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ccounts" sheetId="1" r:id="rId4"/>
    <sheet state="visible" name="Cases" sheetId="2" r:id="rId5"/>
    <sheet state="visible" name="Fans" sheetId="3" r:id="rId6"/>
    <sheet state="visible" name="Products" sheetId="4" r:id="rId7"/>
    <sheet state="visible" name="SalesTransactions" sheetId="5" r:id="rId8"/>
    <sheet state="visible" name="TEMP Data" sheetId="6" r:id="rId9"/>
  </sheets>
  <definedNames>
    <definedName name="FormulaCases">Cases!$J:$J</definedName>
    <definedName name="FormulaFans">Fans!$F:$U</definedName>
    <definedName name="FormulaProducts">Products!$H:$H</definedName>
    <definedName name="FormulaAccounts">PersonAccounts!$N:$T</definedName>
    <definedName name="FormulaSalesTransactions">SalesTransactions!$H:$K</definedName>
  </definedNames>
  <calcPr/>
</workbook>
</file>

<file path=xl/sharedStrings.xml><?xml version="1.0" encoding="utf-8"?>
<sst xmlns="http://schemas.openxmlformats.org/spreadsheetml/2006/main" count="8791" uniqueCount="2378">
  <si>
    <t>FanId__pc</t>
  </si>
  <si>
    <t>FirstName</t>
  </si>
  <si>
    <t>LastName</t>
  </si>
  <si>
    <t>PersonEmail</t>
  </si>
  <si>
    <t>PersonBirthdate</t>
  </si>
  <si>
    <t>PersonGenderIdentity</t>
  </si>
  <si>
    <t>PersonMailingStreet</t>
  </si>
  <si>
    <t>PersonMailingCity</t>
  </si>
  <si>
    <t>PersonMailingState</t>
  </si>
  <si>
    <t>PersonMailingCountry</t>
  </si>
  <si>
    <t>PersonMailingPostalCode</t>
  </si>
  <si>
    <t>Phone</t>
  </si>
  <si>
    <t>RecordTypeId</t>
  </si>
  <si>
    <t>SourceFN</t>
  </si>
  <si>
    <t>Birthdate</t>
  </si>
  <si>
    <t>Email_FN</t>
  </si>
  <si>
    <t>Email_LN</t>
  </si>
  <si>
    <t>Random1</t>
  </si>
  <si>
    <t>Random2</t>
  </si>
  <si>
    <t>Server</t>
  </si>
  <si>
    <t>FAN-1029453</t>
  </si>
  <si>
    <t>Torpie</t>
  </si>
  <si>
    <t>566 Pine Lane</t>
  </si>
  <si>
    <t>Manchester</t>
  </si>
  <si>
    <t>England</t>
  </si>
  <si>
    <t>UK</t>
  </si>
  <si>
    <t>M1 4AE</t>
  </si>
  <si>
    <t>012IP0000001NYsYAM</t>
  </si>
  <si>
    <t>Abigail</t>
  </si>
  <si>
    <t>FAN-1031599</t>
  </si>
  <si>
    <t>Penkman</t>
  </si>
  <si>
    <t>505  Cedar Rd</t>
  </si>
  <si>
    <t>Riyadh</t>
  </si>
  <si>
    <t/>
  </si>
  <si>
    <t>Saudi Arabia</t>
  </si>
  <si>
    <t>(254) 3673461</t>
  </si>
  <si>
    <t>FAN-1051279</t>
  </si>
  <si>
    <t>Boulton</t>
  </si>
  <si>
    <t>202  Oak Ave</t>
  </si>
  <si>
    <t>Tokyo</t>
  </si>
  <si>
    <t>Japan</t>
  </si>
  <si>
    <t>100-0001</t>
  </si>
  <si>
    <t>(366) 4591707</t>
  </si>
  <si>
    <t>FAN-1071081</t>
  </si>
  <si>
    <t>Eagell</t>
  </si>
  <si>
    <t>Female</t>
  </si>
  <si>
    <t>456 Maple Ave</t>
  </si>
  <si>
    <t>Cairo</t>
  </si>
  <si>
    <t>Egypt</t>
  </si>
  <si>
    <t>FAN-1077692</t>
  </si>
  <si>
    <t>Braune</t>
  </si>
  <si>
    <t>404 Elm St</t>
  </si>
  <si>
    <t>Rome</t>
  </si>
  <si>
    <t>Lazio</t>
  </si>
  <si>
    <t>Italy</t>
  </si>
  <si>
    <t>Aiden</t>
  </si>
  <si>
    <t>FAN-1080305</t>
  </si>
  <si>
    <t>Walsom</t>
  </si>
  <si>
    <t>Male</t>
  </si>
  <si>
    <t>404 Pine Ave</t>
  </si>
  <si>
    <t>Istanbul</t>
  </si>
  <si>
    <t>Turkey</t>
  </si>
  <si>
    <t>FAN-1118908</t>
  </si>
  <si>
    <t>Blaise</t>
  </si>
  <si>
    <t>606  Birch St</t>
  </si>
  <si>
    <t>Downtown</t>
  </si>
  <si>
    <t>CA</t>
  </si>
  <si>
    <t>United States</t>
  </si>
  <si>
    <t>FAN-1139477</t>
  </si>
  <si>
    <t>Brownsey</t>
  </si>
  <si>
    <t>432 Strawberry Court</t>
  </si>
  <si>
    <t>Buenos Aires</t>
  </si>
  <si>
    <t>Capital Federal</t>
  </si>
  <si>
    <t>Argentina</t>
  </si>
  <si>
    <t>C1067AAF</t>
  </si>
  <si>
    <t>FAN-1173911</t>
  </si>
  <si>
    <t>Bester</t>
  </si>
  <si>
    <t>987 Willow Circle</t>
  </si>
  <si>
    <t>Metro</t>
  </si>
  <si>
    <t>NY</t>
  </si>
  <si>
    <t>(942) 9682747</t>
  </si>
  <si>
    <t>Alexander</t>
  </si>
  <si>
    <t>FAN-1175288</t>
  </si>
  <si>
    <t>Scotti</t>
  </si>
  <si>
    <t>9201  Maple Avenue</t>
  </si>
  <si>
    <t>Hamburg</t>
  </si>
  <si>
    <t>Germany</t>
  </si>
  <si>
    <t>(896) 6362180</t>
  </si>
  <si>
    <t>FAN-1234078</t>
  </si>
  <si>
    <t>Liccardi</t>
  </si>
  <si>
    <t>123 Pine Avenue</t>
  </si>
  <si>
    <t>Metropolis</t>
  </si>
  <si>
    <t>(986) 5719995</t>
  </si>
  <si>
    <t>FAN-1239497</t>
  </si>
  <si>
    <t>Pinchbeck</t>
  </si>
  <si>
    <t>303 Pine Rd</t>
  </si>
  <si>
    <t>Amsterdam</t>
  </si>
  <si>
    <t>Netherlands</t>
  </si>
  <si>
    <t>1012 JS</t>
  </si>
  <si>
    <t>FAN-1260526</t>
  </si>
  <si>
    <t>Sogg</t>
  </si>
  <si>
    <t>556  Cedar Avenue</t>
  </si>
  <si>
    <t>Berlin</t>
  </si>
  <si>
    <t>(741) 2678702</t>
  </si>
  <si>
    <t>Andrew</t>
  </si>
  <si>
    <t>FAN-1280995</t>
  </si>
  <si>
    <t>Daftor</t>
  </si>
  <si>
    <t>1121 Elm Road</t>
  </si>
  <si>
    <t>Hometown</t>
  </si>
  <si>
    <t>TX</t>
  </si>
  <si>
    <t>(363) 9001557</t>
  </si>
  <si>
    <t>FAN-1290448</t>
  </si>
  <si>
    <t>Bosden</t>
  </si>
  <si>
    <t>123  Main Street</t>
  </si>
  <si>
    <t>Zone</t>
  </si>
  <si>
    <t>(638) 5866372</t>
  </si>
  <si>
    <t>FAN-1291177</t>
  </si>
  <si>
    <t>holmes</t>
  </si>
  <si>
    <t>1212 Orange St</t>
  </si>
  <si>
    <t>Budapest</t>
  </si>
  <si>
    <t>Hungary</t>
  </si>
  <si>
    <t>(468) 6179999</t>
  </si>
  <si>
    <t>FAN-1293049</t>
  </si>
  <si>
    <t>Harower</t>
  </si>
  <si>
    <t>321 Lemon Avenue</t>
  </si>
  <si>
    <t>(491) 3867557</t>
  </si>
  <si>
    <t>Benjamin</t>
  </si>
  <si>
    <t>FAN-1293887</t>
  </si>
  <si>
    <t>Van den Hof</t>
  </si>
  <si>
    <t>303 Willow St</t>
  </si>
  <si>
    <t>Athens</t>
  </si>
  <si>
    <t>Greece</t>
  </si>
  <si>
    <t>105 64</t>
  </si>
  <si>
    <t>(451) 7563277</t>
  </si>
  <si>
    <t>FAN-1306732</t>
  </si>
  <si>
    <t>Warde</t>
  </si>
  <si>
    <t>900 Pine Road</t>
  </si>
  <si>
    <t>Los Angeles</t>
  </si>
  <si>
    <t>USA</t>
  </si>
  <si>
    <t>(642) 4722416</t>
  </si>
  <si>
    <t>FAN-1363046</t>
  </si>
  <si>
    <t>Swane</t>
  </si>
  <si>
    <t>456 Oak Avenue</t>
  </si>
  <si>
    <t>Somewhere</t>
  </si>
  <si>
    <t>FAN-1372955</t>
  </si>
  <si>
    <t>Duffin</t>
  </si>
  <si>
    <t>101  Pine St</t>
  </si>
  <si>
    <t>Paris</t>
  </si>
  <si>
    <t>France</t>
  </si>
  <si>
    <t>(508) 8093958</t>
  </si>
  <si>
    <t>Chloe</t>
  </si>
  <si>
    <t>FAN-1389636</t>
  </si>
  <si>
    <t>Baxstar</t>
  </si>
  <si>
    <t>890 Cherry Lane</t>
  </si>
  <si>
    <t>C1107AAA</t>
  </si>
  <si>
    <t>(505) 1494406</t>
  </si>
  <si>
    <t>FAN-1394118</t>
  </si>
  <si>
    <t>Baynton</t>
  </si>
  <si>
    <t>334 Pine Street</t>
  </si>
  <si>
    <t>(306) 9283797</t>
  </si>
  <si>
    <t>FAN-1411626</t>
  </si>
  <si>
    <t>Guinan</t>
  </si>
  <si>
    <t>808  Elm St</t>
  </si>
  <si>
    <t>Brussels</t>
  </si>
  <si>
    <t>Belgium</t>
  </si>
  <si>
    <t>(105) 8869814</t>
  </si>
  <si>
    <t>FAN-1447620</t>
  </si>
  <si>
    <t>Myall</t>
  </si>
  <si>
    <t>677 Oak Drive</t>
  </si>
  <si>
    <t>Liverpool</t>
  </si>
  <si>
    <t>L3 5TR</t>
  </si>
  <si>
    <t>(765) 7972316</t>
  </si>
  <si>
    <t>Christopher</t>
  </si>
  <si>
    <t>FAN-1502535</t>
  </si>
  <si>
    <t>Gook</t>
  </si>
  <si>
    <t>5050 Coconut St</t>
  </si>
  <si>
    <t>London</t>
  </si>
  <si>
    <t>United Kingdom</t>
  </si>
  <si>
    <t>W1A 1AA</t>
  </si>
  <si>
    <t>(254) 4338665</t>
  </si>
  <si>
    <t>FAN-1509417</t>
  </si>
  <si>
    <t>Magee</t>
  </si>
  <si>
    <t>456  Orange Court</t>
  </si>
  <si>
    <t>Ile-de-France</t>
  </si>
  <si>
    <t>(299) 3538840</t>
  </si>
  <si>
    <t>FAN-1525316</t>
  </si>
  <si>
    <t>Atack</t>
  </si>
  <si>
    <t>Nonbinary</t>
  </si>
  <si>
    <t>4151 Redwood Avenue</t>
  </si>
  <si>
    <t>Villageville</t>
  </si>
  <si>
    <t>(188) 1084030</t>
  </si>
  <si>
    <t>FAN-1543489</t>
  </si>
  <si>
    <t>Dikels</t>
  </si>
  <si>
    <t>1121 Elm Avenue</t>
  </si>
  <si>
    <t>Civic</t>
  </si>
  <si>
    <t>(555) 7530785</t>
  </si>
  <si>
    <t>Daniel</t>
  </si>
  <si>
    <t>FAN-1545374</t>
  </si>
  <si>
    <t>Bilbrook</t>
  </si>
  <si>
    <t>566  Pine Lane</t>
  </si>
  <si>
    <t>(932) 5545246</t>
  </si>
  <si>
    <t>FAN-1545810</t>
  </si>
  <si>
    <t>Hankey</t>
  </si>
  <si>
    <t>135  Redwood Blvd</t>
  </si>
  <si>
    <t>FAN-1570540</t>
  </si>
  <si>
    <t>Purbrick</t>
  </si>
  <si>
    <t>1717 Blueberry St</t>
  </si>
  <si>
    <t>Attica</t>
  </si>
  <si>
    <t>(217) 2229216</t>
  </si>
  <si>
    <t>FAN-1577132</t>
  </si>
  <si>
    <t>Filippov</t>
  </si>
  <si>
    <t>765 Redwood Avenue</t>
  </si>
  <si>
    <t>Mexico City</t>
  </si>
  <si>
    <t>Ciudad de Mexico</t>
  </si>
  <si>
    <t>Mexico</t>
  </si>
  <si>
    <t>(969) 6170903</t>
  </si>
  <si>
    <t>Elizabeth</t>
  </si>
  <si>
    <t>FAN-1582928</t>
  </si>
  <si>
    <t>Standeven</t>
  </si>
  <si>
    <t>707 Willow Rd</t>
  </si>
  <si>
    <t>Zurich</t>
  </si>
  <si>
    <t>Switzerland</t>
  </si>
  <si>
    <t>FAN-1609646</t>
  </si>
  <si>
    <t>Shirrell</t>
  </si>
  <si>
    <t>987 Pine Road</t>
  </si>
  <si>
    <t>Vancouver</t>
  </si>
  <si>
    <t>BC</t>
  </si>
  <si>
    <t>Canada</t>
  </si>
  <si>
    <t>V6B 4Y8</t>
  </si>
  <si>
    <t>(251) 7196186</t>
  </si>
  <si>
    <t>FAN-1613492</t>
  </si>
  <si>
    <t>Vedenyapin</t>
  </si>
  <si>
    <t>808 Maple Rd</t>
  </si>
  <si>
    <t>(540) 5215116</t>
  </si>
  <si>
    <t>FAN-1654512</t>
  </si>
  <si>
    <t>Cessford</t>
  </si>
  <si>
    <t>5161 Birch Road</t>
  </si>
  <si>
    <t>District</t>
  </si>
  <si>
    <t>(616) 9189539</t>
  </si>
  <si>
    <t>Emily</t>
  </si>
  <si>
    <t>FAN-1690386</t>
  </si>
  <si>
    <t>Josephi</t>
  </si>
  <si>
    <t>321 Fig Lane</t>
  </si>
  <si>
    <t>Madrid</t>
  </si>
  <si>
    <t>Community of Madrid</t>
  </si>
  <si>
    <t>Spain</t>
  </si>
  <si>
    <t>(497) 4570129</t>
  </si>
  <si>
    <t>FAN-1700571</t>
  </si>
  <si>
    <t>Vallery</t>
  </si>
  <si>
    <t>9101  Pine Court</t>
  </si>
  <si>
    <t>Seoul</t>
  </si>
  <si>
    <t>South Korea</t>
  </si>
  <si>
    <t>(992) 8650466</t>
  </si>
  <si>
    <t>FAN-1733338</t>
  </si>
  <si>
    <t>Melladew</t>
  </si>
  <si>
    <t>235  Elm Lane</t>
  </si>
  <si>
    <t>(526) 1747348</t>
  </si>
  <si>
    <t>FAN-1747986</t>
  </si>
  <si>
    <t>Pitson</t>
  </si>
  <si>
    <t>5161 Birch Lane</t>
  </si>
  <si>
    <t>Countryside</t>
  </si>
  <si>
    <t>(967) 7300547</t>
  </si>
  <si>
    <t>Emma</t>
  </si>
  <si>
    <t>FAN-1773000</t>
  </si>
  <si>
    <t>Lydden</t>
  </si>
  <si>
    <t>445 Oak Road</t>
  </si>
  <si>
    <t>(350) 1940662</t>
  </si>
  <si>
    <t>FAN-1793957</t>
  </si>
  <si>
    <t>Brunsen</t>
  </si>
  <si>
    <t>819 Cedar Avenue</t>
  </si>
  <si>
    <t>Quadrant</t>
  </si>
  <si>
    <t>(770) 5490181</t>
  </si>
  <si>
    <t>FAN-1794102</t>
  </si>
  <si>
    <t>Stritton</t>
  </si>
  <si>
    <t>516 Birch Street</t>
  </si>
  <si>
    <t>Precinct</t>
  </si>
  <si>
    <t>(156) 1361277</t>
  </si>
  <si>
    <t>FAN-1797243</t>
  </si>
  <si>
    <t>Grigolon</t>
  </si>
  <si>
    <t>456 Cedar St</t>
  </si>
  <si>
    <t>Osaka</t>
  </si>
  <si>
    <t>530-0001</t>
  </si>
  <si>
    <t>(945) 8328249</t>
  </si>
  <si>
    <t>Ethan</t>
  </si>
  <si>
    <t>FAN-1799995</t>
  </si>
  <si>
    <t>Legge</t>
  </si>
  <si>
    <t>4646  Papaya St</t>
  </si>
  <si>
    <t>(245) 9528510</t>
  </si>
  <si>
    <t>FAN-1822456</t>
  </si>
  <si>
    <t>Coggan</t>
  </si>
  <si>
    <t>718  Willow Drive</t>
  </si>
  <si>
    <t>(668) 6991676</t>
  </si>
  <si>
    <t>FAN-1837426</t>
  </si>
  <si>
    <t>Faragher</t>
  </si>
  <si>
    <t>543 Berry Road</t>
  </si>
  <si>
    <t>Lisbon</t>
  </si>
  <si>
    <t>Portugal</t>
  </si>
  <si>
    <t>1100-001</t>
  </si>
  <si>
    <t>(628) 5653955</t>
  </si>
  <si>
    <t>FAN-1864252</t>
  </si>
  <si>
    <t>Armit</t>
  </si>
  <si>
    <t>680 Pine Avenue</t>
  </si>
  <si>
    <t>Lyon</t>
  </si>
  <si>
    <t>Auvergne-Rhône-Alpes</t>
  </si>
  <si>
    <t>(165) 7349933</t>
  </si>
  <si>
    <t>Grace</t>
  </si>
  <si>
    <t>FAN-1868430</t>
  </si>
  <si>
    <t>Gentzsch</t>
  </si>
  <si>
    <t>4545  Avocado St</t>
  </si>
  <si>
    <t>Warsaw</t>
  </si>
  <si>
    <t>Masovian Voivodeship</t>
  </si>
  <si>
    <t>Poland</t>
  </si>
  <si>
    <t>00-001</t>
  </si>
  <si>
    <t>FAN-1870592</t>
  </si>
  <si>
    <t>Netherclift</t>
  </si>
  <si>
    <t>890  Cherry Lane</t>
  </si>
  <si>
    <t>St. Petersburg</t>
  </si>
  <si>
    <t>Leningrad Oblast</t>
  </si>
  <si>
    <t>Russia</t>
  </si>
  <si>
    <t>FAN-1876301</t>
  </si>
  <si>
    <t>Nerheny</t>
  </si>
  <si>
    <t>1919  Kiwi St</t>
  </si>
  <si>
    <t>Vienna</t>
  </si>
  <si>
    <t>Austria</t>
  </si>
  <si>
    <t>FAN-1880545</t>
  </si>
  <si>
    <t>Pearce</t>
  </si>
  <si>
    <t>678  Peach Street</t>
  </si>
  <si>
    <t>1000-001</t>
  </si>
  <si>
    <t>(529) 6093353</t>
  </si>
  <si>
    <t>Isabella</t>
  </si>
  <si>
    <t>FAN-1881461</t>
  </si>
  <si>
    <t>Braddick</t>
  </si>
  <si>
    <t>9101 Pine Court</t>
  </si>
  <si>
    <t>City Center</t>
  </si>
  <si>
    <t>FAN-1888427</t>
  </si>
  <si>
    <t>Sayre</t>
  </si>
  <si>
    <t>789 Pine St</t>
  </si>
  <si>
    <t>(301) 8406003</t>
  </si>
  <si>
    <t>FAN-1891941</t>
  </si>
  <si>
    <t>Hoyles</t>
  </si>
  <si>
    <t>202 Elm St</t>
  </si>
  <si>
    <t>EC1A 1BB</t>
  </si>
  <si>
    <t>FAN-1896032</t>
  </si>
  <si>
    <t>Busk</t>
  </si>
  <si>
    <t>4040  Raspberry St</t>
  </si>
  <si>
    <t>Barcelona</t>
  </si>
  <si>
    <t>Catalonia</t>
  </si>
  <si>
    <t>(313) 4461218</t>
  </si>
  <si>
    <t>James</t>
  </si>
  <si>
    <t>FAN-1902015</t>
  </si>
  <si>
    <t>Dwire</t>
  </si>
  <si>
    <t>909 Pine Ave</t>
  </si>
  <si>
    <t>Oslo</t>
  </si>
  <si>
    <t>Norway</t>
  </si>
  <si>
    <t>FAN-1910648</t>
  </si>
  <si>
    <t>Jaye</t>
  </si>
  <si>
    <t>123  Main St</t>
  </si>
  <si>
    <t>FAN-1914303</t>
  </si>
  <si>
    <t>Harmes</t>
  </si>
  <si>
    <t>789  Oakwood Avenue</t>
  </si>
  <si>
    <t>(608) 3982517</t>
  </si>
  <si>
    <t>FAN-1927587</t>
  </si>
  <si>
    <t>Reford</t>
  </si>
  <si>
    <t>202  Elm Ln</t>
  </si>
  <si>
    <t>(947) 4318513</t>
  </si>
  <si>
    <t>Joseph</t>
  </si>
  <si>
    <t>FAN-1940543</t>
  </si>
  <si>
    <t>Yockley</t>
  </si>
  <si>
    <t>654  Birch Lane</t>
  </si>
  <si>
    <t>Urban</t>
  </si>
  <si>
    <t>(681) 5584204</t>
  </si>
  <si>
    <t>FAN-1949136</t>
  </si>
  <si>
    <t>Batistelli</t>
  </si>
  <si>
    <t>2424  Pineapple St</t>
  </si>
  <si>
    <t>FAN-1958740</t>
  </si>
  <si>
    <t>Siehard</t>
  </si>
  <si>
    <t>246  Birch Court</t>
  </si>
  <si>
    <t>W1F 7ED</t>
  </si>
  <si>
    <t>(518) 4975270</t>
  </si>
  <si>
    <t>FAN-1960402</t>
  </si>
  <si>
    <t>Baitey</t>
  </si>
  <si>
    <t>404 Birch Rd</t>
  </si>
  <si>
    <t>Katherine</t>
  </si>
  <si>
    <t>FAN-1960602</t>
  </si>
  <si>
    <t>Gudge</t>
  </si>
  <si>
    <t>456 Oak St</t>
  </si>
  <si>
    <t>FAN-1972995</t>
  </si>
  <si>
    <t>Grubey</t>
  </si>
  <si>
    <t>321  Fig Lane</t>
  </si>
  <si>
    <t>Milan</t>
  </si>
  <si>
    <t>Lombardy</t>
  </si>
  <si>
    <t>(457) 4555917</t>
  </si>
  <si>
    <t>FAN-2010151</t>
  </si>
  <si>
    <t>Rosenbaum</t>
  </si>
  <si>
    <t>321 Birch Drive</t>
  </si>
  <si>
    <t>Township</t>
  </si>
  <si>
    <t>(137) 1116683</t>
  </si>
  <si>
    <t>FAN-2010771</t>
  </si>
  <si>
    <t>Kinchington</t>
  </si>
  <si>
    <t>202 Elm Ln</t>
  </si>
  <si>
    <t>Lily</t>
  </si>
  <si>
    <t>FAN-2011048</t>
  </si>
  <si>
    <t>Camocke</t>
  </si>
  <si>
    <t>901 Birch Road</t>
  </si>
  <si>
    <t>Marseille</t>
  </si>
  <si>
    <t>Provence-Alpes-Côte d'Azur</t>
  </si>
  <si>
    <t>(494) 4908572</t>
  </si>
  <si>
    <t>FAN-2092843</t>
  </si>
  <si>
    <t>Housbey</t>
  </si>
  <si>
    <t>505  Cedar Ln</t>
  </si>
  <si>
    <t>Block</t>
  </si>
  <si>
    <t>(156) 6653407</t>
  </si>
  <si>
    <t>FAN-2128618</t>
  </si>
  <si>
    <t>Keech</t>
  </si>
  <si>
    <t>3434 Papaya St</t>
  </si>
  <si>
    <t>(989) 8660074</t>
  </si>
  <si>
    <t>FAN-2139863</t>
  </si>
  <si>
    <t>Radnedge</t>
  </si>
  <si>
    <t>3737  Pineapple St</t>
  </si>
  <si>
    <t>Sao Paulo</t>
  </si>
  <si>
    <t>Brazil</t>
  </si>
  <si>
    <t>01310-100</t>
  </si>
  <si>
    <t>(251) 7178162</t>
  </si>
  <si>
    <t>Madison</t>
  </si>
  <si>
    <t>FAN-2142178</t>
  </si>
  <si>
    <t>Cordeux</t>
  </si>
  <si>
    <t>2323 Watermelon St</t>
  </si>
  <si>
    <t>Bucharest</t>
  </si>
  <si>
    <t>Romania</t>
  </si>
  <si>
    <t>(266) 3815019</t>
  </si>
  <si>
    <t>FAN-2182093</t>
  </si>
  <si>
    <t>Sayles</t>
  </si>
  <si>
    <t>2525  Coconut St</t>
  </si>
  <si>
    <t>Anywhere</t>
  </si>
  <si>
    <t>FAN-2238347</t>
  </si>
  <si>
    <t>Whatling</t>
  </si>
  <si>
    <t>123 Plum Avenue</t>
  </si>
  <si>
    <t>Munich</t>
  </si>
  <si>
    <t>Bavaria</t>
  </si>
  <si>
    <t>(927) 6236038</t>
  </si>
  <si>
    <t>FAN-2244761</t>
  </si>
  <si>
    <t>Ellesmere</t>
  </si>
  <si>
    <t>(218) 6847656</t>
  </si>
  <si>
    <t>Matthew</t>
  </si>
  <si>
    <t>FAN-2266113</t>
  </si>
  <si>
    <t>Parram</t>
  </si>
  <si>
    <t>791 Oak Lane</t>
  </si>
  <si>
    <t>(287) 7391676</t>
  </si>
  <si>
    <t>FAN-2267294</t>
  </si>
  <si>
    <t>Hammell</t>
  </si>
  <si>
    <t>357 Maple Court</t>
  </si>
  <si>
    <t>FAN-2285564</t>
  </si>
  <si>
    <t>Cresswell</t>
  </si>
  <si>
    <t>2727  Papaya St</t>
  </si>
  <si>
    <t>Territory</t>
  </si>
  <si>
    <t>(397) 1914765</t>
  </si>
  <si>
    <t>FAN-2285853</t>
  </si>
  <si>
    <t>Kearn</t>
  </si>
  <si>
    <t>1616  Raspberry St</t>
  </si>
  <si>
    <t>Chicago</t>
  </si>
  <si>
    <t>IL</t>
  </si>
  <si>
    <t>(593) 3519465</t>
  </si>
  <si>
    <t>Michael</t>
  </si>
  <si>
    <t>FAN-2306653</t>
  </si>
  <si>
    <t>Spatoni</t>
  </si>
  <si>
    <t>890 Cedar Street</t>
  </si>
  <si>
    <t>(467) 1632022</t>
  </si>
  <si>
    <t>FAN-2319251</t>
  </si>
  <si>
    <t>Kellen</t>
  </si>
  <si>
    <t>4949  Pineapple St</t>
  </si>
  <si>
    <t>Division</t>
  </si>
  <si>
    <t>(635) 1221795</t>
  </si>
  <si>
    <t>FAN-2373198</t>
  </si>
  <si>
    <t>Atling</t>
  </si>
  <si>
    <t>899  Elm Street</t>
  </si>
  <si>
    <t>(982) 7296685</t>
  </si>
  <si>
    <t>FAN-2381532</t>
  </si>
  <si>
    <t>Fominov</t>
  </si>
  <si>
    <t>123 Watermelon Street</t>
  </si>
  <si>
    <t>Olivia</t>
  </si>
  <si>
    <t>FAN-2385979</t>
  </si>
  <si>
    <t>Tiffin</t>
  </si>
  <si>
    <t>123  Banana Road</t>
  </si>
  <si>
    <t>North Holland</t>
  </si>
  <si>
    <t>1012 RJ</t>
  </si>
  <si>
    <t>(283) 9891140</t>
  </si>
  <si>
    <t>FAN-2390444</t>
  </si>
  <si>
    <t>Collihole</t>
  </si>
  <si>
    <t>789 Nectarine Way</t>
  </si>
  <si>
    <t>FAN-2410974</t>
  </si>
  <si>
    <t>Calbert</t>
  </si>
  <si>
    <t>606 Oak Ln</t>
  </si>
  <si>
    <t>(200) 8747309</t>
  </si>
  <si>
    <t>FAN-2438043</t>
  </si>
  <si>
    <t>Rawlings</t>
  </si>
  <si>
    <t>112  Pine Lane</t>
  </si>
  <si>
    <t>Samuel</t>
  </si>
  <si>
    <t>FAN-2453632</t>
  </si>
  <si>
    <t>Oxborough</t>
  </si>
  <si>
    <t>909 Banana St</t>
  </si>
  <si>
    <t>Prague</t>
  </si>
  <si>
    <t>Czech Republic</t>
  </si>
  <si>
    <t>110 00</t>
  </si>
  <si>
    <t>(356) 9484182</t>
  </si>
  <si>
    <t>FAN-2522326</t>
  </si>
  <si>
    <t>Doby</t>
  </si>
  <si>
    <t>303  Elm St</t>
  </si>
  <si>
    <t>(193) 8677731</t>
  </si>
  <si>
    <t>FAN-2584299</t>
  </si>
  <si>
    <t>Styant</t>
  </si>
  <si>
    <t>876  Coconut Court</t>
  </si>
  <si>
    <t>(825) 7705216</t>
  </si>
  <si>
    <t>FAN-2585654</t>
  </si>
  <si>
    <t>Dreus</t>
  </si>
  <si>
    <t>790 Birch Street</t>
  </si>
  <si>
    <t>1012 WX</t>
  </si>
  <si>
    <t>(815) 6689811</t>
  </si>
  <si>
    <t>Sophia</t>
  </si>
  <si>
    <t>FAN-2597100</t>
  </si>
  <si>
    <t>Van Dijk</t>
  </si>
  <si>
    <t>468 Willow Lane</t>
  </si>
  <si>
    <t>Everywhere</t>
  </si>
  <si>
    <t>(643) 4597933</t>
  </si>
  <si>
    <t>FAN-2602971</t>
  </si>
  <si>
    <t>Kerridge</t>
  </si>
  <si>
    <t>321  Elm Street</t>
  </si>
  <si>
    <t>Region</t>
  </si>
  <si>
    <t>(486) 7305887</t>
  </si>
  <si>
    <t>FAN-2609599</t>
  </si>
  <si>
    <t>Laverty</t>
  </si>
  <si>
    <t>234  Dragon Fruit Street</t>
  </si>
  <si>
    <t>(569) 5641324</t>
  </si>
  <si>
    <t>FAN-2662467</t>
  </si>
  <si>
    <t>Hischke</t>
  </si>
  <si>
    <t>345  Oak Street</t>
  </si>
  <si>
    <t>(685) 6048935</t>
  </si>
  <si>
    <t>William</t>
  </si>
  <si>
    <t>FAN-2677231</t>
  </si>
  <si>
    <t>Johanchon</t>
  </si>
  <si>
    <t>456  Oak St</t>
  </si>
  <si>
    <t>FAN-2697464</t>
  </si>
  <si>
    <t>Phython</t>
  </si>
  <si>
    <t>3141 Cedar Lane</t>
  </si>
  <si>
    <t>Uptown</t>
  </si>
  <si>
    <t>FAN-2697595</t>
  </si>
  <si>
    <t>Sircomb</t>
  </si>
  <si>
    <t>3232 Kiwi St</t>
  </si>
  <si>
    <t>(626) 4130239</t>
  </si>
  <si>
    <t>FAN-2720996</t>
  </si>
  <si>
    <t>Riccetti</t>
  </si>
  <si>
    <t>3030 Blueberry St</t>
  </si>
  <si>
    <t>(407) 8018716</t>
  </si>
  <si>
    <t>FAN-2741024</t>
  </si>
  <si>
    <t>Tyas</t>
  </si>
  <si>
    <t>876 Coconut Court</t>
  </si>
  <si>
    <t>(153) 2999110</t>
  </si>
  <si>
    <t>FAN-2742716</t>
  </si>
  <si>
    <t>Annett</t>
  </si>
  <si>
    <t>3939  Mango St</t>
  </si>
  <si>
    <t>1015 AB</t>
  </si>
  <si>
    <t>(284) 2933583</t>
  </si>
  <si>
    <t>FAN-2768906</t>
  </si>
  <si>
    <t>Crabb</t>
  </si>
  <si>
    <t>679  Maple Lane</t>
  </si>
  <si>
    <t>FAN-2792670</t>
  </si>
  <si>
    <t>Christer</t>
  </si>
  <si>
    <t>101 Pine St</t>
  </si>
  <si>
    <t>(859) 2476173</t>
  </si>
  <si>
    <t>FAN-2799224</t>
  </si>
  <si>
    <t>Laffling</t>
  </si>
  <si>
    <t>667 Elm Lane</t>
  </si>
  <si>
    <t>Montreal</t>
  </si>
  <si>
    <t>QC</t>
  </si>
  <si>
    <t>H2X 1Y6</t>
  </si>
  <si>
    <t>FAN-2810948</t>
  </si>
  <si>
    <t>Sartin</t>
  </si>
  <si>
    <t>357  Maple Court</t>
  </si>
  <si>
    <t>Outskirts</t>
  </si>
  <si>
    <t>FAN-2811958</t>
  </si>
  <si>
    <t>Cush</t>
  </si>
  <si>
    <t>314  Cedar Way</t>
  </si>
  <si>
    <t>Copenhagen</t>
  </si>
  <si>
    <t>Capital Region</t>
  </si>
  <si>
    <t>Denmark</t>
  </si>
  <si>
    <t>(680) 5747372</t>
  </si>
  <si>
    <t>FAN-2815399</t>
  </si>
  <si>
    <t>McGinney</t>
  </si>
  <si>
    <t>3838  Coconut St</t>
  </si>
  <si>
    <t>(423) 4321865</t>
  </si>
  <si>
    <t>FAN-2873227</t>
  </si>
  <si>
    <t>Clarycott</t>
  </si>
  <si>
    <t>789 Birch Ave</t>
  </si>
  <si>
    <t>(691) 4368923</t>
  </si>
  <si>
    <t>FAN-2912347</t>
  </si>
  <si>
    <t>Navan</t>
  </si>
  <si>
    <t>912  Pine Drive</t>
  </si>
  <si>
    <t>Belgrade</t>
  </si>
  <si>
    <t>Serbia</t>
  </si>
  <si>
    <t>(982) 7267300</t>
  </si>
  <si>
    <t>FAN-2934219</t>
  </si>
  <si>
    <t>Dempsey</t>
  </si>
  <si>
    <t>011  Oak Drive</t>
  </si>
  <si>
    <t>Seville</t>
  </si>
  <si>
    <t>Andalusia</t>
  </si>
  <si>
    <t>(100) 1582729</t>
  </si>
  <si>
    <t>FAN-2959449</t>
  </si>
  <si>
    <t>Ickov</t>
  </si>
  <si>
    <t>135  Cedar Drive</t>
  </si>
  <si>
    <t>New York</t>
  </si>
  <si>
    <t>(870) 9383980</t>
  </si>
  <si>
    <t>FAN-3003222</t>
  </si>
  <si>
    <t>456  Papaya Place</t>
  </si>
  <si>
    <t>FAN-3005348</t>
  </si>
  <si>
    <t>Luard</t>
  </si>
  <si>
    <t>808 Pine Rd</t>
  </si>
  <si>
    <t>(311) 3215240</t>
  </si>
  <si>
    <t>FAN-3007236</t>
  </si>
  <si>
    <t>Coton</t>
  </si>
  <si>
    <t>543  Poplar Drive</t>
  </si>
  <si>
    <t>Borough</t>
  </si>
  <si>
    <t>(924) 7928398</t>
  </si>
  <si>
    <t>FAN-3014429</t>
  </si>
  <si>
    <t>Douris</t>
  </si>
  <si>
    <t>707  Pine Ave</t>
  </si>
  <si>
    <t>Someplace</t>
  </si>
  <si>
    <t>(244) 6636937</t>
  </si>
  <si>
    <t>FAN-3033395</t>
  </si>
  <si>
    <t>Badham</t>
  </si>
  <si>
    <t>101 Pine Rd</t>
  </si>
  <si>
    <t>(693) 1460665</t>
  </si>
  <si>
    <t>FAN-3046129</t>
  </si>
  <si>
    <t>Sherrocks</t>
  </si>
  <si>
    <t>357 Aspen Way</t>
  </si>
  <si>
    <t>(871) 5421207</t>
  </si>
  <si>
    <t>FAN-3076198</t>
  </si>
  <si>
    <t>Wellsman</t>
  </si>
  <si>
    <t>3141 Cedar Boulevard</t>
  </si>
  <si>
    <t>Hamlet</t>
  </si>
  <si>
    <t>FAN-3084374</t>
  </si>
  <si>
    <t>Beacham</t>
  </si>
  <si>
    <t>233 Elm Road</t>
  </si>
  <si>
    <t>FAN-3098704</t>
  </si>
  <si>
    <t>Vest</t>
  </si>
  <si>
    <t>123 Oak Rd</t>
  </si>
  <si>
    <t>(491) 8448562</t>
  </si>
  <si>
    <t>FAN-3100350</t>
  </si>
  <si>
    <t>Eagland</t>
  </si>
  <si>
    <t>346  Pine Court</t>
  </si>
  <si>
    <t>(835) 2576970</t>
  </si>
  <si>
    <t>FAN-3101105</t>
  </si>
  <si>
    <t>Cloake</t>
  </si>
  <si>
    <t>1919 Kiwi St</t>
  </si>
  <si>
    <t>(932) 8926913</t>
  </si>
  <si>
    <t>FAN-3152141</t>
  </si>
  <si>
    <t>Buddleigh</t>
  </si>
  <si>
    <t>456 Elm Road</t>
  </si>
  <si>
    <t>FAN-3187507</t>
  </si>
  <si>
    <t>Screaton</t>
  </si>
  <si>
    <t>1234 Pine Avenue</t>
  </si>
  <si>
    <t>Locale</t>
  </si>
  <si>
    <t>(414) 6068537</t>
  </si>
  <si>
    <t>FAN-3210151</t>
  </si>
  <si>
    <t>Gartell</t>
  </si>
  <si>
    <t>(119) 5578188</t>
  </si>
  <si>
    <t>FAN-3248800</t>
  </si>
  <si>
    <t>Eschelle</t>
  </si>
  <si>
    <t>567  Starfruit Avenue</t>
  </si>
  <si>
    <t>Bogotá</t>
  </si>
  <si>
    <t>Colombia</t>
  </si>
  <si>
    <t>(815) 3542494</t>
  </si>
  <si>
    <t>FAN-3312849</t>
  </si>
  <si>
    <t>Breeton</t>
  </si>
  <si>
    <t>987  Willow Circle</t>
  </si>
  <si>
    <t>(956) 2220953</t>
  </si>
  <si>
    <t>FAN-3347106</t>
  </si>
  <si>
    <t>Morphet</t>
  </si>
  <si>
    <t>321  Pomegranate Lane</t>
  </si>
  <si>
    <t>(765) 9535701</t>
  </si>
  <si>
    <t>FAN-3383275</t>
  </si>
  <si>
    <t>Le Strange</t>
  </si>
  <si>
    <t>415  Willow Avenue</t>
  </si>
  <si>
    <t>(718) 2144499</t>
  </si>
  <si>
    <t>FAN-3386074</t>
  </si>
  <si>
    <t>Vidler</t>
  </si>
  <si>
    <t>2929  Strawberry St</t>
  </si>
  <si>
    <t>FAN-3419281</t>
  </si>
  <si>
    <t>Tivnan</t>
  </si>
  <si>
    <t>808 Elm St</t>
  </si>
  <si>
    <t>Stockholm</t>
  </si>
  <si>
    <t>Sweden</t>
  </si>
  <si>
    <t>(743) 8609319</t>
  </si>
  <si>
    <t>FAN-3421186</t>
  </si>
  <si>
    <t>Collecott</t>
  </si>
  <si>
    <t>789 Maple Drive</t>
  </si>
  <si>
    <t>(153) 6068378</t>
  </si>
  <si>
    <t>FAN-3433993</t>
  </si>
  <si>
    <t>Haville</t>
  </si>
  <si>
    <t>4343  Blackberry St</t>
  </si>
  <si>
    <t>FAN-3435455</t>
  </si>
  <si>
    <t>Casham</t>
  </si>
  <si>
    <t>4141  Strawberry St</t>
  </si>
  <si>
    <t>Kuwait City</t>
  </si>
  <si>
    <t>Kuwait</t>
  </si>
  <si>
    <t>(277) 7506543</t>
  </si>
  <si>
    <t>FAN-3447873</t>
  </si>
  <si>
    <t>Jereatt</t>
  </si>
  <si>
    <t>987  Pine Road</t>
  </si>
  <si>
    <t>Enclave</t>
  </si>
  <si>
    <t>(125) 8425214</t>
  </si>
  <si>
    <t>FAN-3453369</t>
  </si>
  <si>
    <t>122 Cedar Lane</t>
  </si>
  <si>
    <t>Toronto</t>
  </si>
  <si>
    <t>ON</t>
  </si>
  <si>
    <t>M5H 2N2</t>
  </si>
  <si>
    <t>(770) 2312860</t>
  </si>
  <si>
    <t>FAN-3454038</t>
  </si>
  <si>
    <t>Perford</t>
  </si>
  <si>
    <t>334  Pine Street</t>
  </si>
  <si>
    <t>FAN-3480833</t>
  </si>
  <si>
    <t>Skipp</t>
  </si>
  <si>
    <t>9201 Maple Avenue</t>
  </si>
  <si>
    <t>(683) 9620602</t>
  </si>
  <si>
    <t>FAN-3503668</t>
  </si>
  <si>
    <t>Lorie</t>
  </si>
  <si>
    <t>123  Willow Ave</t>
  </si>
  <si>
    <t>FAN-3535469</t>
  </si>
  <si>
    <t>Aslum</t>
  </si>
  <si>
    <t>1121  Elm Avenue</t>
  </si>
  <si>
    <t>FAN-3540412</t>
  </si>
  <si>
    <t>O'Roan</t>
  </si>
  <si>
    <t>456  Oak Avenue</t>
  </si>
  <si>
    <t>Neighborhood</t>
  </si>
  <si>
    <t>(745) 2719959</t>
  </si>
  <si>
    <t>FAN-3546849</t>
  </si>
  <si>
    <t>Fretwell</t>
  </si>
  <si>
    <t>3131  Blackberry St</t>
  </si>
  <si>
    <t>Île-de-France</t>
  </si>
  <si>
    <t>FAN-3556696</t>
  </si>
  <si>
    <t>McGarrie</t>
  </si>
  <si>
    <t>123  Cedar Avenue</t>
  </si>
  <si>
    <t>(329) 9793519</t>
  </si>
  <si>
    <t>FAN-3563123</t>
  </si>
  <si>
    <t>Smalley</t>
  </si>
  <si>
    <t>516 Oak Drive</t>
  </si>
  <si>
    <t>(550) 8735231</t>
  </si>
  <si>
    <t>FAN-3566269</t>
  </si>
  <si>
    <t>Hobbert</t>
  </si>
  <si>
    <t>3141  Cedar Boulevard</t>
  </si>
  <si>
    <t>Province</t>
  </si>
  <si>
    <t>FAN-3574508</t>
  </si>
  <si>
    <t>Bothe</t>
  </si>
  <si>
    <t>202  Cedar St</t>
  </si>
  <si>
    <t>Sydney</t>
  </si>
  <si>
    <t>New South Wales</t>
  </si>
  <si>
    <t>Australia</t>
  </si>
  <si>
    <t>FAN-3587425</t>
  </si>
  <si>
    <t>Roddell</t>
  </si>
  <si>
    <t>123 Cedar Avenue</t>
  </si>
  <si>
    <t>(968) 4051688</t>
  </si>
  <si>
    <t>FAN-3627891</t>
  </si>
  <si>
    <t>Bailess</t>
  </si>
  <si>
    <t>568  Cedar Drive</t>
  </si>
  <si>
    <t>FAN-3651555</t>
  </si>
  <si>
    <t>Harbertson</t>
  </si>
  <si>
    <t>789 Grape Way</t>
  </si>
  <si>
    <t>(688) 4064696</t>
  </si>
  <si>
    <t>FAN-3652969</t>
  </si>
  <si>
    <t>Mabee</t>
  </si>
  <si>
    <t>5161  Birch Road</t>
  </si>
  <si>
    <t>FAN-3671488</t>
  </si>
  <si>
    <t>Scintsbury</t>
  </si>
  <si>
    <t>678 Pine Drive</t>
  </si>
  <si>
    <t>(691) 3841585</t>
  </si>
  <si>
    <t>FAN-3708832</t>
  </si>
  <si>
    <t>Bedson</t>
  </si>
  <si>
    <t>3535 Pomegranate St</t>
  </si>
  <si>
    <t>(758) 6250474</t>
  </si>
  <si>
    <t>FAN-3738861</t>
  </si>
  <si>
    <t>Wenzel</t>
  </si>
  <si>
    <t>1234 Oak Street</t>
  </si>
  <si>
    <t>Cityville</t>
  </si>
  <si>
    <t>(720) 6116345</t>
  </si>
  <si>
    <t>FAN-3749804</t>
  </si>
  <si>
    <t>Brotherwood</t>
  </si>
  <si>
    <t>505  Walnut St</t>
  </si>
  <si>
    <t>Nowheresville</t>
  </si>
  <si>
    <t>(260) 6973857</t>
  </si>
  <si>
    <t>FAN-3752631</t>
  </si>
  <si>
    <t>Allitt</t>
  </si>
  <si>
    <t>468  Willow Lane</t>
  </si>
  <si>
    <t>(953) 5071129</t>
  </si>
  <si>
    <t>FAN-3768183</t>
  </si>
  <si>
    <t>Excell</t>
  </si>
  <si>
    <t>543  Berry Road</t>
  </si>
  <si>
    <t>(438) 6395374</t>
  </si>
  <si>
    <t>FAN-3793988</t>
  </si>
  <si>
    <t>Drinkale</t>
  </si>
  <si>
    <t>890 Raspberry Lane</t>
  </si>
  <si>
    <t>FAN-3803300</t>
  </si>
  <si>
    <t>Pearl</t>
  </si>
  <si>
    <t>456 Orange Court</t>
  </si>
  <si>
    <t>1200-001</t>
  </si>
  <si>
    <t>FAN-3821647</t>
  </si>
  <si>
    <t>Shreeve</t>
  </si>
  <si>
    <t>543  Cherry Blossom Drive</t>
  </si>
  <si>
    <t>1100-150</t>
  </si>
  <si>
    <t>(463) 9953438</t>
  </si>
  <si>
    <t>FAN-3848921</t>
  </si>
  <si>
    <t>Mobbs</t>
  </si>
  <si>
    <t>654 Pine Road</t>
  </si>
  <si>
    <t>(656) 5869354</t>
  </si>
  <si>
    <t>FAN-3858351</t>
  </si>
  <si>
    <t>Robottom</t>
  </si>
  <si>
    <t>234 Birch Lane</t>
  </si>
  <si>
    <t>Porto</t>
  </si>
  <si>
    <t>4050-481</t>
  </si>
  <si>
    <t>(604) 5341979</t>
  </si>
  <si>
    <t>FAN-3884983</t>
  </si>
  <si>
    <t>Garter</t>
  </si>
  <si>
    <t>123  Oak Rd</t>
  </si>
  <si>
    <t>Rotterdam</t>
  </si>
  <si>
    <t>South Holland</t>
  </si>
  <si>
    <t>3012 BN</t>
  </si>
  <si>
    <t>(339) 1607370</t>
  </si>
  <si>
    <t>FAN-3902228</t>
  </si>
  <si>
    <t>Perryn</t>
  </si>
  <si>
    <t>654 Guava Road</t>
  </si>
  <si>
    <t>(565) 5767284</t>
  </si>
  <si>
    <t>FAN-3943223</t>
  </si>
  <si>
    <t>Asbury</t>
  </si>
  <si>
    <t>2121 Papaya St</t>
  </si>
  <si>
    <t>FAN-3949120</t>
  </si>
  <si>
    <t>Ketteridge</t>
  </si>
  <si>
    <t>901  Birch Road</t>
  </si>
  <si>
    <t>FAN-3954535</t>
  </si>
  <si>
    <t>Stopforth</t>
  </si>
  <si>
    <t>2121  Papaya St</t>
  </si>
  <si>
    <t>Utrecht</t>
  </si>
  <si>
    <t>3511 WB</t>
  </si>
  <si>
    <t>(466) 1945630</t>
  </si>
  <si>
    <t>FAN-3959601</t>
  </si>
  <si>
    <t>Iacovides</t>
  </si>
  <si>
    <t>234 Dragon Fruit Street</t>
  </si>
  <si>
    <t>Moscow</t>
  </si>
  <si>
    <t>FAN-3961981</t>
  </si>
  <si>
    <t>4444 Kiwi St</t>
  </si>
  <si>
    <t>FAN-3982094</t>
  </si>
  <si>
    <t>Feveryear</t>
  </si>
  <si>
    <t>303  Birch St</t>
  </si>
  <si>
    <t>(186) 3915241</t>
  </si>
  <si>
    <t>FAN-3984236</t>
  </si>
  <si>
    <t>O'Reilly</t>
  </si>
  <si>
    <t>456  Cedar St</t>
  </si>
  <si>
    <t>(529) 8043043</t>
  </si>
  <si>
    <t>FAN-3991804</t>
  </si>
  <si>
    <t>Huntley</t>
  </si>
  <si>
    <t>246 Birch Court</t>
  </si>
  <si>
    <t>Nowhereville</t>
  </si>
  <si>
    <t>(121) 6172647</t>
  </si>
  <si>
    <t>FAN-3992782</t>
  </si>
  <si>
    <t>Knappitt</t>
  </si>
  <si>
    <t>679 Maple Lane</t>
  </si>
  <si>
    <t>Turin</t>
  </si>
  <si>
    <t>Piedmont</t>
  </si>
  <si>
    <t>(134) 9507331</t>
  </si>
  <si>
    <t>FAN-4006863</t>
  </si>
  <si>
    <t>Cast</t>
  </si>
  <si>
    <t>808 Mango St</t>
  </si>
  <si>
    <t>FAN-4039618</t>
  </si>
  <si>
    <t>Ridler</t>
  </si>
  <si>
    <t>4040 Raspberry St</t>
  </si>
  <si>
    <t>(981) 9439506</t>
  </si>
  <si>
    <t>FAN-4052700</t>
  </si>
  <si>
    <t>Balloch</t>
  </si>
  <si>
    <t>8191  Oak Court</t>
  </si>
  <si>
    <t>(941) 4651649</t>
  </si>
  <si>
    <t>FAN-4064652</t>
  </si>
  <si>
    <t>Bradwell</t>
  </si>
  <si>
    <t>680  Pine Avenue</t>
  </si>
  <si>
    <t>(649) 7721686</t>
  </si>
  <si>
    <t>FAN-4071192</t>
  </si>
  <si>
    <t>Melland</t>
  </si>
  <si>
    <t>789 Cedar Rd</t>
  </si>
  <si>
    <t>(412) 8503264</t>
  </si>
  <si>
    <t>FAN-4106602</t>
  </si>
  <si>
    <t>Beat</t>
  </si>
  <si>
    <t>2222  Pomegranate St</t>
  </si>
  <si>
    <t>FAN-4114651</t>
  </si>
  <si>
    <t>Isherwood</t>
  </si>
  <si>
    <t>910 Elm Way</t>
  </si>
  <si>
    <t>FAN-4178110</t>
  </si>
  <si>
    <t>Widdison</t>
  </si>
  <si>
    <t>789 Maple Ln</t>
  </si>
  <si>
    <t>(523) 2103042</t>
  </si>
  <si>
    <t>FAN-4249771</t>
  </si>
  <si>
    <t>Walter</t>
  </si>
  <si>
    <t>404  Pine Ave</t>
  </si>
  <si>
    <t>FAN-4256097</t>
  </si>
  <si>
    <t>789  Oak Street</t>
  </si>
  <si>
    <t>FAN-4260800</t>
  </si>
  <si>
    <t>Zuker</t>
  </si>
  <si>
    <t>1234  Oak Street</t>
  </si>
  <si>
    <t>(147) 1318802</t>
  </si>
  <si>
    <t>FAN-4271837</t>
  </si>
  <si>
    <t>Haggarth</t>
  </si>
  <si>
    <t>3434  Papaya St</t>
  </si>
  <si>
    <t>(873) 5891758</t>
  </si>
  <si>
    <t>FAN-4288380</t>
  </si>
  <si>
    <t>Cardoo</t>
  </si>
  <si>
    <t>654 Lime Lane</t>
  </si>
  <si>
    <t>(516) 9955165</t>
  </si>
  <si>
    <t>FAN-4366191</t>
  </si>
  <si>
    <t>Mustoo</t>
  </si>
  <si>
    <t>789 Elm Lane</t>
  </si>
  <si>
    <t>Cityscape</t>
  </si>
  <si>
    <t>FAN-4417821</t>
  </si>
  <si>
    <t>Trowell</t>
  </si>
  <si>
    <t>314 Aspen Street</t>
  </si>
  <si>
    <t>FAN-4443492</t>
  </si>
  <si>
    <t>Luety</t>
  </si>
  <si>
    <t>808  Mango St</t>
  </si>
  <si>
    <t>(847) 9829828</t>
  </si>
  <si>
    <t>FAN-4473215</t>
  </si>
  <si>
    <t>Dumbrall</t>
  </si>
  <si>
    <t>404  Willow Rd</t>
  </si>
  <si>
    <t>(653) 9848252</t>
  </si>
  <si>
    <t>FAN-4487222</t>
  </si>
  <si>
    <t>Moppett</t>
  </si>
  <si>
    <t>210  Pineapple Express</t>
  </si>
  <si>
    <t>FAN-4493681</t>
  </si>
  <si>
    <t>Beszant</t>
  </si>
  <si>
    <t>123 Main Street</t>
  </si>
  <si>
    <t>(424) 8172085</t>
  </si>
  <si>
    <t>FAN-4502391</t>
  </si>
  <si>
    <t>Presidey</t>
  </si>
  <si>
    <t>789 Oak Street</t>
  </si>
  <si>
    <t>(467) 5381165</t>
  </si>
  <si>
    <t>FAN-4507538</t>
  </si>
  <si>
    <t>Fooks</t>
  </si>
  <si>
    <t>987 Apple Street</t>
  </si>
  <si>
    <t>(280) 5856762</t>
  </si>
  <si>
    <t>FAN-4546736</t>
  </si>
  <si>
    <t>707 Pine Ave</t>
  </si>
  <si>
    <t>C1002ABC</t>
  </si>
  <si>
    <t>FAN-4585835</t>
  </si>
  <si>
    <t>Jones</t>
  </si>
  <si>
    <t>707 Maple St</t>
  </si>
  <si>
    <t>(253) 2463197</t>
  </si>
  <si>
    <t>FAN-4609141</t>
  </si>
  <si>
    <t>Gabitis</t>
  </si>
  <si>
    <t>3535  Pomegranate St</t>
  </si>
  <si>
    <t>(483) 3473414</t>
  </si>
  <si>
    <t>FAN-4621006</t>
  </si>
  <si>
    <t>Gynni</t>
  </si>
  <si>
    <t>556 Cedar Avenue</t>
  </si>
  <si>
    <t>(956) 4834035</t>
  </si>
  <si>
    <t>FAN-4624515</t>
  </si>
  <si>
    <t>Dewick</t>
  </si>
  <si>
    <t>718 Pine Boulevard</t>
  </si>
  <si>
    <t>(416) 7049843</t>
  </si>
  <si>
    <t>FAN-4631058</t>
  </si>
  <si>
    <t>Goodley</t>
  </si>
  <si>
    <t>987 Passionfruit Drive</t>
  </si>
  <si>
    <t>1600-001</t>
  </si>
  <si>
    <t>(710) 6354081</t>
  </si>
  <si>
    <t>FAN-4648879</t>
  </si>
  <si>
    <t>Cinnamond</t>
  </si>
  <si>
    <t>788  Cedar Road</t>
  </si>
  <si>
    <t>FAN-4653087</t>
  </si>
  <si>
    <t>Tourry</t>
  </si>
  <si>
    <t>718  Pine Boulevard</t>
  </si>
  <si>
    <t>Helsinki</t>
  </si>
  <si>
    <t>Uusimaa</t>
  </si>
  <si>
    <t>Finland</t>
  </si>
  <si>
    <t>FAN-4694466</t>
  </si>
  <si>
    <t>Jouandet</t>
  </si>
  <si>
    <t>246 Oakwood Lane</t>
  </si>
  <si>
    <t>(122) 6276272</t>
  </si>
  <si>
    <t>FAN-4748204</t>
  </si>
  <si>
    <t>Ox</t>
  </si>
  <si>
    <t>456  Cedar Road</t>
  </si>
  <si>
    <t>(935) 8403090</t>
  </si>
  <si>
    <t>FAN-4760490</t>
  </si>
  <si>
    <t>Gritskov</t>
  </si>
  <si>
    <t>4747 Pomegranate St</t>
  </si>
  <si>
    <t>(685) 5503178</t>
  </si>
  <si>
    <t>FAN-4774750</t>
  </si>
  <si>
    <t>Sparsholt</t>
  </si>
  <si>
    <t>210 Pineapple Express</t>
  </si>
  <si>
    <t>(666) 7031390</t>
  </si>
  <si>
    <t>FAN-4786451</t>
  </si>
  <si>
    <t>606  Cedar St</t>
  </si>
  <si>
    <t>Dubai</t>
  </si>
  <si>
    <t>United Arab Emirates</t>
  </si>
  <si>
    <t>(419) 5479448</t>
  </si>
  <si>
    <t>FAN-4794615</t>
  </si>
  <si>
    <t>Attwoull</t>
  </si>
  <si>
    <t>123  Plum Avenue</t>
  </si>
  <si>
    <t>(739) 1202240</t>
  </si>
  <si>
    <t>FAN-4812257</t>
  </si>
  <si>
    <t>Ivashkov</t>
  </si>
  <si>
    <t>1313 Lemon St</t>
  </si>
  <si>
    <t>FAN-4816003</t>
  </si>
  <si>
    <t>Juckes</t>
  </si>
  <si>
    <t>314 Cedar Way</t>
  </si>
  <si>
    <t>Sector</t>
  </si>
  <si>
    <t>(750) 9509090</t>
  </si>
  <si>
    <t>FAN-4821689</t>
  </si>
  <si>
    <t>Dinsdale</t>
  </si>
  <si>
    <t>920  Elm Road</t>
  </si>
  <si>
    <t>FAN-4846480</t>
  </si>
  <si>
    <t>Cullingford</t>
  </si>
  <si>
    <t>101  Pine Rd</t>
  </si>
  <si>
    <t>FAN-4856255</t>
  </si>
  <si>
    <t>Brodley</t>
  </si>
  <si>
    <t>3333  Avocado St</t>
  </si>
  <si>
    <t>(404) 3121043</t>
  </si>
  <si>
    <t>FAN-4876744</t>
  </si>
  <si>
    <t>Silversmid</t>
  </si>
  <si>
    <t>516  Birch Street</t>
  </si>
  <si>
    <t>(696) 6553311</t>
  </si>
  <si>
    <t>FAN-4899454</t>
  </si>
  <si>
    <t>Acey</t>
  </si>
  <si>
    <t>123  Pine Avenue</t>
  </si>
  <si>
    <t>(877) 7896343</t>
  </si>
  <si>
    <t>FAN-4912460</t>
  </si>
  <si>
    <t>Searby</t>
  </si>
  <si>
    <t>234  Cedar Court</t>
  </si>
  <si>
    <t>FAN-4931307</t>
  </si>
  <si>
    <t>Chiechio</t>
  </si>
  <si>
    <t>606 Cedar Ave</t>
  </si>
  <si>
    <t>(891) 6482676</t>
  </si>
  <si>
    <t>FAN-4935652</t>
  </si>
  <si>
    <t>Turland</t>
  </si>
  <si>
    <t>123 Willow Ave</t>
  </si>
  <si>
    <t>(929) 2985615</t>
  </si>
  <si>
    <t>FAN-4945909</t>
  </si>
  <si>
    <t>Boriston</t>
  </si>
  <si>
    <t>765  Redwood Avenue</t>
  </si>
  <si>
    <t>(168) 9978101</t>
  </si>
  <si>
    <t>FAN-4961949</t>
  </si>
  <si>
    <t>Borrill</t>
  </si>
  <si>
    <t>765  Blackberry Way</t>
  </si>
  <si>
    <t>(941) 5951424</t>
  </si>
  <si>
    <t>FAN-4979379</t>
  </si>
  <si>
    <t>Devita</t>
  </si>
  <si>
    <t>303 Elm St</t>
  </si>
  <si>
    <t>(486) 9434533</t>
  </si>
  <si>
    <t>FAN-5011491</t>
  </si>
  <si>
    <t>Collingridge</t>
  </si>
  <si>
    <t>233  Elm Road</t>
  </si>
  <si>
    <t>(806) 1677856</t>
  </si>
  <si>
    <t>FAN-5012641</t>
  </si>
  <si>
    <t>Walch</t>
  </si>
  <si>
    <t>432  Mango Way</t>
  </si>
  <si>
    <t>(194) 8430734</t>
  </si>
  <si>
    <t>FAN-5021721</t>
  </si>
  <si>
    <t>Extil</t>
  </si>
  <si>
    <t>789  Kiwi Avenue</t>
  </si>
  <si>
    <t>FAN-5044681</t>
  </si>
  <si>
    <t>Nisby</t>
  </si>
  <si>
    <t>404 Birch St</t>
  </si>
  <si>
    <t>(465) 1250527</t>
  </si>
  <si>
    <t>FAN-5092760</t>
  </si>
  <si>
    <t>Pellitt</t>
  </si>
  <si>
    <t>5678 Cedar Road</t>
  </si>
  <si>
    <t>(974) 1291081</t>
  </si>
  <si>
    <t>FAN-5094783</t>
  </si>
  <si>
    <t>Warland</t>
  </si>
  <si>
    <t>909 Oak Ln</t>
  </si>
  <si>
    <t>FAN-5102264</t>
  </si>
  <si>
    <t>Houseago</t>
  </si>
  <si>
    <t>505  Maple Ln</t>
  </si>
  <si>
    <t>FAN-5108571</t>
  </si>
  <si>
    <t>Oyley</t>
  </si>
  <si>
    <t>987  Apple Street</t>
  </si>
  <si>
    <t>(188) 5949572</t>
  </si>
  <si>
    <t>FAN-5108806</t>
  </si>
  <si>
    <t>Boldero</t>
  </si>
  <si>
    <t>876 Cranberry Avenue</t>
  </si>
  <si>
    <t>540-0002</t>
  </si>
  <si>
    <t>(567) 2383625</t>
  </si>
  <si>
    <t>FAN-5135309</t>
  </si>
  <si>
    <t>Discombe</t>
  </si>
  <si>
    <t>890 Lychee Lane</t>
  </si>
  <si>
    <t>(787) 3320439</t>
  </si>
  <si>
    <t>FAN-5177054</t>
  </si>
  <si>
    <t>Smees</t>
  </si>
  <si>
    <t>101  Maple Ave</t>
  </si>
  <si>
    <t>(766) 5984231</t>
  </si>
  <si>
    <t>FAN-5194773</t>
  </si>
  <si>
    <t>Esposita</t>
  </si>
  <si>
    <t>876  Fir Boulevard</t>
  </si>
  <si>
    <t>(516) 2520835</t>
  </si>
  <si>
    <t>FAN-5213371</t>
  </si>
  <si>
    <t>Percival</t>
  </si>
  <si>
    <t>819 Oak Lane</t>
  </si>
  <si>
    <t>(174) 9963966</t>
  </si>
  <si>
    <t>FAN-5241210</t>
  </si>
  <si>
    <t>Loffel</t>
  </si>
  <si>
    <t>321 Elm Street</t>
  </si>
  <si>
    <t>Everyville</t>
  </si>
  <si>
    <t>(357) 7597543</t>
  </si>
  <si>
    <t>FAN-5296137</t>
  </si>
  <si>
    <t>Hendin</t>
  </si>
  <si>
    <t>1234 Oak Place</t>
  </si>
  <si>
    <t>(729) 1569585</t>
  </si>
  <si>
    <t>FAN-5337461</t>
  </si>
  <si>
    <t>Buxton</t>
  </si>
  <si>
    <t>456 Elm Street</t>
  </si>
  <si>
    <t>(258) 8498474</t>
  </si>
  <si>
    <t>FAN-5338519</t>
  </si>
  <si>
    <t>Geraudel</t>
  </si>
  <si>
    <t>617 Aspen Road</t>
  </si>
  <si>
    <t>(441) 4756626</t>
  </si>
  <si>
    <t>FAN-5346857</t>
  </si>
  <si>
    <t>Gisburn</t>
  </si>
  <si>
    <t>1121  Birch Lane</t>
  </si>
  <si>
    <t>FAN-5380231</t>
  </si>
  <si>
    <t>Sheers</t>
  </si>
  <si>
    <t>457  Oakwood Avenue</t>
  </si>
  <si>
    <t>(226) 2772504</t>
  </si>
  <si>
    <t>FAN-5404908</t>
  </si>
  <si>
    <t>Lefwich</t>
  </si>
  <si>
    <t>654  Pine Road</t>
  </si>
  <si>
    <t>(666) 5950648</t>
  </si>
  <si>
    <t>FAN-5424532</t>
  </si>
  <si>
    <t>Hannabus</t>
  </si>
  <si>
    <t>456  Maple St</t>
  </si>
  <si>
    <t>FAN-5429490</t>
  </si>
  <si>
    <t>Arrington</t>
  </si>
  <si>
    <t>Townsville</t>
  </si>
  <si>
    <t>(193) 5340006</t>
  </si>
  <si>
    <t>FAN-5452841</t>
  </si>
  <si>
    <t>Vautier</t>
  </si>
  <si>
    <t>912 Pine Drive</t>
  </si>
  <si>
    <t>(717) 1214735</t>
  </si>
  <si>
    <t>FAN-5475271</t>
  </si>
  <si>
    <t>Treske</t>
  </si>
  <si>
    <t>8191 Oak Boulevard</t>
  </si>
  <si>
    <t>(961) 1265183</t>
  </si>
  <si>
    <t>FAN-5518568</t>
  </si>
  <si>
    <t>Tireman</t>
  </si>
  <si>
    <t>808 Birch Ave</t>
  </si>
  <si>
    <t>FAN-5532874</t>
  </si>
  <si>
    <t>Phinn</t>
  </si>
  <si>
    <t>889  Maple Street</t>
  </si>
  <si>
    <t>(799) 7396488</t>
  </si>
  <si>
    <t>FAN-5549789</t>
  </si>
  <si>
    <t>Stucke</t>
  </si>
  <si>
    <t>112  Elm Lane</t>
  </si>
  <si>
    <t>(172) 4081334</t>
  </si>
  <si>
    <t>FAN-5577886</t>
  </si>
  <si>
    <t>McPolin</t>
  </si>
  <si>
    <t>123  Watermelon Street</t>
  </si>
  <si>
    <t>(153) 2686905</t>
  </si>
  <si>
    <t>FAN-5580824</t>
  </si>
  <si>
    <t>Geane</t>
  </si>
  <si>
    <t>876 Fir Boulevard</t>
  </si>
  <si>
    <t>(311) 4609825</t>
  </si>
  <si>
    <t>FAN-5582393</t>
  </si>
  <si>
    <t>Keers</t>
  </si>
  <si>
    <t>135 Redwood Blvd</t>
  </si>
  <si>
    <t>Somewhereton</t>
  </si>
  <si>
    <t>FAN-5616515</t>
  </si>
  <si>
    <t>Gilchrist</t>
  </si>
  <si>
    <t>404  Birch St</t>
  </si>
  <si>
    <t>(531) 4448084</t>
  </si>
  <si>
    <t>FAN-5630273</t>
  </si>
  <si>
    <t>Nazareth</t>
  </si>
  <si>
    <t>791  Oak Lane</t>
  </si>
  <si>
    <t>(591) 2029574</t>
  </si>
  <si>
    <t>FAN-5641799</t>
  </si>
  <si>
    <t>Andreu</t>
  </si>
  <si>
    <t>819  Oak Lane</t>
  </si>
  <si>
    <t>(261) 4366113</t>
  </si>
  <si>
    <t>FAN-5646890</t>
  </si>
  <si>
    <t>Ruselin</t>
  </si>
  <si>
    <t>920 Elm Road</t>
  </si>
  <si>
    <t>(692) 6850377</t>
  </si>
  <si>
    <t>FAN-5682181</t>
  </si>
  <si>
    <t>Bedham</t>
  </si>
  <si>
    <t>5678  Maple Street</t>
  </si>
  <si>
    <t>(273) 7794240</t>
  </si>
  <si>
    <t>FAN-5684079</t>
  </si>
  <si>
    <t>Batter</t>
  </si>
  <si>
    <t>808  Birch Ave</t>
  </si>
  <si>
    <t>Rio de Janeiro</t>
  </si>
  <si>
    <t>20040-002</t>
  </si>
  <si>
    <t>(798) 5248792</t>
  </si>
  <si>
    <t>FAN-5698447</t>
  </si>
  <si>
    <t>Billison</t>
  </si>
  <si>
    <t>2525 Coconut St</t>
  </si>
  <si>
    <t>Zagreb</t>
  </si>
  <si>
    <t>Croatia</t>
  </si>
  <si>
    <t>FAN-5711714</t>
  </si>
  <si>
    <t>Sharrock</t>
  </si>
  <si>
    <t>778  Birch Road</t>
  </si>
  <si>
    <t>(333) 4193263</t>
  </si>
  <si>
    <t>FAN-5716145</t>
  </si>
  <si>
    <t>Pybworth</t>
  </si>
  <si>
    <t>765 Blackberry Way</t>
  </si>
  <si>
    <t>(316) 8686105</t>
  </si>
  <si>
    <t>FAN-5719268</t>
  </si>
  <si>
    <t>Huke</t>
  </si>
  <si>
    <t>890  Cedar Street</t>
  </si>
  <si>
    <t>1500-001</t>
  </si>
  <si>
    <t>(674) 9556343</t>
  </si>
  <si>
    <t>FAN-5725845</t>
  </si>
  <si>
    <t>Crisell</t>
  </si>
  <si>
    <t>7181  Willow Street</t>
  </si>
  <si>
    <t>(709) 3748435</t>
  </si>
  <si>
    <t>FAN-5733546</t>
  </si>
  <si>
    <t>Dillet</t>
  </si>
  <si>
    <t>505 Walnut St</t>
  </si>
  <si>
    <t>FAN-5794849</t>
  </si>
  <si>
    <t>Fawlks</t>
  </si>
  <si>
    <t>432 Sycamore Street</t>
  </si>
  <si>
    <t>1012 AB</t>
  </si>
  <si>
    <t>(492) 3273399</t>
  </si>
  <si>
    <t>FAN-5842090</t>
  </si>
  <si>
    <t>Vasilov</t>
  </si>
  <si>
    <t>FAN-5846137</t>
  </si>
  <si>
    <t>Turmell</t>
  </si>
  <si>
    <t>567 Blueberry Road</t>
  </si>
  <si>
    <t>FAN-5857056</t>
  </si>
  <si>
    <t>Platfoot</t>
  </si>
  <si>
    <t>900  Pine Road</t>
  </si>
  <si>
    <t>(473) 3539157</t>
  </si>
  <si>
    <t>FAN-5891463</t>
  </si>
  <si>
    <t>Honniebal</t>
  </si>
  <si>
    <t>3333 Avocado St</t>
  </si>
  <si>
    <t>(902) 8476304</t>
  </si>
  <si>
    <t>FAN-5965623</t>
  </si>
  <si>
    <t>Corbally</t>
  </si>
  <si>
    <t>543 Poplar Drive</t>
  </si>
  <si>
    <t>FAN-5974286</t>
  </si>
  <si>
    <t>Fullerton</t>
  </si>
  <si>
    <t>223  Maple Drive</t>
  </si>
  <si>
    <t>(737) 5972879</t>
  </si>
  <si>
    <t>FAN-5994508</t>
  </si>
  <si>
    <t>Isack</t>
  </si>
  <si>
    <t>789  Birch Ave</t>
  </si>
  <si>
    <t>(822) 1977253</t>
  </si>
  <si>
    <t>FAN-6026267</t>
  </si>
  <si>
    <t>Ridhole</t>
  </si>
  <si>
    <t>20000-001</t>
  </si>
  <si>
    <t>FAN-6038732</t>
  </si>
  <si>
    <t>Leithgoe</t>
  </si>
  <si>
    <t>1616 Raspberry St</t>
  </si>
  <si>
    <t>(560) 4791042</t>
  </si>
  <si>
    <t>FAN-6069281</t>
  </si>
  <si>
    <t>Organer</t>
  </si>
  <si>
    <t>606 Birch St</t>
  </si>
  <si>
    <t>FAN-6081319</t>
  </si>
  <si>
    <t>Dolley</t>
  </si>
  <si>
    <t>432  Sycamore Street</t>
  </si>
  <si>
    <t>(352) 2198585</t>
  </si>
  <si>
    <t>FAN-6120777</t>
  </si>
  <si>
    <t>Acres</t>
  </si>
  <si>
    <t>456 Maple St</t>
  </si>
  <si>
    <t>(586) 6161600</t>
  </si>
  <si>
    <t>FAN-6159792</t>
  </si>
  <si>
    <t>Amberson</t>
  </si>
  <si>
    <t>404 Willow Rd</t>
  </si>
  <si>
    <t>(634) 8565359</t>
  </si>
  <si>
    <t>FAN-6175585</t>
  </si>
  <si>
    <t>Geaves</t>
  </si>
  <si>
    <t>FAN-6181985</t>
  </si>
  <si>
    <t>Klesse</t>
  </si>
  <si>
    <t>(747) 5591028</t>
  </si>
  <si>
    <t>FAN-6192922</t>
  </si>
  <si>
    <t>Noller</t>
  </si>
  <si>
    <t>4848  Watermelon St</t>
  </si>
  <si>
    <t>FAN-6213345</t>
  </si>
  <si>
    <t>3737 Pineapple St</t>
  </si>
  <si>
    <t>(130) 4906745</t>
  </si>
  <si>
    <t>FAN-6217413</t>
  </si>
  <si>
    <t>Robley</t>
  </si>
  <si>
    <t>202  Elm St</t>
  </si>
  <si>
    <t>(480) 1076437</t>
  </si>
  <si>
    <t>FAN-6217465</t>
  </si>
  <si>
    <t>Ridder</t>
  </si>
  <si>
    <t>9201 Maple Way</t>
  </si>
  <si>
    <t>(644) 1778617</t>
  </si>
  <si>
    <t>FAN-6246845</t>
  </si>
  <si>
    <t>Wardhaw</t>
  </si>
  <si>
    <t>707 Pineapple St</t>
  </si>
  <si>
    <t>FAN-6274921</t>
  </si>
  <si>
    <t>A'Barrow</t>
  </si>
  <si>
    <t>543 Cherry Blossom Drive</t>
  </si>
  <si>
    <t>(266) 6503831</t>
  </si>
  <si>
    <t>FAN-6285208</t>
  </si>
  <si>
    <t>1818 Blackberry St</t>
  </si>
  <si>
    <t>FAN-6312582</t>
  </si>
  <si>
    <t>Bodega</t>
  </si>
  <si>
    <t>202 Cedar Ln</t>
  </si>
  <si>
    <t>(405) 5853389</t>
  </si>
  <si>
    <t>FAN-6313568</t>
  </si>
  <si>
    <t>Georgeon</t>
  </si>
  <si>
    <t>234  Avocado Drive</t>
  </si>
  <si>
    <t>(669) 9857655</t>
  </si>
  <si>
    <t>FAN-6320785</t>
  </si>
  <si>
    <t>Atton</t>
  </si>
  <si>
    <t>789  Grape Way</t>
  </si>
  <si>
    <t>FAN-6322324</t>
  </si>
  <si>
    <t>Hulett</t>
  </si>
  <si>
    <t>2828  Raspberry St</t>
  </si>
  <si>
    <t>(378) 5691085</t>
  </si>
  <si>
    <t>FAN-6326306</t>
  </si>
  <si>
    <t>Ticehurst</t>
  </si>
  <si>
    <t>654 Birch Lane</t>
  </si>
  <si>
    <t>FAN-6401003</t>
  </si>
  <si>
    <t>Sobtka</t>
  </si>
  <si>
    <t>567  Blueberry Road</t>
  </si>
  <si>
    <t>(149) 4240292</t>
  </si>
  <si>
    <t>FAN-6403070</t>
  </si>
  <si>
    <t>Haws</t>
  </si>
  <si>
    <t>(440) 1967606</t>
  </si>
  <si>
    <t>FAN-6429699</t>
  </si>
  <si>
    <t>Forkan</t>
  </si>
  <si>
    <t>606 Cedar St</t>
  </si>
  <si>
    <t>FAN-6443902</t>
  </si>
  <si>
    <t>Flockhart</t>
  </si>
  <si>
    <t>5050  Coconut St</t>
  </si>
  <si>
    <t>Nowhere</t>
  </si>
  <si>
    <t>FAN-6446029</t>
  </si>
  <si>
    <t>Geekie</t>
  </si>
  <si>
    <t>456  Elm Street</t>
  </si>
  <si>
    <t>(568) 2797064</t>
  </si>
  <si>
    <t>FAN-6452215</t>
  </si>
  <si>
    <t>McKaile</t>
  </si>
  <si>
    <t>1313  Lemon St</t>
  </si>
  <si>
    <t>(985) 3289767</t>
  </si>
  <si>
    <t>FAN-6556632</t>
  </si>
  <si>
    <t>Trevena</t>
  </si>
  <si>
    <t>303  Pine Rd</t>
  </si>
  <si>
    <t>(928) 1851130</t>
  </si>
  <si>
    <t>FAN-6556996</t>
  </si>
  <si>
    <t>Zelley</t>
  </si>
  <si>
    <t>456 Papaya Place</t>
  </si>
  <si>
    <t>(326) 1576357</t>
  </si>
  <si>
    <t>FAN-6563416</t>
  </si>
  <si>
    <t>Airton</t>
  </si>
  <si>
    <t>899 Elm Street</t>
  </si>
  <si>
    <t>FAN-6588568</t>
  </si>
  <si>
    <t>Mills</t>
  </si>
  <si>
    <t>789  Maple Drive</t>
  </si>
  <si>
    <t>FAN-6609153</t>
  </si>
  <si>
    <t>Bengoechea</t>
  </si>
  <si>
    <t>303  Willow St</t>
  </si>
  <si>
    <t>FAN-6610302</t>
  </si>
  <si>
    <t>Thoresbie</t>
  </si>
  <si>
    <t>890  Lychee Lane</t>
  </si>
  <si>
    <t>(259) 7387043</t>
  </si>
  <si>
    <t>FAN-6611727</t>
  </si>
  <si>
    <t>Reisenstein</t>
  </si>
  <si>
    <t>415  Elm Court</t>
  </si>
  <si>
    <t>FAN-6612908</t>
  </si>
  <si>
    <t>Baumert</t>
  </si>
  <si>
    <t>801  Elm Road</t>
  </si>
  <si>
    <t>(998) 1990187</t>
  </si>
  <si>
    <t>FAN-6619778</t>
  </si>
  <si>
    <t>Penwarden</t>
  </si>
  <si>
    <t>(159) 5209015</t>
  </si>
  <si>
    <t>FAN-6632248</t>
  </si>
  <si>
    <t>Gonsalo</t>
  </si>
  <si>
    <t>789  Nectarine Way</t>
  </si>
  <si>
    <t>FAN-6641977</t>
  </si>
  <si>
    <t>Harbert</t>
  </si>
  <si>
    <t>505  Willow Ln</t>
  </si>
  <si>
    <t>(412) 1643804</t>
  </si>
  <si>
    <t>FAN-6663233</t>
  </si>
  <si>
    <t>Sextie</t>
  </si>
  <si>
    <t>234 Cedar Court</t>
  </si>
  <si>
    <t>(498) 7338743</t>
  </si>
  <si>
    <t>FAN-6692229</t>
  </si>
  <si>
    <t>Isaq</t>
  </si>
  <si>
    <t>909  Elm Ln</t>
  </si>
  <si>
    <t>FAN-6710162</t>
  </si>
  <si>
    <t>Lokier</t>
  </si>
  <si>
    <t>346 Pine Court</t>
  </si>
  <si>
    <t>(966) 4945865</t>
  </si>
  <si>
    <t>FAN-6710556</t>
  </si>
  <si>
    <t>Townsend</t>
  </si>
  <si>
    <t>456  Maple Ave</t>
  </si>
  <si>
    <t>Singapore</t>
  </si>
  <si>
    <t>(827) 6762732</t>
  </si>
  <si>
    <t>FAN-6712707</t>
  </si>
  <si>
    <t>McVicker</t>
  </si>
  <si>
    <t>101 Cedar Rd</t>
  </si>
  <si>
    <t>(217) 5374811</t>
  </si>
  <si>
    <t>FAN-6719098</t>
  </si>
  <si>
    <t>Alekseicik</t>
  </si>
  <si>
    <t>456  Elm Road</t>
  </si>
  <si>
    <t>(941) 8419940</t>
  </si>
  <si>
    <t>FAN-6773409</t>
  </si>
  <si>
    <t>Hitter</t>
  </si>
  <si>
    <t>457 Oakwood Avenue</t>
  </si>
  <si>
    <t>(874) 1526131</t>
  </si>
  <si>
    <t>FAN-6797746</t>
  </si>
  <si>
    <t>567 Maple Lane</t>
  </si>
  <si>
    <t>FAN-6806240</t>
  </si>
  <si>
    <t>Ruddle</t>
  </si>
  <si>
    <t>123 Main St</t>
  </si>
  <si>
    <t>FAN-6806930</t>
  </si>
  <si>
    <t>Petschel</t>
  </si>
  <si>
    <t>112 Pine Lane</t>
  </si>
  <si>
    <t>FAN-6841199</t>
  </si>
  <si>
    <t>Exposito</t>
  </si>
  <si>
    <t>1121  Elm Road</t>
  </si>
  <si>
    <t>(393) 2992673</t>
  </si>
  <si>
    <t>FAN-6851460</t>
  </si>
  <si>
    <t>Dederick</t>
  </si>
  <si>
    <t>101 Maple Ave</t>
  </si>
  <si>
    <t>(828) 6094924</t>
  </si>
  <si>
    <t>FAN-6868722</t>
  </si>
  <si>
    <t>Docherty</t>
  </si>
  <si>
    <t>011 Oak Drive</t>
  </si>
  <si>
    <t>FAN-6879382</t>
  </si>
  <si>
    <t>Klaff</t>
  </si>
  <si>
    <t>4848 Watermelon St</t>
  </si>
  <si>
    <t>(968) 2029882</t>
  </si>
  <si>
    <t>FAN-6884009</t>
  </si>
  <si>
    <t>Wornum</t>
  </si>
  <si>
    <t>234 Avocado Drive</t>
  </si>
  <si>
    <t>(979) 5313959</t>
  </si>
  <si>
    <t>FAN-6923316</t>
  </si>
  <si>
    <t>Knapper</t>
  </si>
  <si>
    <t>789  Pine St</t>
  </si>
  <si>
    <t>(718) 3089203</t>
  </si>
  <si>
    <t>FAN-6969291</t>
  </si>
  <si>
    <t>7181 Willow Street</t>
  </si>
  <si>
    <t>FAN-6991462</t>
  </si>
  <si>
    <t>Arnaudon</t>
  </si>
  <si>
    <t>303  Oak Ave</t>
  </si>
  <si>
    <t>(462) 1412921</t>
  </si>
  <si>
    <t>FAN-7007002</t>
  </si>
  <si>
    <t>Flude</t>
  </si>
  <si>
    <t>913  Cedar Street</t>
  </si>
  <si>
    <t>(980) 1711817</t>
  </si>
  <si>
    <t>FAN-7032518</t>
  </si>
  <si>
    <t>Bartell</t>
  </si>
  <si>
    <t>135 Cedar Drive</t>
  </si>
  <si>
    <t>(259) 6095721</t>
  </si>
  <si>
    <t>FAN-7033922</t>
  </si>
  <si>
    <t>Fitzgerald</t>
  </si>
  <si>
    <t>4646 Papaya St</t>
  </si>
  <si>
    <t>(821) 2888611</t>
  </si>
  <si>
    <t>FAN-7079135</t>
  </si>
  <si>
    <t>Posnette</t>
  </si>
  <si>
    <t>606  Cherry St</t>
  </si>
  <si>
    <t>FAN-7083006</t>
  </si>
  <si>
    <t>Senner</t>
  </si>
  <si>
    <t>456 Apricot Drive</t>
  </si>
  <si>
    <t>FAN-7106045</t>
  </si>
  <si>
    <t>Bather</t>
  </si>
  <si>
    <t>4151  Redwood Avenue</t>
  </si>
  <si>
    <t>(424) 7995940</t>
  </si>
  <si>
    <t>FAN-7113971</t>
  </si>
  <si>
    <t>Belleny</t>
  </si>
  <si>
    <t>2323  Watermelon St</t>
  </si>
  <si>
    <t>(766) 9850609</t>
  </si>
  <si>
    <t>FAN-7127838</t>
  </si>
  <si>
    <t>Bouttell</t>
  </si>
  <si>
    <t>112 Elm Lane</t>
  </si>
  <si>
    <t>FAN-7146245</t>
  </si>
  <si>
    <t>Tennet</t>
  </si>
  <si>
    <t>123 Pine St</t>
  </si>
  <si>
    <t>Beijing</t>
  </si>
  <si>
    <t>China</t>
  </si>
  <si>
    <t>FAN-7160701</t>
  </si>
  <si>
    <t>Ebi</t>
  </si>
  <si>
    <t>2424 Pineapple St</t>
  </si>
  <si>
    <t>FAN-7165972</t>
  </si>
  <si>
    <t>Kaufman</t>
  </si>
  <si>
    <t>210 Pineapple Street</t>
  </si>
  <si>
    <t>FAN-7196370</t>
  </si>
  <si>
    <t>Berthot</t>
  </si>
  <si>
    <t>303 Birch St</t>
  </si>
  <si>
    <t>(479) 5595393</t>
  </si>
  <si>
    <t>FAN-7216049</t>
  </si>
  <si>
    <t>Bolver</t>
  </si>
  <si>
    <t>707  Maple Ave</t>
  </si>
  <si>
    <t>Sofia</t>
  </si>
  <si>
    <t>Sofia-Capital</t>
  </si>
  <si>
    <t>Bulgaria</t>
  </si>
  <si>
    <t>(463) 1762605</t>
  </si>
  <si>
    <t>FAN-7222926</t>
  </si>
  <si>
    <t>Castanares</t>
  </si>
  <si>
    <t>4343 Blackberry St</t>
  </si>
  <si>
    <t>(417) 1941135</t>
  </si>
  <si>
    <t>FAN-7227009</t>
  </si>
  <si>
    <t>Pomroy</t>
  </si>
  <si>
    <t>789  Elm Lane</t>
  </si>
  <si>
    <t>(594) 4747457</t>
  </si>
  <si>
    <t>FAN-7237221</t>
  </si>
  <si>
    <t>Florey</t>
  </si>
  <si>
    <t>(740) 9653626</t>
  </si>
  <si>
    <t>FAN-7258700</t>
  </si>
  <si>
    <t>Bentzen</t>
  </si>
  <si>
    <t>321  Maple Avenue</t>
  </si>
  <si>
    <t>FAN-7265098</t>
  </si>
  <si>
    <t>5678 Maple Street</t>
  </si>
  <si>
    <t>Suburb</t>
  </si>
  <si>
    <t>(939) 3577495</t>
  </si>
  <si>
    <t>FAN-7276113</t>
  </si>
  <si>
    <t>Sine</t>
  </si>
  <si>
    <t>344  Birch Avenue</t>
  </si>
  <si>
    <t>(447) 3995245</t>
  </si>
  <si>
    <t>FAN-7332220</t>
  </si>
  <si>
    <t>Fifield</t>
  </si>
  <si>
    <t>210 Grape Lane</t>
  </si>
  <si>
    <t>FAN-7337276</t>
  </si>
  <si>
    <t>Kirkham</t>
  </si>
  <si>
    <t>6171  Aspen Way</t>
  </si>
  <si>
    <t>(456) 6975570</t>
  </si>
  <si>
    <t>FAN-7393798</t>
  </si>
  <si>
    <t>MacAlees</t>
  </si>
  <si>
    <t>4444  Kiwi St</t>
  </si>
  <si>
    <t>(702) 3252746</t>
  </si>
  <si>
    <t>FAN-7398051</t>
  </si>
  <si>
    <t>Bingley</t>
  </si>
  <si>
    <t>202  Cedar Ln</t>
  </si>
  <si>
    <t>(200) 7701843</t>
  </si>
  <si>
    <t>FAN-7398975</t>
  </si>
  <si>
    <t>Hefferon</t>
  </si>
  <si>
    <t>567  Maple Lane</t>
  </si>
  <si>
    <t>(218) 8991636</t>
  </si>
  <si>
    <t>FAN-7404798</t>
  </si>
  <si>
    <t>Gee</t>
  </si>
  <si>
    <t>909  Oak Ln</t>
  </si>
  <si>
    <t>(524) 5889326</t>
  </si>
  <si>
    <t>FAN-7405266</t>
  </si>
  <si>
    <t>Purton</t>
  </si>
  <si>
    <t>876  Cranberry Avenue</t>
  </si>
  <si>
    <t>(294) 8387261</t>
  </si>
  <si>
    <t>FAN-7409534</t>
  </si>
  <si>
    <t>Spottiswoode</t>
  </si>
  <si>
    <t>357  Aspen Way</t>
  </si>
  <si>
    <t>(985) 4861782</t>
  </si>
  <si>
    <t>FAN-7419788</t>
  </si>
  <si>
    <t>Finicj</t>
  </si>
  <si>
    <t>579  Elm Road</t>
  </si>
  <si>
    <t>Megalopolis</t>
  </si>
  <si>
    <t>(945) 5097529</t>
  </si>
  <si>
    <t>FAN-7430898</t>
  </si>
  <si>
    <t>Hassen</t>
  </si>
  <si>
    <t>568 Cedar Drive</t>
  </si>
  <si>
    <t>(646) 3010467</t>
  </si>
  <si>
    <t>FAN-7460020</t>
  </si>
  <si>
    <t>Cranshaw</t>
  </si>
  <si>
    <t>9101  Pine Drive</t>
  </si>
  <si>
    <t>(790) 1984477</t>
  </si>
  <si>
    <t>FAN-7468232</t>
  </si>
  <si>
    <t>1234  Pine Avenue</t>
  </si>
  <si>
    <t>FAN-7471670</t>
  </si>
  <si>
    <t>Shuttlewood</t>
  </si>
  <si>
    <t>617  Maple Lane</t>
  </si>
  <si>
    <t>Community</t>
  </si>
  <si>
    <t>(327) 8514744</t>
  </si>
  <si>
    <t>FAN-7472458</t>
  </si>
  <si>
    <t>Downe</t>
  </si>
  <si>
    <t>3141  Cedar Lane</t>
  </si>
  <si>
    <t>FAN-7491155</t>
  </si>
  <si>
    <t>Burg</t>
  </si>
  <si>
    <t>909 Elm Ln</t>
  </si>
  <si>
    <t>(812) 9959879</t>
  </si>
  <si>
    <t>FAN-7495136</t>
  </si>
  <si>
    <t>789  Maple Ln</t>
  </si>
  <si>
    <t>FAN-7560477</t>
  </si>
  <si>
    <t>Lease</t>
  </si>
  <si>
    <t>617  Aspen Road</t>
  </si>
  <si>
    <t>(748) 9031164</t>
  </si>
  <si>
    <t>FAN-7575571</t>
  </si>
  <si>
    <t>Schiefersten</t>
  </si>
  <si>
    <t>606  Cedar Ave</t>
  </si>
  <si>
    <t>FAN-7603796</t>
  </si>
  <si>
    <t>910  Elm Way</t>
  </si>
  <si>
    <t>FAN-7666021</t>
  </si>
  <si>
    <t>Bushe</t>
  </si>
  <si>
    <t>606 Cherry St</t>
  </si>
  <si>
    <t>FAN-7723409</t>
  </si>
  <si>
    <t>Kisbee</t>
  </si>
  <si>
    <t>789  Maple St</t>
  </si>
  <si>
    <t>(810) 9053151</t>
  </si>
  <si>
    <t>FAN-7778109</t>
  </si>
  <si>
    <t>Usherwood</t>
  </si>
  <si>
    <t>202 Oak Ave</t>
  </si>
  <si>
    <t>FAN-7778510</t>
  </si>
  <si>
    <t>McCahey</t>
  </si>
  <si>
    <t>678 Peach Street</t>
  </si>
  <si>
    <t>(146) 2196563</t>
  </si>
  <si>
    <t>FAN-7830774</t>
  </si>
  <si>
    <t>Osler</t>
  </si>
  <si>
    <t>314  Aspen Street</t>
  </si>
  <si>
    <t>(313) 4011197</t>
  </si>
  <si>
    <t>FAN-7833074</t>
  </si>
  <si>
    <t>MacGillavery</t>
  </si>
  <si>
    <t>6171  Aspen Circle</t>
  </si>
  <si>
    <t>FAN-7834184</t>
  </si>
  <si>
    <t>Camus</t>
  </si>
  <si>
    <t>789 Oakwood Avenue</t>
  </si>
  <si>
    <t>(186) 3288220</t>
  </si>
  <si>
    <t>FAN-7834466</t>
  </si>
  <si>
    <t>Zucker</t>
  </si>
  <si>
    <t>124  Birch Road</t>
  </si>
  <si>
    <t>FAN-7870436</t>
  </si>
  <si>
    <t>Dibdale</t>
  </si>
  <si>
    <t>677  Oak Drive</t>
  </si>
  <si>
    <t>(285) 2648489</t>
  </si>
  <si>
    <t>FAN-7886505</t>
  </si>
  <si>
    <t>3030  Blueberry St</t>
  </si>
  <si>
    <t>FAN-7917767</t>
  </si>
  <si>
    <t>Ierland</t>
  </si>
  <si>
    <t>909  Pine Ave</t>
  </si>
  <si>
    <t>(227) 6519216</t>
  </si>
  <si>
    <t>FAN-7923265</t>
  </si>
  <si>
    <t>Ferron</t>
  </si>
  <si>
    <t>505 Cedar Ln</t>
  </si>
  <si>
    <t>(564) 6437059</t>
  </si>
  <si>
    <t>FAN-7939695</t>
  </si>
  <si>
    <t>Lathaye</t>
  </si>
  <si>
    <t>1414  Grape St</t>
  </si>
  <si>
    <t>(570) 8034758</t>
  </si>
  <si>
    <t>FAN-8052991</t>
  </si>
  <si>
    <t>808  Pine Rd</t>
  </si>
  <si>
    <t>FAN-8078831</t>
  </si>
  <si>
    <t>Brumham</t>
  </si>
  <si>
    <t>455 Maple Street</t>
  </si>
  <si>
    <t>(937) 5756439</t>
  </si>
  <si>
    <t>FAN-8080002</t>
  </si>
  <si>
    <t>Linfield</t>
  </si>
  <si>
    <t>210  Pineapple Street</t>
  </si>
  <si>
    <t>Cluster</t>
  </si>
  <si>
    <t>(509) 6097654</t>
  </si>
  <si>
    <t>FAN-8090324</t>
  </si>
  <si>
    <t>1121 Birch Lane</t>
  </si>
  <si>
    <t>FAN-8107529</t>
  </si>
  <si>
    <t>Kristoffersson</t>
  </si>
  <si>
    <t>4151  Redwood Drive</t>
  </si>
  <si>
    <t>FAN-8143164</t>
  </si>
  <si>
    <t>4545 Avocado St</t>
  </si>
  <si>
    <t>(749) 6618600</t>
  </si>
  <si>
    <t>FAN-8145102</t>
  </si>
  <si>
    <t>Hembrow</t>
  </si>
  <si>
    <t>202 Cedar St</t>
  </si>
  <si>
    <t>(705) 2770150</t>
  </si>
  <si>
    <t>FAN-8155684</t>
  </si>
  <si>
    <t>Kwiek</t>
  </si>
  <si>
    <t>654  Lime Lane</t>
  </si>
  <si>
    <t>(200) 3566022</t>
  </si>
  <si>
    <t>FAN-8158333</t>
  </si>
  <si>
    <t>Renfield</t>
  </si>
  <si>
    <t>1515  Strawberry St</t>
  </si>
  <si>
    <t>(632) 8409198</t>
  </si>
  <si>
    <t>FAN-8182403</t>
  </si>
  <si>
    <t>Tomaszek</t>
  </si>
  <si>
    <t>2626  Mango St</t>
  </si>
  <si>
    <t>(238) 7723523</t>
  </si>
  <si>
    <t>FAN-8198382</t>
  </si>
  <si>
    <t>Vardey</t>
  </si>
  <si>
    <t>Anytown</t>
  </si>
  <si>
    <t>(721) 6276802</t>
  </si>
  <si>
    <t>FAN-8252780</t>
  </si>
  <si>
    <t>MacLucais</t>
  </si>
  <si>
    <t>6171 Aspen Way</t>
  </si>
  <si>
    <t>(908) 8612623</t>
  </si>
  <si>
    <t>FAN-8259192</t>
  </si>
  <si>
    <t>Wolfarth</t>
  </si>
  <si>
    <t>987  Passionfruit Drive</t>
  </si>
  <si>
    <t>(221) 4316186</t>
  </si>
  <si>
    <t>FAN-8293439</t>
  </si>
  <si>
    <t>Buie</t>
  </si>
  <si>
    <t>(993) 9240183</t>
  </si>
  <si>
    <t>FAN-8366014</t>
  </si>
  <si>
    <t>McBrearty</t>
  </si>
  <si>
    <t>1234  Oak Place</t>
  </si>
  <si>
    <t>(408) 5301508</t>
  </si>
  <si>
    <t>FAN-8379456</t>
  </si>
  <si>
    <t>Falls</t>
  </si>
  <si>
    <t>890  Raspberry Lane</t>
  </si>
  <si>
    <t>Villagetown</t>
  </si>
  <si>
    <t>FAN-8391028</t>
  </si>
  <si>
    <t>Royce</t>
  </si>
  <si>
    <t>4949 Pineapple St</t>
  </si>
  <si>
    <t>FAN-8396198</t>
  </si>
  <si>
    <t>Neave</t>
  </si>
  <si>
    <t>987  Cedar Lane</t>
  </si>
  <si>
    <t>(794) 3877632</t>
  </si>
  <si>
    <t>FAN-8425559</t>
  </si>
  <si>
    <t>Gartsyde</t>
  </si>
  <si>
    <t>678  Mango Lane</t>
  </si>
  <si>
    <t>NSW</t>
  </si>
  <si>
    <t>(740) 1406769</t>
  </si>
  <si>
    <t>FAN-8432214</t>
  </si>
  <si>
    <t>Prowse</t>
  </si>
  <si>
    <t>516  Oak Drive</t>
  </si>
  <si>
    <t>(418) 3550300</t>
  </si>
  <si>
    <t>FAN-8476294</t>
  </si>
  <si>
    <t>Whiskerd</t>
  </si>
  <si>
    <t>3131 Blackberry St</t>
  </si>
  <si>
    <t>(861) 1766366</t>
  </si>
  <si>
    <t>FAN-8492379</t>
  </si>
  <si>
    <t>Divine</t>
  </si>
  <si>
    <t>321 Maple Avenue</t>
  </si>
  <si>
    <t>(701) 6405034</t>
  </si>
  <si>
    <t>FAN-8495678</t>
  </si>
  <si>
    <t>Watling</t>
  </si>
  <si>
    <t>808  Maple Rd</t>
  </si>
  <si>
    <t>FAN-8500853</t>
  </si>
  <si>
    <t>Attwool</t>
  </si>
  <si>
    <t>432 Mango Way</t>
  </si>
  <si>
    <t>(304) 1045046</t>
  </si>
  <si>
    <t>FAN-8546429</t>
  </si>
  <si>
    <t>Furmagier</t>
  </si>
  <si>
    <t>2020 Avocado St</t>
  </si>
  <si>
    <t>(538) 8993560</t>
  </si>
  <si>
    <t>FAN-8564819</t>
  </si>
  <si>
    <t>Danher</t>
  </si>
  <si>
    <t>6171 Aspen Circle</t>
  </si>
  <si>
    <t>(309) 4372917</t>
  </si>
  <si>
    <t>FAN-8573412</t>
  </si>
  <si>
    <t>Barenskie</t>
  </si>
  <si>
    <t>654  Guava Road</t>
  </si>
  <si>
    <t>(763) 9034153</t>
  </si>
  <si>
    <t>FAN-8583850</t>
  </si>
  <si>
    <t>2222 Pomegranate St</t>
  </si>
  <si>
    <t>(558) 8528495</t>
  </si>
  <si>
    <t>FAN-8591059</t>
  </si>
  <si>
    <t>Horning</t>
  </si>
  <si>
    <t>678  Coconut Circle</t>
  </si>
  <si>
    <t>(576) 9928019</t>
  </si>
  <si>
    <t>FAN-8622033</t>
  </si>
  <si>
    <t>321 Pomegranate Lane</t>
  </si>
  <si>
    <t>FAN-8629846</t>
  </si>
  <si>
    <t>Gerssam</t>
  </si>
  <si>
    <t>790  Birch Street</t>
  </si>
  <si>
    <t>(217) 4363554</t>
  </si>
  <si>
    <t>FAN-8641093</t>
  </si>
  <si>
    <t>Worvell</t>
  </si>
  <si>
    <t>(364) 8089920</t>
  </si>
  <si>
    <t>FAN-8641535</t>
  </si>
  <si>
    <t>Wisniewski</t>
  </si>
  <si>
    <t>819  Cedar Avenue</t>
  </si>
  <si>
    <t>(584) 4934402</t>
  </si>
  <si>
    <t>FAN-8675384</t>
  </si>
  <si>
    <t>Eddington</t>
  </si>
  <si>
    <t>4151 Redwood Drive</t>
  </si>
  <si>
    <t>(160) 3935893</t>
  </si>
  <si>
    <t>FAN-8677815</t>
  </si>
  <si>
    <t>McAusland</t>
  </si>
  <si>
    <t>FAN-8696017</t>
  </si>
  <si>
    <t>O'Kinedy</t>
  </si>
  <si>
    <t>567  Willow Way</t>
  </si>
  <si>
    <t>(243) 8778565</t>
  </si>
  <si>
    <t>FAN-8703655</t>
  </si>
  <si>
    <t>Crut</t>
  </si>
  <si>
    <t>3636 Watermelon St</t>
  </si>
  <si>
    <t>(271) 3675592</t>
  </si>
  <si>
    <t>FAN-8706494</t>
  </si>
  <si>
    <t>Bellon</t>
  </si>
  <si>
    <t>801 Elm Road</t>
  </si>
  <si>
    <t>(781) 5594207</t>
  </si>
  <si>
    <t>FAN-8712304</t>
  </si>
  <si>
    <t>Standall</t>
  </si>
  <si>
    <t>210  Grape Lane</t>
  </si>
  <si>
    <t>(267) 9559993</t>
  </si>
  <si>
    <t>FAN-8716664</t>
  </si>
  <si>
    <t>Mullin</t>
  </si>
  <si>
    <t>707  Willow Rd</t>
  </si>
  <si>
    <t>FAN-8731197</t>
  </si>
  <si>
    <t>Nulty</t>
  </si>
  <si>
    <t>234  Birch Lane</t>
  </si>
  <si>
    <t>FAN-8731778</t>
  </si>
  <si>
    <t>Rockwell</t>
  </si>
  <si>
    <t>567 Willow Way</t>
  </si>
  <si>
    <t>FAN-8737687</t>
  </si>
  <si>
    <t>Jessett</t>
  </si>
  <si>
    <t>920  Maple Boulevard</t>
  </si>
  <si>
    <t>(824) 5490786</t>
  </si>
  <si>
    <t>FAN-8743159</t>
  </si>
  <si>
    <t>Grantham</t>
  </si>
  <si>
    <t>505 Willow Ln</t>
  </si>
  <si>
    <t>FAN-8771501</t>
  </si>
  <si>
    <t>Durand</t>
  </si>
  <si>
    <t>3939 Mango St</t>
  </si>
  <si>
    <t>(428) 5975311</t>
  </si>
  <si>
    <t>FAN-8780478</t>
  </si>
  <si>
    <t>4242  Blueberry St</t>
  </si>
  <si>
    <t>FAN-8801867</t>
  </si>
  <si>
    <t>McCumskay</t>
  </si>
  <si>
    <t>606  Oak Ln</t>
  </si>
  <si>
    <t>Doha</t>
  </si>
  <si>
    <t>Qatar</t>
  </si>
  <si>
    <t>PO Box 25577</t>
  </si>
  <si>
    <t>FAN-8832440</t>
  </si>
  <si>
    <t>Reyburn</t>
  </si>
  <si>
    <t>(399) 1398760</t>
  </si>
  <si>
    <t>FAN-8841312</t>
  </si>
  <si>
    <t>Kinker</t>
  </si>
  <si>
    <t>913 Cedar Street</t>
  </si>
  <si>
    <t>(271) 1930116</t>
  </si>
  <si>
    <t>FAN-8850457</t>
  </si>
  <si>
    <t>Lace</t>
  </si>
  <si>
    <t>920 Maple Boulevard</t>
  </si>
  <si>
    <t>(822) 8066924</t>
  </si>
  <si>
    <t>FAN-8877754</t>
  </si>
  <si>
    <t>Castelletto</t>
  </si>
  <si>
    <t>123 Banana Road</t>
  </si>
  <si>
    <t>(834) 8951569</t>
  </si>
  <si>
    <t>FAN-8894871</t>
  </si>
  <si>
    <t>Dumini</t>
  </si>
  <si>
    <t>3636  Watermelon St</t>
  </si>
  <si>
    <t>(505) 2359435</t>
  </si>
  <si>
    <t>FAN-8905198</t>
  </si>
  <si>
    <t>Floodgate</t>
  </si>
  <si>
    <t>2828 Raspberry St</t>
  </si>
  <si>
    <t>Kyiv</t>
  </si>
  <si>
    <t>Ukraine</t>
  </si>
  <si>
    <t>(734) 5938957</t>
  </si>
  <si>
    <t>FAN-8945561</t>
  </si>
  <si>
    <t>Leadstone</t>
  </si>
  <si>
    <t>718 Willow Drive</t>
  </si>
  <si>
    <t>(331) 9688809</t>
  </si>
  <si>
    <t>FAN-8957898</t>
  </si>
  <si>
    <t>Paler</t>
  </si>
  <si>
    <t>2727 Papaya St</t>
  </si>
  <si>
    <t>Bratislava</t>
  </si>
  <si>
    <t>Slovakia</t>
  </si>
  <si>
    <t>(927) 2298865</t>
  </si>
  <si>
    <t>FAN-8971591</t>
  </si>
  <si>
    <t>Ellissen</t>
  </si>
  <si>
    <t>9201  Maple Way</t>
  </si>
  <si>
    <t>FAN-8994678</t>
  </si>
  <si>
    <t>Angus</t>
  </si>
  <si>
    <t>909  Elm Rd</t>
  </si>
  <si>
    <t>(739) 1969888</t>
  </si>
  <si>
    <t>FAN-9001272</t>
  </si>
  <si>
    <t>Gebbe</t>
  </si>
  <si>
    <t>987 Cedar Lane</t>
  </si>
  <si>
    <t>(824) 2558286</t>
  </si>
  <si>
    <t>FAN-9006656</t>
  </si>
  <si>
    <t>Colles</t>
  </si>
  <si>
    <t>765 Pineapple Boulevard</t>
  </si>
  <si>
    <t>(687) 2179868</t>
  </si>
  <si>
    <t>FAN-9065391</t>
  </si>
  <si>
    <t>Loadwick</t>
  </si>
  <si>
    <t>122  Cedar Lane</t>
  </si>
  <si>
    <t>(562) 1332549</t>
  </si>
  <si>
    <t>FAN-9091170</t>
  </si>
  <si>
    <t>Mizzen</t>
  </si>
  <si>
    <t>5161  Birch Lane</t>
  </si>
  <si>
    <t>FAN-9092701</t>
  </si>
  <si>
    <t>2929 Strawberry St</t>
  </si>
  <si>
    <t>FAN-9130200</t>
  </si>
  <si>
    <t>Abramino</t>
  </si>
  <si>
    <t>505 Maple Ln</t>
  </si>
  <si>
    <t>FAN-9135566</t>
  </si>
  <si>
    <t>MacCoughan</t>
  </si>
  <si>
    <t>(768) 5802499</t>
  </si>
  <si>
    <t>FAN-9144735</t>
  </si>
  <si>
    <t>Coogan</t>
  </si>
  <si>
    <t>617 Maple Lane</t>
  </si>
  <si>
    <t>(100) 2175345</t>
  </si>
  <si>
    <t>FAN-9239338</t>
  </si>
  <si>
    <t>Dillingston</t>
  </si>
  <si>
    <t>445  Oak Road</t>
  </si>
  <si>
    <t>(288) 8081913</t>
  </si>
  <si>
    <t>FAN-9243232</t>
  </si>
  <si>
    <t>Simony</t>
  </si>
  <si>
    <t>654 Aspen Boulevard</t>
  </si>
  <si>
    <t>(231) 3456193</t>
  </si>
  <si>
    <t>FAN-9245915</t>
  </si>
  <si>
    <t>Jirusek</t>
  </si>
  <si>
    <t>456  Apricot Drive</t>
  </si>
  <si>
    <t>FAN-9248524</t>
  </si>
  <si>
    <t>Braxay</t>
  </si>
  <si>
    <t>707  Pineapple St</t>
  </si>
  <si>
    <t>(697) 9546732</t>
  </si>
  <si>
    <t>FAN-9255968</t>
  </si>
  <si>
    <t>Colorado</t>
  </si>
  <si>
    <t>788 Cedar Road</t>
  </si>
  <si>
    <t>(219) 2661186</t>
  </si>
  <si>
    <t>FAN-9265629</t>
  </si>
  <si>
    <t>Ekkel</t>
  </si>
  <si>
    <t>1717  Blueberry St</t>
  </si>
  <si>
    <t>(157) 6918202</t>
  </si>
  <si>
    <t>FAN-9308199</t>
  </si>
  <si>
    <t>321  Lemon Avenue</t>
  </si>
  <si>
    <t>(740) 7255326</t>
  </si>
  <si>
    <t>FAN-9376033</t>
  </si>
  <si>
    <t>McCullagh</t>
  </si>
  <si>
    <t>2626 Mango St</t>
  </si>
  <si>
    <t>(925) 1082906</t>
  </si>
  <si>
    <t>FAN-9378596</t>
  </si>
  <si>
    <t>101 Elm St</t>
  </si>
  <si>
    <t>(520) 2942496</t>
  </si>
  <si>
    <t>FAN-9384303</t>
  </si>
  <si>
    <t>1212  Orange St</t>
  </si>
  <si>
    <t>(838) 7649441</t>
  </si>
  <si>
    <t>FAN-9396617</t>
  </si>
  <si>
    <t>Royds</t>
  </si>
  <si>
    <t>455  Maple Street</t>
  </si>
  <si>
    <t>(454) 2919717</t>
  </si>
  <si>
    <t>FAN-9398170</t>
  </si>
  <si>
    <t>Randales</t>
  </si>
  <si>
    <t>(129) 1889935</t>
  </si>
  <si>
    <t>FAN-9411625</t>
  </si>
  <si>
    <t>Killingsworth</t>
  </si>
  <si>
    <t>678 Mango Lane</t>
  </si>
  <si>
    <t>(168) 5313775</t>
  </si>
  <si>
    <t>FAN-9425182</t>
  </si>
  <si>
    <t>McCuish</t>
  </si>
  <si>
    <t>8191  Oak Boulevard</t>
  </si>
  <si>
    <t>(663) 2931303</t>
  </si>
  <si>
    <t>FAN-9432595</t>
  </si>
  <si>
    <t>3838 Coconut St</t>
  </si>
  <si>
    <t>FAN-9445680</t>
  </si>
  <si>
    <t>Normanvill</t>
  </si>
  <si>
    <t>8191 Oak Court</t>
  </si>
  <si>
    <t>(290) 6415206</t>
  </si>
  <si>
    <t>FAN-9454297</t>
  </si>
  <si>
    <t>Dunnan</t>
  </si>
  <si>
    <t>5678  Cedar Road</t>
  </si>
  <si>
    <t>(641) 4855388</t>
  </si>
  <si>
    <t>FAN-9485968</t>
  </si>
  <si>
    <t>Pinches</t>
  </si>
  <si>
    <t>468  Birch Street</t>
  </si>
  <si>
    <t>FAN-9526001</t>
  </si>
  <si>
    <t>Rosin</t>
  </si>
  <si>
    <t>321  Birch Drive</t>
  </si>
  <si>
    <t>(423) 9346022</t>
  </si>
  <si>
    <t>FAN-9544449</t>
  </si>
  <si>
    <t>Norman</t>
  </si>
  <si>
    <t>246  Oakwood Lane</t>
  </si>
  <si>
    <t>(486) 7568506</t>
  </si>
  <si>
    <t>FAN-9606728</t>
  </si>
  <si>
    <t>Tesimon</t>
  </si>
  <si>
    <t>789  Cedar Rd</t>
  </si>
  <si>
    <t>(421) 1356422</t>
  </si>
  <si>
    <t>FAN-9609644</t>
  </si>
  <si>
    <t>Burtwistle</t>
  </si>
  <si>
    <t>789 Kiwi Avenue</t>
  </si>
  <si>
    <t>(577) 9269599</t>
  </si>
  <si>
    <t>FAN-9612931</t>
  </si>
  <si>
    <t>Emnoney</t>
  </si>
  <si>
    <t>4141 Strawberry St</t>
  </si>
  <si>
    <t>FAN-9660505</t>
  </si>
  <si>
    <t>1414 Grape St</t>
  </si>
  <si>
    <t>FAN-9664582</t>
  </si>
  <si>
    <t>Cholton</t>
  </si>
  <si>
    <t>101  Cedar Rd</t>
  </si>
  <si>
    <t>(296) 4589549</t>
  </si>
  <si>
    <t>FAN-9699213</t>
  </si>
  <si>
    <t>Handyside</t>
  </si>
  <si>
    <t>404  Elm St</t>
  </si>
  <si>
    <t>(701) 7908334</t>
  </si>
  <si>
    <t>FAN-9701199</t>
  </si>
  <si>
    <t>1515 Strawberry St</t>
  </si>
  <si>
    <t>FAN-9704369</t>
  </si>
  <si>
    <t>Allewell</t>
  </si>
  <si>
    <t>124 Birch Road</t>
  </si>
  <si>
    <t>(591) 1795511</t>
  </si>
  <si>
    <t>FAN-9708177</t>
  </si>
  <si>
    <t>Sargison</t>
  </si>
  <si>
    <t>FAN-9732021</t>
  </si>
  <si>
    <t>Oldman</t>
  </si>
  <si>
    <t>667  Elm Lane</t>
  </si>
  <si>
    <t>FAN-9733696</t>
  </si>
  <si>
    <t>Poles</t>
  </si>
  <si>
    <t>2020  Avocado St</t>
  </si>
  <si>
    <t>FAN-9743416</t>
  </si>
  <si>
    <t>Elloway</t>
  </si>
  <si>
    <t>909  Banana St</t>
  </si>
  <si>
    <t>(762) 8568739</t>
  </si>
  <si>
    <t>FAN-9753719</t>
  </si>
  <si>
    <t>235 Elm Lane</t>
  </si>
  <si>
    <t>(346) 8803997</t>
  </si>
  <si>
    <t>FAN-9768711</t>
  </si>
  <si>
    <t>468 Birch Street</t>
  </si>
  <si>
    <t>(885) 7757055</t>
  </si>
  <si>
    <t>FAN-9776469</t>
  </si>
  <si>
    <t>Picton</t>
  </si>
  <si>
    <t>3232  Kiwi St</t>
  </si>
  <si>
    <t>(951) 3569490</t>
  </si>
  <si>
    <t>FAN-9779268</t>
  </si>
  <si>
    <t>Askie</t>
  </si>
  <si>
    <t>415 Willow Avenue</t>
  </si>
  <si>
    <t>FAN-9783885</t>
  </si>
  <si>
    <t>Josupeit</t>
  </si>
  <si>
    <t>802 Maple Drive</t>
  </si>
  <si>
    <t>(660) 7438463</t>
  </si>
  <si>
    <t>FAN-9794581</t>
  </si>
  <si>
    <t>Smithson</t>
  </si>
  <si>
    <t>579 Elm Road</t>
  </si>
  <si>
    <t>(758) 4674647</t>
  </si>
  <si>
    <t>FAN-9795274</t>
  </si>
  <si>
    <t>1818  Blackberry St</t>
  </si>
  <si>
    <t>(944) 1770929</t>
  </si>
  <si>
    <t>FAN-9816331</t>
  </si>
  <si>
    <t>Borne</t>
  </si>
  <si>
    <t>802  Maple Drive</t>
  </si>
  <si>
    <t>(196) 7864151</t>
  </si>
  <si>
    <t>FAN-9827189</t>
  </si>
  <si>
    <t>Brownsword</t>
  </si>
  <si>
    <t>789 Maple St</t>
  </si>
  <si>
    <t>FAN-9834315</t>
  </si>
  <si>
    <t>Pirri</t>
  </si>
  <si>
    <t>654  Aspen Boulevard</t>
  </si>
  <si>
    <t>(849) 2438062</t>
  </si>
  <si>
    <t>FAN-9847724</t>
  </si>
  <si>
    <t>Cadlock</t>
  </si>
  <si>
    <t>889 Maple Street</t>
  </si>
  <si>
    <t>FAN-9859192</t>
  </si>
  <si>
    <t>Causnett</t>
  </si>
  <si>
    <t>(700) 9362691</t>
  </si>
  <si>
    <t>FAN-9886517</t>
  </si>
  <si>
    <t>Cruickshank</t>
  </si>
  <si>
    <t>101  Elm St</t>
  </si>
  <si>
    <t>(902) 5237442</t>
  </si>
  <si>
    <t>FAN-9901729</t>
  </si>
  <si>
    <t>Mendes</t>
  </si>
  <si>
    <t>678 Coconut Circle</t>
  </si>
  <si>
    <t>(477) 4370541</t>
  </si>
  <si>
    <t>FAN-9910621</t>
  </si>
  <si>
    <t>Flatt</t>
  </si>
  <si>
    <t>707 Maple Ave</t>
  </si>
  <si>
    <t>(560) 4292572</t>
  </si>
  <si>
    <t>FAN-9913759</t>
  </si>
  <si>
    <t>Rigeby</t>
  </si>
  <si>
    <t>415 Elm Court</t>
  </si>
  <si>
    <t>(676) 7637786</t>
  </si>
  <si>
    <t>FAN-9915193</t>
  </si>
  <si>
    <t>Dethloff</t>
  </si>
  <si>
    <t>404  Birch Rd</t>
  </si>
  <si>
    <t>(528) 9154405</t>
  </si>
  <si>
    <t>FAN-9915318</t>
  </si>
  <si>
    <t>9101 Pine Drive</t>
  </si>
  <si>
    <t>(924) 6937956</t>
  </si>
  <si>
    <t>FAN-9925460</t>
  </si>
  <si>
    <t>678  Pine Drive</t>
  </si>
  <si>
    <t>FAN-9927994</t>
  </si>
  <si>
    <t>McMakin</t>
  </si>
  <si>
    <t>344 Birch Avenue</t>
  </si>
  <si>
    <t>(828) 4620413</t>
  </si>
  <si>
    <t>FAN-9951084</t>
  </si>
  <si>
    <t>Bolmann</t>
  </si>
  <si>
    <t>345 Oak Street</t>
  </si>
  <si>
    <t>(908) 7036120</t>
  </si>
  <si>
    <t>FAN-9953546</t>
  </si>
  <si>
    <t>Pavel</t>
  </si>
  <si>
    <t>456 Cedar Road</t>
  </si>
  <si>
    <t>(943) 6295757</t>
  </si>
  <si>
    <t>FAN-9956275</t>
  </si>
  <si>
    <t>432  Strawberry Court</t>
  </si>
  <si>
    <t>FAN-9958480</t>
  </si>
  <si>
    <t>567 Starfruit Avenue</t>
  </si>
  <si>
    <t>(379) 8574277</t>
  </si>
  <si>
    <t>FAN-9992068</t>
  </si>
  <si>
    <t>Thomann</t>
  </si>
  <si>
    <t>778 Birch Road</t>
  </si>
  <si>
    <t>(454) 9990520</t>
  </si>
  <si>
    <t>Contact.FanId__c</t>
  </si>
  <si>
    <t>Origin</t>
  </si>
  <si>
    <t>CSAT__c</t>
  </si>
  <si>
    <t>Priority</t>
  </si>
  <si>
    <t>Reason</t>
  </si>
  <si>
    <t>Subject</t>
  </si>
  <si>
    <t>Status</t>
  </si>
  <si>
    <t>CreatedDate</t>
  </si>
  <si>
    <t>ClosedDate</t>
  </si>
  <si>
    <t>RandomStatus</t>
  </si>
  <si>
    <t>CreatedDateDTTM</t>
  </si>
  <si>
    <t>Validate</t>
  </si>
  <si>
    <t>Email</t>
  </si>
  <si>
    <t>Medium</t>
  </si>
  <si>
    <t>Order Status and Tracking</t>
  </si>
  <si>
    <t>Order confirmation not received.</t>
  </si>
  <si>
    <t>Complaints and Feedback</t>
  </si>
  <si>
    <t>Unresolved issues with a previous case.</t>
  </si>
  <si>
    <t>Suggestions for improvement.</t>
  </si>
  <si>
    <t>Merchandise Returns and Exchanges</t>
  </si>
  <si>
    <t>Dissatisfaction with the received product.</t>
  </si>
  <si>
    <t>High</t>
  </si>
  <si>
    <t>Refund and Cancellation Requests</t>
  </si>
  <si>
    <t>Dissatisfaction with the purchased product or service.</t>
  </si>
  <si>
    <t>Chat</t>
  </si>
  <si>
    <t>Low</t>
  </si>
  <si>
    <t>Ticket Transfer and Resale</t>
  </si>
  <si>
    <t>Guidance on the ticket transfer process.</t>
  </si>
  <si>
    <t>General Inquiries and Information Requests</t>
  </si>
  <si>
    <t>Information about venue policies.</t>
  </si>
  <si>
    <t>Requesting updates on the shipping status.</t>
  </si>
  <si>
    <t>Event details and schedule inquiries.</t>
  </si>
  <si>
    <t>Merchandise sizing and availability questions.</t>
  </si>
  <si>
    <t>Accessibility and Special Requests</t>
  </si>
  <si>
    <t>Requesting accommodations for persons with disabilities.</t>
  </si>
  <si>
    <t>Technical Support</t>
  </si>
  <si>
    <t>Mobile app functionality problems.</t>
  </si>
  <si>
    <t>Poor customer service experience.</t>
  </si>
  <si>
    <t>Dietary restrictions for event-related services.</t>
  </si>
  <si>
    <t>Assistance with listing tickets for resale.</t>
  </si>
  <si>
    <t>Membership and Loyalty Program Issues</t>
  </si>
  <si>
    <t>Problems with accessing loyalty program benefits.</t>
  </si>
  <si>
    <t>Ticket Purchase Issues</t>
  </si>
  <si>
    <t>Difficulty navigating the ticket purchase portal.</t>
  </si>
  <si>
    <t>Change in plans or unforeseen circumstances.</t>
  </si>
  <si>
    <t>Inquiries about membership renewal or expiration.</t>
  </si>
  <si>
    <t>Special seating requests for events.</t>
  </si>
  <si>
    <t>Payment processing errors.</t>
  </si>
  <si>
    <t>Issues with applying promo codes or discounts.</t>
  </si>
  <si>
    <t>Technical errors during the checkout process.</t>
  </si>
  <si>
    <t>Defective or damaged merchandise.</t>
  </si>
  <si>
    <t>Incorrect size or color received.</t>
  </si>
  <si>
    <t>Unable to log in or create an account.</t>
  </si>
  <si>
    <t>Tracking information not received.</t>
  </si>
  <si>
    <t>FanId</t>
  </si>
  <si>
    <t>Email1</t>
  </si>
  <si>
    <t>Email2</t>
  </si>
  <si>
    <t>Source FN</t>
  </si>
  <si>
    <t>RandomFN</t>
  </si>
  <si>
    <t>EmailPersonAccount</t>
  </si>
  <si>
    <t>Email1_FN</t>
  </si>
  <si>
    <t>Email1_LN</t>
  </si>
  <si>
    <t>Email1Server</t>
  </si>
  <si>
    <t>RandomEmail1_A</t>
  </si>
  <si>
    <t>RandomEmail1_B</t>
  </si>
  <si>
    <t>Email2_FN</t>
  </si>
  <si>
    <t>Email2_LN</t>
  </si>
  <si>
    <t>Email2Server</t>
  </si>
  <si>
    <t>RandomEmail2_A</t>
  </si>
  <si>
    <t>RandomEmail2_B</t>
  </si>
  <si>
    <t>Multiple Emails?</t>
  </si>
  <si>
    <t>Country</t>
  </si>
  <si>
    <t>ProdId</t>
  </si>
  <si>
    <t>Category</t>
  </si>
  <si>
    <t>Cost</t>
  </si>
  <si>
    <t>OnSale</t>
  </si>
  <si>
    <t>Price</t>
  </si>
  <si>
    <t>ProfitDiscount</t>
  </si>
  <si>
    <t>Description</t>
  </si>
  <si>
    <t>PriceBracket</t>
  </si>
  <si>
    <t>PROD-0001</t>
  </si>
  <si>
    <t>Event Tickets</t>
  </si>
  <si>
    <t>Tickets for FIFA events, including the regional qualifiers, and other international competitions.</t>
  </si>
  <si>
    <t>PROD-0002</t>
  </si>
  <si>
    <t>Tickets for FIFA World Cup events</t>
  </si>
  <si>
    <t>PROD-0003</t>
  </si>
  <si>
    <t>Concert tickets for entertainment events associated with FIFA tournaments.</t>
  </si>
  <si>
    <t>PROD-0004</t>
  </si>
  <si>
    <t>Digital streaming passes for live coverage of events.</t>
  </si>
  <si>
    <t>PROD-0005</t>
  </si>
  <si>
    <t>Event Tickets (VIP)</t>
  </si>
  <si>
    <t>Premium ticket packages with added perks, such as VIP seating, access to hospitality areas, and meet-and-greet opportunities with players.</t>
  </si>
  <si>
    <t>PROD-0006</t>
  </si>
  <si>
    <t>Experiences such as stadium tours, fan festivals, or access to official pre-match events.</t>
  </si>
  <si>
    <t>PROD-0007</t>
  </si>
  <si>
    <t>Exclusive behind-the-scenes content or interviews.</t>
  </si>
  <si>
    <t>PROD-0008</t>
  </si>
  <si>
    <t>Membership or subscription services providing exclusive content, discounts on merchandise, or early access to ticket sales.</t>
  </si>
  <si>
    <t>PROD-0009</t>
  </si>
  <si>
    <t>Merchandise</t>
  </si>
  <si>
    <t>Official team jerseys, scarves, hats, and other apparel.</t>
  </si>
  <si>
    <t>PROD-0010</t>
  </si>
  <si>
    <t>Merchandise specific to national teams or individual players.</t>
  </si>
  <si>
    <t>PROD-0011</t>
  </si>
  <si>
    <t>Autographed items, including jerseys, balls, or photographs.</t>
  </si>
  <si>
    <t>PROD-0012</t>
  </si>
  <si>
    <t>Branded accessories such as keychains, phone cases, and backpacks.</t>
  </si>
  <si>
    <t>PROD-0013</t>
  </si>
  <si>
    <t>Collectibles and memorabilia, such as signed merchandise or limited edition items.</t>
  </si>
  <si>
    <t>PROD-0014</t>
  </si>
  <si>
    <t>Soccer balls, goal nets, and other equipment with FIFA branding.</t>
  </si>
  <si>
    <t>PROD-0015</t>
  </si>
  <si>
    <t>Training gear used by national teams.</t>
  </si>
  <si>
    <t>PROD-0016</t>
  </si>
  <si>
    <t>Personalized jerseys with custom names and numbers.</t>
  </si>
  <si>
    <t>PROD-0017</t>
  </si>
  <si>
    <t>Customizable merchandise such as mugs or phone cases.</t>
  </si>
  <si>
    <t>PROD-0018</t>
  </si>
  <si>
    <t>Books, DVDs, or online courses related to soccer tactics, history, or skills development.</t>
  </si>
  <si>
    <t>PROD-0019</t>
  </si>
  <si>
    <t>Printed or digital event programs with information about teams, players, and schedules.</t>
  </si>
  <si>
    <t>PROD-0020</t>
  </si>
  <si>
    <t>Official publications or commemorative books.</t>
  </si>
  <si>
    <t>OrderID</t>
  </si>
  <si>
    <t>DateOrdered</t>
  </si>
  <si>
    <t>Quantity</t>
  </si>
  <si>
    <t>UnitCost</t>
  </si>
  <si>
    <t>UnitPrice</t>
  </si>
  <si>
    <t>PurchaseDate</t>
  </si>
  <si>
    <t>Day</t>
  </si>
  <si>
    <t>Month</t>
  </si>
  <si>
    <t>Year</t>
  </si>
  <si>
    <t>Apply Discount</t>
  </si>
  <si>
    <t>Email Domain</t>
  </si>
  <si>
    <t>Last</t>
  </si>
  <si>
    <t>#</t>
  </si>
  <si>
    <t>Email Server</t>
  </si>
  <si>
    <t>Sample Email Address</t>
  </si>
  <si>
    <t>Source</t>
  </si>
  <si>
    <t>Variation 1</t>
  </si>
  <si>
    <t>Variation 2</t>
  </si>
  <si>
    <t>Variation 3</t>
  </si>
  <si>
    <t>All First Names</t>
  </si>
  <si>
    <t>argentina.com.ar</t>
  </si>
  <si>
    <t>.ar</t>
  </si>
  <si>
    <t>Gmail</t>
  </si>
  <si>
    <t>@gmail</t>
  </si>
  <si>
    <t>Abigale</t>
  </si>
  <si>
    <t>Abigayle</t>
  </si>
  <si>
    <t>Abbigail</t>
  </si>
  <si>
    <t>australia.com.au</t>
  </si>
  <si>
    <t>.au</t>
  </si>
  <si>
    <t>Outlook</t>
  </si>
  <si>
    <t>@outlook</t>
  </si>
  <si>
    <t>Aidan</t>
  </si>
  <si>
    <t>Ayden</t>
  </si>
  <si>
    <t>Adan</t>
  </si>
  <si>
    <t>austria.at</t>
  </si>
  <si>
    <t>.at</t>
  </si>
  <si>
    <t>Yahoo Mail</t>
  </si>
  <si>
    <t>@yahoo</t>
  </si>
  <si>
    <t>Aleksander</t>
  </si>
  <si>
    <t>Alexzander</t>
  </si>
  <si>
    <t>Alaxander</t>
  </si>
  <si>
    <t>belgium.be</t>
  </si>
  <si>
    <t>.be</t>
  </si>
  <si>
    <t>Apple Mail</t>
  </si>
  <si>
    <t>@apple</t>
  </si>
  <si>
    <t>Andre</t>
  </si>
  <si>
    <t>Andreas</t>
  </si>
  <si>
    <t>Andrey</t>
  </si>
  <si>
    <t>brazil.com.br</t>
  </si>
  <si>
    <t>.br</t>
  </si>
  <si>
    <t>Mail.com</t>
  </si>
  <si>
    <t>@mail</t>
  </si>
  <si>
    <t>Benjamen</t>
  </si>
  <si>
    <t>Ben</t>
  </si>
  <si>
    <t>Bennjamin</t>
  </si>
  <si>
    <t>bulgaria.bg</t>
  </si>
  <si>
    <t>.bg</t>
  </si>
  <si>
    <t>AOL Mail</t>
  </si>
  <si>
    <t>@aol</t>
  </si>
  <si>
    <t>Khloe</t>
  </si>
  <si>
    <t>Cloe</t>
  </si>
  <si>
    <t>Cleo</t>
  </si>
  <si>
    <t>canada.ca</t>
  </si>
  <si>
    <t>.ca</t>
  </si>
  <si>
    <t>Hotmail</t>
  </si>
  <si>
    <t>@hotmail</t>
  </si>
  <si>
    <t>Kristopher</t>
  </si>
  <si>
    <t>Christophe</t>
  </si>
  <si>
    <t>Krystoffer</t>
  </si>
  <si>
    <t>china.com.cn</t>
  </si>
  <si>
    <t>.cn</t>
  </si>
  <si>
    <t>Danial</t>
  </si>
  <si>
    <t>Daniell</t>
  </si>
  <si>
    <t>Dan</t>
  </si>
  <si>
    <t>colombia.co</t>
  </si>
  <si>
    <t>.co</t>
  </si>
  <si>
    <t>Elisabeth</t>
  </si>
  <si>
    <t>Elizabith</t>
  </si>
  <si>
    <t>Lizbeth</t>
  </si>
  <si>
    <t>croatia.hr</t>
  </si>
  <si>
    <t>.hr</t>
  </si>
  <si>
    <t>Emalee</t>
  </si>
  <si>
    <t>Emmaleigh</t>
  </si>
  <si>
    <t>Amelie</t>
  </si>
  <si>
    <t>czechia.cz</t>
  </si>
  <si>
    <t>.cz</t>
  </si>
  <si>
    <t>Emmah</t>
  </si>
  <si>
    <t>Ema</t>
  </si>
  <si>
    <t>Emm</t>
  </si>
  <si>
    <t>denmark.dk</t>
  </si>
  <si>
    <t>.dk</t>
  </si>
  <si>
    <t>Eitan</t>
  </si>
  <si>
    <t>Ethen</t>
  </si>
  <si>
    <t>Athan</t>
  </si>
  <si>
    <t>egypt.com</t>
  </si>
  <si>
    <t>.eg</t>
  </si>
  <si>
    <t>Grayce</t>
  </si>
  <si>
    <t>Greys</t>
  </si>
  <si>
    <t>Gracie</t>
  </si>
  <si>
    <t>finland.fi</t>
  </si>
  <si>
    <t>.fi</t>
  </si>
  <si>
    <t>Izabella</t>
  </si>
  <si>
    <t>Isabela</t>
  </si>
  <si>
    <t>Ysabella</t>
  </si>
  <si>
    <t>france.fr</t>
  </si>
  <si>
    <t>.fr</t>
  </si>
  <si>
    <t>Jaymes</t>
  </si>
  <si>
    <t>Jaims</t>
  </si>
  <si>
    <t>Jaymz</t>
  </si>
  <si>
    <t>germany.de</t>
  </si>
  <si>
    <t>.de</t>
  </si>
  <si>
    <t>Josef</t>
  </si>
  <si>
    <t>Jozef</t>
  </si>
  <si>
    <t>Josif</t>
  </si>
  <si>
    <t>greece.gr</t>
  </si>
  <si>
    <t>.gr</t>
  </si>
  <si>
    <t>Kathryn</t>
  </si>
  <si>
    <t>Catherine</t>
  </si>
  <si>
    <t>Katarina</t>
  </si>
  <si>
    <t>hungary.hu</t>
  </si>
  <si>
    <t>.hu</t>
  </si>
  <si>
    <t>Lillie</t>
  </si>
  <si>
    <t>Lili</t>
  </si>
  <si>
    <t>Lilly</t>
  </si>
  <si>
    <t>italy.it</t>
  </si>
  <si>
    <t>.it</t>
  </si>
  <si>
    <t>Madisyn</t>
  </si>
  <si>
    <t>Maddison</t>
  </si>
  <si>
    <t>Madyson</t>
  </si>
  <si>
    <t>japan.co.jp</t>
  </si>
  <si>
    <t>.jp</t>
  </si>
  <si>
    <t>Mathew</t>
  </si>
  <si>
    <t>Matthieu</t>
  </si>
  <si>
    <t>Mateo</t>
  </si>
  <si>
    <t>kuwait.com</t>
  </si>
  <si>
    <t>.kw</t>
  </si>
  <si>
    <t>Mikael</t>
  </si>
  <si>
    <t>Michal</t>
  </si>
  <si>
    <t>Mikel</t>
  </si>
  <si>
    <t>mexico.com.mx</t>
  </si>
  <si>
    <t>.mx</t>
  </si>
  <si>
    <t>Olyvia</t>
  </si>
  <si>
    <t>Alivia</t>
  </si>
  <si>
    <t>Alyvia</t>
  </si>
  <si>
    <t>netherlands.nl</t>
  </si>
  <si>
    <t>.nl</t>
  </si>
  <si>
    <t>Sam</t>
  </si>
  <si>
    <t>Samuell</t>
  </si>
  <si>
    <t>Samuelito</t>
  </si>
  <si>
    <t>norway.no</t>
  </si>
  <si>
    <t>.no</t>
  </si>
  <si>
    <t>Soffia</t>
  </si>
  <si>
    <t>Sofiya</t>
  </si>
  <si>
    <t>poland.pl</t>
  </si>
  <si>
    <t>.pl</t>
  </si>
  <si>
    <t>Will</t>
  </si>
  <si>
    <t>Willem</t>
  </si>
  <si>
    <t>Guillermo</t>
  </si>
  <si>
    <t>portugal.pt</t>
  </si>
  <si>
    <t>.pt</t>
  </si>
  <si>
    <t>qatar.net.qa</t>
  </si>
  <si>
    <t>.qa</t>
  </si>
  <si>
    <t>romania.ro</t>
  </si>
  <si>
    <t>.ro</t>
  </si>
  <si>
    <t>russia.ru</t>
  </si>
  <si>
    <t>.ru</t>
  </si>
  <si>
    <t>saudi.net.sa</t>
  </si>
  <si>
    <t>.sa</t>
  </si>
  <si>
    <t>serbia.rs</t>
  </si>
  <si>
    <t>.rs</t>
  </si>
  <si>
    <t>singapore.sg</t>
  </si>
  <si>
    <t>.sg</t>
  </si>
  <si>
    <t>slovakia.sk</t>
  </si>
  <si>
    <t>.sk</t>
  </si>
  <si>
    <t>korea.kr</t>
  </si>
  <si>
    <t>.kr</t>
  </si>
  <si>
    <t>spain.es</t>
  </si>
  <si>
    <t>.es</t>
  </si>
  <si>
    <t>sweden.se</t>
  </si>
  <si>
    <t>.se</t>
  </si>
  <si>
    <t>switzerland.ch</t>
  </si>
  <si>
    <t>.ch</t>
  </si>
  <si>
    <t>turkey.com.tr</t>
  </si>
  <si>
    <t>.tr</t>
  </si>
  <si>
    <t>uk.com</t>
  </si>
  <si>
    <t>.uk</t>
  </si>
  <si>
    <t>ukraine.ua</t>
  </si>
  <si>
    <t>.ua</t>
  </si>
  <si>
    <t>uae.ae</t>
  </si>
  <si>
    <t>.ae</t>
  </si>
  <si>
    <t>uk.co.uk</t>
  </si>
  <si>
    <t>usa.com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</si>
</sst>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yyyy&quot;-&quot;mm&quot;-&quot;dd"/>
    <numFmt numFmtId="166" formatCode="0.0000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FFFFFF"/>
      <name val="Arial"/>
    </font>
    <font>
      <b/>
      <sz val="10.0"/>
      <color rgb="FFFF0000"/>
      <name val="Arial"/>
    </font>
    <font>
      <sz val="10.0"/>
      <color rgb="FFFF0000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3" fontId="2" numFmtId="0" xfId="0" applyAlignment="1" applyFill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0" fontId="3" numFmtId="0" xfId="0" applyFont="1"/>
    <xf borderId="0" fillId="3" fontId="4" numFmtId="164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3" fontId="2" numFmtId="10" xfId="0" applyAlignment="1" applyFont="1" applyNumberFormat="1">
      <alignment horizontal="center" readingOrder="0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0" fillId="3" fontId="2" numFmtId="0" xfId="0" applyAlignment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2" fontId="3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top" wrapText="0"/>
    </xf>
    <xf borderId="0" fillId="0" fontId="3" numFmtId="0" xfId="0" applyAlignment="1" applyFont="1">
      <alignment shrinkToFit="0" vertical="top" wrapText="0"/>
    </xf>
    <xf borderId="0" fillId="2" fontId="3" numFmtId="0" xfId="0" applyAlignment="1" applyFont="1">
      <alignment shrinkToFit="0" vertical="top" wrapText="0"/>
    </xf>
    <xf borderId="0" fillId="3" fontId="4" numFmtId="10" xfId="0" applyAlignment="1" applyFont="1" applyNumberFormat="1">
      <alignment shrinkToFit="0" vertical="top" wrapText="0"/>
    </xf>
    <xf borderId="0" fillId="3" fontId="4" numFmtId="165" xfId="0" applyFont="1" applyNumberFormat="1"/>
    <xf borderId="0" fillId="0" fontId="3" numFmtId="0" xfId="0" applyAlignment="1" applyFont="1">
      <alignment readingOrder="0" vertical="bottom"/>
    </xf>
    <xf borderId="0" fillId="3" fontId="2" numFmtId="0" xfId="0" applyAlignment="1" applyFont="1">
      <alignment horizontal="center"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readingOrder="0" vertical="bottom"/>
    </xf>
    <xf borderId="0" fillId="0" fontId="1" numFmtId="0" xfId="0" applyAlignment="1" applyFon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2" fontId="3" numFmtId="2" xfId="0" applyFont="1" applyNumberFormat="1"/>
    <xf borderId="0" fillId="0" fontId="3" numFmtId="0" xfId="0" applyAlignment="1" applyFont="1">
      <alignment readingOrder="0" shrinkToFit="0" wrapText="0"/>
    </xf>
    <xf borderId="0" fillId="4" fontId="6" numFmtId="0" xfId="0" applyAlignment="1" applyFont="1">
      <alignment readingOrder="0"/>
    </xf>
    <xf borderId="0" fillId="3" fontId="4" numFmtId="0" xfId="0" applyFont="1"/>
    <xf borderId="0" fillId="0" fontId="3" numFmtId="0" xfId="0" applyAlignment="1" applyFont="1">
      <alignment shrinkToFit="0" wrapText="0"/>
    </xf>
    <xf borderId="0" fillId="2" fontId="1" numFmtId="0" xfId="0" applyAlignment="1" applyFont="1">
      <alignment horizontal="center" vertical="bottom"/>
    </xf>
    <xf borderId="0" fillId="3" fontId="2" numFmtId="1" xfId="0" applyAlignment="1" applyFont="1" applyNumberForma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4" numFmtId="3" xfId="0" applyFont="1" applyNumberFormat="1"/>
    <xf borderId="0" fillId="3" fontId="4" numFmtId="1" xfId="0" applyFont="1" applyNumberFormat="1"/>
    <xf borderId="0" fillId="0" fontId="3" numFmtId="0" xfId="0" applyAlignment="1" applyFon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25"/>
    <col customWidth="1" min="2" max="2" width="9.63"/>
    <col customWidth="1" min="3" max="3" width="11.13"/>
    <col customWidth="1" min="4" max="4" width="31.25"/>
    <col customWidth="1" min="5" max="5" width="14.0"/>
    <col customWidth="1" min="6" max="6" width="18.38"/>
    <col customWidth="1" min="7" max="7" width="20.88"/>
    <col customWidth="1" min="8" max="8" width="15.5"/>
    <col customWidth="1" min="9" max="9" width="22.0"/>
    <col customWidth="1" min="10" max="10" width="18.75"/>
    <col customWidth="1" min="11" max="11" width="21.5"/>
    <col customWidth="1" min="12" max="12" width="11.88"/>
    <col customWidth="1" min="13" max="13" width="18.5"/>
    <col customWidth="1" min="14" max="14" width="9.63"/>
    <col customWidth="1" min="15" max="15" width="8.38"/>
    <col customWidth="1" min="16" max="16" width="10.5"/>
    <col customWidth="1" min="17" max="17" width="13.88"/>
    <col customWidth="1" min="18" max="19" width="8.63"/>
    <col customWidth="1" min="20" max="20" width="14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>
      <c r="A2" s="6" t="s">
        <v>20</v>
      </c>
      <c r="B2" s="7" t="str">
        <f>vlookup(N2,'TEMP Data'!$M:$P,mod(R2,4)+1)</f>
        <v>Abigale</v>
      </c>
      <c r="C2" s="6" t="s">
        <v>21</v>
      </c>
      <c r="D2" s="7" t="str">
        <f t="shared" ref="D2:D501" si="1">P2&amp;Q2&amp;T2</f>
        <v>Abigail_Torpie@yahoo.com.uk</v>
      </c>
      <c r="E2" s="8" t="str">
        <f t="shared" ref="E2:E501" si="2">if(isBlank(O2),"", TEXT(O2,"yyyy-mm-dd"))</f>
        <v>1958-09-23</v>
      </c>
      <c r="F2" s="6"/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  <c r="L2" s="6"/>
      <c r="M2" s="6" t="s">
        <v>27</v>
      </c>
      <c r="N2" s="10" t="s">
        <v>28</v>
      </c>
      <c r="O2" s="11">
        <v>21451.0</v>
      </c>
      <c r="P2" s="12" t="str">
        <f t="shared" ref="P2:P501" si="3">if(R2&gt;4,N2&amp;if(R2&gt;5,"_","."),mid(N2,1,1))</f>
        <v>Abigail_</v>
      </c>
      <c r="Q2" s="12" t="str">
        <f t="shared" ref="Q2:Q501" si="4">SUBSTITUTE(C2&amp;if(R2&gt;4,"",S2), " ","")</f>
        <v>Torpie</v>
      </c>
      <c r="R2" s="12">
        <f t="shared" ref="R2:R501" si="5">Mod( Floor(Rand()*10,1), 10)+1</f>
        <v>9</v>
      </c>
      <c r="S2" s="12">
        <f t="shared" ref="S2:S501" si="6">floor(rand()*250,1)</f>
        <v>71</v>
      </c>
      <c r="T2" s="12" t="str">
        <f>VLOOKUP(R2,'TEMP Data'!$E:$G,3)&amp;".com"&amp;vlookup(J2,'TEMP Data'!$A:$C,3)</f>
        <v>@yahoo.com.uk</v>
      </c>
    </row>
    <row r="3">
      <c r="A3" s="6" t="s">
        <v>29</v>
      </c>
      <c r="B3" s="7" t="str">
        <f>vlookup(N3,'TEMP Data'!$M:$P,mod(R3,4)+1)</f>
        <v>Abigayle</v>
      </c>
      <c r="C3" s="6" t="s">
        <v>30</v>
      </c>
      <c r="D3" s="7" t="str">
        <f t="shared" si="1"/>
        <v>Abigail_Penkman@hotmail.com.sa</v>
      </c>
      <c r="E3" s="8" t="str">
        <f t="shared" si="2"/>
        <v>1986-10-08</v>
      </c>
      <c r="F3" s="6"/>
      <c r="G3" s="13" t="s">
        <v>31</v>
      </c>
      <c r="H3" s="9" t="s">
        <v>32</v>
      </c>
      <c r="I3" s="9" t="s">
        <v>33</v>
      </c>
      <c r="J3" s="9" t="s">
        <v>34</v>
      </c>
      <c r="K3" s="9">
        <v>11543.0</v>
      </c>
      <c r="L3" s="6" t="s">
        <v>35</v>
      </c>
      <c r="M3" s="6" t="s">
        <v>27</v>
      </c>
      <c r="N3" s="10" t="s">
        <v>28</v>
      </c>
      <c r="O3" s="11">
        <v>31693.0</v>
      </c>
      <c r="P3" s="12" t="str">
        <f t="shared" si="3"/>
        <v>Abigail_</v>
      </c>
      <c r="Q3" s="12" t="str">
        <f t="shared" si="4"/>
        <v>Penkman</v>
      </c>
      <c r="R3" s="12">
        <f t="shared" si="5"/>
        <v>10</v>
      </c>
      <c r="S3" s="12">
        <f t="shared" si="6"/>
        <v>212</v>
      </c>
      <c r="T3" s="12" t="str">
        <f>VLOOKUP(R3,'TEMP Data'!$E:$G,3)&amp;".com"&amp;vlookup(J3,'TEMP Data'!$A:$C,3)</f>
        <v>@hotmail.com.sa</v>
      </c>
    </row>
    <row r="4">
      <c r="A4" s="6" t="s">
        <v>36</v>
      </c>
      <c r="B4" s="7" t="str">
        <f>vlookup(N4,'TEMP Data'!$M:$P,mod(R4,4)+1)</f>
        <v>Abigale</v>
      </c>
      <c r="C4" s="6" t="s">
        <v>37</v>
      </c>
      <c r="D4" s="7" t="str">
        <f t="shared" si="1"/>
        <v>ABoulton47@gmail.com.jp</v>
      </c>
      <c r="E4" s="8" t="str">
        <f t="shared" si="2"/>
        <v>1970-03-01</v>
      </c>
      <c r="F4" s="6"/>
      <c r="G4" s="13" t="s">
        <v>38</v>
      </c>
      <c r="H4" s="9" t="s">
        <v>39</v>
      </c>
      <c r="I4" s="9" t="s">
        <v>39</v>
      </c>
      <c r="J4" s="9" t="s">
        <v>40</v>
      </c>
      <c r="K4" s="9" t="s">
        <v>41</v>
      </c>
      <c r="L4" s="6" t="s">
        <v>42</v>
      </c>
      <c r="M4" s="6" t="s">
        <v>27</v>
      </c>
      <c r="N4" s="10" t="s">
        <v>28</v>
      </c>
      <c r="O4" s="11">
        <v>25628.0</v>
      </c>
      <c r="P4" s="12" t="str">
        <f t="shared" si="3"/>
        <v>A</v>
      </c>
      <c r="Q4" s="12" t="str">
        <f t="shared" si="4"/>
        <v>Boulton47</v>
      </c>
      <c r="R4" s="12">
        <f t="shared" si="5"/>
        <v>1</v>
      </c>
      <c r="S4" s="12">
        <f t="shared" si="6"/>
        <v>47</v>
      </c>
      <c r="T4" s="12" t="str">
        <f>VLOOKUP(R4,'TEMP Data'!$E:$G,3)&amp;".com"&amp;vlookup(J4,'TEMP Data'!$A:$C,3)</f>
        <v>@gmail.com.jp</v>
      </c>
    </row>
    <row r="5">
      <c r="A5" s="6" t="s">
        <v>43</v>
      </c>
      <c r="B5" s="7" t="str">
        <f>vlookup(N5,'TEMP Data'!$M:$P,mod(R5,4)+1)</f>
        <v>Abbigail</v>
      </c>
      <c r="C5" s="6" t="s">
        <v>44</v>
      </c>
      <c r="D5" s="7" t="str">
        <f t="shared" si="1"/>
        <v>AEagell135@yahoo.com.eg</v>
      </c>
      <c r="E5" s="8" t="str">
        <f t="shared" si="2"/>
        <v>1987-11-22</v>
      </c>
      <c r="F5" s="6" t="s">
        <v>45</v>
      </c>
      <c r="G5" s="9" t="s">
        <v>46</v>
      </c>
      <c r="H5" s="9" t="s">
        <v>47</v>
      </c>
      <c r="I5" s="9" t="s">
        <v>33</v>
      </c>
      <c r="J5" s="9" t="s">
        <v>48</v>
      </c>
      <c r="K5" s="9">
        <v>11519.0</v>
      </c>
      <c r="L5" s="6"/>
      <c r="M5" s="6" t="s">
        <v>27</v>
      </c>
      <c r="N5" s="10" t="s">
        <v>28</v>
      </c>
      <c r="O5" s="11">
        <v>32103.0</v>
      </c>
      <c r="P5" s="12" t="str">
        <f t="shared" si="3"/>
        <v>A</v>
      </c>
      <c r="Q5" s="12" t="str">
        <f t="shared" si="4"/>
        <v>Eagell135</v>
      </c>
      <c r="R5" s="12">
        <f t="shared" si="5"/>
        <v>3</v>
      </c>
      <c r="S5" s="12">
        <f t="shared" si="6"/>
        <v>135</v>
      </c>
      <c r="T5" s="12" t="str">
        <f>VLOOKUP(R5,'TEMP Data'!$E:$G,3)&amp;".com"&amp;vlookup(J5,'TEMP Data'!$A:$C,3)</f>
        <v>@yahoo.com.eg</v>
      </c>
    </row>
    <row r="6">
      <c r="A6" s="6" t="s">
        <v>49</v>
      </c>
      <c r="B6" s="7" t="str">
        <f>vlookup(N6,'TEMP Data'!$M:$P,mod(R6,4)+1)</f>
        <v>Ayden</v>
      </c>
      <c r="C6" s="6" t="s">
        <v>50</v>
      </c>
      <c r="D6" s="7" t="str">
        <f t="shared" si="1"/>
        <v>Aiden_Braune@aol.com.it</v>
      </c>
      <c r="E6" s="8" t="str">
        <f t="shared" si="2"/>
        <v>1970-12-21</v>
      </c>
      <c r="F6" s="6"/>
      <c r="G6" s="9" t="s">
        <v>51</v>
      </c>
      <c r="H6" s="9" t="s">
        <v>52</v>
      </c>
      <c r="I6" s="9" t="s">
        <v>53</v>
      </c>
      <c r="J6" s="9" t="s">
        <v>54</v>
      </c>
      <c r="K6" s="9">
        <v>118.0</v>
      </c>
      <c r="L6" s="6"/>
      <c r="M6" s="6" t="s">
        <v>27</v>
      </c>
      <c r="N6" s="10" t="s">
        <v>55</v>
      </c>
      <c r="O6" s="11">
        <v>25923.0</v>
      </c>
      <c r="P6" s="12" t="str">
        <f t="shared" si="3"/>
        <v>Aiden_</v>
      </c>
      <c r="Q6" s="12" t="str">
        <f t="shared" si="4"/>
        <v>Braune</v>
      </c>
      <c r="R6" s="12">
        <f t="shared" si="5"/>
        <v>6</v>
      </c>
      <c r="S6" s="12">
        <f t="shared" si="6"/>
        <v>69</v>
      </c>
      <c r="T6" s="12" t="str">
        <f>VLOOKUP(R6,'TEMP Data'!$E:$G,3)&amp;".com"&amp;vlookup(J6,'TEMP Data'!$A:$C,3)</f>
        <v>@aol.com.it</v>
      </c>
    </row>
    <row r="7">
      <c r="A7" s="6" t="s">
        <v>56</v>
      </c>
      <c r="B7" s="7" t="str">
        <f>vlookup(N7,'TEMP Data'!$M:$P,mod(R7,4)+1)</f>
        <v>Adan</v>
      </c>
      <c r="C7" s="6" t="s">
        <v>57</v>
      </c>
      <c r="D7" s="7" t="str">
        <f t="shared" si="1"/>
        <v>Aiden_Walsom@hotmail.com.tr</v>
      </c>
      <c r="E7" s="8" t="str">
        <f t="shared" si="2"/>
        <v>1998-06-09</v>
      </c>
      <c r="F7" s="6" t="s">
        <v>58</v>
      </c>
      <c r="G7" s="9" t="s">
        <v>59</v>
      </c>
      <c r="H7" s="9" t="s">
        <v>60</v>
      </c>
      <c r="I7" s="9" t="s">
        <v>33</v>
      </c>
      <c r="J7" s="9" t="s">
        <v>61</v>
      </c>
      <c r="K7" s="9">
        <v>34110.0</v>
      </c>
      <c r="L7" s="6"/>
      <c r="M7" s="6" t="s">
        <v>27</v>
      </c>
      <c r="N7" s="10" t="s">
        <v>55</v>
      </c>
      <c r="O7" s="11">
        <v>35955.0</v>
      </c>
      <c r="P7" s="12" t="str">
        <f t="shared" si="3"/>
        <v>Aiden_</v>
      </c>
      <c r="Q7" s="12" t="str">
        <f t="shared" si="4"/>
        <v>Walsom</v>
      </c>
      <c r="R7" s="12">
        <f t="shared" si="5"/>
        <v>7</v>
      </c>
      <c r="S7" s="12">
        <f t="shared" si="6"/>
        <v>62</v>
      </c>
      <c r="T7" s="12" t="str">
        <f>VLOOKUP(R7,'TEMP Data'!$E:$G,3)&amp;".com"&amp;vlookup(J7,'TEMP Data'!$A:$C,3)</f>
        <v>@hotmail.com.tr</v>
      </c>
    </row>
    <row r="8">
      <c r="A8" s="6" t="s">
        <v>62</v>
      </c>
      <c r="B8" s="7" t="str">
        <f>vlookup(N8,'TEMP Data'!$M:$P,mod(R8,4)+1)</f>
        <v>Aidan</v>
      </c>
      <c r="C8" s="6" t="s">
        <v>63</v>
      </c>
      <c r="D8" s="7" t="str">
        <f t="shared" si="1"/>
        <v>Aiden.Blaise@mail.com</v>
      </c>
      <c r="E8" s="8" t="str">
        <f t="shared" si="2"/>
        <v>2000-12-26</v>
      </c>
      <c r="F8" s="6" t="s">
        <v>45</v>
      </c>
      <c r="G8" s="13" t="s">
        <v>64</v>
      </c>
      <c r="H8" s="9" t="s">
        <v>65</v>
      </c>
      <c r="I8" s="9" t="s">
        <v>66</v>
      </c>
      <c r="J8" s="9" t="s">
        <v>67</v>
      </c>
      <c r="K8" s="9">
        <v>54321.0</v>
      </c>
      <c r="L8" s="6"/>
      <c r="M8" s="6" t="s">
        <v>27</v>
      </c>
      <c r="N8" s="10" t="s">
        <v>55</v>
      </c>
      <c r="O8" s="11">
        <v>36886.0</v>
      </c>
      <c r="P8" s="12" t="str">
        <f t="shared" si="3"/>
        <v>Aiden.</v>
      </c>
      <c r="Q8" s="12" t="str">
        <f t="shared" si="4"/>
        <v>Blaise</v>
      </c>
      <c r="R8" s="12">
        <f t="shared" si="5"/>
        <v>5</v>
      </c>
      <c r="S8" s="12">
        <f t="shared" si="6"/>
        <v>157</v>
      </c>
      <c r="T8" s="12" t="str">
        <f>VLOOKUP(R8,'TEMP Data'!$E:$G,3)&amp;".com"&amp;vlookup(J8,'TEMP Data'!$A:$C,3)</f>
        <v>@mail.com</v>
      </c>
    </row>
    <row r="9">
      <c r="A9" s="6" t="s">
        <v>68</v>
      </c>
      <c r="B9" s="7" t="str">
        <f>vlookup(N9,'TEMP Data'!$M:$P,mod(R9,4)+1)</f>
        <v>Aidan</v>
      </c>
      <c r="C9" s="6" t="s">
        <v>69</v>
      </c>
      <c r="D9" s="7" t="str">
        <f t="shared" si="1"/>
        <v>Aiden_Brownsey@yahoo.com.ar</v>
      </c>
      <c r="E9" s="8" t="str">
        <f t="shared" si="2"/>
        <v>1990-07-14</v>
      </c>
      <c r="F9" s="6"/>
      <c r="G9" s="9" t="s">
        <v>70</v>
      </c>
      <c r="H9" s="9" t="s">
        <v>71</v>
      </c>
      <c r="I9" s="9" t="s">
        <v>72</v>
      </c>
      <c r="J9" s="9" t="s">
        <v>73</v>
      </c>
      <c r="K9" s="9" t="s">
        <v>74</v>
      </c>
      <c r="L9" s="6"/>
      <c r="M9" s="6" t="s">
        <v>27</v>
      </c>
      <c r="N9" s="10" t="s">
        <v>55</v>
      </c>
      <c r="O9" s="11">
        <v>33068.0</v>
      </c>
      <c r="P9" s="12" t="str">
        <f t="shared" si="3"/>
        <v>Aiden_</v>
      </c>
      <c r="Q9" s="12" t="str">
        <f t="shared" si="4"/>
        <v>Brownsey</v>
      </c>
      <c r="R9" s="12">
        <f t="shared" si="5"/>
        <v>9</v>
      </c>
      <c r="S9" s="12">
        <f t="shared" si="6"/>
        <v>192</v>
      </c>
      <c r="T9" s="12" t="str">
        <f>VLOOKUP(R9,'TEMP Data'!$E:$G,3)&amp;".com"&amp;vlookup(J9,'TEMP Data'!$A:$C,3)</f>
        <v>@yahoo.com.ar</v>
      </c>
    </row>
    <row r="10">
      <c r="A10" s="6" t="s">
        <v>75</v>
      </c>
      <c r="B10" s="7" t="str">
        <f>vlookup(N10,'TEMP Data'!$M:$P,mod(R10,4)+1)</f>
        <v>Alaxander</v>
      </c>
      <c r="C10" s="6" t="s">
        <v>76</v>
      </c>
      <c r="D10" s="7" t="str">
        <f t="shared" si="1"/>
        <v>ABester207@yahoo.com</v>
      </c>
      <c r="E10" s="8" t="str">
        <f t="shared" si="2"/>
        <v/>
      </c>
      <c r="F10" s="6"/>
      <c r="G10" s="9" t="s">
        <v>77</v>
      </c>
      <c r="H10" s="9" t="s">
        <v>78</v>
      </c>
      <c r="I10" s="9" t="s">
        <v>79</v>
      </c>
      <c r="J10" s="9" t="s">
        <v>67</v>
      </c>
      <c r="K10" s="9">
        <v>10987.0</v>
      </c>
      <c r="L10" s="6" t="s">
        <v>80</v>
      </c>
      <c r="M10" s="6" t="s">
        <v>27</v>
      </c>
      <c r="N10" s="10" t="s">
        <v>81</v>
      </c>
      <c r="O10" s="12"/>
      <c r="P10" s="12" t="str">
        <f t="shared" si="3"/>
        <v>A</v>
      </c>
      <c r="Q10" s="12" t="str">
        <f t="shared" si="4"/>
        <v>Bester207</v>
      </c>
      <c r="R10" s="12">
        <f t="shared" si="5"/>
        <v>3</v>
      </c>
      <c r="S10" s="12">
        <f t="shared" si="6"/>
        <v>207</v>
      </c>
      <c r="T10" s="12" t="str">
        <f>VLOOKUP(R10,'TEMP Data'!$E:$G,3)&amp;".com"&amp;vlookup(J10,'TEMP Data'!$A:$C,3)</f>
        <v>@yahoo.com</v>
      </c>
    </row>
    <row r="11">
      <c r="A11" s="6" t="s">
        <v>82</v>
      </c>
      <c r="B11" s="7" t="str">
        <f>vlookup(N11,'TEMP Data'!$M:$P,mod(R11,4)+1)</f>
        <v>Alexzander</v>
      </c>
      <c r="C11" s="6" t="s">
        <v>83</v>
      </c>
      <c r="D11" s="7" t="str">
        <f t="shared" si="1"/>
        <v>AScotti90@outlook.com.de</v>
      </c>
      <c r="E11" s="8" t="str">
        <f t="shared" si="2"/>
        <v>1963-06-19</v>
      </c>
      <c r="F11" s="6" t="s">
        <v>58</v>
      </c>
      <c r="G11" s="13" t="s">
        <v>84</v>
      </c>
      <c r="H11" s="9" t="s">
        <v>85</v>
      </c>
      <c r="I11" s="9" t="s">
        <v>85</v>
      </c>
      <c r="J11" s="9" t="s">
        <v>86</v>
      </c>
      <c r="K11" s="9">
        <v>20095.0</v>
      </c>
      <c r="L11" s="6" t="s">
        <v>87</v>
      </c>
      <c r="M11" s="6" t="s">
        <v>27</v>
      </c>
      <c r="N11" s="10" t="s">
        <v>81</v>
      </c>
      <c r="O11" s="11">
        <v>23181.0</v>
      </c>
      <c r="P11" s="12" t="str">
        <f t="shared" si="3"/>
        <v>A</v>
      </c>
      <c r="Q11" s="12" t="str">
        <f t="shared" si="4"/>
        <v>Scotti90</v>
      </c>
      <c r="R11" s="12">
        <f t="shared" si="5"/>
        <v>2</v>
      </c>
      <c r="S11" s="12">
        <f t="shared" si="6"/>
        <v>90</v>
      </c>
      <c r="T11" s="12" t="str">
        <f>VLOOKUP(R11,'TEMP Data'!$E:$G,3)&amp;".com"&amp;vlookup(J11,'TEMP Data'!$A:$C,3)</f>
        <v>@outlook.com.de</v>
      </c>
    </row>
    <row r="12">
      <c r="A12" s="6" t="s">
        <v>88</v>
      </c>
      <c r="B12" s="7" t="str">
        <f>vlookup(N12,'TEMP Data'!$M:$P,mod(R12,4)+1)</f>
        <v>Alaxander</v>
      </c>
      <c r="C12" s="6" t="s">
        <v>89</v>
      </c>
      <c r="D12" s="7" t="str">
        <f t="shared" si="1"/>
        <v>Alexander_Liccardi@hotmail.com</v>
      </c>
      <c r="E12" s="8" t="str">
        <f t="shared" si="2"/>
        <v>1985-06-06</v>
      </c>
      <c r="F12" s="6" t="s">
        <v>45</v>
      </c>
      <c r="G12" s="9" t="s">
        <v>90</v>
      </c>
      <c r="H12" s="9" t="s">
        <v>91</v>
      </c>
      <c r="I12" s="9" t="s">
        <v>66</v>
      </c>
      <c r="J12" s="9" t="s">
        <v>67</v>
      </c>
      <c r="K12" s="9">
        <v>10987.0</v>
      </c>
      <c r="L12" s="6" t="s">
        <v>92</v>
      </c>
      <c r="M12" s="6" t="s">
        <v>27</v>
      </c>
      <c r="N12" s="10" t="s">
        <v>81</v>
      </c>
      <c r="O12" s="11">
        <v>31204.0</v>
      </c>
      <c r="P12" s="12" t="str">
        <f t="shared" si="3"/>
        <v>Alexander_</v>
      </c>
      <c r="Q12" s="12" t="str">
        <f t="shared" si="4"/>
        <v>Liccardi</v>
      </c>
      <c r="R12" s="12">
        <f t="shared" si="5"/>
        <v>7</v>
      </c>
      <c r="S12" s="12">
        <f t="shared" si="6"/>
        <v>178</v>
      </c>
      <c r="T12" s="12" t="str">
        <f>VLOOKUP(R12,'TEMP Data'!$E:$G,3)&amp;".com"&amp;vlookup(J12,'TEMP Data'!$A:$C,3)</f>
        <v>@hotmail.com</v>
      </c>
    </row>
    <row r="13">
      <c r="A13" s="6" t="s">
        <v>93</v>
      </c>
      <c r="B13" s="7" t="str">
        <f>vlookup(N13,'TEMP Data'!$M:$P,mod(R13,4)+1)</f>
        <v>Alaxander</v>
      </c>
      <c r="C13" s="6" t="s">
        <v>94</v>
      </c>
      <c r="D13" s="7" t="str">
        <f t="shared" si="1"/>
        <v>APinchbeck140@yahoo.com.nl</v>
      </c>
      <c r="E13" s="8" t="str">
        <f t="shared" si="2"/>
        <v>1958-08-09</v>
      </c>
      <c r="F13" s="6" t="s">
        <v>58</v>
      </c>
      <c r="G13" s="9" t="s">
        <v>95</v>
      </c>
      <c r="H13" s="9" t="s">
        <v>96</v>
      </c>
      <c r="I13" s="9" t="s">
        <v>33</v>
      </c>
      <c r="J13" s="9" t="s">
        <v>97</v>
      </c>
      <c r="K13" s="9" t="s">
        <v>98</v>
      </c>
      <c r="L13" s="6"/>
      <c r="M13" s="6" t="s">
        <v>27</v>
      </c>
      <c r="N13" s="10" t="s">
        <v>81</v>
      </c>
      <c r="O13" s="11">
        <v>21406.0</v>
      </c>
      <c r="P13" s="12" t="str">
        <f t="shared" si="3"/>
        <v>A</v>
      </c>
      <c r="Q13" s="12" t="str">
        <f t="shared" si="4"/>
        <v>Pinchbeck140</v>
      </c>
      <c r="R13" s="12">
        <f t="shared" si="5"/>
        <v>3</v>
      </c>
      <c r="S13" s="12">
        <f t="shared" si="6"/>
        <v>140</v>
      </c>
      <c r="T13" s="12" t="str">
        <f>VLOOKUP(R13,'TEMP Data'!$E:$G,3)&amp;".com"&amp;vlookup(J13,'TEMP Data'!$A:$C,3)</f>
        <v>@yahoo.com.nl</v>
      </c>
    </row>
    <row r="14">
      <c r="A14" s="6" t="s">
        <v>99</v>
      </c>
      <c r="B14" s="7" t="str">
        <f>vlookup(N14,'TEMP Data'!$M:$P,mod(R14,4)+1)</f>
        <v>Andrew</v>
      </c>
      <c r="C14" s="6" t="s">
        <v>100</v>
      </c>
      <c r="D14" s="7" t="str">
        <f t="shared" si="1"/>
        <v>Andrew_Sogg@gmail.com.de</v>
      </c>
      <c r="E14" s="8" t="str">
        <f t="shared" si="2"/>
        <v>2002-03-04</v>
      </c>
      <c r="F14" s="6" t="s">
        <v>45</v>
      </c>
      <c r="G14" s="13" t="s">
        <v>101</v>
      </c>
      <c r="H14" s="9" t="s">
        <v>102</v>
      </c>
      <c r="I14" s="9" t="s">
        <v>102</v>
      </c>
      <c r="J14" s="9" t="s">
        <v>86</v>
      </c>
      <c r="K14" s="9">
        <v>10115.0</v>
      </c>
      <c r="L14" s="6" t="s">
        <v>103</v>
      </c>
      <c r="M14" s="6" t="s">
        <v>27</v>
      </c>
      <c r="N14" s="10" t="s">
        <v>104</v>
      </c>
      <c r="O14" s="11">
        <v>37319.0</v>
      </c>
      <c r="P14" s="12" t="str">
        <f t="shared" si="3"/>
        <v>Andrew_</v>
      </c>
      <c r="Q14" s="12" t="str">
        <f t="shared" si="4"/>
        <v>Sogg</v>
      </c>
      <c r="R14" s="12">
        <f t="shared" si="5"/>
        <v>8</v>
      </c>
      <c r="S14" s="12">
        <f t="shared" si="6"/>
        <v>115</v>
      </c>
      <c r="T14" s="12" t="str">
        <f>VLOOKUP(R14,'TEMP Data'!$E:$G,3)&amp;".com"&amp;vlookup(J14,'TEMP Data'!$A:$C,3)</f>
        <v>@gmail.com.de</v>
      </c>
    </row>
    <row r="15">
      <c r="A15" s="6" t="s">
        <v>105</v>
      </c>
      <c r="B15" s="7" t="str">
        <f>vlookup(N15,'TEMP Data'!$M:$P,mod(R15,4)+1)</f>
        <v>Andreas</v>
      </c>
      <c r="C15" s="6" t="s">
        <v>106</v>
      </c>
      <c r="D15" s="7" t="str">
        <f t="shared" si="1"/>
        <v>ADaftor108@outlook.com</v>
      </c>
      <c r="E15" s="8" t="str">
        <f t="shared" si="2"/>
        <v>1993-09-10</v>
      </c>
      <c r="F15" s="6" t="s">
        <v>45</v>
      </c>
      <c r="G15" s="9" t="s">
        <v>107</v>
      </c>
      <c r="H15" s="9" t="s">
        <v>108</v>
      </c>
      <c r="I15" s="9" t="s">
        <v>109</v>
      </c>
      <c r="J15" s="9" t="s">
        <v>67</v>
      </c>
      <c r="K15" s="9">
        <v>23456.0</v>
      </c>
      <c r="L15" s="6" t="s">
        <v>110</v>
      </c>
      <c r="M15" s="6" t="s">
        <v>27</v>
      </c>
      <c r="N15" s="10" t="s">
        <v>104</v>
      </c>
      <c r="O15" s="11">
        <v>34222.0</v>
      </c>
      <c r="P15" s="12" t="str">
        <f t="shared" si="3"/>
        <v>A</v>
      </c>
      <c r="Q15" s="12" t="str">
        <f t="shared" si="4"/>
        <v>Daftor108</v>
      </c>
      <c r="R15" s="12">
        <f t="shared" si="5"/>
        <v>2</v>
      </c>
      <c r="S15" s="12">
        <f t="shared" si="6"/>
        <v>108</v>
      </c>
      <c r="T15" s="12" t="str">
        <f>VLOOKUP(R15,'TEMP Data'!$E:$G,3)&amp;".com"&amp;vlookup(J15,'TEMP Data'!$A:$C,3)</f>
        <v>@outlook.com</v>
      </c>
    </row>
    <row r="16">
      <c r="A16" s="6" t="s">
        <v>111</v>
      </c>
      <c r="B16" s="7" t="str">
        <f>vlookup(N16,'TEMP Data'!$M:$P,mod(R16,4)+1)</f>
        <v>Andreas</v>
      </c>
      <c r="C16" s="6" t="s">
        <v>112</v>
      </c>
      <c r="D16" s="7" t="str">
        <f t="shared" si="1"/>
        <v>Andrew_Bosden@aol.com</v>
      </c>
      <c r="E16" s="8" t="str">
        <f t="shared" si="2"/>
        <v/>
      </c>
      <c r="F16" s="6" t="s">
        <v>45</v>
      </c>
      <c r="G16" s="13" t="s">
        <v>113</v>
      </c>
      <c r="H16" s="9" t="s">
        <v>114</v>
      </c>
      <c r="I16" s="9" t="s">
        <v>79</v>
      </c>
      <c r="J16" s="9" t="s">
        <v>67</v>
      </c>
      <c r="K16" s="9">
        <v>87654.0</v>
      </c>
      <c r="L16" s="6" t="s">
        <v>115</v>
      </c>
      <c r="M16" s="6" t="s">
        <v>27</v>
      </c>
      <c r="N16" s="10" t="s">
        <v>104</v>
      </c>
      <c r="O16" s="12"/>
      <c r="P16" s="12" t="str">
        <f t="shared" si="3"/>
        <v>Andrew_</v>
      </c>
      <c r="Q16" s="12" t="str">
        <f t="shared" si="4"/>
        <v>Bosden</v>
      </c>
      <c r="R16" s="12">
        <f t="shared" si="5"/>
        <v>6</v>
      </c>
      <c r="S16" s="12">
        <f t="shared" si="6"/>
        <v>207</v>
      </c>
      <c r="T16" s="12" t="str">
        <f>VLOOKUP(R16,'TEMP Data'!$E:$G,3)&amp;".com"&amp;vlookup(J16,'TEMP Data'!$A:$C,3)</f>
        <v>@aol.com</v>
      </c>
    </row>
    <row r="17">
      <c r="A17" s="6" t="s">
        <v>116</v>
      </c>
      <c r="B17" s="7" t="str">
        <f>vlookup(N17,'TEMP Data'!$M:$P,mod(R17,4)+1)</f>
        <v>Andreas</v>
      </c>
      <c r="C17" s="6" t="s">
        <v>117</v>
      </c>
      <c r="D17" s="7" t="str">
        <f t="shared" si="1"/>
        <v>Andrew_holmes@aol.com.hu</v>
      </c>
      <c r="E17" s="8" t="str">
        <f t="shared" si="2"/>
        <v/>
      </c>
      <c r="F17" s="6"/>
      <c r="G17" s="9" t="s">
        <v>118</v>
      </c>
      <c r="H17" s="9" t="s">
        <v>119</v>
      </c>
      <c r="I17" s="9" t="s">
        <v>119</v>
      </c>
      <c r="J17" s="9" t="s">
        <v>120</v>
      </c>
      <c r="K17" s="9">
        <v>1051.0</v>
      </c>
      <c r="L17" s="6" t="s">
        <v>121</v>
      </c>
      <c r="M17" s="6" t="s">
        <v>27</v>
      </c>
      <c r="N17" s="10" t="s">
        <v>104</v>
      </c>
      <c r="O17" s="12"/>
      <c r="P17" s="12" t="str">
        <f t="shared" si="3"/>
        <v>Andrew_</v>
      </c>
      <c r="Q17" s="12" t="str">
        <f t="shared" si="4"/>
        <v>holmes</v>
      </c>
      <c r="R17" s="12">
        <f t="shared" si="5"/>
        <v>6</v>
      </c>
      <c r="S17" s="12">
        <f t="shared" si="6"/>
        <v>23</v>
      </c>
      <c r="T17" s="12" t="str">
        <f>VLOOKUP(R17,'TEMP Data'!$E:$G,3)&amp;".com"&amp;vlookup(J17,'TEMP Data'!$A:$C,3)</f>
        <v>@aol.com.hu</v>
      </c>
    </row>
    <row r="18">
      <c r="A18" s="6" t="s">
        <v>122</v>
      </c>
      <c r="B18" s="7" t="str">
        <f>vlookup(N18,'TEMP Data'!$M:$P,mod(R18,4)+1)</f>
        <v>Ben</v>
      </c>
      <c r="C18" s="6" t="s">
        <v>123</v>
      </c>
      <c r="D18" s="7" t="str">
        <f t="shared" si="1"/>
        <v>BHarower156@outlook.com.de</v>
      </c>
      <c r="E18" s="8" t="str">
        <f t="shared" si="2"/>
        <v>1995-08-18</v>
      </c>
      <c r="F18" s="6" t="s">
        <v>45</v>
      </c>
      <c r="G18" s="9" t="s">
        <v>124</v>
      </c>
      <c r="H18" s="9" t="s">
        <v>102</v>
      </c>
      <c r="I18" s="9" t="s">
        <v>102</v>
      </c>
      <c r="J18" s="9" t="s">
        <v>86</v>
      </c>
      <c r="K18" s="9">
        <v>10117.0</v>
      </c>
      <c r="L18" s="6" t="s">
        <v>125</v>
      </c>
      <c r="M18" s="6" t="s">
        <v>27</v>
      </c>
      <c r="N18" s="10" t="s">
        <v>126</v>
      </c>
      <c r="O18" s="11">
        <v>34929.0</v>
      </c>
      <c r="P18" s="12" t="str">
        <f t="shared" si="3"/>
        <v>B</v>
      </c>
      <c r="Q18" s="12" t="str">
        <f t="shared" si="4"/>
        <v>Harower156</v>
      </c>
      <c r="R18" s="12">
        <f t="shared" si="5"/>
        <v>2</v>
      </c>
      <c r="S18" s="12">
        <f t="shared" si="6"/>
        <v>156</v>
      </c>
      <c r="T18" s="12" t="str">
        <f>VLOOKUP(R18,'TEMP Data'!$E:$G,3)&amp;".com"&amp;vlookup(J18,'TEMP Data'!$A:$C,3)</f>
        <v>@outlook.com.de</v>
      </c>
    </row>
    <row r="19">
      <c r="A19" s="6" t="s">
        <v>127</v>
      </c>
      <c r="B19" s="7" t="str">
        <f>vlookup(N19,'TEMP Data'!$M:$P,mod(R19,4)+1)</f>
        <v>Bennjamin</v>
      </c>
      <c r="C19" s="6" t="s">
        <v>128</v>
      </c>
      <c r="D19" s="7" t="str">
        <f t="shared" si="1"/>
        <v>Benjamin_VandenHof@hotmail.com.gr</v>
      </c>
      <c r="E19" s="8" t="str">
        <f t="shared" si="2"/>
        <v>1962-09-12</v>
      </c>
      <c r="F19" s="6" t="s">
        <v>45</v>
      </c>
      <c r="G19" s="9" t="s">
        <v>129</v>
      </c>
      <c r="H19" s="9" t="s">
        <v>130</v>
      </c>
      <c r="I19" s="9" t="s">
        <v>33</v>
      </c>
      <c r="J19" s="9" t="s">
        <v>131</v>
      </c>
      <c r="K19" s="9" t="s">
        <v>132</v>
      </c>
      <c r="L19" s="6" t="s">
        <v>133</v>
      </c>
      <c r="M19" s="6" t="s">
        <v>27</v>
      </c>
      <c r="N19" s="10" t="s">
        <v>126</v>
      </c>
      <c r="O19" s="11">
        <v>22901.0</v>
      </c>
      <c r="P19" s="12" t="str">
        <f t="shared" si="3"/>
        <v>Benjamin_</v>
      </c>
      <c r="Q19" s="12" t="str">
        <f t="shared" si="4"/>
        <v>VandenHof</v>
      </c>
      <c r="R19" s="12">
        <f t="shared" si="5"/>
        <v>7</v>
      </c>
      <c r="S19" s="12">
        <f t="shared" si="6"/>
        <v>154</v>
      </c>
      <c r="T19" s="12" t="str">
        <f>VLOOKUP(R19,'TEMP Data'!$E:$G,3)&amp;".com"&amp;vlookup(J19,'TEMP Data'!$A:$C,3)</f>
        <v>@hotmail.com.gr</v>
      </c>
    </row>
    <row r="20">
      <c r="A20" s="6" t="s">
        <v>134</v>
      </c>
      <c r="B20" s="7" t="str">
        <f>vlookup(N20,'TEMP Data'!$M:$P,mod(R20,4)+1)</f>
        <v>Ben</v>
      </c>
      <c r="C20" s="6" t="s">
        <v>135</v>
      </c>
      <c r="D20" s="7" t="str">
        <f t="shared" si="1"/>
        <v>Benjamin_Warde@hotmail.com</v>
      </c>
      <c r="E20" s="8" t="str">
        <f t="shared" si="2"/>
        <v>1995-08-22</v>
      </c>
      <c r="F20" s="6" t="s">
        <v>45</v>
      </c>
      <c r="G20" s="9" t="s">
        <v>136</v>
      </c>
      <c r="H20" s="9" t="s">
        <v>137</v>
      </c>
      <c r="I20" s="9" t="s">
        <v>66</v>
      </c>
      <c r="J20" s="9" t="s">
        <v>138</v>
      </c>
      <c r="K20" s="9">
        <v>90001.0</v>
      </c>
      <c r="L20" s="6" t="s">
        <v>139</v>
      </c>
      <c r="M20" s="6" t="s">
        <v>27</v>
      </c>
      <c r="N20" s="10" t="s">
        <v>126</v>
      </c>
      <c r="O20" s="11">
        <v>34933.0</v>
      </c>
      <c r="P20" s="12" t="str">
        <f t="shared" si="3"/>
        <v>Benjamin_</v>
      </c>
      <c r="Q20" s="12" t="str">
        <f t="shared" si="4"/>
        <v>Warde</v>
      </c>
      <c r="R20" s="12">
        <f t="shared" si="5"/>
        <v>10</v>
      </c>
      <c r="S20" s="12">
        <f t="shared" si="6"/>
        <v>18</v>
      </c>
      <c r="T20" s="12" t="str">
        <f>VLOOKUP(R20,'TEMP Data'!$E:$G,3)&amp;".com"&amp;vlookup(J20,'TEMP Data'!$A:$C,3)</f>
        <v>@hotmail.com</v>
      </c>
    </row>
    <row r="21">
      <c r="A21" s="6" t="s">
        <v>140</v>
      </c>
      <c r="B21" s="7" t="str">
        <f>vlookup(N21,'TEMP Data'!$M:$P,mod(R21,4)+1)</f>
        <v>Bennjamin</v>
      </c>
      <c r="C21" s="6" t="s">
        <v>141</v>
      </c>
      <c r="D21" s="7" t="str">
        <f t="shared" si="1"/>
        <v>BSwane151@yahoo.com</v>
      </c>
      <c r="E21" s="8" t="str">
        <f t="shared" si="2"/>
        <v/>
      </c>
      <c r="F21" s="6" t="s">
        <v>45</v>
      </c>
      <c r="G21" s="9" t="s">
        <v>142</v>
      </c>
      <c r="H21" s="9" t="s">
        <v>143</v>
      </c>
      <c r="I21" s="9" t="s">
        <v>109</v>
      </c>
      <c r="J21" s="9" t="s">
        <v>67</v>
      </c>
      <c r="K21" s="9">
        <v>67890.0</v>
      </c>
      <c r="L21" s="6"/>
      <c r="M21" s="6" t="s">
        <v>27</v>
      </c>
      <c r="N21" s="10" t="s">
        <v>126</v>
      </c>
      <c r="O21" s="12"/>
      <c r="P21" s="12" t="str">
        <f t="shared" si="3"/>
        <v>B</v>
      </c>
      <c r="Q21" s="12" t="str">
        <f t="shared" si="4"/>
        <v>Swane151</v>
      </c>
      <c r="R21" s="12">
        <f t="shared" si="5"/>
        <v>3</v>
      </c>
      <c r="S21" s="12">
        <f t="shared" si="6"/>
        <v>151</v>
      </c>
      <c r="T21" s="12" t="str">
        <f>VLOOKUP(R21,'TEMP Data'!$E:$G,3)&amp;".com"&amp;vlookup(J21,'TEMP Data'!$A:$C,3)</f>
        <v>@yahoo.com</v>
      </c>
    </row>
    <row r="22">
      <c r="A22" s="6" t="s">
        <v>144</v>
      </c>
      <c r="B22" s="7" t="str">
        <f>vlookup(N22,'TEMP Data'!$M:$P,mod(R22,4)+1)</f>
        <v>Cloe</v>
      </c>
      <c r="C22" s="6" t="s">
        <v>145</v>
      </c>
      <c r="D22" s="7" t="str">
        <f t="shared" si="1"/>
        <v>Chloe_Duffin@aol.com.fr</v>
      </c>
      <c r="E22" s="8" t="str">
        <f t="shared" si="2"/>
        <v>1963-07-11</v>
      </c>
      <c r="F22" s="6"/>
      <c r="G22" s="13" t="s">
        <v>146</v>
      </c>
      <c r="H22" s="9" t="s">
        <v>147</v>
      </c>
      <c r="I22" s="9" t="s">
        <v>33</v>
      </c>
      <c r="J22" s="9" t="s">
        <v>148</v>
      </c>
      <c r="K22" s="9">
        <v>75001.0</v>
      </c>
      <c r="L22" s="6" t="s">
        <v>149</v>
      </c>
      <c r="M22" s="6" t="s">
        <v>27</v>
      </c>
      <c r="N22" s="10" t="s">
        <v>150</v>
      </c>
      <c r="O22" s="11">
        <v>23203.0</v>
      </c>
      <c r="P22" s="12" t="str">
        <f t="shared" si="3"/>
        <v>Chloe_</v>
      </c>
      <c r="Q22" s="12" t="str">
        <f t="shared" si="4"/>
        <v>Duffin</v>
      </c>
      <c r="R22" s="12">
        <f t="shared" si="5"/>
        <v>6</v>
      </c>
      <c r="S22" s="12">
        <f t="shared" si="6"/>
        <v>126</v>
      </c>
      <c r="T22" s="12" t="str">
        <f>VLOOKUP(R22,'TEMP Data'!$E:$G,3)&amp;".com"&amp;vlookup(J22,'TEMP Data'!$A:$C,3)</f>
        <v>@aol.com.fr</v>
      </c>
    </row>
    <row r="23">
      <c r="A23" s="6" t="s">
        <v>151</v>
      </c>
      <c r="B23" s="7" t="str">
        <f>vlookup(N23,'TEMP Data'!$M:$P,mod(R23,4)+1)</f>
        <v>Chloe</v>
      </c>
      <c r="C23" s="6" t="s">
        <v>152</v>
      </c>
      <c r="D23" s="7" t="str">
        <f t="shared" si="1"/>
        <v>CBaxstar218@apple.com.ar</v>
      </c>
      <c r="E23" s="8" t="str">
        <f t="shared" si="2"/>
        <v/>
      </c>
      <c r="F23" s="6"/>
      <c r="G23" s="9" t="s">
        <v>153</v>
      </c>
      <c r="H23" s="9" t="s">
        <v>71</v>
      </c>
      <c r="I23" s="9" t="s">
        <v>72</v>
      </c>
      <c r="J23" s="9" t="s">
        <v>73</v>
      </c>
      <c r="K23" s="9" t="s">
        <v>154</v>
      </c>
      <c r="L23" s="6" t="s">
        <v>155</v>
      </c>
      <c r="M23" s="6" t="s">
        <v>27</v>
      </c>
      <c r="N23" s="10" t="s">
        <v>150</v>
      </c>
      <c r="O23" s="12"/>
      <c r="P23" s="12" t="str">
        <f t="shared" si="3"/>
        <v>C</v>
      </c>
      <c r="Q23" s="12" t="str">
        <f t="shared" si="4"/>
        <v>Baxstar218</v>
      </c>
      <c r="R23" s="12">
        <f t="shared" si="5"/>
        <v>4</v>
      </c>
      <c r="S23" s="12">
        <f t="shared" si="6"/>
        <v>218</v>
      </c>
      <c r="T23" s="12" t="str">
        <f>VLOOKUP(R23,'TEMP Data'!$E:$G,3)&amp;".com"&amp;vlookup(J23,'TEMP Data'!$A:$C,3)</f>
        <v>@apple.com.ar</v>
      </c>
    </row>
    <row r="24">
      <c r="A24" s="6" t="s">
        <v>156</v>
      </c>
      <c r="B24" s="7" t="str">
        <f>vlookup(N24,'TEMP Data'!$M:$P,mod(R24,4)+1)</f>
        <v>Khloe</v>
      </c>
      <c r="C24" s="6" t="s">
        <v>157</v>
      </c>
      <c r="D24" s="7" t="str">
        <f t="shared" si="1"/>
        <v>Chloe_Baynton@yahoo.com.uk</v>
      </c>
      <c r="E24" s="8" t="str">
        <f t="shared" si="2"/>
        <v>1979-04-12</v>
      </c>
      <c r="F24" s="6" t="s">
        <v>45</v>
      </c>
      <c r="G24" s="9" t="s">
        <v>158</v>
      </c>
      <c r="H24" s="9" t="s">
        <v>23</v>
      </c>
      <c r="I24" s="9" t="s">
        <v>24</v>
      </c>
      <c r="J24" s="9" t="s">
        <v>25</v>
      </c>
      <c r="K24" s="9" t="s">
        <v>26</v>
      </c>
      <c r="L24" s="6" t="s">
        <v>159</v>
      </c>
      <c r="M24" s="6" t="s">
        <v>27</v>
      </c>
      <c r="N24" s="10" t="s">
        <v>150</v>
      </c>
      <c r="O24" s="11">
        <v>28957.0</v>
      </c>
      <c r="P24" s="12" t="str">
        <f t="shared" si="3"/>
        <v>Chloe_</v>
      </c>
      <c r="Q24" s="12" t="str">
        <f t="shared" si="4"/>
        <v>Baynton</v>
      </c>
      <c r="R24" s="12">
        <f t="shared" si="5"/>
        <v>9</v>
      </c>
      <c r="S24" s="12">
        <f t="shared" si="6"/>
        <v>192</v>
      </c>
      <c r="T24" s="12" t="str">
        <f>VLOOKUP(R24,'TEMP Data'!$E:$G,3)&amp;".com"&amp;vlookup(J24,'TEMP Data'!$A:$C,3)</f>
        <v>@yahoo.com.uk</v>
      </c>
    </row>
    <row r="25">
      <c r="A25" s="6" t="s">
        <v>160</v>
      </c>
      <c r="B25" s="7" t="str">
        <f>vlookup(N25,'TEMP Data'!$M:$P,mod(R25,4)+1)</f>
        <v>Chloe</v>
      </c>
      <c r="C25" s="6" t="s">
        <v>161</v>
      </c>
      <c r="D25" s="7" t="str">
        <f t="shared" si="1"/>
        <v>CGuinan34@apple.com.be</v>
      </c>
      <c r="E25" s="8" t="str">
        <f t="shared" si="2"/>
        <v>1962-02-15</v>
      </c>
      <c r="F25" s="6" t="s">
        <v>58</v>
      </c>
      <c r="G25" s="13" t="s">
        <v>162</v>
      </c>
      <c r="H25" s="9" t="s">
        <v>163</v>
      </c>
      <c r="I25" s="9" t="s">
        <v>33</v>
      </c>
      <c r="J25" s="9" t="s">
        <v>164</v>
      </c>
      <c r="K25" s="9">
        <v>1000.0</v>
      </c>
      <c r="L25" s="6" t="s">
        <v>165</v>
      </c>
      <c r="M25" s="6" t="s">
        <v>27</v>
      </c>
      <c r="N25" s="10" t="s">
        <v>150</v>
      </c>
      <c r="O25" s="11">
        <v>22692.0</v>
      </c>
      <c r="P25" s="12" t="str">
        <f t="shared" si="3"/>
        <v>C</v>
      </c>
      <c r="Q25" s="12" t="str">
        <f t="shared" si="4"/>
        <v>Guinan34</v>
      </c>
      <c r="R25" s="12">
        <f t="shared" si="5"/>
        <v>4</v>
      </c>
      <c r="S25" s="12">
        <f t="shared" si="6"/>
        <v>34</v>
      </c>
      <c r="T25" s="12" t="str">
        <f>VLOOKUP(R25,'TEMP Data'!$E:$G,3)&amp;".com"&amp;vlookup(J25,'TEMP Data'!$A:$C,3)</f>
        <v>@apple.com.be</v>
      </c>
    </row>
    <row r="26">
      <c r="A26" s="6" t="s">
        <v>166</v>
      </c>
      <c r="B26" s="7" t="str">
        <f>vlookup(N26,'TEMP Data'!$M:$P,mod(R26,4)+1)</f>
        <v>Kristopher</v>
      </c>
      <c r="C26" s="6" t="s">
        <v>167</v>
      </c>
      <c r="D26" s="7" t="str">
        <f t="shared" si="1"/>
        <v>Christopher.Myall@mail.com.uk</v>
      </c>
      <c r="E26" s="8" t="str">
        <f t="shared" si="2"/>
        <v>2000-04-30</v>
      </c>
      <c r="F26" s="6" t="s">
        <v>45</v>
      </c>
      <c r="G26" s="9" t="s">
        <v>168</v>
      </c>
      <c r="H26" s="9" t="s">
        <v>169</v>
      </c>
      <c r="I26" s="9" t="s">
        <v>24</v>
      </c>
      <c r="J26" s="9" t="s">
        <v>25</v>
      </c>
      <c r="K26" s="9" t="s">
        <v>170</v>
      </c>
      <c r="L26" s="6" t="s">
        <v>171</v>
      </c>
      <c r="M26" s="6" t="s">
        <v>27</v>
      </c>
      <c r="N26" s="10" t="s">
        <v>172</v>
      </c>
      <c r="O26" s="11">
        <v>36646.0</v>
      </c>
      <c r="P26" s="12" t="str">
        <f t="shared" si="3"/>
        <v>Christopher.</v>
      </c>
      <c r="Q26" s="12" t="str">
        <f t="shared" si="4"/>
        <v>Myall</v>
      </c>
      <c r="R26" s="12">
        <f t="shared" si="5"/>
        <v>5</v>
      </c>
      <c r="S26" s="12">
        <f t="shared" si="6"/>
        <v>28</v>
      </c>
      <c r="T26" s="12" t="str">
        <f>VLOOKUP(R26,'TEMP Data'!$E:$G,3)&amp;".com"&amp;vlookup(J26,'TEMP Data'!$A:$C,3)</f>
        <v>@mail.com.uk</v>
      </c>
    </row>
    <row r="27">
      <c r="A27" s="6" t="s">
        <v>173</v>
      </c>
      <c r="B27" s="7" t="str">
        <f>vlookup(N27,'TEMP Data'!$M:$P,mod(R27,4)+1)</f>
        <v>Christopher</v>
      </c>
      <c r="C27" s="6" t="s">
        <v>174</v>
      </c>
      <c r="D27" s="7" t="str">
        <f t="shared" si="1"/>
        <v>CGook230@apple.com.uk</v>
      </c>
      <c r="E27" s="8" t="str">
        <f t="shared" si="2"/>
        <v>1972-08-30</v>
      </c>
      <c r="F27" s="6"/>
      <c r="G27" s="9" t="s">
        <v>175</v>
      </c>
      <c r="H27" s="9" t="s">
        <v>176</v>
      </c>
      <c r="I27" s="9" t="s">
        <v>24</v>
      </c>
      <c r="J27" s="9" t="s">
        <v>177</v>
      </c>
      <c r="K27" s="9" t="s">
        <v>178</v>
      </c>
      <c r="L27" s="6" t="s">
        <v>179</v>
      </c>
      <c r="M27" s="6" t="s">
        <v>27</v>
      </c>
      <c r="N27" s="10" t="s">
        <v>172</v>
      </c>
      <c r="O27" s="11">
        <v>26541.0</v>
      </c>
      <c r="P27" s="12" t="str">
        <f t="shared" si="3"/>
        <v>C</v>
      </c>
      <c r="Q27" s="12" t="str">
        <f t="shared" si="4"/>
        <v>Gook230</v>
      </c>
      <c r="R27" s="12">
        <f t="shared" si="5"/>
        <v>4</v>
      </c>
      <c r="S27" s="12">
        <f t="shared" si="6"/>
        <v>230</v>
      </c>
      <c r="T27" s="12" t="str">
        <f>VLOOKUP(R27,'TEMP Data'!$E:$G,3)&amp;".com"&amp;vlookup(J27,'TEMP Data'!$A:$C,3)</f>
        <v>@apple.com.uk</v>
      </c>
    </row>
    <row r="28">
      <c r="A28" s="6" t="s">
        <v>180</v>
      </c>
      <c r="B28" s="7" t="str">
        <f>vlookup(N28,'TEMP Data'!$M:$P,mod(R28,4)+1)</f>
        <v>Christopher</v>
      </c>
      <c r="C28" s="6" t="s">
        <v>181</v>
      </c>
      <c r="D28" s="7" t="str">
        <f t="shared" si="1"/>
        <v>CMagee97@apple.com.fr</v>
      </c>
      <c r="E28" s="8" t="str">
        <f t="shared" si="2"/>
        <v/>
      </c>
      <c r="F28" s="6" t="s">
        <v>58</v>
      </c>
      <c r="G28" s="13" t="s">
        <v>182</v>
      </c>
      <c r="H28" s="9" t="s">
        <v>147</v>
      </c>
      <c r="I28" s="9" t="s">
        <v>183</v>
      </c>
      <c r="J28" s="9" t="s">
        <v>148</v>
      </c>
      <c r="K28" s="9">
        <v>75001.0</v>
      </c>
      <c r="L28" s="6" t="s">
        <v>184</v>
      </c>
      <c r="M28" s="6" t="s">
        <v>27</v>
      </c>
      <c r="N28" s="10" t="s">
        <v>172</v>
      </c>
      <c r="O28" s="12"/>
      <c r="P28" s="12" t="str">
        <f t="shared" si="3"/>
        <v>C</v>
      </c>
      <c r="Q28" s="12" t="str">
        <f t="shared" si="4"/>
        <v>Magee97</v>
      </c>
      <c r="R28" s="12">
        <f t="shared" si="5"/>
        <v>4</v>
      </c>
      <c r="S28" s="12">
        <f t="shared" si="6"/>
        <v>97</v>
      </c>
      <c r="T28" s="12" t="str">
        <f>VLOOKUP(R28,'TEMP Data'!$E:$G,3)&amp;".com"&amp;vlookup(J28,'TEMP Data'!$A:$C,3)</f>
        <v>@apple.com.fr</v>
      </c>
    </row>
    <row r="29">
      <c r="A29" s="6" t="s">
        <v>185</v>
      </c>
      <c r="B29" s="7" t="str">
        <f>vlookup(N29,'TEMP Data'!$M:$P,mod(R29,4)+1)</f>
        <v>Krystoffer</v>
      </c>
      <c r="C29" s="6" t="s">
        <v>186</v>
      </c>
      <c r="D29" s="7" t="str">
        <f t="shared" si="1"/>
        <v>CAtack50@yahoo.com</v>
      </c>
      <c r="E29" s="8" t="str">
        <f t="shared" si="2"/>
        <v>1967-06-12</v>
      </c>
      <c r="F29" s="6" t="s">
        <v>187</v>
      </c>
      <c r="G29" s="9" t="s">
        <v>188</v>
      </c>
      <c r="H29" s="9" t="s">
        <v>189</v>
      </c>
      <c r="I29" s="9" t="s">
        <v>66</v>
      </c>
      <c r="J29" s="9" t="s">
        <v>67</v>
      </c>
      <c r="K29" s="9">
        <v>54321.0</v>
      </c>
      <c r="L29" s="6" t="s">
        <v>190</v>
      </c>
      <c r="M29" s="6" t="s">
        <v>27</v>
      </c>
      <c r="N29" s="10" t="s">
        <v>172</v>
      </c>
      <c r="O29" s="11">
        <v>24635.0</v>
      </c>
      <c r="P29" s="12" t="str">
        <f t="shared" si="3"/>
        <v>C</v>
      </c>
      <c r="Q29" s="12" t="str">
        <f t="shared" si="4"/>
        <v>Atack50</v>
      </c>
      <c r="R29" s="12">
        <f t="shared" si="5"/>
        <v>3</v>
      </c>
      <c r="S29" s="12">
        <f t="shared" si="6"/>
        <v>50</v>
      </c>
      <c r="T29" s="12" t="str">
        <f>VLOOKUP(R29,'TEMP Data'!$E:$G,3)&amp;".com"&amp;vlookup(J29,'TEMP Data'!$A:$C,3)</f>
        <v>@yahoo.com</v>
      </c>
    </row>
    <row r="30">
      <c r="A30" s="6" t="s">
        <v>191</v>
      </c>
      <c r="B30" s="7" t="str">
        <f>vlookup(N30,'TEMP Data'!$M:$P,mod(R30,4)+1)</f>
        <v>Dan</v>
      </c>
      <c r="C30" s="6" t="s">
        <v>192</v>
      </c>
      <c r="D30" s="7" t="str">
        <f t="shared" si="1"/>
        <v>DDikels29@yahoo.com</v>
      </c>
      <c r="E30" s="8" t="str">
        <f t="shared" si="2"/>
        <v>2003-10-17</v>
      </c>
      <c r="F30" s="6" t="s">
        <v>45</v>
      </c>
      <c r="G30" s="9" t="s">
        <v>193</v>
      </c>
      <c r="H30" s="9" t="s">
        <v>194</v>
      </c>
      <c r="I30" s="9" t="s">
        <v>109</v>
      </c>
      <c r="J30" s="9" t="s">
        <v>67</v>
      </c>
      <c r="K30" s="9">
        <v>10987.0</v>
      </c>
      <c r="L30" s="6" t="s">
        <v>195</v>
      </c>
      <c r="M30" s="6" t="s">
        <v>27</v>
      </c>
      <c r="N30" s="10" t="s">
        <v>196</v>
      </c>
      <c r="O30" s="11">
        <v>37911.0</v>
      </c>
      <c r="P30" s="12" t="str">
        <f t="shared" si="3"/>
        <v>D</v>
      </c>
      <c r="Q30" s="12" t="str">
        <f t="shared" si="4"/>
        <v>Dikels29</v>
      </c>
      <c r="R30" s="12">
        <f t="shared" si="5"/>
        <v>3</v>
      </c>
      <c r="S30" s="12">
        <f t="shared" si="6"/>
        <v>29</v>
      </c>
      <c r="T30" s="12" t="str">
        <f>VLOOKUP(R30,'TEMP Data'!$E:$G,3)&amp;".com"&amp;vlookup(J30,'TEMP Data'!$A:$C,3)</f>
        <v>@yahoo.com</v>
      </c>
    </row>
    <row r="31">
      <c r="A31" s="6" t="s">
        <v>197</v>
      </c>
      <c r="B31" s="7" t="str">
        <f>vlookup(N31,'TEMP Data'!$M:$P,mod(R31,4)+1)</f>
        <v>Daniell</v>
      </c>
      <c r="C31" s="6" t="s">
        <v>198</v>
      </c>
      <c r="D31" s="7" t="str">
        <f t="shared" si="1"/>
        <v>Daniel_Bilbrook@aol.com</v>
      </c>
      <c r="E31" s="8" t="str">
        <f t="shared" si="2"/>
        <v>1969-03-05</v>
      </c>
      <c r="F31" s="6" t="s">
        <v>58</v>
      </c>
      <c r="G31" s="13" t="s">
        <v>199</v>
      </c>
      <c r="H31" s="9" t="s">
        <v>78</v>
      </c>
      <c r="I31" s="9" t="s">
        <v>79</v>
      </c>
      <c r="J31" s="9" t="s">
        <v>67</v>
      </c>
      <c r="K31" s="9">
        <v>10987.0</v>
      </c>
      <c r="L31" s="6" t="s">
        <v>200</v>
      </c>
      <c r="M31" s="6" t="s">
        <v>27</v>
      </c>
      <c r="N31" s="10" t="s">
        <v>196</v>
      </c>
      <c r="O31" s="11">
        <v>25267.0</v>
      </c>
      <c r="P31" s="12" t="str">
        <f t="shared" si="3"/>
        <v>Daniel_</v>
      </c>
      <c r="Q31" s="12" t="str">
        <f t="shared" si="4"/>
        <v>Bilbrook</v>
      </c>
      <c r="R31" s="12">
        <f t="shared" si="5"/>
        <v>6</v>
      </c>
      <c r="S31" s="12">
        <f t="shared" si="6"/>
        <v>225</v>
      </c>
      <c r="T31" s="12" t="str">
        <f>VLOOKUP(R31,'TEMP Data'!$E:$G,3)&amp;".com"&amp;vlookup(J31,'TEMP Data'!$A:$C,3)</f>
        <v>@aol.com</v>
      </c>
    </row>
    <row r="32">
      <c r="A32" s="6" t="s">
        <v>201</v>
      </c>
      <c r="B32" s="7" t="str">
        <f>vlookup(N32,'TEMP Data'!$M:$P,mod(R32,4)+1)</f>
        <v>Danial</v>
      </c>
      <c r="C32" s="6" t="s">
        <v>202</v>
      </c>
      <c r="D32" s="7" t="str">
        <f t="shared" si="1"/>
        <v>Daniel.Hankey@mail.com.ar</v>
      </c>
      <c r="E32" s="8" t="str">
        <f t="shared" si="2"/>
        <v>1996-09-30</v>
      </c>
      <c r="F32" s="6"/>
      <c r="G32" s="13" t="s">
        <v>203</v>
      </c>
      <c r="H32" s="9" t="s">
        <v>71</v>
      </c>
      <c r="I32" s="9" t="s">
        <v>72</v>
      </c>
      <c r="J32" s="9" t="s">
        <v>73</v>
      </c>
      <c r="K32" s="9" t="s">
        <v>74</v>
      </c>
      <c r="L32" s="6"/>
      <c r="M32" s="6" t="s">
        <v>27</v>
      </c>
      <c r="N32" s="10" t="s">
        <v>196</v>
      </c>
      <c r="O32" s="11">
        <v>35338.0</v>
      </c>
      <c r="P32" s="12" t="str">
        <f t="shared" si="3"/>
        <v>Daniel.</v>
      </c>
      <c r="Q32" s="12" t="str">
        <f t="shared" si="4"/>
        <v>Hankey</v>
      </c>
      <c r="R32" s="12">
        <f t="shared" si="5"/>
        <v>5</v>
      </c>
      <c r="S32" s="12">
        <f t="shared" si="6"/>
        <v>162</v>
      </c>
      <c r="T32" s="12" t="str">
        <f>VLOOKUP(R32,'TEMP Data'!$E:$G,3)&amp;".com"&amp;vlookup(J32,'TEMP Data'!$A:$C,3)</f>
        <v>@mail.com.ar</v>
      </c>
    </row>
    <row r="33">
      <c r="A33" s="6" t="s">
        <v>204</v>
      </c>
      <c r="B33" s="7" t="str">
        <f>vlookup(N33,'TEMP Data'!$M:$P,mod(R33,4)+1)</f>
        <v>Danial</v>
      </c>
      <c r="C33" s="6" t="s">
        <v>205</v>
      </c>
      <c r="D33" s="7" t="str">
        <f t="shared" si="1"/>
        <v>Daniel_Purbrick@yahoo.com.gr</v>
      </c>
      <c r="E33" s="8" t="str">
        <f t="shared" si="2"/>
        <v>2004-05-17</v>
      </c>
      <c r="F33" s="6" t="s">
        <v>58</v>
      </c>
      <c r="G33" s="9" t="s">
        <v>206</v>
      </c>
      <c r="H33" s="9" t="s">
        <v>130</v>
      </c>
      <c r="I33" s="9" t="s">
        <v>207</v>
      </c>
      <c r="J33" s="9" t="s">
        <v>131</v>
      </c>
      <c r="K33" s="9" t="s">
        <v>132</v>
      </c>
      <c r="L33" s="6" t="s">
        <v>208</v>
      </c>
      <c r="M33" s="6" t="s">
        <v>27</v>
      </c>
      <c r="N33" s="10" t="s">
        <v>196</v>
      </c>
      <c r="O33" s="11">
        <v>38124.0</v>
      </c>
      <c r="P33" s="12" t="str">
        <f t="shared" si="3"/>
        <v>Daniel_</v>
      </c>
      <c r="Q33" s="12" t="str">
        <f t="shared" si="4"/>
        <v>Purbrick</v>
      </c>
      <c r="R33" s="12">
        <f t="shared" si="5"/>
        <v>9</v>
      </c>
      <c r="S33" s="12">
        <f t="shared" si="6"/>
        <v>157</v>
      </c>
      <c r="T33" s="12" t="str">
        <f>VLOOKUP(R33,'TEMP Data'!$E:$G,3)&amp;".com"&amp;vlookup(J33,'TEMP Data'!$A:$C,3)</f>
        <v>@yahoo.com.gr</v>
      </c>
    </row>
    <row r="34">
      <c r="A34" s="6" t="s">
        <v>209</v>
      </c>
      <c r="B34" s="7" t="str">
        <f>vlookup(N34,'TEMP Data'!$M:$P,mod(R34,4)+1)</f>
        <v>Elizabith</v>
      </c>
      <c r="C34" s="6" t="s">
        <v>210</v>
      </c>
      <c r="D34" s="7" t="str">
        <f t="shared" si="1"/>
        <v>Elizabeth_Filippov@hotmail.com.mx</v>
      </c>
      <c r="E34" s="8" t="str">
        <f t="shared" si="2"/>
        <v>1967-03-20</v>
      </c>
      <c r="F34" s="6" t="s">
        <v>45</v>
      </c>
      <c r="G34" s="9" t="s">
        <v>211</v>
      </c>
      <c r="H34" s="9" t="s">
        <v>212</v>
      </c>
      <c r="I34" s="9" t="s">
        <v>213</v>
      </c>
      <c r="J34" s="9" t="s">
        <v>214</v>
      </c>
      <c r="K34" s="9">
        <v>1000.0</v>
      </c>
      <c r="L34" s="6" t="s">
        <v>215</v>
      </c>
      <c r="M34" s="6" t="s">
        <v>27</v>
      </c>
      <c r="N34" s="10" t="s">
        <v>216</v>
      </c>
      <c r="O34" s="11">
        <v>24551.0</v>
      </c>
      <c r="P34" s="12" t="str">
        <f t="shared" si="3"/>
        <v>Elizabeth_</v>
      </c>
      <c r="Q34" s="12" t="str">
        <f t="shared" si="4"/>
        <v>Filippov</v>
      </c>
      <c r="R34" s="12">
        <f t="shared" si="5"/>
        <v>10</v>
      </c>
      <c r="S34" s="12">
        <f t="shared" si="6"/>
        <v>18</v>
      </c>
      <c r="T34" s="12" t="str">
        <f>VLOOKUP(R34,'TEMP Data'!$E:$G,3)&amp;".com"&amp;vlookup(J34,'TEMP Data'!$A:$C,3)</f>
        <v>@hotmail.com.mx</v>
      </c>
    </row>
    <row r="35">
      <c r="A35" s="6" t="s">
        <v>217</v>
      </c>
      <c r="B35" s="7" t="str">
        <f>vlookup(N35,'TEMP Data'!$M:$P,mod(R35,4)+1)</f>
        <v>Elizabeth</v>
      </c>
      <c r="C35" s="6" t="s">
        <v>218</v>
      </c>
      <c r="D35" s="7" t="str">
        <f t="shared" si="1"/>
        <v>EStandeven132@apple.com.ch</v>
      </c>
      <c r="E35" s="8" t="str">
        <f t="shared" si="2"/>
        <v/>
      </c>
      <c r="F35" s="6" t="s">
        <v>58</v>
      </c>
      <c r="G35" s="9" t="s">
        <v>219</v>
      </c>
      <c r="H35" s="9" t="s">
        <v>220</v>
      </c>
      <c r="I35" s="9" t="s">
        <v>33</v>
      </c>
      <c r="J35" s="9" t="s">
        <v>221</v>
      </c>
      <c r="K35" s="9">
        <v>8001.0</v>
      </c>
      <c r="L35" s="6"/>
      <c r="M35" s="6" t="s">
        <v>27</v>
      </c>
      <c r="N35" s="10" t="s">
        <v>216</v>
      </c>
      <c r="O35" s="12"/>
      <c r="P35" s="12" t="str">
        <f t="shared" si="3"/>
        <v>E</v>
      </c>
      <c r="Q35" s="12" t="str">
        <f t="shared" si="4"/>
        <v>Standeven132</v>
      </c>
      <c r="R35" s="12">
        <f t="shared" si="5"/>
        <v>4</v>
      </c>
      <c r="S35" s="12">
        <f t="shared" si="6"/>
        <v>132</v>
      </c>
      <c r="T35" s="12" t="str">
        <f>VLOOKUP(R35,'TEMP Data'!$E:$G,3)&amp;".com"&amp;vlookup(J35,'TEMP Data'!$A:$C,3)</f>
        <v>@apple.com.ch</v>
      </c>
    </row>
    <row r="36">
      <c r="A36" s="6" t="s">
        <v>222</v>
      </c>
      <c r="B36" s="7" t="str">
        <f>vlookup(N36,'TEMP Data'!$M:$P,mod(R36,4)+1)</f>
        <v>Lizbeth</v>
      </c>
      <c r="C36" s="6" t="s">
        <v>223</v>
      </c>
      <c r="D36" s="7" t="str">
        <f t="shared" si="1"/>
        <v>EShirrell195@yahoo.com.ca</v>
      </c>
      <c r="E36" s="8" t="str">
        <f t="shared" si="2"/>
        <v>1966-06-18</v>
      </c>
      <c r="F36" s="6" t="s">
        <v>58</v>
      </c>
      <c r="G36" s="9" t="s">
        <v>224</v>
      </c>
      <c r="H36" s="9" t="s">
        <v>225</v>
      </c>
      <c r="I36" s="9" t="s">
        <v>226</v>
      </c>
      <c r="J36" s="9" t="s">
        <v>227</v>
      </c>
      <c r="K36" s="9" t="s">
        <v>228</v>
      </c>
      <c r="L36" s="6" t="s">
        <v>229</v>
      </c>
      <c r="M36" s="6" t="s">
        <v>27</v>
      </c>
      <c r="N36" s="10" t="s">
        <v>216</v>
      </c>
      <c r="O36" s="11">
        <v>24276.0</v>
      </c>
      <c r="P36" s="12" t="str">
        <f t="shared" si="3"/>
        <v>E</v>
      </c>
      <c r="Q36" s="12" t="str">
        <f t="shared" si="4"/>
        <v>Shirrell195</v>
      </c>
      <c r="R36" s="12">
        <f t="shared" si="5"/>
        <v>3</v>
      </c>
      <c r="S36" s="12">
        <f t="shared" si="6"/>
        <v>195</v>
      </c>
      <c r="T36" s="12" t="str">
        <f>VLOOKUP(R36,'TEMP Data'!$E:$G,3)&amp;".com"&amp;vlookup(J36,'TEMP Data'!$A:$C,3)</f>
        <v>@yahoo.com.ca</v>
      </c>
    </row>
    <row r="37">
      <c r="A37" s="6" t="s">
        <v>230</v>
      </c>
      <c r="B37" s="7" t="str">
        <f>vlookup(N37,'TEMP Data'!$M:$P,mod(R37,4)+1)</f>
        <v>Lizbeth</v>
      </c>
      <c r="C37" s="6" t="s">
        <v>231</v>
      </c>
      <c r="D37" s="7" t="str">
        <f t="shared" si="1"/>
        <v>EVedenyapin99@yahoo.com.mx</v>
      </c>
      <c r="E37" s="8" t="str">
        <f t="shared" si="2"/>
        <v>1986-05-09</v>
      </c>
      <c r="F37" s="6" t="s">
        <v>58</v>
      </c>
      <c r="G37" s="9" t="s">
        <v>232</v>
      </c>
      <c r="H37" s="9" t="s">
        <v>212</v>
      </c>
      <c r="I37" s="9" t="s">
        <v>33</v>
      </c>
      <c r="J37" s="9" t="s">
        <v>214</v>
      </c>
      <c r="K37" s="9">
        <v>6010.0</v>
      </c>
      <c r="L37" s="6" t="s">
        <v>233</v>
      </c>
      <c r="M37" s="6" t="s">
        <v>27</v>
      </c>
      <c r="N37" s="10" t="s">
        <v>216</v>
      </c>
      <c r="O37" s="11">
        <v>31541.0</v>
      </c>
      <c r="P37" s="12" t="str">
        <f t="shared" si="3"/>
        <v>E</v>
      </c>
      <c r="Q37" s="12" t="str">
        <f t="shared" si="4"/>
        <v>Vedenyapin99</v>
      </c>
      <c r="R37" s="12">
        <f t="shared" si="5"/>
        <v>3</v>
      </c>
      <c r="S37" s="12">
        <f t="shared" si="6"/>
        <v>99</v>
      </c>
      <c r="T37" s="12" t="str">
        <f>VLOOKUP(R37,'TEMP Data'!$E:$G,3)&amp;".com"&amp;vlookup(J37,'TEMP Data'!$A:$C,3)</f>
        <v>@yahoo.com.mx</v>
      </c>
    </row>
    <row r="38">
      <c r="A38" s="6" t="s">
        <v>234</v>
      </c>
      <c r="B38" s="7" t="str">
        <f>vlookup(N38,'TEMP Data'!$M:$P,mod(R38,4)+1)</f>
        <v>Emalee</v>
      </c>
      <c r="C38" s="6" t="s">
        <v>235</v>
      </c>
      <c r="D38" s="7" t="str">
        <f t="shared" si="1"/>
        <v>Emily.Cessford@mail.com</v>
      </c>
      <c r="E38" s="8" t="str">
        <f t="shared" si="2"/>
        <v/>
      </c>
      <c r="F38" s="6" t="s">
        <v>58</v>
      </c>
      <c r="G38" s="9" t="s">
        <v>236</v>
      </c>
      <c r="H38" s="9" t="s">
        <v>237</v>
      </c>
      <c r="I38" s="9" t="s">
        <v>79</v>
      </c>
      <c r="J38" s="9" t="s">
        <v>67</v>
      </c>
      <c r="K38" s="9">
        <v>23456.0</v>
      </c>
      <c r="L38" s="6" t="s">
        <v>238</v>
      </c>
      <c r="M38" s="6" t="s">
        <v>27</v>
      </c>
      <c r="N38" s="10" t="s">
        <v>239</v>
      </c>
      <c r="O38" s="12"/>
      <c r="P38" s="12" t="str">
        <f t="shared" si="3"/>
        <v>Emily.</v>
      </c>
      <c r="Q38" s="12" t="str">
        <f t="shared" si="4"/>
        <v>Cessford</v>
      </c>
      <c r="R38" s="12">
        <f t="shared" si="5"/>
        <v>5</v>
      </c>
      <c r="S38" s="12">
        <f t="shared" si="6"/>
        <v>166</v>
      </c>
      <c r="T38" s="12" t="str">
        <f>VLOOKUP(R38,'TEMP Data'!$E:$G,3)&amp;".com"&amp;vlookup(J38,'TEMP Data'!$A:$C,3)</f>
        <v>@mail.com</v>
      </c>
    </row>
    <row r="39">
      <c r="A39" s="6" t="s">
        <v>240</v>
      </c>
      <c r="B39" s="7" t="str">
        <f>vlookup(N39,'TEMP Data'!$M:$P,mod(R39,4)+1)</f>
        <v>Emalee</v>
      </c>
      <c r="C39" s="6" t="s">
        <v>241</v>
      </c>
      <c r="D39" s="7" t="str">
        <f t="shared" si="1"/>
        <v>Emily.Josephi@mail.com.es</v>
      </c>
      <c r="E39" s="8" t="str">
        <f t="shared" si="2"/>
        <v>1969-03-09</v>
      </c>
      <c r="F39" s="6"/>
      <c r="G39" s="9" t="s">
        <v>242</v>
      </c>
      <c r="H39" s="9" t="s">
        <v>243</v>
      </c>
      <c r="I39" s="9" t="s">
        <v>244</v>
      </c>
      <c r="J39" s="9" t="s">
        <v>245</v>
      </c>
      <c r="K39" s="9">
        <v>28005.0</v>
      </c>
      <c r="L39" s="6" t="s">
        <v>246</v>
      </c>
      <c r="M39" s="6" t="s">
        <v>27</v>
      </c>
      <c r="N39" s="10" t="s">
        <v>239</v>
      </c>
      <c r="O39" s="11">
        <v>25271.0</v>
      </c>
      <c r="P39" s="12" t="str">
        <f t="shared" si="3"/>
        <v>Emily.</v>
      </c>
      <c r="Q39" s="12" t="str">
        <f t="shared" si="4"/>
        <v>Josephi</v>
      </c>
      <c r="R39" s="12">
        <f t="shared" si="5"/>
        <v>5</v>
      </c>
      <c r="S39" s="12">
        <f t="shared" si="6"/>
        <v>143</v>
      </c>
      <c r="T39" s="12" t="str">
        <f>VLOOKUP(R39,'TEMP Data'!$E:$G,3)&amp;".com"&amp;vlookup(J39,'TEMP Data'!$A:$C,3)</f>
        <v>@mail.com.es</v>
      </c>
    </row>
    <row r="40">
      <c r="A40" s="6" t="s">
        <v>247</v>
      </c>
      <c r="B40" s="7" t="str">
        <f>vlookup(N40,'TEMP Data'!$M:$P,mod(R40,4)+1)</f>
        <v>Emily</v>
      </c>
      <c r="C40" s="6" t="s">
        <v>248</v>
      </c>
      <c r="D40" s="7" t="str">
        <f t="shared" si="1"/>
        <v>EVallery185@apple.com.kr</v>
      </c>
      <c r="E40" s="8" t="str">
        <f t="shared" si="2"/>
        <v>1984-07-13</v>
      </c>
      <c r="F40" s="6" t="s">
        <v>58</v>
      </c>
      <c r="G40" s="13" t="s">
        <v>249</v>
      </c>
      <c r="H40" s="9" t="s">
        <v>250</v>
      </c>
      <c r="I40" s="9" t="s">
        <v>33</v>
      </c>
      <c r="J40" s="9" t="s">
        <v>251</v>
      </c>
      <c r="K40" s="9">
        <v>4526.0</v>
      </c>
      <c r="L40" s="6" t="s">
        <v>252</v>
      </c>
      <c r="M40" s="6" t="s">
        <v>27</v>
      </c>
      <c r="N40" s="10" t="s">
        <v>239</v>
      </c>
      <c r="O40" s="11">
        <v>30876.0</v>
      </c>
      <c r="P40" s="12" t="str">
        <f t="shared" si="3"/>
        <v>E</v>
      </c>
      <c r="Q40" s="12" t="str">
        <f t="shared" si="4"/>
        <v>Vallery185</v>
      </c>
      <c r="R40" s="12">
        <f t="shared" si="5"/>
        <v>4</v>
      </c>
      <c r="S40" s="12">
        <f t="shared" si="6"/>
        <v>185</v>
      </c>
      <c r="T40" s="12" t="str">
        <f>VLOOKUP(R40,'TEMP Data'!$E:$G,3)&amp;".com"&amp;vlookup(J40,'TEMP Data'!$A:$C,3)</f>
        <v>@apple.com.kr</v>
      </c>
    </row>
    <row r="41">
      <c r="A41" s="6" t="s">
        <v>253</v>
      </c>
      <c r="B41" s="7" t="str">
        <f>vlookup(N41,'TEMP Data'!$M:$P,mod(R41,4)+1)</f>
        <v>Emalee</v>
      </c>
      <c r="C41" s="6" t="s">
        <v>254</v>
      </c>
      <c r="D41" s="7" t="str">
        <f t="shared" si="1"/>
        <v>EMelladew17@gmail.com.ca</v>
      </c>
      <c r="E41" s="8" t="str">
        <f t="shared" si="2"/>
        <v/>
      </c>
      <c r="F41" s="6" t="s">
        <v>45</v>
      </c>
      <c r="G41" s="13" t="s">
        <v>255</v>
      </c>
      <c r="H41" s="9" t="s">
        <v>225</v>
      </c>
      <c r="I41" s="9" t="s">
        <v>226</v>
      </c>
      <c r="J41" s="9" t="s">
        <v>227</v>
      </c>
      <c r="K41" s="9" t="s">
        <v>228</v>
      </c>
      <c r="L41" s="6" t="s">
        <v>256</v>
      </c>
      <c r="M41" s="6" t="s">
        <v>27</v>
      </c>
      <c r="N41" s="10" t="s">
        <v>239</v>
      </c>
      <c r="O41" s="12"/>
      <c r="P41" s="12" t="str">
        <f t="shared" si="3"/>
        <v>E</v>
      </c>
      <c r="Q41" s="12" t="str">
        <f t="shared" si="4"/>
        <v>Melladew17</v>
      </c>
      <c r="R41" s="12">
        <f t="shared" si="5"/>
        <v>1</v>
      </c>
      <c r="S41" s="12">
        <f t="shared" si="6"/>
        <v>17</v>
      </c>
      <c r="T41" s="12" t="str">
        <f>VLOOKUP(R41,'TEMP Data'!$E:$G,3)&amp;".com"&amp;vlookup(J41,'TEMP Data'!$A:$C,3)</f>
        <v>@gmail.com.ca</v>
      </c>
    </row>
    <row r="42">
      <c r="A42" s="6" t="s">
        <v>257</v>
      </c>
      <c r="B42" s="7" t="str">
        <f>vlookup(N42,'TEMP Data'!$M:$P,mod(R42,4)+1)</f>
        <v>Emmah</v>
      </c>
      <c r="C42" s="6" t="s">
        <v>258</v>
      </c>
      <c r="D42" s="7" t="str">
        <f t="shared" si="1"/>
        <v>EPitson240@gmail.com</v>
      </c>
      <c r="E42" s="8" t="str">
        <f t="shared" si="2"/>
        <v>1973-03-13</v>
      </c>
      <c r="F42" s="6" t="s">
        <v>58</v>
      </c>
      <c r="G42" s="9" t="s">
        <v>259</v>
      </c>
      <c r="H42" s="9" t="s">
        <v>260</v>
      </c>
      <c r="I42" s="9" t="s">
        <v>109</v>
      </c>
      <c r="J42" s="9" t="s">
        <v>67</v>
      </c>
      <c r="K42" s="9">
        <v>10987.0</v>
      </c>
      <c r="L42" s="6" t="s">
        <v>261</v>
      </c>
      <c r="M42" s="6" t="s">
        <v>27</v>
      </c>
      <c r="N42" s="10" t="s">
        <v>262</v>
      </c>
      <c r="O42" s="11">
        <v>26736.0</v>
      </c>
      <c r="P42" s="12" t="str">
        <f t="shared" si="3"/>
        <v>E</v>
      </c>
      <c r="Q42" s="12" t="str">
        <f t="shared" si="4"/>
        <v>Pitson240</v>
      </c>
      <c r="R42" s="12">
        <f t="shared" si="5"/>
        <v>1</v>
      </c>
      <c r="S42" s="12">
        <f t="shared" si="6"/>
        <v>240</v>
      </c>
      <c r="T42" s="12" t="str">
        <f>VLOOKUP(R42,'TEMP Data'!$E:$G,3)&amp;".com"&amp;vlookup(J42,'TEMP Data'!$A:$C,3)</f>
        <v>@gmail.com</v>
      </c>
    </row>
    <row r="43">
      <c r="A43" s="6" t="s">
        <v>263</v>
      </c>
      <c r="B43" s="7" t="str">
        <f>vlookup(N43,'TEMP Data'!$M:$P,mod(R43,4)+1)</f>
        <v>Emmah</v>
      </c>
      <c r="C43" s="6" t="s">
        <v>264</v>
      </c>
      <c r="D43" s="7" t="str">
        <f t="shared" si="1"/>
        <v>Emma.Lydden@mail.com.uk</v>
      </c>
      <c r="E43" s="8" t="str">
        <f t="shared" si="2"/>
        <v>1972-02-17</v>
      </c>
      <c r="F43" s="6" t="s">
        <v>45</v>
      </c>
      <c r="G43" s="9" t="s">
        <v>265</v>
      </c>
      <c r="H43" s="9" t="s">
        <v>169</v>
      </c>
      <c r="I43" s="9" t="s">
        <v>24</v>
      </c>
      <c r="J43" s="9" t="s">
        <v>25</v>
      </c>
      <c r="K43" s="9" t="s">
        <v>170</v>
      </c>
      <c r="L43" s="6" t="s">
        <v>266</v>
      </c>
      <c r="M43" s="6" t="s">
        <v>27</v>
      </c>
      <c r="N43" s="10" t="s">
        <v>262</v>
      </c>
      <c r="O43" s="11">
        <v>26346.0</v>
      </c>
      <c r="P43" s="12" t="str">
        <f t="shared" si="3"/>
        <v>Emma.</v>
      </c>
      <c r="Q43" s="12" t="str">
        <f t="shared" si="4"/>
        <v>Lydden</v>
      </c>
      <c r="R43" s="12">
        <f t="shared" si="5"/>
        <v>5</v>
      </c>
      <c r="S43" s="12">
        <f t="shared" si="6"/>
        <v>122</v>
      </c>
      <c r="T43" s="12" t="str">
        <f>VLOOKUP(R43,'TEMP Data'!$E:$G,3)&amp;".com"&amp;vlookup(J43,'TEMP Data'!$A:$C,3)</f>
        <v>@mail.com.uk</v>
      </c>
    </row>
    <row r="44">
      <c r="A44" s="6" t="s">
        <v>267</v>
      </c>
      <c r="B44" s="7" t="str">
        <f>vlookup(N44,'TEMP Data'!$M:$P,mod(R44,4)+1)</f>
        <v>Emmah</v>
      </c>
      <c r="C44" s="6" t="s">
        <v>268</v>
      </c>
      <c r="D44" s="7" t="str">
        <f t="shared" si="1"/>
        <v>Emma_Brunsen@yahoo.com</v>
      </c>
      <c r="E44" s="8" t="str">
        <f t="shared" si="2"/>
        <v>1976-03-17</v>
      </c>
      <c r="F44" s="6" t="s">
        <v>45</v>
      </c>
      <c r="G44" s="9" t="s">
        <v>269</v>
      </c>
      <c r="H44" s="9" t="s">
        <v>270</v>
      </c>
      <c r="I44" s="9" t="s">
        <v>66</v>
      </c>
      <c r="J44" s="9" t="s">
        <v>67</v>
      </c>
      <c r="K44" s="9">
        <v>56789.0</v>
      </c>
      <c r="L44" s="6" t="s">
        <v>271</v>
      </c>
      <c r="M44" s="6" t="s">
        <v>27</v>
      </c>
      <c r="N44" s="10" t="s">
        <v>262</v>
      </c>
      <c r="O44" s="11">
        <v>27836.0</v>
      </c>
      <c r="P44" s="12" t="str">
        <f t="shared" si="3"/>
        <v>Emma_</v>
      </c>
      <c r="Q44" s="12" t="str">
        <f t="shared" si="4"/>
        <v>Brunsen</v>
      </c>
      <c r="R44" s="12">
        <f t="shared" si="5"/>
        <v>9</v>
      </c>
      <c r="S44" s="12">
        <f t="shared" si="6"/>
        <v>186</v>
      </c>
      <c r="T44" s="12" t="str">
        <f>VLOOKUP(R44,'TEMP Data'!$E:$G,3)&amp;".com"&amp;vlookup(J44,'TEMP Data'!$A:$C,3)</f>
        <v>@yahoo.com</v>
      </c>
    </row>
    <row r="45">
      <c r="A45" s="6" t="s">
        <v>272</v>
      </c>
      <c r="B45" s="7" t="str">
        <f>vlookup(N45,'TEMP Data'!$M:$P,mod(R45,4)+1)</f>
        <v>Ema</v>
      </c>
      <c r="C45" s="6" t="s">
        <v>273</v>
      </c>
      <c r="D45" s="7" t="str">
        <f t="shared" si="1"/>
        <v>Emma_Stritton@hotmail.com</v>
      </c>
      <c r="E45" s="8" t="str">
        <f t="shared" si="2"/>
        <v>1966-03-28</v>
      </c>
      <c r="F45" s="6" t="s">
        <v>58</v>
      </c>
      <c r="G45" s="9" t="s">
        <v>274</v>
      </c>
      <c r="H45" s="9" t="s">
        <v>275</v>
      </c>
      <c r="I45" s="9" t="s">
        <v>109</v>
      </c>
      <c r="J45" s="9" t="s">
        <v>67</v>
      </c>
      <c r="K45" s="9">
        <v>23456.0</v>
      </c>
      <c r="L45" s="6" t="s">
        <v>276</v>
      </c>
      <c r="M45" s="6" t="s">
        <v>27</v>
      </c>
      <c r="N45" s="10" t="s">
        <v>262</v>
      </c>
      <c r="O45" s="11">
        <v>24194.0</v>
      </c>
      <c r="P45" s="12" t="str">
        <f t="shared" si="3"/>
        <v>Emma_</v>
      </c>
      <c r="Q45" s="12" t="str">
        <f t="shared" si="4"/>
        <v>Stritton</v>
      </c>
      <c r="R45" s="12">
        <f t="shared" si="5"/>
        <v>10</v>
      </c>
      <c r="S45" s="12">
        <f t="shared" si="6"/>
        <v>211</v>
      </c>
      <c r="T45" s="12" t="str">
        <f>VLOOKUP(R45,'TEMP Data'!$E:$G,3)&amp;".com"&amp;vlookup(J45,'TEMP Data'!$A:$C,3)</f>
        <v>@hotmail.com</v>
      </c>
    </row>
    <row r="46">
      <c r="A46" s="6" t="s">
        <v>277</v>
      </c>
      <c r="B46" s="7" t="str">
        <f>vlookup(N46,'TEMP Data'!$M:$P,mod(R46,4)+1)</f>
        <v>Eitan</v>
      </c>
      <c r="C46" s="6" t="s">
        <v>278</v>
      </c>
      <c r="D46" s="7" t="str">
        <f t="shared" si="1"/>
        <v>EGrigolon15@gmail.com.jp</v>
      </c>
      <c r="E46" s="8" t="str">
        <f t="shared" si="2"/>
        <v>1981-06-01</v>
      </c>
      <c r="F46" s="6" t="s">
        <v>58</v>
      </c>
      <c r="G46" s="9" t="s">
        <v>279</v>
      </c>
      <c r="H46" s="9" t="s">
        <v>280</v>
      </c>
      <c r="I46" s="9" t="s">
        <v>33</v>
      </c>
      <c r="J46" s="9" t="s">
        <v>40</v>
      </c>
      <c r="K46" s="9" t="s">
        <v>281</v>
      </c>
      <c r="L46" s="6" t="s">
        <v>282</v>
      </c>
      <c r="M46" s="6" t="s">
        <v>27</v>
      </c>
      <c r="N46" s="10" t="s">
        <v>283</v>
      </c>
      <c r="O46" s="11">
        <v>29738.0</v>
      </c>
      <c r="P46" s="12" t="str">
        <f t="shared" si="3"/>
        <v>E</v>
      </c>
      <c r="Q46" s="12" t="str">
        <f t="shared" si="4"/>
        <v>Grigolon15</v>
      </c>
      <c r="R46" s="12">
        <f t="shared" si="5"/>
        <v>1</v>
      </c>
      <c r="S46" s="12">
        <f t="shared" si="6"/>
        <v>15</v>
      </c>
      <c r="T46" s="12" t="str">
        <f>VLOOKUP(R46,'TEMP Data'!$E:$G,3)&amp;".com"&amp;vlookup(J46,'TEMP Data'!$A:$C,3)</f>
        <v>@gmail.com.jp</v>
      </c>
    </row>
    <row r="47">
      <c r="A47" s="6" t="s">
        <v>284</v>
      </c>
      <c r="B47" s="7" t="str">
        <f>vlookup(N47,'TEMP Data'!$M:$P,mod(R47,4)+1)</f>
        <v>Ethan</v>
      </c>
      <c r="C47" s="6" t="s">
        <v>285</v>
      </c>
      <c r="D47" s="7" t="str">
        <f t="shared" si="1"/>
        <v>ELegge240@apple.com.fr</v>
      </c>
      <c r="E47" s="8" t="str">
        <f t="shared" si="2"/>
        <v>1961-08-26</v>
      </c>
      <c r="F47" s="6" t="s">
        <v>187</v>
      </c>
      <c r="G47" s="13" t="s">
        <v>286</v>
      </c>
      <c r="H47" s="9" t="s">
        <v>147</v>
      </c>
      <c r="I47" s="9" t="s">
        <v>183</v>
      </c>
      <c r="J47" s="9" t="s">
        <v>148</v>
      </c>
      <c r="K47" s="9">
        <v>75003.0</v>
      </c>
      <c r="L47" s="6" t="s">
        <v>287</v>
      </c>
      <c r="M47" s="6" t="s">
        <v>27</v>
      </c>
      <c r="N47" s="10" t="s">
        <v>283</v>
      </c>
      <c r="O47" s="11">
        <v>22519.0</v>
      </c>
      <c r="P47" s="12" t="str">
        <f t="shared" si="3"/>
        <v>E</v>
      </c>
      <c r="Q47" s="12" t="str">
        <f t="shared" si="4"/>
        <v>Legge240</v>
      </c>
      <c r="R47" s="12">
        <f t="shared" si="5"/>
        <v>4</v>
      </c>
      <c r="S47" s="12">
        <f t="shared" si="6"/>
        <v>240</v>
      </c>
      <c r="T47" s="12" t="str">
        <f>VLOOKUP(R47,'TEMP Data'!$E:$G,3)&amp;".com"&amp;vlookup(J47,'TEMP Data'!$A:$C,3)</f>
        <v>@apple.com.fr</v>
      </c>
    </row>
    <row r="48">
      <c r="A48" s="6" t="s">
        <v>288</v>
      </c>
      <c r="B48" s="7" t="str">
        <f>vlookup(N48,'TEMP Data'!$M:$P,mod(R48,4)+1)</f>
        <v>Ethan</v>
      </c>
      <c r="C48" s="6" t="s">
        <v>289</v>
      </c>
      <c r="D48" s="7" t="str">
        <f t="shared" si="1"/>
        <v>ECoggan92@apple.com.kr</v>
      </c>
      <c r="E48" s="8" t="str">
        <f t="shared" si="2"/>
        <v/>
      </c>
      <c r="F48" s="6"/>
      <c r="G48" s="13" t="s">
        <v>290</v>
      </c>
      <c r="H48" s="9" t="s">
        <v>250</v>
      </c>
      <c r="I48" s="9" t="s">
        <v>250</v>
      </c>
      <c r="J48" s="9" t="s">
        <v>251</v>
      </c>
      <c r="K48" s="9">
        <v>3142.0</v>
      </c>
      <c r="L48" s="6" t="s">
        <v>291</v>
      </c>
      <c r="M48" s="6" t="s">
        <v>27</v>
      </c>
      <c r="N48" s="10" t="s">
        <v>283</v>
      </c>
      <c r="O48" s="12"/>
      <c r="P48" s="12" t="str">
        <f t="shared" si="3"/>
        <v>E</v>
      </c>
      <c r="Q48" s="12" t="str">
        <f t="shared" si="4"/>
        <v>Coggan92</v>
      </c>
      <c r="R48" s="12">
        <f t="shared" si="5"/>
        <v>4</v>
      </c>
      <c r="S48" s="12">
        <f t="shared" si="6"/>
        <v>92</v>
      </c>
      <c r="T48" s="12" t="str">
        <f>VLOOKUP(R48,'TEMP Data'!$E:$G,3)&amp;".com"&amp;vlookup(J48,'TEMP Data'!$A:$C,3)</f>
        <v>@apple.com.kr</v>
      </c>
    </row>
    <row r="49">
      <c r="A49" s="6" t="s">
        <v>292</v>
      </c>
      <c r="B49" s="7" t="str">
        <f>vlookup(N49,'TEMP Data'!$M:$P,mod(R49,4)+1)</f>
        <v>Eitan</v>
      </c>
      <c r="C49" s="6" t="s">
        <v>293</v>
      </c>
      <c r="D49" s="7" t="str">
        <f t="shared" si="1"/>
        <v>EFaragher215@gmail.com.pt</v>
      </c>
      <c r="E49" s="8" t="str">
        <f t="shared" si="2"/>
        <v>1996-04-06</v>
      </c>
      <c r="F49" s="6" t="s">
        <v>45</v>
      </c>
      <c r="G49" s="9" t="s">
        <v>294</v>
      </c>
      <c r="H49" s="9" t="s">
        <v>295</v>
      </c>
      <c r="I49" s="9" t="s">
        <v>295</v>
      </c>
      <c r="J49" s="9" t="s">
        <v>296</v>
      </c>
      <c r="K49" s="9" t="s">
        <v>297</v>
      </c>
      <c r="L49" s="6" t="s">
        <v>298</v>
      </c>
      <c r="M49" s="6" t="s">
        <v>27</v>
      </c>
      <c r="N49" s="10" t="s">
        <v>283</v>
      </c>
      <c r="O49" s="11">
        <v>35161.0</v>
      </c>
      <c r="P49" s="12" t="str">
        <f t="shared" si="3"/>
        <v>E</v>
      </c>
      <c r="Q49" s="12" t="str">
        <f t="shared" si="4"/>
        <v>Faragher215</v>
      </c>
      <c r="R49" s="12">
        <f t="shared" si="5"/>
        <v>1</v>
      </c>
      <c r="S49" s="12">
        <f t="shared" si="6"/>
        <v>215</v>
      </c>
      <c r="T49" s="12" t="str">
        <f>VLOOKUP(R49,'TEMP Data'!$E:$G,3)&amp;".com"&amp;vlookup(J49,'TEMP Data'!$A:$C,3)</f>
        <v>@gmail.com.pt</v>
      </c>
    </row>
    <row r="50">
      <c r="A50" s="6" t="s">
        <v>299</v>
      </c>
      <c r="B50" s="7" t="str">
        <f>vlookup(N50,'TEMP Data'!$M:$P,mod(R50,4)+1)</f>
        <v>Gracie</v>
      </c>
      <c r="C50" s="6" t="s">
        <v>300</v>
      </c>
      <c r="D50" s="7" t="str">
        <f t="shared" si="1"/>
        <v>Grace_Armit@hotmail.com.fr</v>
      </c>
      <c r="E50" s="8" t="str">
        <f t="shared" si="2"/>
        <v/>
      </c>
      <c r="F50" s="6"/>
      <c r="G50" s="9" t="s">
        <v>301</v>
      </c>
      <c r="H50" s="9" t="s">
        <v>302</v>
      </c>
      <c r="I50" s="9" t="s">
        <v>303</v>
      </c>
      <c r="J50" s="9" t="s">
        <v>148</v>
      </c>
      <c r="K50" s="9">
        <v>69001.0</v>
      </c>
      <c r="L50" s="6" t="s">
        <v>304</v>
      </c>
      <c r="M50" s="6" t="s">
        <v>27</v>
      </c>
      <c r="N50" s="10" t="s">
        <v>305</v>
      </c>
      <c r="O50" s="12"/>
      <c r="P50" s="12" t="str">
        <f t="shared" si="3"/>
        <v>Grace_</v>
      </c>
      <c r="Q50" s="12" t="str">
        <f t="shared" si="4"/>
        <v>Armit</v>
      </c>
      <c r="R50" s="12">
        <f t="shared" si="5"/>
        <v>7</v>
      </c>
      <c r="S50" s="12">
        <f t="shared" si="6"/>
        <v>33</v>
      </c>
      <c r="T50" s="12" t="str">
        <f>VLOOKUP(R50,'TEMP Data'!$E:$G,3)&amp;".com"&amp;vlookup(J50,'TEMP Data'!$A:$C,3)</f>
        <v>@hotmail.com.fr</v>
      </c>
    </row>
    <row r="51">
      <c r="A51" s="6" t="s">
        <v>306</v>
      </c>
      <c r="B51" s="7" t="str">
        <f>vlookup(N51,'TEMP Data'!$M:$P,mod(R51,4)+1)</f>
        <v>Grace</v>
      </c>
      <c r="C51" s="6" t="s">
        <v>307</v>
      </c>
      <c r="D51" s="7" t="str">
        <f t="shared" si="1"/>
        <v>Grace_Gentzsch@gmail.com.pl</v>
      </c>
      <c r="E51" s="8" t="str">
        <f t="shared" si="2"/>
        <v>1959-02-14</v>
      </c>
      <c r="F51" s="6" t="s">
        <v>45</v>
      </c>
      <c r="G51" s="13" t="s">
        <v>308</v>
      </c>
      <c r="H51" s="9" t="s">
        <v>309</v>
      </c>
      <c r="I51" s="9" t="s">
        <v>310</v>
      </c>
      <c r="J51" s="9" t="s">
        <v>311</v>
      </c>
      <c r="K51" s="9" t="s">
        <v>312</v>
      </c>
      <c r="L51" s="6"/>
      <c r="M51" s="6" t="s">
        <v>27</v>
      </c>
      <c r="N51" s="10" t="s">
        <v>305</v>
      </c>
      <c r="O51" s="11">
        <v>21595.0</v>
      </c>
      <c r="P51" s="12" t="str">
        <f t="shared" si="3"/>
        <v>Grace_</v>
      </c>
      <c r="Q51" s="12" t="str">
        <f t="shared" si="4"/>
        <v>Gentzsch</v>
      </c>
      <c r="R51" s="12">
        <f t="shared" si="5"/>
        <v>8</v>
      </c>
      <c r="S51" s="12">
        <f t="shared" si="6"/>
        <v>190</v>
      </c>
      <c r="T51" s="12" t="str">
        <f>VLOOKUP(R51,'TEMP Data'!$E:$G,3)&amp;".com"&amp;vlookup(J51,'TEMP Data'!$A:$C,3)</f>
        <v>@gmail.com.pl</v>
      </c>
    </row>
    <row r="52">
      <c r="A52" s="6" t="s">
        <v>313</v>
      </c>
      <c r="B52" s="7" t="str">
        <f>vlookup(N52,'TEMP Data'!$M:$P,mod(R52,4)+1)</f>
        <v>Grace</v>
      </c>
      <c r="C52" s="6" t="s">
        <v>314</v>
      </c>
      <c r="D52" s="7" t="str">
        <f t="shared" si="1"/>
        <v>Grace_Netherclift@gmail.com.ru</v>
      </c>
      <c r="E52" s="8" t="str">
        <f t="shared" si="2"/>
        <v>1983-03-04</v>
      </c>
      <c r="F52" s="6"/>
      <c r="G52" s="13" t="s">
        <v>315</v>
      </c>
      <c r="H52" s="9" t="s">
        <v>316</v>
      </c>
      <c r="I52" s="9" t="s">
        <v>317</v>
      </c>
      <c r="J52" s="9" t="s">
        <v>318</v>
      </c>
      <c r="K52" s="9">
        <v>190000.0</v>
      </c>
      <c r="L52" s="6"/>
      <c r="M52" s="6" t="s">
        <v>27</v>
      </c>
      <c r="N52" s="10" t="s">
        <v>305</v>
      </c>
      <c r="O52" s="11">
        <v>30379.0</v>
      </c>
      <c r="P52" s="12" t="str">
        <f t="shared" si="3"/>
        <v>Grace_</v>
      </c>
      <c r="Q52" s="12" t="str">
        <f t="shared" si="4"/>
        <v>Netherclift</v>
      </c>
      <c r="R52" s="12">
        <f t="shared" si="5"/>
        <v>8</v>
      </c>
      <c r="S52" s="12">
        <f t="shared" si="6"/>
        <v>158</v>
      </c>
      <c r="T52" s="12" t="str">
        <f>VLOOKUP(R52,'TEMP Data'!$E:$G,3)&amp;".com"&amp;vlookup(J52,'TEMP Data'!$A:$C,3)</f>
        <v>@gmail.com.ru</v>
      </c>
    </row>
    <row r="53">
      <c r="A53" s="6" t="s">
        <v>319</v>
      </c>
      <c r="B53" s="7" t="str">
        <f>vlookup(N53,'TEMP Data'!$M:$P,mod(R53,4)+1)</f>
        <v>Gracie</v>
      </c>
      <c r="C53" s="6" t="s">
        <v>320</v>
      </c>
      <c r="D53" s="7" t="str">
        <f t="shared" si="1"/>
        <v>GNerheny140@yahoo.com.at</v>
      </c>
      <c r="E53" s="8" t="str">
        <f t="shared" si="2"/>
        <v>1998-10-20</v>
      </c>
      <c r="F53" s="6"/>
      <c r="G53" s="13" t="s">
        <v>321</v>
      </c>
      <c r="H53" s="9" t="s">
        <v>322</v>
      </c>
      <c r="I53" s="9" t="s">
        <v>322</v>
      </c>
      <c r="J53" s="9" t="s">
        <v>323</v>
      </c>
      <c r="K53" s="9">
        <v>1010.0</v>
      </c>
      <c r="L53" s="6"/>
      <c r="M53" s="6" t="s">
        <v>27</v>
      </c>
      <c r="N53" s="10" t="s">
        <v>305</v>
      </c>
      <c r="O53" s="11">
        <v>36088.0</v>
      </c>
      <c r="P53" s="12" t="str">
        <f t="shared" si="3"/>
        <v>G</v>
      </c>
      <c r="Q53" s="12" t="str">
        <f t="shared" si="4"/>
        <v>Nerheny140</v>
      </c>
      <c r="R53" s="12">
        <f t="shared" si="5"/>
        <v>3</v>
      </c>
      <c r="S53" s="12">
        <f t="shared" si="6"/>
        <v>140</v>
      </c>
      <c r="T53" s="12" t="str">
        <f>VLOOKUP(R53,'TEMP Data'!$E:$G,3)&amp;".com"&amp;vlookup(J53,'TEMP Data'!$A:$C,3)</f>
        <v>@yahoo.com.at</v>
      </c>
    </row>
    <row r="54">
      <c r="A54" s="6" t="s">
        <v>324</v>
      </c>
      <c r="B54" s="7" t="str">
        <f>vlookup(N54,'TEMP Data'!$M:$P,mod(R54,4)+1)</f>
        <v>Isabela</v>
      </c>
      <c r="C54" s="6" t="s">
        <v>325</v>
      </c>
      <c r="D54" s="7" t="str">
        <f t="shared" si="1"/>
        <v>Isabella_Pearce@hotmail.com.pt</v>
      </c>
      <c r="E54" s="8" t="str">
        <f t="shared" si="2"/>
        <v>1966-11-25</v>
      </c>
      <c r="F54" s="6"/>
      <c r="G54" s="13" t="s">
        <v>326</v>
      </c>
      <c r="H54" s="9" t="s">
        <v>295</v>
      </c>
      <c r="I54" s="9" t="s">
        <v>295</v>
      </c>
      <c r="J54" s="9" t="s">
        <v>296</v>
      </c>
      <c r="K54" s="9" t="s">
        <v>327</v>
      </c>
      <c r="L54" s="6" t="s">
        <v>328</v>
      </c>
      <c r="M54" s="6" t="s">
        <v>27</v>
      </c>
      <c r="N54" s="10" t="s">
        <v>329</v>
      </c>
      <c r="O54" s="11">
        <v>24436.0</v>
      </c>
      <c r="P54" s="12" t="str">
        <f t="shared" si="3"/>
        <v>Isabella_</v>
      </c>
      <c r="Q54" s="12" t="str">
        <f t="shared" si="4"/>
        <v>Pearce</v>
      </c>
      <c r="R54" s="12">
        <f t="shared" si="5"/>
        <v>10</v>
      </c>
      <c r="S54" s="12">
        <f t="shared" si="6"/>
        <v>135</v>
      </c>
      <c r="T54" s="12" t="str">
        <f>VLOOKUP(R54,'TEMP Data'!$E:$G,3)&amp;".com"&amp;vlookup(J54,'TEMP Data'!$A:$C,3)</f>
        <v>@hotmail.com.pt</v>
      </c>
    </row>
    <row r="55">
      <c r="A55" s="6" t="s">
        <v>330</v>
      </c>
      <c r="B55" s="7" t="str">
        <f>vlookup(N55,'TEMP Data'!$M:$P,mod(R55,4)+1)</f>
        <v>Ysabella</v>
      </c>
      <c r="C55" s="6" t="s">
        <v>331</v>
      </c>
      <c r="D55" s="7" t="str">
        <f t="shared" si="1"/>
        <v>Isabella_Braddick@hotmail.com</v>
      </c>
      <c r="E55" s="8" t="str">
        <f t="shared" si="2"/>
        <v>1987-12-04</v>
      </c>
      <c r="F55" s="6" t="s">
        <v>45</v>
      </c>
      <c r="G55" s="9" t="s">
        <v>332</v>
      </c>
      <c r="H55" s="9" t="s">
        <v>333</v>
      </c>
      <c r="I55" s="9" t="s">
        <v>79</v>
      </c>
      <c r="J55" s="9" t="s">
        <v>67</v>
      </c>
      <c r="K55" s="9">
        <v>23456.0</v>
      </c>
      <c r="L55" s="6"/>
      <c r="M55" s="6" t="s">
        <v>27</v>
      </c>
      <c r="N55" s="10" t="s">
        <v>329</v>
      </c>
      <c r="O55" s="11">
        <v>32115.0</v>
      </c>
      <c r="P55" s="12" t="str">
        <f t="shared" si="3"/>
        <v>Isabella_</v>
      </c>
      <c r="Q55" s="12" t="str">
        <f t="shared" si="4"/>
        <v>Braddick</v>
      </c>
      <c r="R55" s="12">
        <f t="shared" si="5"/>
        <v>7</v>
      </c>
      <c r="S55" s="12">
        <f t="shared" si="6"/>
        <v>53</v>
      </c>
      <c r="T55" s="12" t="str">
        <f>VLOOKUP(R55,'TEMP Data'!$E:$G,3)&amp;".com"&amp;vlookup(J55,'TEMP Data'!$A:$C,3)</f>
        <v>@hotmail.com</v>
      </c>
    </row>
    <row r="56">
      <c r="A56" s="6" t="s">
        <v>334</v>
      </c>
      <c r="B56" s="7" t="str">
        <f>vlookup(N56,'TEMP Data'!$M:$P,mod(R56,4)+1)</f>
        <v>Ysabella</v>
      </c>
      <c r="C56" s="6" t="s">
        <v>335</v>
      </c>
      <c r="D56" s="7" t="str">
        <f t="shared" si="1"/>
        <v>Isabella_Sayre@hotmail.com.uk</v>
      </c>
      <c r="E56" s="8" t="str">
        <f t="shared" si="2"/>
        <v/>
      </c>
      <c r="F56" s="6" t="s">
        <v>187</v>
      </c>
      <c r="G56" s="9" t="s">
        <v>336</v>
      </c>
      <c r="H56" s="9" t="s">
        <v>176</v>
      </c>
      <c r="I56" s="9" t="s">
        <v>33</v>
      </c>
      <c r="J56" s="9" t="s">
        <v>177</v>
      </c>
      <c r="K56" s="9" t="s">
        <v>178</v>
      </c>
      <c r="L56" s="6" t="s">
        <v>337</v>
      </c>
      <c r="M56" s="6" t="s">
        <v>27</v>
      </c>
      <c r="N56" s="10" t="s">
        <v>329</v>
      </c>
      <c r="O56" s="12"/>
      <c r="P56" s="12" t="str">
        <f t="shared" si="3"/>
        <v>Isabella_</v>
      </c>
      <c r="Q56" s="12" t="str">
        <f t="shared" si="4"/>
        <v>Sayre</v>
      </c>
      <c r="R56" s="12">
        <f t="shared" si="5"/>
        <v>7</v>
      </c>
      <c r="S56" s="12">
        <f t="shared" si="6"/>
        <v>143</v>
      </c>
      <c r="T56" s="12" t="str">
        <f>VLOOKUP(R56,'TEMP Data'!$E:$G,3)&amp;".com"&amp;vlookup(J56,'TEMP Data'!$A:$C,3)</f>
        <v>@hotmail.com.uk</v>
      </c>
    </row>
    <row r="57">
      <c r="A57" s="6" t="s">
        <v>338</v>
      </c>
      <c r="B57" s="7" t="str">
        <f>vlookup(N57,'TEMP Data'!$M:$P,mod(R57,4)+1)</f>
        <v>Izabella</v>
      </c>
      <c r="C57" s="6" t="s">
        <v>339</v>
      </c>
      <c r="D57" s="7" t="str">
        <f t="shared" si="1"/>
        <v>IHoyles106@gmail.com.uk</v>
      </c>
      <c r="E57" s="8" t="str">
        <f t="shared" si="2"/>
        <v>1998-05-07</v>
      </c>
      <c r="F57" s="6" t="s">
        <v>187</v>
      </c>
      <c r="G57" s="9" t="s">
        <v>340</v>
      </c>
      <c r="H57" s="9" t="s">
        <v>176</v>
      </c>
      <c r="I57" s="9" t="s">
        <v>33</v>
      </c>
      <c r="J57" s="9" t="s">
        <v>177</v>
      </c>
      <c r="K57" s="9" t="s">
        <v>341</v>
      </c>
      <c r="L57" s="6"/>
      <c r="M57" s="6" t="s">
        <v>27</v>
      </c>
      <c r="N57" s="10" t="s">
        <v>329</v>
      </c>
      <c r="O57" s="11">
        <v>35922.0</v>
      </c>
      <c r="P57" s="12" t="str">
        <f t="shared" si="3"/>
        <v>I</v>
      </c>
      <c r="Q57" s="12" t="str">
        <f t="shared" si="4"/>
        <v>Hoyles106</v>
      </c>
      <c r="R57" s="12">
        <f t="shared" si="5"/>
        <v>1</v>
      </c>
      <c r="S57" s="12">
        <f t="shared" si="6"/>
        <v>106</v>
      </c>
      <c r="T57" s="12" t="str">
        <f>VLOOKUP(R57,'TEMP Data'!$E:$G,3)&amp;".com"&amp;vlookup(J57,'TEMP Data'!$A:$C,3)</f>
        <v>@gmail.com.uk</v>
      </c>
    </row>
    <row r="58">
      <c r="A58" s="6" t="s">
        <v>342</v>
      </c>
      <c r="B58" s="7" t="str">
        <f>vlookup(N58,'TEMP Data'!$M:$P,mod(R58,4)+1)</f>
        <v>Jaims</v>
      </c>
      <c r="C58" s="6" t="s">
        <v>343</v>
      </c>
      <c r="D58" s="7" t="str">
        <f t="shared" si="1"/>
        <v>JBusk187@outlook.com.es</v>
      </c>
      <c r="E58" s="8" t="str">
        <f t="shared" si="2"/>
        <v>1980-01-16</v>
      </c>
      <c r="F58" s="6" t="s">
        <v>45</v>
      </c>
      <c r="G58" s="13" t="s">
        <v>344</v>
      </c>
      <c r="H58" s="9" t="s">
        <v>345</v>
      </c>
      <c r="I58" s="9" t="s">
        <v>346</v>
      </c>
      <c r="J58" s="9" t="s">
        <v>245</v>
      </c>
      <c r="K58" s="9">
        <v>8001.0</v>
      </c>
      <c r="L58" s="6" t="s">
        <v>347</v>
      </c>
      <c r="M58" s="6" t="s">
        <v>27</v>
      </c>
      <c r="N58" s="10" t="s">
        <v>348</v>
      </c>
      <c r="O58" s="11">
        <v>29236.0</v>
      </c>
      <c r="P58" s="12" t="str">
        <f t="shared" si="3"/>
        <v>J</v>
      </c>
      <c r="Q58" s="12" t="str">
        <f t="shared" si="4"/>
        <v>Busk187</v>
      </c>
      <c r="R58" s="12">
        <f t="shared" si="5"/>
        <v>2</v>
      </c>
      <c r="S58" s="12">
        <f t="shared" si="6"/>
        <v>187</v>
      </c>
      <c r="T58" s="12" t="str">
        <f>VLOOKUP(R58,'TEMP Data'!$E:$G,3)&amp;".com"&amp;vlookup(J58,'TEMP Data'!$A:$C,3)</f>
        <v>@outlook.com.es</v>
      </c>
    </row>
    <row r="59">
      <c r="A59" s="6" t="s">
        <v>349</v>
      </c>
      <c r="B59" s="7" t="str">
        <f>vlookup(N59,'TEMP Data'!$M:$P,mod(R59,4)+1)</f>
        <v>Jaymes</v>
      </c>
      <c r="C59" s="6" t="s">
        <v>350</v>
      </c>
      <c r="D59" s="7" t="str">
        <f t="shared" si="1"/>
        <v>James.Dwire@mail.com.no</v>
      </c>
      <c r="E59" s="8" t="str">
        <f t="shared" si="2"/>
        <v>1977-09-27</v>
      </c>
      <c r="F59" s="6" t="s">
        <v>45</v>
      </c>
      <c r="G59" s="9" t="s">
        <v>351</v>
      </c>
      <c r="H59" s="9" t="s">
        <v>352</v>
      </c>
      <c r="I59" s="9" t="s">
        <v>33</v>
      </c>
      <c r="J59" s="9" t="s">
        <v>353</v>
      </c>
      <c r="K59" s="9">
        <v>180.0</v>
      </c>
      <c r="L59" s="6"/>
      <c r="M59" s="6" t="s">
        <v>27</v>
      </c>
      <c r="N59" s="10" t="s">
        <v>348</v>
      </c>
      <c r="O59" s="11">
        <v>28395.0</v>
      </c>
      <c r="P59" s="12" t="str">
        <f t="shared" si="3"/>
        <v>James.</v>
      </c>
      <c r="Q59" s="12" t="str">
        <f t="shared" si="4"/>
        <v>Dwire</v>
      </c>
      <c r="R59" s="12">
        <f t="shared" si="5"/>
        <v>5</v>
      </c>
      <c r="S59" s="12">
        <f t="shared" si="6"/>
        <v>235</v>
      </c>
      <c r="T59" s="12" t="str">
        <f>VLOOKUP(R59,'TEMP Data'!$E:$G,3)&amp;".com"&amp;vlookup(J59,'TEMP Data'!$A:$C,3)</f>
        <v>@mail.com.no</v>
      </c>
    </row>
    <row r="60">
      <c r="A60" s="6" t="s">
        <v>354</v>
      </c>
      <c r="B60" s="7" t="str">
        <f>vlookup(N60,'TEMP Data'!$M:$P,mod(R60,4)+1)</f>
        <v>Jaymes</v>
      </c>
      <c r="C60" s="6" t="s">
        <v>355</v>
      </c>
      <c r="D60" s="7" t="str">
        <f t="shared" si="1"/>
        <v>James.Jaye@mail.com.pt</v>
      </c>
      <c r="E60" s="8" t="str">
        <f t="shared" si="2"/>
        <v>1984-08-07</v>
      </c>
      <c r="F60" s="6" t="s">
        <v>45</v>
      </c>
      <c r="G60" s="13" t="s">
        <v>356</v>
      </c>
      <c r="H60" s="9" t="s">
        <v>295</v>
      </c>
      <c r="I60" s="9" t="s">
        <v>295</v>
      </c>
      <c r="J60" s="9" t="s">
        <v>296</v>
      </c>
      <c r="K60" s="9" t="s">
        <v>327</v>
      </c>
      <c r="L60" s="6"/>
      <c r="M60" s="6" t="s">
        <v>27</v>
      </c>
      <c r="N60" s="10" t="s">
        <v>348</v>
      </c>
      <c r="O60" s="11">
        <v>30901.0</v>
      </c>
      <c r="P60" s="12" t="str">
        <f t="shared" si="3"/>
        <v>James.</v>
      </c>
      <c r="Q60" s="12" t="str">
        <f t="shared" si="4"/>
        <v>Jaye</v>
      </c>
      <c r="R60" s="12">
        <f t="shared" si="5"/>
        <v>5</v>
      </c>
      <c r="S60" s="12">
        <f t="shared" si="6"/>
        <v>40</v>
      </c>
      <c r="T60" s="12" t="str">
        <f>VLOOKUP(R60,'TEMP Data'!$E:$G,3)&amp;".com"&amp;vlookup(J60,'TEMP Data'!$A:$C,3)</f>
        <v>@mail.com.pt</v>
      </c>
    </row>
    <row r="61">
      <c r="A61" s="6" t="s">
        <v>357</v>
      </c>
      <c r="B61" s="7" t="str">
        <f>vlookup(N61,'TEMP Data'!$M:$P,mod(R61,4)+1)</f>
        <v>Jaymz</v>
      </c>
      <c r="C61" s="6" t="s">
        <v>358</v>
      </c>
      <c r="D61" s="7" t="str">
        <f t="shared" si="1"/>
        <v>JHarmes80@yahoo.com</v>
      </c>
      <c r="E61" s="8" t="str">
        <f t="shared" si="2"/>
        <v>1968-06-08</v>
      </c>
      <c r="F61" s="6" t="s">
        <v>45</v>
      </c>
      <c r="G61" s="13" t="s">
        <v>359</v>
      </c>
      <c r="H61" s="9" t="s">
        <v>270</v>
      </c>
      <c r="I61" s="9" t="s">
        <v>66</v>
      </c>
      <c r="J61" s="9" t="s">
        <v>67</v>
      </c>
      <c r="K61" s="9">
        <v>23456.0</v>
      </c>
      <c r="L61" s="6" t="s">
        <v>360</v>
      </c>
      <c r="M61" s="6" t="s">
        <v>27</v>
      </c>
      <c r="N61" s="10" t="s">
        <v>348</v>
      </c>
      <c r="O61" s="11">
        <v>24997.0</v>
      </c>
      <c r="P61" s="12" t="str">
        <f t="shared" si="3"/>
        <v>J</v>
      </c>
      <c r="Q61" s="12" t="str">
        <f t="shared" si="4"/>
        <v>Harmes80</v>
      </c>
      <c r="R61" s="12">
        <f t="shared" si="5"/>
        <v>3</v>
      </c>
      <c r="S61" s="12">
        <f t="shared" si="6"/>
        <v>80</v>
      </c>
      <c r="T61" s="12" t="str">
        <f>VLOOKUP(R61,'TEMP Data'!$E:$G,3)&amp;".com"&amp;vlookup(J61,'TEMP Data'!$A:$C,3)</f>
        <v>@yahoo.com</v>
      </c>
    </row>
    <row r="62">
      <c r="A62" s="6" t="s">
        <v>361</v>
      </c>
      <c r="B62" s="7" t="str">
        <f>vlookup(N62,'TEMP Data'!$M:$P,mod(R62,4)+1)</f>
        <v>Jozef</v>
      </c>
      <c r="C62" s="6" t="s">
        <v>362</v>
      </c>
      <c r="D62" s="7" t="str">
        <f t="shared" si="1"/>
        <v>JReford159@outlook.com.ru</v>
      </c>
      <c r="E62" s="8" t="str">
        <f t="shared" si="2"/>
        <v>1989-02-11</v>
      </c>
      <c r="F62" s="6" t="s">
        <v>45</v>
      </c>
      <c r="G62" s="13" t="s">
        <v>363</v>
      </c>
      <c r="H62" s="9" t="s">
        <v>316</v>
      </c>
      <c r="I62" s="9" t="s">
        <v>317</v>
      </c>
      <c r="J62" s="9" t="s">
        <v>318</v>
      </c>
      <c r="K62" s="9">
        <v>190000.0</v>
      </c>
      <c r="L62" s="6" t="s">
        <v>364</v>
      </c>
      <c r="M62" s="6" t="s">
        <v>27</v>
      </c>
      <c r="N62" s="10" t="s">
        <v>365</v>
      </c>
      <c r="O62" s="11">
        <v>32550.0</v>
      </c>
      <c r="P62" s="12" t="str">
        <f t="shared" si="3"/>
        <v>J</v>
      </c>
      <c r="Q62" s="12" t="str">
        <f t="shared" si="4"/>
        <v>Reford159</v>
      </c>
      <c r="R62" s="12">
        <f t="shared" si="5"/>
        <v>2</v>
      </c>
      <c r="S62" s="12">
        <f t="shared" si="6"/>
        <v>159</v>
      </c>
      <c r="T62" s="12" t="str">
        <f>VLOOKUP(R62,'TEMP Data'!$E:$G,3)&amp;".com"&amp;vlookup(J62,'TEMP Data'!$A:$C,3)</f>
        <v>@outlook.com.ru</v>
      </c>
    </row>
    <row r="63">
      <c r="A63" s="6" t="s">
        <v>366</v>
      </c>
      <c r="B63" s="7" t="str">
        <f>vlookup(N63,'TEMP Data'!$M:$P,mod(R63,4)+1)</f>
        <v>Josef</v>
      </c>
      <c r="C63" s="6" t="s">
        <v>367</v>
      </c>
      <c r="D63" s="7" t="str">
        <f t="shared" si="1"/>
        <v>Joseph.Yockley@mail.com</v>
      </c>
      <c r="E63" s="8" t="str">
        <f t="shared" si="2"/>
        <v/>
      </c>
      <c r="F63" s="6" t="s">
        <v>45</v>
      </c>
      <c r="G63" s="13" t="s">
        <v>368</v>
      </c>
      <c r="H63" s="9" t="s">
        <v>369</v>
      </c>
      <c r="I63" s="9" t="s">
        <v>109</v>
      </c>
      <c r="J63" s="9" t="s">
        <v>67</v>
      </c>
      <c r="K63" s="9">
        <v>54321.0</v>
      </c>
      <c r="L63" s="6" t="s">
        <v>370</v>
      </c>
      <c r="M63" s="6" t="s">
        <v>27</v>
      </c>
      <c r="N63" s="10" t="s">
        <v>365</v>
      </c>
      <c r="O63" s="12"/>
      <c r="P63" s="12" t="str">
        <f t="shared" si="3"/>
        <v>Joseph.</v>
      </c>
      <c r="Q63" s="12" t="str">
        <f t="shared" si="4"/>
        <v>Yockley</v>
      </c>
      <c r="R63" s="12">
        <f t="shared" si="5"/>
        <v>5</v>
      </c>
      <c r="S63" s="12">
        <f t="shared" si="6"/>
        <v>70</v>
      </c>
      <c r="T63" s="12" t="str">
        <f>VLOOKUP(R63,'TEMP Data'!$E:$G,3)&amp;".com"&amp;vlookup(J63,'TEMP Data'!$A:$C,3)</f>
        <v>@mail.com</v>
      </c>
    </row>
    <row r="64">
      <c r="A64" s="6" t="s">
        <v>371</v>
      </c>
      <c r="B64" s="7" t="str">
        <f>vlookup(N64,'TEMP Data'!$M:$P,mod(R64,4)+1)</f>
        <v>Josef</v>
      </c>
      <c r="C64" s="6" t="s">
        <v>372</v>
      </c>
      <c r="D64" s="7" t="str">
        <f t="shared" si="1"/>
        <v>Joseph_Batistelli@yahoo.com.es</v>
      </c>
      <c r="E64" s="8" t="str">
        <f t="shared" si="2"/>
        <v>1975-05-13</v>
      </c>
      <c r="F64" s="6"/>
      <c r="G64" s="13" t="s">
        <v>373</v>
      </c>
      <c r="H64" s="9" t="s">
        <v>345</v>
      </c>
      <c r="I64" s="9" t="s">
        <v>346</v>
      </c>
      <c r="J64" s="9" t="s">
        <v>245</v>
      </c>
      <c r="K64" s="9">
        <v>8001.0</v>
      </c>
      <c r="L64" s="6"/>
      <c r="M64" s="6" t="s">
        <v>27</v>
      </c>
      <c r="N64" s="10" t="s">
        <v>365</v>
      </c>
      <c r="O64" s="11">
        <v>27527.0</v>
      </c>
      <c r="P64" s="12" t="str">
        <f t="shared" si="3"/>
        <v>Joseph_</v>
      </c>
      <c r="Q64" s="12" t="str">
        <f t="shared" si="4"/>
        <v>Batistelli</v>
      </c>
      <c r="R64" s="12">
        <f t="shared" si="5"/>
        <v>9</v>
      </c>
      <c r="S64" s="12">
        <f t="shared" si="6"/>
        <v>17</v>
      </c>
      <c r="T64" s="12" t="str">
        <f>VLOOKUP(R64,'TEMP Data'!$E:$G,3)&amp;".com"&amp;vlookup(J64,'TEMP Data'!$A:$C,3)</f>
        <v>@yahoo.com.es</v>
      </c>
    </row>
    <row r="65">
      <c r="A65" s="6" t="s">
        <v>374</v>
      </c>
      <c r="B65" s="7" t="str">
        <f>vlookup(N65,'TEMP Data'!$M:$P,mod(R65,4)+1)</f>
        <v>Josif</v>
      </c>
      <c r="C65" s="6" t="s">
        <v>375</v>
      </c>
      <c r="D65" s="7" t="str">
        <f t="shared" si="1"/>
        <v>JSiehard1@yahoo.com.uk</v>
      </c>
      <c r="E65" s="8" t="str">
        <f t="shared" si="2"/>
        <v>1990-11-12</v>
      </c>
      <c r="F65" s="6"/>
      <c r="G65" s="13" t="s">
        <v>376</v>
      </c>
      <c r="H65" s="9" t="s">
        <v>176</v>
      </c>
      <c r="I65" s="9" t="s">
        <v>24</v>
      </c>
      <c r="J65" s="9" t="s">
        <v>177</v>
      </c>
      <c r="K65" s="9" t="s">
        <v>377</v>
      </c>
      <c r="L65" s="6" t="s">
        <v>378</v>
      </c>
      <c r="M65" s="6" t="s">
        <v>27</v>
      </c>
      <c r="N65" s="10" t="s">
        <v>365</v>
      </c>
      <c r="O65" s="11">
        <v>33189.0</v>
      </c>
      <c r="P65" s="12" t="str">
        <f t="shared" si="3"/>
        <v>J</v>
      </c>
      <c r="Q65" s="12" t="str">
        <f t="shared" si="4"/>
        <v>Siehard1</v>
      </c>
      <c r="R65" s="12">
        <f t="shared" si="5"/>
        <v>3</v>
      </c>
      <c r="S65" s="12">
        <f t="shared" si="6"/>
        <v>1</v>
      </c>
      <c r="T65" s="12" t="str">
        <f>VLOOKUP(R65,'TEMP Data'!$E:$G,3)&amp;".com"&amp;vlookup(J65,'TEMP Data'!$A:$C,3)</f>
        <v>@yahoo.com.uk</v>
      </c>
    </row>
    <row r="66">
      <c r="A66" s="6" t="s">
        <v>379</v>
      </c>
      <c r="B66" s="7" t="str">
        <f>vlookup(N66,'TEMP Data'!$M:$P,mod(R66,4)+1)</f>
        <v>Kathryn</v>
      </c>
      <c r="C66" s="6" t="s">
        <v>380</v>
      </c>
      <c r="D66" s="7" t="str">
        <f t="shared" si="1"/>
        <v>Katherine_Baitey@yahoo.com.it</v>
      </c>
      <c r="E66" s="8" t="str">
        <f t="shared" si="2"/>
        <v/>
      </c>
      <c r="F66" s="6" t="s">
        <v>45</v>
      </c>
      <c r="G66" s="9" t="s">
        <v>381</v>
      </c>
      <c r="H66" s="9" t="s">
        <v>52</v>
      </c>
      <c r="I66" s="9" t="s">
        <v>33</v>
      </c>
      <c r="J66" s="9" t="s">
        <v>54</v>
      </c>
      <c r="K66" s="9">
        <v>118.0</v>
      </c>
      <c r="L66" s="6"/>
      <c r="M66" s="6" t="s">
        <v>27</v>
      </c>
      <c r="N66" s="10" t="s">
        <v>382</v>
      </c>
      <c r="O66" s="14"/>
      <c r="P66" s="12" t="str">
        <f t="shared" si="3"/>
        <v>Katherine_</v>
      </c>
      <c r="Q66" s="12" t="str">
        <f t="shared" si="4"/>
        <v>Baitey</v>
      </c>
      <c r="R66" s="12">
        <f t="shared" si="5"/>
        <v>9</v>
      </c>
      <c r="S66" s="12">
        <f t="shared" si="6"/>
        <v>55</v>
      </c>
      <c r="T66" s="12" t="str">
        <f>VLOOKUP(R66,'TEMP Data'!$E:$G,3)&amp;".com"&amp;vlookup(J66,'TEMP Data'!$A:$C,3)</f>
        <v>@yahoo.com.it</v>
      </c>
    </row>
    <row r="67">
      <c r="A67" s="6" t="s">
        <v>383</v>
      </c>
      <c r="B67" s="7" t="str">
        <f>vlookup(N67,'TEMP Data'!$M:$P,mod(R67,4)+1)</f>
        <v>Kathryn</v>
      </c>
      <c r="C67" s="6" t="s">
        <v>384</v>
      </c>
      <c r="D67" s="7" t="str">
        <f t="shared" si="1"/>
        <v>Katherine.Gudge@mail.com</v>
      </c>
      <c r="E67" s="8" t="str">
        <f t="shared" si="2"/>
        <v>1963-06-20</v>
      </c>
      <c r="F67" s="6" t="s">
        <v>187</v>
      </c>
      <c r="G67" s="9" t="s">
        <v>385</v>
      </c>
      <c r="H67" s="9" t="s">
        <v>137</v>
      </c>
      <c r="I67" s="9" t="s">
        <v>66</v>
      </c>
      <c r="J67" s="9" t="s">
        <v>67</v>
      </c>
      <c r="K67" s="9">
        <v>90001.0</v>
      </c>
      <c r="L67" s="6"/>
      <c r="M67" s="6" t="s">
        <v>27</v>
      </c>
      <c r="N67" s="10" t="s">
        <v>382</v>
      </c>
      <c r="O67" s="11">
        <v>23182.0</v>
      </c>
      <c r="P67" s="12" t="str">
        <f t="shared" si="3"/>
        <v>Katherine.</v>
      </c>
      <c r="Q67" s="12" t="str">
        <f t="shared" si="4"/>
        <v>Gudge</v>
      </c>
      <c r="R67" s="12">
        <f t="shared" si="5"/>
        <v>5</v>
      </c>
      <c r="S67" s="12">
        <f t="shared" si="6"/>
        <v>1</v>
      </c>
      <c r="T67" s="12" t="str">
        <f>VLOOKUP(R67,'TEMP Data'!$E:$G,3)&amp;".com"&amp;vlookup(J67,'TEMP Data'!$A:$C,3)</f>
        <v>@mail.com</v>
      </c>
    </row>
    <row r="68">
      <c r="A68" s="6" t="s">
        <v>386</v>
      </c>
      <c r="B68" s="7" t="str">
        <f>vlookup(N68,'TEMP Data'!$M:$P,mod(R68,4)+1)</f>
        <v>Kathryn</v>
      </c>
      <c r="C68" s="6" t="s">
        <v>387</v>
      </c>
      <c r="D68" s="7" t="str">
        <f t="shared" si="1"/>
        <v>Katherine.Grubey@mail.com.it</v>
      </c>
      <c r="E68" s="8" t="str">
        <f t="shared" si="2"/>
        <v/>
      </c>
      <c r="F68" s="6" t="s">
        <v>58</v>
      </c>
      <c r="G68" s="13" t="s">
        <v>388</v>
      </c>
      <c r="H68" s="9" t="s">
        <v>389</v>
      </c>
      <c r="I68" s="9" t="s">
        <v>390</v>
      </c>
      <c r="J68" s="9" t="s">
        <v>54</v>
      </c>
      <c r="K68" s="9">
        <v>20121.0</v>
      </c>
      <c r="L68" s="6" t="s">
        <v>391</v>
      </c>
      <c r="M68" s="6" t="s">
        <v>27</v>
      </c>
      <c r="N68" s="10" t="s">
        <v>382</v>
      </c>
      <c r="O68" s="12"/>
      <c r="P68" s="12" t="str">
        <f t="shared" si="3"/>
        <v>Katherine.</v>
      </c>
      <c r="Q68" s="12" t="str">
        <f t="shared" si="4"/>
        <v>Grubey</v>
      </c>
      <c r="R68" s="12">
        <f t="shared" si="5"/>
        <v>5</v>
      </c>
      <c r="S68" s="12">
        <f t="shared" si="6"/>
        <v>66</v>
      </c>
      <c r="T68" s="12" t="str">
        <f>VLOOKUP(R68,'TEMP Data'!$E:$G,3)&amp;".com"&amp;vlookup(J68,'TEMP Data'!$A:$C,3)</f>
        <v>@mail.com.it</v>
      </c>
    </row>
    <row r="69">
      <c r="A69" s="6" t="s">
        <v>392</v>
      </c>
      <c r="B69" s="7" t="str">
        <f>vlookup(N69,'TEMP Data'!$M:$P,mod(R69,4)+1)</f>
        <v>Kathryn</v>
      </c>
      <c r="C69" s="6" t="s">
        <v>393</v>
      </c>
      <c r="D69" s="7" t="str">
        <f t="shared" si="1"/>
        <v>KRosenbaum26@gmail.com</v>
      </c>
      <c r="E69" s="8" t="str">
        <f t="shared" si="2"/>
        <v/>
      </c>
      <c r="F69" s="6" t="s">
        <v>187</v>
      </c>
      <c r="G69" s="9" t="s">
        <v>394</v>
      </c>
      <c r="H69" s="9" t="s">
        <v>395</v>
      </c>
      <c r="I69" s="9" t="s">
        <v>66</v>
      </c>
      <c r="J69" s="9" t="s">
        <v>67</v>
      </c>
      <c r="K69" s="9">
        <v>23456.0</v>
      </c>
      <c r="L69" s="6" t="s">
        <v>396</v>
      </c>
      <c r="M69" s="6" t="s">
        <v>27</v>
      </c>
      <c r="N69" s="10" t="s">
        <v>382</v>
      </c>
      <c r="O69" s="14"/>
      <c r="P69" s="12" t="str">
        <f t="shared" si="3"/>
        <v>K</v>
      </c>
      <c r="Q69" s="12" t="str">
        <f t="shared" si="4"/>
        <v>Rosenbaum26</v>
      </c>
      <c r="R69" s="12">
        <f t="shared" si="5"/>
        <v>1</v>
      </c>
      <c r="S69" s="12">
        <f t="shared" si="6"/>
        <v>26</v>
      </c>
      <c r="T69" s="12" t="str">
        <f>VLOOKUP(R69,'TEMP Data'!$E:$G,3)&amp;".com"&amp;vlookup(J69,'TEMP Data'!$A:$C,3)</f>
        <v>@gmail.com</v>
      </c>
    </row>
    <row r="70">
      <c r="A70" s="6" t="s">
        <v>397</v>
      </c>
      <c r="B70" s="7" t="str">
        <f>vlookup(N70,'TEMP Data'!$M:$P,mod(R70,4)+1)</f>
        <v>Lili</v>
      </c>
      <c r="C70" s="6" t="s">
        <v>398</v>
      </c>
      <c r="D70" s="7" t="str">
        <f t="shared" si="1"/>
        <v>Lily_Kinchington@aol.com.hu</v>
      </c>
      <c r="E70" s="8" t="str">
        <f t="shared" si="2"/>
        <v/>
      </c>
      <c r="F70" s="6" t="s">
        <v>45</v>
      </c>
      <c r="G70" s="9" t="s">
        <v>399</v>
      </c>
      <c r="H70" s="9" t="s">
        <v>119</v>
      </c>
      <c r="I70" s="9" t="s">
        <v>33</v>
      </c>
      <c r="J70" s="9" t="s">
        <v>120</v>
      </c>
      <c r="K70" s="9">
        <v>1051.0</v>
      </c>
      <c r="L70" s="6"/>
      <c r="M70" s="6" t="s">
        <v>27</v>
      </c>
      <c r="N70" s="10" t="s">
        <v>400</v>
      </c>
      <c r="O70" s="12"/>
      <c r="P70" s="12" t="str">
        <f t="shared" si="3"/>
        <v>Lily_</v>
      </c>
      <c r="Q70" s="12" t="str">
        <f t="shared" si="4"/>
        <v>Kinchington</v>
      </c>
      <c r="R70" s="12">
        <f t="shared" si="5"/>
        <v>6</v>
      </c>
      <c r="S70" s="12">
        <f t="shared" si="6"/>
        <v>235</v>
      </c>
      <c r="T70" s="12" t="str">
        <f>VLOOKUP(R70,'TEMP Data'!$E:$G,3)&amp;".com"&amp;vlookup(J70,'TEMP Data'!$A:$C,3)</f>
        <v>@aol.com.hu</v>
      </c>
    </row>
    <row r="71">
      <c r="A71" s="6" t="s">
        <v>401</v>
      </c>
      <c r="B71" s="7" t="str">
        <f>vlookup(N71,'TEMP Data'!$M:$P,mod(R71,4)+1)</f>
        <v>Lilly</v>
      </c>
      <c r="C71" s="6" t="s">
        <v>402</v>
      </c>
      <c r="D71" s="7" t="str">
        <f t="shared" si="1"/>
        <v>Lily_Camocke@hotmail.com.fr</v>
      </c>
      <c r="E71" s="8" t="str">
        <f t="shared" si="2"/>
        <v>1998-12-26</v>
      </c>
      <c r="F71" s="6" t="s">
        <v>45</v>
      </c>
      <c r="G71" s="9" t="s">
        <v>403</v>
      </c>
      <c r="H71" s="9" t="s">
        <v>404</v>
      </c>
      <c r="I71" s="9" t="s">
        <v>405</v>
      </c>
      <c r="J71" s="9" t="s">
        <v>148</v>
      </c>
      <c r="K71" s="9">
        <v>13001.0</v>
      </c>
      <c r="L71" s="6" t="s">
        <v>406</v>
      </c>
      <c r="M71" s="6" t="s">
        <v>27</v>
      </c>
      <c r="N71" s="10" t="s">
        <v>400</v>
      </c>
      <c r="O71" s="11">
        <v>36155.0</v>
      </c>
      <c r="P71" s="12" t="str">
        <f t="shared" si="3"/>
        <v>Lily_</v>
      </c>
      <c r="Q71" s="12" t="str">
        <f t="shared" si="4"/>
        <v>Camocke</v>
      </c>
      <c r="R71" s="12">
        <f t="shared" si="5"/>
        <v>7</v>
      </c>
      <c r="S71" s="12">
        <f t="shared" si="6"/>
        <v>95</v>
      </c>
      <c r="T71" s="12" t="str">
        <f>VLOOKUP(R71,'TEMP Data'!$E:$G,3)&amp;".com"&amp;vlookup(J71,'TEMP Data'!$A:$C,3)</f>
        <v>@hotmail.com.fr</v>
      </c>
    </row>
    <row r="72">
      <c r="A72" s="6" t="s">
        <v>407</v>
      </c>
      <c r="B72" s="7" t="str">
        <f>vlookup(N72,'TEMP Data'!$M:$P,mod(R72,4)+1)</f>
        <v>Lili</v>
      </c>
      <c r="C72" s="6" t="s">
        <v>408</v>
      </c>
      <c r="D72" s="7" t="str">
        <f t="shared" si="1"/>
        <v>Lily_Housbey@hotmail.com</v>
      </c>
      <c r="E72" s="8" t="str">
        <f t="shared" si="2"/>
        <v>1965-08-11</v>
      </c>
      <c r="F72" s="6"/>
      <c r="G72" s="13" t="s">
        <v>409</v>
      </c>
      <c r="H72" s="9" t="s">
        <v>410</v>
      </c>
      <c r="I72" s="9" t="s">
        <v>66</v>
      </c>
      <c r="J72" s="9" t="s">
        <v>67</v>
      </c>
      <c r="K72" s="9">
        <v>87654.0</v>
      </c>
      <c r="L72" s="6" t="s">
        <v>411</v>
      </c>
      <c r="M72" s="6" t="s">
        <v>27</v>
      </c>
      <c r="N72" s="10" t="s">
        <v>400</v>
      </c>
      <c r="O72" s="11">
        <v>23965.0</v>
      </c>
      <c r="P72" s="12" t="str">
        <f t="shared" si="3"/>
        <v>Lily_</v>
      </c>
      <c r="Q72" s="12" t="str">
        <f t="shared" si="4"/>
        <v>Housbey</v>
      </c>
      <c r="R72" s="12">
        <f t="shared" si="5"/>
        <v>10</v>
      </c>
      <c r="S72" s="12">
        <f t="shared" si="6"/>
        <v>99</v>
      </c>
      <c r="T72" s="12" t="str">
        <f>VLOOKUP(R72,'TEMP Data'!$E:$G,3)&amp;".com"&amp;vlookup(J72,'TEMP Data'!$A:$C,3)</f>
        <v>@hotmail.com</v>
      </c>
    </row>
    <row r="73">
      <c r="A73" s="6" t="s">
        <v>412</v>
      </c>
      <c r="B73" s="7" t="str">
        <f>vlookup(N73,'TEMP Data'!$M:$P,mod(R73,4)+1)</f>
        <v>Lilly</v>
      </c>
      <c r="C73" s="6" t="s">
        <v>413</v>
      </c>
      <c r="D73" s="7" t="str">
        <f t="shared" si="1"/>
        <v>LKeech19@yahoo.com.gr</v>
      </c>
      <c r="E73" s="8" t="str">
        <f t="shared" si="2"/>
        <v>1991-04-19</v>
      </c>
      <c r="F73" s="6" t="s">
        <v>58</v>
      </c>
      <c r="G73" s="9" t="s">
        <v>414</v>
      </c>
      <c r="H73" s="9" t="s">
        <v>130</v>
      </c>
      <c r="I73" s="9" t="s">
        <v>207</v>
      </c>
      <c r="J73" s="9" t="s">
        <v>131</v>
      </c>
      <c r="K73" s="9" t="s">
        <v>132</v>
      </c>
      <c r="L73" s="6" t="s">
        <v>415</v>
      </c>
      <c r="M73" s="6" t="s">
        <v>27</v>
      </c>
      <c r="N73" s="10" t="s">
        <v>400</v>
      </c>
      <c r="O73" s="11">
        <v>33347.0</v>
      </c>
      <c r="P73" s="12" t="str">
        <f t="shared" si="3"/>
        <v>L</v>
      </c>
      <c r="Q73" s="12" t="str">
        <f t="shared" si="4"/>
        <v>Keech19</v>
      </c>
      <c r="R73" s="12">
        <f t="shared" si="5"/>
        <v>3</v>
      </c>
      <c r="S73" s="12">
        <f t="shared" si="6"/>
        <v>19</v>
      </c>
      <c r="T73" s="12" t="str">
        <f>VLOOKUP(R73,'TEMP Data'!$E:$G,3)&amp;".com"&amp;vlookup(J73,'TEMP Data'!$A:$C,3)</f>
        <v>@yahoo.com.gr</v>
      </c>
    </row>
    <row r="74">
      <c r="A74" s="6" t="s">
        <v>416</v>
      </c>
      <c r="B74" s="7" t="str">
        <f>vlookup(N74,'TEMP Data'!$M:$P,mod(R74,4)+1)</f>
        <v>Madisyn</v>
      </c>
      <c r="C74" s="6" t="s">
        <v>417</v>
      </c>
      <c r="D74" s="7" t="str">
        <f t="shared" si="1"/>
        <v>Madison.Radnedge@mail.com.br</v>
      </c>
      <c r="E74" s="8" t="str">
        <f t="shared" si="2"/>
        <v/>
      </c>
      <c r="F74" s="6" t="s">
        <v>58</v>
      </c>
      <c r="G74" s="13" t="s">
        <v>418</v>
      </c>
      <c r="H74" s="9" t="s">
        <v>419</v>
      </c>
      <c r="I74" s="9" t="s">
        <v>419</v>
      </c>
      <c r="J74" s="9" t="s">
        <v>420</v>
      </c>
      <c r="K74" s="9" t="s">
        <v>421</v>
      </c>
      <c r="L74" s="6" t="s">
        <v>422</v>
      </c>
      <c r="M74" s="6" t="s">
        <v>27</v>
      </c>
      <c r="N74" s="10" t="s">
        <v>423</v>
      </c>
      <c r="O74" s="12"/>
      <c r="P74" s="12" t="str">
        <f t="shared" si="3"/>
        <v>Madison.</v>
      </c>
      <c r="Q74" s="12" t="str">
        <f t="shared" si="4"/>
        <v>Radnedge</v>
      </c>
      <c r="R74" s="12">
        <f t="shared" si="5"/>
        <v>5</v>
      </c>
      <c r="S74" s="12">
        <f t="shared" si="6"/>
        <v>123</v>
      </c>
      <c r="T74" s="12" t="str">
        <f>VLOOKUP(R74,'TEMP Data'!$E:$G,3)&amp;".com"&amp;vlookup(J74,'TEMP Data'!$A:$C,3)</f>
        <v>@mail.com.br</v>
      </c>
    </row>
    <row r="75">
      <c r="A75" s="6" t="s">
        <v>424</v>
      </c>
      <c r="B75" s="7" t="str">
        <f>vlookup(N75,'TEMP Data'!$M:$P,mod(R75,4)+1)</f>
        <v>Madison</v>
      </c>
      <c r="C75" s="6" t="s">
        <v>425</v>
      </c>
      <c r="D75" s="7" t="str">
        <f t="shared" si="1"/>
        <v>MCordeux211@apple.com.ro</v>
      </c>
      <c r="E75" s="8" t="str">
        <f t="shared" si="2"/>
        <v>1963-05-04</v>
      </c>
      <c r="F75" s="6" t="s">
        <v>58</v>
      </c>
      <c r="G75" s="9" t="s">
        <v>426</v>
      </c>
      <c r="H75" s="9" t="s">
        <v>427</v>
      </c>
      <c r="I75" s="9" t="s">
        <v>427</v>
      </c>
      <c r="J75" s="9" t="s">
        <v>428</v>
      </c>
      <c r="K75" s="9">
        <v>50711.0</v>
      </c>
      <c r="L75" s="6" t="s">
        <v>429</v>
      </c>
      <c r="M75" s="6" t="s">
        <v>27</v>
      </c>
      <c r="N75" s="10" t="s">
        <v>423</v>
      </c>
      <c r="O75" s="11">
        <v>23135.0</v>
      </c>
      <c r="P75" s="12" t="str">
        <f t="shared" si="3"/>
        <v>M</v>
      </c>
      <c r="Q75" s="12" t="str">
        <f t="shared" si="4"/>
        <v>Cordeux211</v>
      </c>
      <c r="R75" s="12">
        <f t="shared" si="5"/>
        <v>4</v>
      </c>
      <c r="S75" s="12">
        <f t="shared" si="6"/>
        <v>211</v>
      </c>
      <c r="T75" s="12" t="str">
        <f>VLOOKUP(R75,'TEMP Data'!$E:$G,3)&amp;".com"&amp;vlookup(J75,'TEMP Data'!$A:$C,3)</f>
        <v>@apple.com.ro</v>
      </c>
    </row>
    <row r="76">
      <c r="A76" s="6" t="s">
        <v>430</v>
      </c>
      <c r="B76" s="7" t="str">
        <f>vlookup(N76,'TEMP Data'!$M:$P,mod(R76,4)+1)</f>
        <v>Madyson</v>
      </c>
      <c r="C76" s="6" t="s">
        <v>431</v>
      </c>
      <c r="D76" s="7" t="str">
        <f t="shared" si="1"/>
        <v>Madison_Sayles@hotmail.com</v>
      </c>
      <c r="E76" s="8" t="str">
        <f t="shared" si="2"/>
        <v/>
      </c>
      <c r="F76" s="6" t="s">
        <v>58</v>
      </c>
      <c r="G76" s="13" t="s">
        <v>432</v>
      </c>
      <c r="H76" s="9" t="s">
        <v>433</v>
      </c>
      <c r="I76" s="9" t="s">
        <v>79</v>
      </c>
      <c r="J76" s="9" t="s">
        <v>67</v>
      </c>
      <c r="K76" s="9">
        <v>87654.0</v>
      </c>
      <c r="L76" s="6"/>
      <c r="M76" s="6" t="s">
        <v>27</v>
      </c>
      <c r="N76" s="10" t="s">
        <v>423</v>
      </c>
      <c r="O76" s="12"/>
      <c r="P76" s="12" t="str">
        <f t="shared" si="3"/>
        <v>Madison_</v>
      </c>
      <c r="Q76" s="12" t="str">
        <f t="shared" si="4"/>
        <v>Sayles</v>
      </c>
      <c r="R76" s="12">
        <f t="shared" si="5"/>
        <v>7</v>
      </c>
      <c r="S76" s="12">
        <f t="shared" si="6"/>
        <v>207</v>
      </c>
      <c r="T76" s="12" t="str">
        <f>VLOOKUP(R76,'TEMP Data'!$E:$G,3)&amp;".com"&amp;vlookup(J76,'TEMP Data'!$A:$C,3)</f>
        <v>@hotmail.com</v>
      </c>
    </row>
    <row r="77">
      <c r="A77" s="6" t="s">
        <v>434</v>
      </c>
      <c r="B77" s="7" t="str">
        <f>vlookup(N77,'TEMP Data'!$M:$P,mod(R77,4)+1)</f>
        <v>Maddison</v>
      </c>
      <c r="C77" s="6" t="s">
        <v>435</v>
      </c>
      <c r="D77" s="7" t="str">
        <f t="shared" si="1"/>
        <v>Madison_Whatling@aol.com.de</v>
      </c>
      <c r="E77" s="8" t="str">
        <f t="shared" si="2"/>
        <v>1958-09-14</v>
      </c>
      <c r="F77" s="6"/>
      <c r="G77" s="9" t="s">
        <v>436</v>
      </c>
      <c r="H77" s="9" t="s">
        <v>437</v>
      </c>
      <c r="I77" s="9" t="s">
        <v>438</v>
      </c>
      <c r="J77" s="9" t="s">
        <v>86</v>
      </c>
      <c r="K77" s="9">
        <v>80335.0</v>
      </c>
      <c r="L77" s="6" t="s">
        <v>439</v>
      </c>
      <c r="M77" s="6" t="s">
        <v>27</v>
      </c>
      <c r="N77" s="10" t="s">
        <v>423</v>
      </c>
      <c r="O77" s="11">
        <v>21442.0</v>
      </c>
      <c r="P77" s="12" t="str">
        <f t="shared" si="3"/>
        <v>Madison_</v>
      </c>
      <c r="Q77" s="12" t="str">
        <f t="shared" si="4"/>
        <v>Whatling</v>
      </c>
      <c r="R77" s="12">
        <f t="shared" si="5"/>
        <v>6</v>
      </c>
      <c r="S77" s="12">
        <f t="shared" si="6"/>
        <v>10</v>
      </c>
      <c r="T77" s="12" t="str">
        <f>VLOOKUP(R77,'TEMP Data'!$E:$G,3)&amp;".com"&amp;vlookup(J77,'TEMP Data'!$A:$C,3)</f>
        <v>@aol.com.de</v>
      </c>
    </row>
    <row r="78">
      <c r="A78" s="6" t="s">
        <v>440</v>
      </c>
      <c r="B78" s="7" t="str">
        <f>vlookup(N78,'TEMP Data'!$M:$P,mod(R78,4)+1)</f>
        <v>Mathew</v>
      </c>
      <c r="C78" s="6" t="s">
        <v>441</v>
      </c>
      <c r="D78" s="7" t="str">
        <f t="shared" si="1"/>
        <v>MEllesmere123@gmail.com.es</v>
      </c>
      <c r="E78" s="8" t="str">
        <f t="shared" si="2"/>
        <v>1970-12-28</v>
      </c>
      <c r="F78" s="6" t="s">
        <v>45</v>
      </c>
      <c r="G78" s="13" t="s">
        <v>368</v>
      </c>
      <c r="H78" s="9" t="s">
        <v>243</v>
      </c>
      <c r="I78" s="9" t="s">
        <v>244</v>
      </c>
      <c r="J78" s="9" t="s">
        <v>245</v>
      </c>
      <c r="K78" s="9">
        <v>28001.0</v>
      </c>
      <c r="L78" s="6" t="s">
        <v>442</v>
      </c>
      <c r="M78" s="6" t="s">
        <v>27</v>
      </c>
      <c r="N78" s="10" t="s">
        <v>443</v>
      </c>
      <c r="O78" s="11">
        <v>25930.0</v>
      </c>
      <c r="P78" s="12" t="str">
        <f t="shared" si="3"/>
        <v>M</v>
      </c>
      <c r="Q78" s="12" t="str">
        <f t="shared" si="4"/>
        <v>Ellesmere123</v>
      </c>
      <c r="R78" s="12">
        <f t="shared" si="5"/>
        <v>1</v>
      </c>
      <c r="S78" s="12">
        <f t="shared" si="6"/>
        <v>123</v>
      </c>
      <c r="T78" s="12" t="str">
        <f>VLOOKUP(R78,'TEMP Data'!$E:$G,3)&amp;".com"&amp;vlookup(J78,'TEMP Data'!$A:$C,3)</f>
        <v>@gmail.com.es</v>
      </c>
    </row>
    <row r="79">
      <c r="A79" s="6" t="s">
        <v>444</v>
      </c>
      <c r="B79" s="7" t="str">
        <f>vlookup(N79,'TEMP Data'!$M:$P,mod(R79,4)+1)</f>
        <v>Matthieu</v>
      </c>
      <c r="C79" s="6" t="s">
        <v>445</v>
      </c>
      <c r="D79" s="7" t="str">
        <f t="shared" si="1"/>
        <v>Matthew_Parram@aol.com.de</v>
      </c>
      <c r="E79" s="8" t="str">
        <f t="shared" si="2"/>
        <v/>
      </c>
      <c r="F79" s="6" t="s">
        <v>58</v>
      </c>
      <c r="G79" s="9" t="s">
        <v>446</v>
      </c>
      <c r="H79" s="9" t="s">
        <v>102</v>
      </c>
      <c r="I79" s="9" t="s">
        <v>102</v>
      </c>
      <c r="J79" s="9" t="s">
        <v>86</v>
      </c>
      <c r="K79" s="9">
        <v>10115.0</v>
      </c>
      <c r="L79" s="6" t="s">
        <v>447</v>
      </c>
      <c r="M79" s="6" t="s">
        <v>27</v>
      </c>
      <c r="N79" s="10" t="s">
        <v>443</v>
      </c>
      <c r="O79" s="12"/>
      <c r="P79" s="12" t="str">
        <f t="shared" si="3"/>
        <v>Matthew_</v>
      </c>
      <c r="Q79" s="12" t="str">
        <f t="shared" si="4"/>
        <v>Parram</v>
      </c>
      <c r="R79" s="12">
        <f t="shared" si="5"/>
        <v>6</v>
      </c>
      <c r="S79" s="12">
        <f t="shared" si="6"/>
        <v>150</v>
      </c>
      <c r="T79" s="12" t="str">
        <f>VLOOKUP(R79,'TEMP Data'!$E:$G,3)&amp;".com"&amp;vlookup(J79,'TEMP Data'!$A:$C,3)</f>
        <v>@aol.com.de</v>
      </c>
    </row>
    <row r="80">
      <c r="A80" s="6" t="s">
        <v>448</v>
      </c>
      <c r="B80" s="7" t="str">
        <f>vlookup(N80,'TEMP Data'!$M:$P,mod(R80,4)+1)</f>
        <v>Matthieu</v>
      </c>
      <c r="C80" s="6" t="s">
        <v>449</v>
      </c>
      <c r="D80" s="7" t="str">
        <f t="shared" si="1"/>
        <v>Matthew_Hammell@hotmail.com.uk</v>
      </c>
      <c r="E80" s="8" t="str">
        <f t="shared" si="2"/>
        <v>2008-12-30</v>
      </c>
      <c r="F80" s="6"/>
      <c r="G80" s="9" t="s">
        <v>450</v>
      </c>
      <c r="H80" s="9" t="s">
        <v>169</v>
      </c>
      <c r="I80" s="9" t="s">
        <v>24</v>
      </c>
      <c r="J80" s="9" t="s">
        <v>25</v>
      </c>
      <c r="K80" s="9" t="s">
        <v>170</v>
      </c>
      <c r="L80" s="6"/>
      <c r="M80" s="6" t="s">
        <v>27</v>
      </c>
      <c r="N80" s="10" t="s">
        <v>443</v>
      </c>
      <c r="O80" s="11">
        <v>39812.0</v>
      </c>
      <c r="P80" s="12" t="str">
        <f t="shared" si="3"/>
        <v>Matthew_</v>
      </c>
      <c r="Q80" s="12" t="str">
        <f t="shared" si="4"/>
        <v>Hammell</v>
      </c>
      <c r="R80" s="12">
        <f t="shared" si="5"/>
        <v>10</v>
      </c>
      <c r="S80" s="12">
        <f t="shared" si="6"/>
        <v>94</v>
      </c>
      <c r="T80" s="12" t="str">
        <f>VLOOKUP(R80,'TEMP Data'!$E:$G,3)&amp;".com"&amp;vlookup(J80,'TEMP Data'!$A:$C,3)</f>
        <v>@hotmail.com.uk</v>
      </c>
    </row>
    <row r="81">
      <c r="A81" s="6" t="s">
        <v>451</v>
      </c>
      <c r="B81" s="7" t="str">
        <f>vlookup(N81,'TEMP Data'!$M:$P,mod(R81,4)+1)</f>
        <v>Mathew</v>
      </c>
      <c r="C81" s="6" t="s">
        <v>452</v>
      </c>
      <c r="D81" s="7" t="str">
        <f t="shared" si="1"/>
        <v>Matthew.Cresswell@mail.com</v>
      </c>
      <c r="E81" s="8" t="str">
        <f t="shared" si="2"/>
        <v>1989-02-04</v>
      </c>
      <c r="F81" s="6" t="s">
        <v>45</v>
      </c>
      <c r="G81" s="13" t="s">
        <v>453</v>
      </c>
      <c r="H81" s="9" t="s">
        <v>454</v>
      </c>
      <c r="I81" s="9" t="s">
        <v>109</v>
      </c>
      <c r="J81" s="9" t="s">
        <v>67</v>
      </c>
      <c r="K81" s="9">
        <v>56789.0</v>
      </c>
      <c r="L81" s="6" t="s">
        <v>455</v>
      </c>
      <c r="M81" s="6" t="s">
        <v>27</v>
      </c>
      <c r="N81" s="10" t="s">
        <v>443</v>
      </c>
      <c r="O81" s="11">
        <v>32543.0</v>
      </c>
      <c r="P81" s="12" t="str">
        <f t="shared" si="3"/>
        <v>Matthew.</v>
      </c>
      <c r="Q81" s="12" t="str">
        <f t="shared" si="4"/>
        <v>Cresswell</v>
      </c>
      <c r="R81" s="12">
        <f t="shared" si="5"/>
        <v>5</v>
      </c>
      <c r="S81" s="12">
        <f t="shared" si="6"/>
        <v>144</v>
      </c>
      <c r="T81" s="12" t="str">
        <f>VLOOKUP(R81,'TEMP Data'!$E:$G,3)&amp;".com"&amp;vlookup(J81,'TEMP Data'!$A:$C,3)</f>
        <v>@mail.com</v>
      </c>
    </row>
    <row r="82">
      <c r="A82" s="6" t="s">
        <v>456</v>
      </c>
      <c r="B82" s="7" t="str">
        <f>vlookup(N82,'TEMP Data'!$M:$P,mod(R82,4)+1)</f>
        <v>Mikael</v>
      </c>
      <c r="C82" s="6" t="s">
        <v>457</v>
      </c>
      <c r="D82" s="7" t="str">
        <f t="shared" si="1"/>
        <v>Michael.Kearn@mail.com</v>
      </c>
      <c r="E82" s="8" t="str">
        <f t="shared" si="2"/>
        <v>1976-09-26</v>
      </c>
      <c r="F82" s="6" t="s">
        <v>45</v>
      </c>
      <c r="G82" s="13" t="s">
        <v>458</v>
      </c>
      <c r="H82" s="9" t="s">
        <v>459</v>
      </c>
      <c r="I82" s="9" t="s">
        <v>460</v>
      </c>
      <c r="J82" s="9" t="s">
        <v>138</v>
      </c>
      <c r="K82" s="9">
        <v>60601.0</v>
      </c>
      <c r="L82" s="6" t="s">
        <v>461</v>
      </c>
      <c r="M82" s="6" t="s">
        <v>27</v>
      </c>
      <c r="N82" s="10" t="s">
        <v>462</v>
      </c>
      <c r="O82" s="11">
        <v>28029.0</v>
      </c>
      <c r="P82" s="12" t="str">
        <f t="shared" si="3"/>
        <v>Michael.</v>
      </c>
      <c r="Q82" s="12" t="str">
        <f t="shared" si="4"/>
        <v>Kearn</v>
      </c>
      <c r="R82" s="12">
        <f t="shared" si="5"/>
        <v>5</v>
      </c>
      <c r="S82" s="12">
        <f t="shared" si="6"/>
        <v>139</v>
      </c>
      <c r="T82" s="12" t="str">
        <f>VLOOKUP(R82,'TEMP Data'!$E:$G,3)&amp;".com"&amp;vlookup(J82,'TEMP Data'!$A:$C,3)</f>
        <v>@mail.com</v>
      </c>
    </row>
    <row r="83">
      <c r="A83" s="6" t="s">
        <v>463</v>
      </c>
      <c r="B83" s="7" t="str">
        <f>vlookup(N83,'TEMP Data'!$M:$P,mod(R83,4)+1)</f>
        <v>Mikael</v>
      </c>
      <c r="C83" s="6" t="s">
        <v>464</v>
      </c>
      <c r="D83" s="7" t="str">
        <f t="shared" si="1"/>
        <v>Michael.Spatoni@mail.com.fr</v>
      </c>
      <c r="E83" s="8" t="str">
        <f t="shared" si="2"/>
        <v>1973-12-24</v>
      </c>
      <c r="F83" s="6" t="s">
        <v>45</v>
      </c>
      <c r="G83" s="9" t="s">
        <v>465</v>
      </c>
      <c r="H83" s="9" t="s">
        <v>147</v>
      </c>
      <c r="I83" s="9" t="s">
        <v>183</v>
      </c>
      <c r="J83" s="9" t="s">
        <v>148</v>
      </c>
      <c r="K83" s="9">
        <v>75001.0</v>
      </c>
      <c r="L83" s="6" t="s">
        <v>466</v>
      </c>
      <c r="M83" s="6" t="s">
        <v>27</v>
      </c>
      <c r="N83" s="10" t="s">
        <v>462</v>
      </c>
      <c r="O83" s="11">
        <v>27022.0</v>
      </c>
      <c r="P83" s="12" t="str">
        <f t="shared" si="3"/>
        <v>Michael.</v>
      </c>
      <c r="Q83" s="12" t="str">
        <f t="shared" si="4"/>
        <v>Spatoni</v>
      </c>
      <c r="R83" s="12">
        <f t="shared" si="5"/>
        <v>5</v>
      </c>
      <c r="S83" s="12">
        <f t="shared" si="6"/>
        <v>150</v>
      </c>
      <c r="T83" s="12" t="str">
        <f>VLOOKUP(R83,'TEMP Data'!$E:$G,3)&amp;".com"&amp;vlookup(J83,'TEMP Data'!$A:$C,3)</f>
        <v>@mail.com.fr</v>
      </c>
    </row>
    <row r="84">
      <c r="A84" s="6" t="s">
        <v>467</v>
      </c>
      <c r="B84" s="7" t="str">
        <f>vlookup(N84,'TEMP Data'!$M:$P,mod(R84,4)+1)</f>
        <v>Michal</v>
      </c>
      <c r="C84" s="6" t="s">
        <v>468</v>
      </c>
      <c r="D84" s="7" t="str">
        <f t="shared" si="1"/>
        <v>Michael_Kellen@aol.com</v>
      </c>
      <c r="E84" s="8" t="str">
        <f t="shared" si="2"/>
        <v>1963-03-14</v>
      </c>
      <c r="F84" s="6" t="s">
        <v>45</v>
      </c>
      <c r="G84" s="13" t="s">
        <v>469</v>
      </c>
      <c r="H84" s="9" t="s">
        <v>470</v>
      </c>
      <c r="I84" s="9" t="s">
        <v>109</v>
      </c>
      <c r="J84" s="9" t="s">
        <v>67</v>
      </c>
      <c r="K84" s="9">
        <v>10987.0</v>
      </c>
      <c r="L84" s="6" t="s">
        <v>471</v>
      </c>
      <c r="M84" s="6" t="s">
        <v>27</v>
      </c>
      <c r="N84" s="10" t="s">
        <v>462</v>
      </c>
      <c r="O84" s="11">
        <v>23084.0</v>
      </c>
      <c r="P84" s="12" t="str">
        <f t="shared" si="3"/>
        <v>Michael_</v>
      </c>
      <c r="Q84" s="12" t="str">
        <f t="shared" si="4"/>
        <v>Kellen</v>
      </c>
      <c r="R84" s="12">
        <f t="shared" si="5"/>
        <v>6</v>
      </c>
      <c r="S84" s="12">
        <f t="shared" si="6"/>
        <v>2</v>
      </c>
      <c r="T84" s="12" t="str">
        <f>VLOOKUP(R84,'TEMP Data'!$E:$G,3)&amp;".com"&amp;vlookup(J84,'TEMP Data'!$A:$C,3)</f>
        <v>@aol.com</v>
      </c>
    </row>
    <row r="85">
      <c r="A85" s="6" t="s">
        <v>472</v>
      </c>
      <c r="B85" s="7" t="str">
        <f>vlookup(N85,'TEMP Data'!$M:$P,mod(R85,4)+1)</f>
        <v>Michal</v>
      </c>
      <c r="C85" s="6" t="s">
        <v>473</v>
      </c>
      <c r="D85" s="7" t="str">
        <f t="shared" si="1"/>
        <v>Michael_Atling@hotmail.com.fr</v>
      </c>
      <c r="E85" s="8" t="str">
        <f t="shared" si="2"/>
        <v>1981-01-17</v>
      </c>
      <c r="F85" s="6" t="s">
        <v>58</v>
      </c>
      <c r="G85" s="13" t="s">
        <v>474</v>
      </c>
      <c r="H85" s="9" t="s">
        <v>404</v>
      </c>
      <c r="I85" s="9" t="s">
        <v>405</v>
      </c>
      <c r="J85" s="9" t="s">
        <v>148</v>
      </c>
      <c r="K85" s="9">
        <v>13001.0</v>
      </c>
      <c r="L85" s="6" t="s">
        <v>475</v>
      </c>
      <c r="M85" s="6" t="s">
        <v>27</v>
      </c>
      <c r="N85" s="10" t="s">
        <v>462</v>
      </c>
      <c r="O85" s="11">
        <v>29603.0</v>
      </c>
      <c r="P85" s="12" t="str">
        <f t="shared" si="3"/>
        <v>Michael_</v>
      </c>
      <c r="Q85" s="12" t="str">
        <f t="shared" si="4"/>
        <v>Atling</v>
      </c>
      <c r="R85" s="12">
        <f t="shared" si="5"/>
        <v>10</v>
      </c>
      <c r="S85" s="12">
        <f t="shared" si="6"/>
        <v>177</v>
      </c>
      <c r="T85" s="12" t="str">
        <f>VLOOKUP(R85,'TEMP Data'!$E:$G,3)&amp;".com"&amp;vlookup(J85,'TEMP Data'!$A:$C,3)</f>
        <v>@hotmail.com.fr</v>
      </c>
    </row>
    <row r="86">
      <c r="A86" s="6" t="s">
        <v>476</v>
      </c>
      <c r="B86" s="7" t="str">
        <f>vlookup(N86,'TEMP Data'!$M:$P,mod(R86,4)+1)</f>
        <v>Olyvia</v>
      </c>
      <c r="C86" s="6" t="s">
        <v>477</v>
      </c>
      <c r="D86" s="7" t="str">
        <f t="shared" si="1"/>
        <v>OFominov216@gmail.com.mx</v>
      </c>
      <c r="E86" s="8" t="str">
        <f t="shared" si="2"/>
        <v>1971-05-31</v>
      </c>
      <c r="F86" s="6" t="s">
        <v>45</v>
      </c>
      <c r="G86" s="9" t="s">
        <v>478</v>
      </c>
      <c r="H86" s="9" t="s">
        <v>212</v>
      </c>
      <c r="I86" s="9" t="s">
        <v>213</v>
      </c>
      <c r="J86" s="9" t="s">
        <v>214</v>
      </c>
      <c r="K86" s="9">
        <v>6010.0</v>
      </c>
      <c r="L86" s="6"/>
      <c r="M86" s="6" t="s">
        <v>27</v>
      </c>
      <c r="N86" s="10" t="s">
        <v>479</v>
      </c>
      <c r="O86" s="11">
        <v>26084.0</v>
      </c>
      <c r="P86" s="12" t="str">
        <f t="shared" si="3"/>
        <v>O</v>
      </c>
      <c r="Q86" s="12" t="str">
        <f t="shared" si="4"/>
        <v>Fominov216</v>
      </c>
      <c r="R86" s="12">
        <f t="shared" si="5"/>
        <v>1</v>
      </c>
      <c r="S86" s="12">
        <f t="shared" si="6"/>
        <v>216</v>
      </c>
      <c r="T86" s="12" t="str">
        <f>VLOOKUP(R86,'TEMP Data'!$E:$G,3)&amp;".com"&amp;vlookup(J86,'TEMP Data'!$A:$C,3)</f>
        <v>@gmail.com.mx</v>
      </c>
    </row>
    <row r="87">
      <c r="A87" s="6" t="s">
        <v>480</v>
      </c>
      <c r="B87" s="7" t="str">
        <f>vlookup(N87,'TEMP Data'!$M:$P,mod(R87,4)+1)</f>
        <v>Olivia</v>
      </c>
      <c r="C87" s="6" t="s">
        <v>481</v>
      </c>
      <c r="D87" s="7" t="str">
        <f t="shared" si="1"/>
        <v>OTiffin60@apple.com.nl</v>
      </c>
      <c r="E87" s="8" t="str">
        <f t="shared" si="2"/>
        <v>1961-04-07</v>
      </c>
      <c r="F87" s="6" t="s">
        <v>187</v>
      </c>
      <c r="G87" s="13" t="s">
        <v>482</v>
      </c>
      <c r="H87" s="9" t="s">
        <v>96</v>
      </c>
      <c r="I87" s="9" t="s">
        <v>483</v>
      </c>
      <c r="J87" s="9" t="s">
        <v>97</v>
      </c>
      <c r="K87" s="9" t="s">
        <v>484</v>
      </c>
      <c r="L87" s="6" t="s">
        <v>485</v>
      </c>
      <c r="M87" s="6" t="s">
        <v>27</v>
      </c>
      <c r="N87" s="10" t="s">
        <v>479</v>
      </c>
      <c r="O87" s="11">
        <v>22378.0</v>
      </c>
      <c r="P87" s="12" t="str">
        <f t="shared" si="3"/>
        <v>O</v>
      </c>
      <c r="Q87" s="12" t="str">
        <f t="shared" si="4"/>
        <v>Tiffin60</v>
      </c>
      <c r="R87" s="12">
        <f t="shared" si="5"/>
        <v>4</v>
      </c>
      <c r="S87" s="12">
        <f t="shared" si="6"/>
        <v>60</v>
      </c>
      <c r="T87" s="12" t="str">
        <f>VLOOKUP(R87,'TEMP Data'!$E:$G,3)&amp;".com"&amp;vlookup(J87,'TEMP Data'!$A:$C,3)</f>
        <v>@apple.com.nl</v>
      </c>
    </row>
    <row r="88">
      <c r="A88" s="6" t="s">
        <v>486</v>
      </c>
      <c r="B88" s="7" t="str">
        <f>vlookup(N88,'TEMP Data'!$M:$P,mod(R88,4)+1)</f>
        <v>Alyvia</v>
      </c>
      <c r="C88" s="6" t="s">
        <v>487</v>
      </c>
      <c r="D88" s="7" t="str">
        <f t="shared" si="1"/>
        <v>Olivia_Collihole@hotmail.com.it</v>
      </c>
      <c r="E88" s="8" t="str">
        <f t="shared" si="2"/>
        <v/>
      </c>
      <c r="F88" s="6" t="s">
        <v>45</v>
      </c>
      <c r="G88" s="9" t="s">
        <v>488</v>
      </c>
      <c r="H88" s="9" t="s">
        <v>389</v>
      </c>
      <c r="I88" s="9" t="s">
        <v>390</v>
      </c>
      <c r="J88" s="9" t="s">
        <v>54</v>
      </c>
      <c r="K88" s="9">
        <v>20123.0</v>
      </c>
      <c r="L88" s="6"/>
      <c r="M88" s="6" t="s">
        <v>27</v>
      </c>
      <c r="N88" s="10" t="s">
        <v>479</v>
      </c>
      <c r="O88" s="12"/>
      <c r="P88" s="12" t="str">
        <f t="shared" si="3"/>
        <v>Olivia_</v>
      </c>
      <c r="Q88" s="12" t="str">
        <f t="shared" si="4"/>
        <v>Collihole</v>
      </c>
      <c r="R88" s="12">
        <f t="shared" si="5"/>
        <v>7</v>
      </c>
      <c r="S88" s="12">
        <f t="shared" si="6"/>
        <v>85</v>
      </c>
      <c r="T88" s="12" t="str">
        <f>VLOOKUP(R88,'TEMP Data'!$E:$G,3)&amp;".com"&amp;vlookup(J88,'TEMP Data'!$A:$C,3)</f>
        <v>@hotmail.com.it</v>
      </c>
    </row>
    <row r="89">
      <c r="A89" s="6" t="s">
        <v>489</v>
      </c>
      <c r="B89" s="7" t="str">
        <f>vlookup(N89,'TEMP Data'!$M:$P,mod(R89,4)+1)</f>
        <v>Alivia</v>
      </c>
      <c r="C89" s="6" t="s">
        <v>490</v>
      </c>
      <c r="D89" s="7" t="str">
        <f t="shared" si="1"/>
        <v>Olivia_Calbert@hotmail.com.sa</v>
      </c>
      <c r="E89" s="8" t="str">
        <f t="shared" si="2"/>
        <v>1987-02-01</v>
      </c>
      <c r="F89" s="6" t="s">
        <v>58</v>
      </c>
      <c r="G89" s="9" t="s">
        <v>491</v>
      </c>
      <c r="H89" s="9" t="s">
        <v>32</v>
      </c>
      <c r="I89" s="9" t="s">
        <v>33</v>
      </c>
      <c r="J89" s="9" t="s">
        <v>34</v>
      </c>
      <c r="K89" s="9">
        <v>11543.0</v>
      </c>
      <c r="L89" s="6" t="s">
        <v>492</v>
      </c>
      <c r="M89" s="6" t="s">
        <v>27</v>
      </c>
      <c r="N89" s="10" t="s">
        <v>479</v>
      </c>
      <c r="O89" s="11">
        <v>31809.0</v>
      </c>
      <c r="P89" s="12" t="str">
        <f t="shared" si="3"/>
        <v>Olivia_</v>
      </c>
      <c r="Q89" s="12" t="str">
        <f t="shared" si="4"/>
        <v>Calbert</v>
      </c>
      <c r="R89" s="12">
        <f t="shared" si="5"/>
        <v>10</v>
      </c>
      <c r="S89" s="12">
        <f t="shared" si="6"/>
        <v>68</v>
      </c>
      <c r="T89" s="12" t="str">
        <f>VLOOKUP(R89,'TEMP Data'!$E:$G,3)&amp;".com"&amp;vlookup(J89,'TEMP Data'!$A:$C,3)</f>
        <v>@hotmail.com.sa</v>
      </c>
    </row>
    <row r="90">
      <c r="A90" s="6" t="s">
        <v>493</v>
      </c>
      <c r="B90" s="7" t="str">
        <f>vlookup(N90,'TEMP Data'!$M:$P,mod(R90,4)+1)</f>
        <v>Sam</v>
      </c>
      <c r="C90" s="6" t="s">
        <v>494</v>
      </c>
      <c r="D90" s="7" t="str">
        <f t="shared" si="1"/>
        <v>Samuel_Rawlings@yahoo.com.it</v>
      </c>
      <c r="E90" s="8" t="str">
        <f t="shared" si="2"/>
        <v/>
      </c>
      <c r="F90" s="6" t="s">
        <v>58</v>
      </c>
      <c r="G90" s="13" t="s">
        <v>495</v>
      </c>
      <c r="H90" s="9" t="s">
        <v>52</v>
      </c>
      <c r="I90" s="9" t="s">
        <v>53</v>
      </c>
      <c r="J90" s="9" t="s">
        <v>54</v>
      </c>
      <c r="K90" s="9">
        <v>118.0</v>
      </c>
      <c r="L90" s="6"/>
      <c r="M90" s="6" t="s">
        <v>27</v>
      </c>
      <c r="N90" s="10" t="s">
        <v>496</v>
      </c>
      <c r="O90" s="12"/>
      <c r="P90" s="12" t="str">
        <f t="shared" si="3"/>
        <v>Samuel_</v>
      </c>
      <c r="Q90" s="12" t="str">
        <f t="shared" si="4"/>
        <v>Rawlings</v>
      </c>
      <c r="R90" s="12">
        <f t="shared" si="5"/>
        <v>9</v>
      </c>
      <c r="S90" s="12">
        <f t="shared" si="6"/>
        <v>236</v>
      </c>
      <c r="T90" s="12" t="str">
        <f>VLOOKUP(R90,'TEMP Data'!$E:$G,3)&amp;".com"&amp;vlookup(J90,'TEMP Data'!$A:$C,3)</f>
        <v>@yahoo.com.it</v>
      </c>
    </row>
    <row r="91">
      <c r="A91" s="6" t="s">
        <v>497</v>
      </c>
      <c r="B91" s="7" t="str">
        <f>vlookup(N91,'TEMP Data'!$M:$P,mod(R91,4)+1)</f>
        <v>Samuelito</v>
      </c>
      <c r="C91" s="6" t="s">
        <v>498</v>
      </c>
      <c r="D91" s="7" t="str">
        <f t="shared" si="1"/>
        <v>SOxborough241@yahoo.com.cz</v>
      </c>
      <c r="E91" s="8" t="str">
        <f t="shared" si="2"/>
        <v>1967-03-11</v>
      </c>
      <c r="F91" s="6" t="s">
        <v>45</v>
      </c>
      <c r="G91" s="9" t="s">
        <v>499</v>
      </c>
      <c r="H91" s="9" t="s">
        <v>500</v>
      </c>
      <c r="I91" s="9" t="s">
        <v>500</v>
      </c>
      <c r="J91" s="9" t="s">
        <v>501</v>
      </c>
      <c r="K91" s="9" t="s">
        <v>502</v>
      </c>
      <c r="L91" s="6" t="s">
        <v>503</v>
      </c>
      <c r="M91" s="6" t="s">
        <v>27</v>
      </c>
      <c r="N91" s="10" t="s">
        <v>496</v>
      </c>
      <c r="O91" s="11">
        <v>24542.0</v>
      </c>
      <c r="P91" s="12" t="str">
        <f t="shared" si="3"/>
        <v>S</v>
      </c>
      <c r="Q91" s="12" t="str">
        <f t="shared" si="4"/>
        <v>Oxborough241</v>
      </c>
      <c r="R91" s="12">
        <f t="shared" si="5"/>
        <v>3</v>
      </c>
      <c r="S91" s="12">
        <f t="shared" si="6"/>
        <v>241</v>
      </c>
      <c r="T91" s="12" t="str">
        <f>VLOOKUP(R91,'TEMP Data'!$E:$G,3)&amp;".com"&amp;vlookup(J91,'TEMP Data'!$A:$C,3)</f>
        <v>@yahoo.com.cz</v>
      </c>
    </row>
    <row r="92">
      <c r="A92" s="6" t="s">
        <v>504</v>
      </c>
      <c r="B92" s="7" t="str">
        <f>vlookup(N92,'TEMP Data'!$M:$P,mod(R92,4)+1)</f>
        <v>Sam</v>
      </c>
      <c r="C92" s="6" t="s">
        <v>505</v>
      </c>
      <c r="D92" s="7" t="str">
        <f t="shared" si="1"/>
        <v>SDoby60@gmail.com.it</v>
      </c>
      <c r="E92" s="8" t="str">
        <f t="shared" si="2"/>
        <v>2007-02-03</v>
      </c>
      <c r="F92" s="6" t="s">
        <v>45</v>
      </c>
      <c r="G92" s="13" t="s">
        <v>506</v>
      </c>
      <c r="H92" s="9" t="s">
        <v>389</v>
      </c>
      <c r="I92" s="9" t="s">
        <v>390</v>
      </c>
      <c r="J92" s="9" t="s">
        <v>54</v>
      </c>
      <c r="K92" s="9">
        <v>20121.0</v>
      </c>
      <c r="L92" s="6" t="s">
        <v>507</v>
      </c>
      <c r="M92" s="6" t="s">
        <v>27</v>
      </c>
      <c r="N92" s="10" t="s">
        <v>496</v>
      </c>
      <c r="O92" s="11">
        <v>39116.0</v>
      </c>
      <c r="P92" s="12" t="str">
        <f t="shared" si="3"/>
        <v>S</v>
      </c>
      <c r="Q92" s="12" t="str">
        <f t="shared" si="4"/>
        <v>Doby60</v>
      </c>
      <c r="R92" s="12">
        <f t="shared" si="5"/>
        <v>1</v>
      </c>
      <c r="S92" s="12">
        <f t="shared" si="6"/>
        <v>60</v>
      </c>
      <c r="T92" s="12" t="str">
        <f>VLOOKUP(R92,'TEMP Data'!$E:$G,3)&amp;".com"&amp;vlookup(J92,'TEMP Data'!$A:$C,3)</f>
        <v>@gmail.com.it</v>
      </c>
    </row>
    <row r="93">
      <c r="A93" s="6" t="s">
        <v>508</v>
      </c>
      <c r="B93" s="7" t="str">
        <f>vlookup(N93,'TEMP Data'!$M:$P,mod(R93,4)+1)</f>
        <v>Samuell</v>
      </c>
      <c r="C93" s="6" t="s">
        <v>509</v>
      </c>
      <c r="D93" s="7" t="str">
        <f t="shared" si="1"/>
        <v>Samuel_Styant@aol.com.at</v>
      </c>
      <c r="E93" s="8" t="str">
        <f t="shared" si="2"/>
        <v>1986-11-26</v>
      </c>
      <c r="F93" s="6" t="s">
        <v>45</v>
      </c>
      <c r="G93" s="13" t="s">
        <v>510</v>
      </c>
      <c r="H93" s="9" t="s">
        <v>322</v>
      </c>
      <c r="I93" s="9" t="s">
        <v>33</v>
      </c>
      <c r="J93" s="9" t="s">
        <v>323</v>
      </c>
      <c r="K93" s="9">
        <v>1010.0</v>
      </c>
      <c r="L93" s="6" t="s">
        <v>511</v>
      </c>
      <c r="M93" s="6" t="s">
        <v>27</v>
      </c>
      <c r="N93" s="10" t="s">
        <v>496</v>
      </c>
      <c r="O93" s="11">
        <v>31742.0</v>
      </c>
      <c r="P93" s="12" t="str">
        <f t="shared" si="3"/>
        <v>Samuel_</v>
      </c>
      <c r="Q93" s="12" t="str">
        <f t="shared" si="4"/>
        <v>Styant</v>
      </c>
      <c r="R93" s="12">
        <f t="shared" si="5"/>
        <v>6</v>
      </c>
      <c r="S93" s="12">
        <f t="shared" si="6"/>
        <v>209</v>
      </c>
      <c r="T93" s="12" t="str">
        <f>VLOOKUP(R93,'TEMP Data'!$E:$G,3)&amp;".com"&amp;vlookup(J93,'TEMP Data'!$A:$C,3)</f>
        <v>@aol.com.at</v>
      </c>
    </row>
    <row r="94">
      <c r="A94" s="6" t="s">
        <v>512</v>
      </c>
      <c r="B94" s="7" t="str">
        <f>vlookup(N94,'TEMP Data'!$M:$P,mod(R94,4)+1)</f>
        <v>Soffia</v>
      </c>
      <c r="C94" s="6" t="s">
        <v>513</v>
      </c>
      <c r="D94" s="7" t="str">
        <f t="shared" si="1"/>
        <v>Sophia_Dreus@aol.com.nl</v>
      </c>
      <c r="E94" s="8" t="str">
        <f t="shared" si="2"/>
        <v>1994-10-20</v>
      </c>
      <c r="F94" s="6" t="s">
        <v>45</v>
      </c>
      <c r="G94" s="9" t="s">
        <v>514</v>
      </c>
      <c r="H94" s="9" t="s">
        <v>96</v>
      </c>
      <c r="I94" s="9" t="s">
        <v>483</v>
      </c>
      <c r="J94" s="9" t="s">
        <v>97</v>
      </c>
      <c r="K94" s="9" t="s">
        <v>515</v>
      </c>
      <c r="L94" s="6" t="s">
        <v>516</v>
      </c>
      <c r="M94" s="6" t="s">
        <v>27</v>
      </c>
      <c r="N94" s="10" t="s">
        <v>517</v>
      </c>
      <c r="O94" s="11">
        <v>34627.0</v>
      </c>
      <c r="P94" s="12" t="str">
        <f t="shared" si="3"/>
        <v>Sophia_</v>
      </c>
      <c r="Q94" s="12" t="str">
        <f t="shared" si="4"/>
        <v>Dreus</v>
      </c>
      <c r="R94" s="12">
        <f t="shared" si="5"/>
        <v>6</v>
      </c>
      <c r="S94" s="12">
        <f t="shared" si="6"/>
        <v>68</v>
      </c>
      <c r="T94" s="12" t="str">
        <f>VLOOKUP(R94,'TEMP Data'!$E:$G,3)&amp;".com"&amp;vlookup(J94,'TEMP Data'!$A:$C,3)</f>
        <v>@aol.com.nl</v>
      </c>
    </row>
    <row r="95">
      <c r="A95" s="6" t="s">
        <v>518</v>
      </c>
      <c r="B95" s="7" t="str">
        <f>vlookup(N95,'TEMP Data'!$M:$P,mod(R95,4)+1)</f>
        <v>Sofia</v>
      </c>
      <c r="C95" s="6" t="s">
        <v>519</v>
      </c>
      <c r="D95" s="7" t="str">
        <f t="shared" si="1"/>
        <v>Sophia_VanDijk@yahoo.com</v>
      </c>
      <c r="E95" s="8" t="str">
        <f t="shared" si="2"/>
        <v>1961-10-11</v>
      </c>
      <c r="F95" s="6"/>
      <c r="G95" s="9" t="s">
        <v>520</v>
      </c>
      <c r="H95" s="9" t="s">
        <v>521</v>
      </c>
      <c r="I95" s="9" t="s">
        <v>66</v>
      </c>
      <c r="J95" s="9" t="s">
        <v>67</v>
      </c>
      <c r="K95" s="9">
        <v>54321.0</v>
      </c>
      <c r="L95" s="6" t="s">
        <v>522</v>
      </c>
      <c r="M95" s="6" t="s">
        <v>27</v>
      </c>
      <c r="N95" s="10" t="s">
        <v>517</v>
      </c>
      <c r="O95" s="11">
        <v>22565.0</v>
      </c>
      <c r="P95" s="12" t="str">
        <f t="shared" si="3"/>
        <v>Sophia_</v>
      </c>
      <c r="Q95" s="12" t="str">
        <f t="shared" si="4"/>
        <v>VanDijk</v>
      </c>
      <c r="R95" s="12">
        <f t="shared" si="5"/>
        <v>9</v>
      </c>
      <c r="S95" s="12">
        <f t="shared" si="6"/>
        <v>185</v>
      </c>
      <c r="T95" s="12" t="str">
        <f>VLOOKUP(R95,'TEMP Data'!$E:$G,3)&amp;".com"&amp;vlookup(J95,'TEMP Data'!$A:$C,3)</f>
        <v>@yahoo.com</v>
      </c>
    </row>
    <row r="96">
      <c r="A96" s="6" t="s">
        <v>523</v>
      </c>
      <c r="B96" s="7" t="str">
        <f>vlookup(N96,'TEMP Data'!$M:$P,mod(R96,4)+1)</f>
        <v>Sophia</v>
      </c>
      <c r="C96" s="6" t="s">
        <v>524</v>
      </c>
      <c r="D96" s="7" t="str">
        <f t="shared" si="1"/>
        <v>Sophia_Kerridge@gmail.com</v>
      </c>
      <c r="E96" s="8" t="str">
        <f t="shared" si="2"/>
        <v>1969-07-06</v>
      </c>
      <c r="F96" s="6" t="s">
        <v>187</v>
      </c>
      <c r="G96" s="13" t="s">
        <v>525</v>
      </c>
      <c r="H96" s="9" t="s">
        <v>526</v>
      </c>
      <c r="I96" s="9" t="s">
        <v>79</v>
      </c>
      <c r="J96" s="9" t="s">
        <v>67</v>
      </c>
      <c r="K96" s="9">
        <v>56789.0</v>
      </c>
      <c r="L96" s="6" t="s">
        <v>527</v>
      </c>
      <c r="M96" s="6" t="s">
        <v>27</v>
      </c>
      <c r="N96" s="10" t="s">
        <v>517</v>
      </c>
      <c r="O96" s="11">
        <v>25390.0</v>
      </c>
      <c r="P96" s="12" t="str">
        <f t="shared" si="3"/>
        <v>Sophia_</v>
      </c>
      <c r="Q96" s="12" t="str">
        <f t="shared" si="4"/>
        <v>Kerridge</v>
      </c>
      <c r="R96" s="12">
        <f t="shared" si="5"/>
        <v>8</v>
      </c>
      <c r="S96" s="12">
        <f t="shared" si="6"/>
        <v>180</v>
      </c>
      <c r="T96" s="12" t="str">
        <f>VLOOKUP(R96,'TEMP Data'!$E:$G,3)&amp;".com"&amp;vlookup(J96,'TEMP Data'!$A:$C,3)</f>
        <v>@gmail.com</v>
      </c>
    </row>
    <row r="97">
      <c r="A97" s="6" t="s">
        <v>528</v>
      </c>
      <c r="B97" s="7" t="str">
        <f>vlookup(N97,'TEMP Data'!$M:$P,mod(R97,4)+1)</f>
        <v>Sophia</v>
      </c>
      <c r="C97" s="6" t="s">
        <v>529</v>
      </c>
      <c r="D97" s="7" t="str">
        <f t="shared" si="1"/>
        <v>SLaverty27@apple.com.fr</v>
      </c>
      <c r="E97" s="8" t="str">
        <f t="shared" si="2"/>
        <v>1962-07-07</v>
      </c>
      <c r="F97" s="6" t="s">
        <v>45</v>
      </c>
      <c r="G97" s="13" t="s">
        <v>530</v>
      </c>
      <c r="H97" s="9" t="s">
        <v>302</v>
      </c>
      <c r="I97" s="9" t="s">
        <v>303</v>
      </c>
      <c r="J97" s="9" t="s">
        <v>148</v>
      </c>
      <c r="K97" s="9">
        <v>69001.0</v>
      </c>
      <c r="L97" s="6" t="s">
        <v>531</v>
      </c>
      <c r="M97" s="6" t="s">
        <v>27</v>
      </c>
      <c r="N97" s="10" t="s">
        <v>517</v>
      </c>
      <c r="O97" s="11">
        <v>22834.0</v>
      </c>
      <c r="P97" s="12" t="str">
        <f t="shared" si="3"/>
        <v>S</v>
      </c>
      <c r="Q97" s="12" t="str">
        <f t="shared" si="4"/>
        <v>Laverty27</v>
      </c>
      <c r="R97" s="12">
        <f t="shared" si="5"/>
        <v>4</v>
      </c>
      <c r="S97" s="12">
        <f t="shared" si="6"/>
        <v>27</v>
      </c>
      <c r="T97" s="12" t="str">
        <f>VLOOKUP(R97,'TEMP Data'!$E:$G,3)&amp;".com"&amp;vlookup(J97,'TEMP Data'!$A:$C,3)</f>
        <v>@apple.com.fr</v>
      </c>
    </row>
    <row r="98">
      <c r="A98" s="6" t="s">
        <v>532</v>
      </c>
      <c r="B98" s="7" t="str">
        <f>vlookup(N98,'TEMP Data'!$M:$P,mod(R98,4)+1)</f>
        <v>Will</v>
      </c>
      <c r="C98" s="6" t="s">
        <v>533</v>
      </c>
      <c r="D98" s="7" t="str">
        <f t="shared" si="1"/>
        <v>William_Hischke@yahoo.com.mx</v>
      </c>
      <c r="E98" s="8" t="str">
        <f t="shared" si="2"/>
        <v>2006-05-29</v>
      </c>
      <c r="F98" s="6"/>
      <c r="G98" s="13" t="s">
        <v>534</v>
      </c>
      <c r="H98" s="9" t="s">
        <v>212</v>
      </c>
      <c r="I98" s="9" t="s">
        <v>213</v>
      </c>
      <c r="J98" s="9" t="s">
        <v>214</v>
      </c>
      <c r="K98" s="9">
        <v>6010.0</v>
      </c>
      <c r="L98" s="6" t="s">
        <v>535</v>
      </c>
      <c r="M98" s="6" t="s">
        <v>27</v>
      </c>
      <c r="N98" s="10" t="s">
        <v>536</v>
      </c>
      <c r="O98" s="11">
        <v>38866.0</v>
      </c>
      <c r="P98" s="12" t="str">
        <f t="shared" si="3"/>
        <v>William_</v>
      </c>
      <c r="Q98" s="12" t="str">
        <f t="shared" si="4"/>
        <v>Hischke</v>
      </c>
      <c r="R98" s="12">
        <f t="shared" si="5"/>
        <v>9</v>
      </c>
      <c r="S98" s="12">
        <f t="shared" si="6"/>
        <v>29</v>
      </c>
      <c r="T98" s="12" t="str">
        <f>VLOOKUP(R98,'TEMP Data'!$E:$G,3)&amp;".com"&amp;vlookup(J98,'TEMP Data'!$A:$C,3)</f>
        <v>@yahoo.com.mx</v>
      </c>
    </row>
    <row r="99">
      <c r="A99" s="6" t="s">
        <v>537</v>
      </c>
      <c r="B99" s="7" t="str">
        <f>vlookup(N99,'TEMP Data'!$M:$P,mod(R99,4)+1)</f>
        <v>William</v>
      </c>
      <c r="C99" s="6" t="s">
        <v>538</v>
      </c>
      <c r="D99" s="7" t="str">
        <f t="shared" si="1"/>
        <v>WJohanchon4@apple.com.de</v>
      </c>
      <c r="E99" s="8" t="str">
        <f t="shared" si="2"/>
        <v>1962-01-25</v>
      </c>
      <c r="F99" s="6" t="s">
        <v>45</v>
      </c>
      <c r="G99" s="13" t="s">
        <v>539</v>
      </c>
      <c r="H99" s="9" t="s">
        <v>437</v>
      </c>
      <c r="I99" s="9" t="s">
        <v>438</v>
      </c>
      <c r="J99" s="9" t="s">
        <v>86</v>
      </c>
      <c r="K99" s="9">
        <v>80331.0</v>
      </c>
      <c r="L99" s="6"/>
      <c r="M99" s="6" t="s">
        <v>27</v>
      </c>
      <c r="N99" s="10" t="s">
        <v>536</v>
      </c>
      <c r="O99" s="11">
        <v>22671.0</v>
      </c>
      <c r="P99" s="12" t="str">
        <f t="shared" si="3"/>
        <v>W</v>
      </c>
      <c r="Q99" s="12" t="str">
        <f t="shared" si="4"/>
        <v>Johanchon4</v>
      </c>
      <c r="R99" s="12">
        <f t="shared" si="5"/>
        <v>4</v>
      </c>
      <c r="S99" s="12">
        <f t="shared" si="6"/>
        <v>4</v>
      </c>
      <c r="T99" s="12" t="str">
        <f>VLOOKUP(R99,'TEMP Data'!$E:$G,3)&amp;".com"&amp;vlookup(J99,'TEMP Data'!$A:$C,3)</f>
        <v>@apple.com.de</v>
      </c>
    </row>
    <row r="100">
      <c r="A100" s="6" t="s">
        <v>540</v>
      </c>
      <c r="B100" s="7" t="str">
        <f>vlookup(N100,'TEMP Data'!$M:$P,mod(R100,4)+1)</f>
        <v>Willem</v>
      </c>
      <c r="C100" s="6" t="s">
        <v>541</v>
      </c>
      <c r="D100" s="7" t="str">
        <f t="shared" si="1"/>
        <v>William_Phython@hotmail.com</v>
      </c>
      <c r="E100" s="8" t="str">
        <f t="shared" si="2"/>
        <v/>
      </c>
      <c r="F100" s="6" t="s">
        <v>45</v>
      </c>
      <c r="G100" s="9" t="s">
        <v>542</v>
      </c>
      <c r="H100" s="9" t="s">
        <v>543</v>
      </c>
      <c r="I100" s="9" t="s">
        <v>66</v>
      </c>
      <c r="J100" s="9" t="s">
        <v>67</v>
      </c>
      <c r="K100" s="9">
        <v>56789.0</v>
      </c>
      <c r="L100" s="6"/>
      <c r="M100" s="6" t="s">
        <v>27</v>
      </c>
      <c r="N100" s="10" t="s">
        <v>536</v>
      </c>
      <c r="O100" s="12"/>
      <c r="P100" s="12" t="str">
        <f t="shared" si="3"/>
        <v>William_</v>
      </c>
      <c r="Q100" s="12" t="str">
        <f t="shared" si="4"/>
        <v>Phython</v>
      </c>
      <c r="R100" s="12">
        <f t="shared" si="5"/>
        <v>10</v>
      </c>
      <c r="S100" s="12">
        <f t="shared" si="6"/>
        <v>35</v>
      </c>
      <c r="T100" s="12" t="str">
        <f>VLOOKUP(R100,'TEMP Data'!$E:$G,3)&amp;".com"&amp;vlookup(J100,'TEMP Data'!$A:$C,3)</f>
        <v>@hotmail.com</v>
      </c>
    </row>
    <row r="101">
      <c r="A101" s="6" t="s">
        <v>544</v>
      </c>
      <c r="B101" s="7" t="str">
        <f>vlookup(N101,'TEMP Data'!$M:$P,mod(R101,4)+1)</f>
        <v>Guillermo</v>
      </c>
      <c r="C101" s="6" t="s">
        <v>545</v>
      </c>
      <c r="D101" s="7" t="str">
        <f t="shared" si="1"/>
        <v>William_Sircomb@hotmail.com.nl</v>
      </c>
      <c r="E101" s="8" t="str">
        <f t="shared" si="2"/>
        <v/>
      </c>
      <c r="F101" s="6"/>
      <c r="G101" s="9" t="s">
        <v>546</v>
      </c>
      <c r="H101" s="9" t="s">
        <v>96</v>
      </c>
      <c r="I101" s="9" t="s">
        <v>483</v>
      </c>
      <c r="J101" s="9" t="s">
        <v>97</v>
      </c>
      <c r="K101" s="9" t="s">
        <v>484</v>
      </c>
      <c r="L101" s="6" t="s">
        <v>547</v>
      </c>
      <c r="M101" s="6" t="s">
        <v>27</v>
      </c>
      <c r="N101" s="10" t="s">
        <v>536</v>
      </c>
      <c r="O101" s="14"/>
      <c r="P101" s="12" t="str">
        <f t="shared" si="3"/>
        <v>William_</v>
      </c>
      <c r="Q101" s="12" t="str">
        <f t="shared" si="4"/>
        <v>Sircomb</v>
      </c>
      <c r="R101" s="12">
        <f t="shared" si="5"/>
        <v>7</v>
      </c>
      <c r="S101" s="12">
        <f t="shared" si="6"/>
        <v>170</v>
      </c>
      <c r="T101" s="12" t="str">
        <f>VLOOKUP(R101,'TEMP Data'!$E:$G,3)&amp;".com"&amp;vlookup(J101,'TEMP Data'!$A:$C,3)</f>
        <v>@hotmail.com.nl</v>
      </c>
    </row>
    <row r="102">
      <c r="A102" s="6" t="s">
        <v>548</v>
      </c>
      <c r="B102" s="7" t="str">
        <f>vlookup(N102,'TEMP Data'!$M:$P,mod(R102,4)+1)</f>
        <v>Abbigail</v>
      </c>
      <c r="C102" s="6" t="s">
        <v>549</v>
      </c>
      <c r="D102" s="7" t="str">
        <f t="shared" si="1"/>
        <v>ARiccetti85@yahoo.com.it</v>
      </c>
      <c r="E102" s="8" t="str">
        <f t="shared" si="2"/>
        <v/>
      </c>
      <c r="F102" s="6"/>
      <c r="G102" s="9" t="s">
        <v>550</v>
      </c>
      <c r="H102" s="9" t="s">
        <v>389</v>
      </c>
      <c r="I102" s="9" t="s">
        <v>390</v>
      </c>
      <c r="J102" s="9" t="s">
        <v>54</v>
      </c>
      <c r="K102" s="9">
        <v>20121.0</v>
      </c>
      <c r="L102" s="6" t="s">
        <v>551</v>
      </c>
      <c r="M102" s="6" t="s">
        <v>27</v>
      </c>
      <c r="N102" s="10" t="s">
        <v>28</v>
      </c>
      <c r="O102" s="12"/>
      <c r="P102" s="12" t="str">
        <f t="shared" si="3"/>
        <v>A</v>
      </c>
      <c r="Q102" s="12" t="str">
        <f t="shared" si="4"/>
        <v>Riccetti85</v>
      </c>
      <c r="R102" s="12">
        <f t="shared" si="5"/>
        <v>3</v>
      </c>
      <c r="S102" s="12">
        <f t="shared" si="6"/>
        <v>85</v>
      </c>
      <c r="T102" s="12" t="str">
        <f>VLOOKUP(R102,'TEMP Data'!$E:$G,3)&amp;".com"&amp;vlookup(J102,'TEMP Data'!$A:$C,3)</f>
        <v>@yahoo.com.it</v>
      </c>
    </row>
    <row r="103">
      <c r="A103" s="6" t="s">
        <v>552</v>
      </c>
      <c r="B103" s="7" t="str">
        <f>vlookup(N103,'TEMP Data'!$M:$P,mod(R103,4)+1)</f>
        <v>Abbigail</v>
      </c>
      <c r="C103" s="6" t="s">
        <v>553</v>
      </c>
      <c r="D103" s="7" t="str">
        <f t="shared" si="1"/>
        <v>ATyas84@yahoo.com.es</v>
      </c>
      <c r="E103" s="8" t="str">
        <f t="shared" si="2"/>
        <v/>
      </c>
      <c r="F103" s="6"/>
      <c r="G103" s="9" t="s">
        <v>554</v>
      </c>
      <c r="H103" s="9" t="s">
        <v>345</v>
      </c>
      <c r="I103" s="9" t="s">
        <v>346</v>
      </c>
      <c r="J103" s="9" t="s">
        <v>245</v>
      </c>
      <c r="K103" s="9">
        <v>8003.0</v>
      </c>
      <c r="L103" s="6" t="s">
        <v>555</v>
      </c>
      <c r="M103" s="6" t="s">
        <v>27</v>
      </c>
      <c r="N103" s="10" t="s">
        <v>28</v>
      </c>
      <c r="O103" s="12"/>
      <c r="P103" s="12" t="str">
        <f t="shared" si="3"/>
        <v>A</v>
      </c>
      <c r="Q103" s="12" t="str">
        <f t="shared" si="4"/>
        <v>Tyas84</v>
      </c>
      <c r="R103" s="12">
        <f t="shared" si="5"/>
        <v>3</v>
      </c>
      <c r="S103" s="12">
        <f t="shared" si="6"/>
        <v>84</v>
      </c>
      <c r="T103" s="12" t="str">
        <f>VLOOKUP(R103,'TEMP Data'!$E:$G,3)&amp;".com"&amp;vlookup(J103,'TEMP Data'!$A:$C,3)</f>
        <v>@yahoo.com.es</v>
      </c>
    </row>
    <row r="104">
      <c r="A104" s="6" t="s">
        <v>556</v>
      </c>
      <c r="B104" s="7" t="str">
        <f>vlookup(N104,'TEMP Data'!$M:$P,mod(R104,4)+1)</f>
        <v>Abbigail</v>
      </c>
      <c r="C104" s="6" t="s">
        <v>557</v>
      </c>
      <c r="D104" s="7" t="str">
        <f t="shared" si="1"/>
        <v>AAnnett220@yahoo.com.nl</v>
      </c>
      <c r="E104" s="8" t="str">
        <f t="shared" si="2"/>
        <v>1975-06-05</v>
      </c>
      <c r="F104" s="6" t="s">
        <v>45</v>
      </c>
      <c r="G104" s="13" t="s">
        <v>558</v>
      </c>
      <c r="H104" s="9" t="s">
        <v>96</v>
      </c>
      <c r="I104" s="9" t="s">
        <v>483</v>
      </c>
      <c r="J104" s="9" t="s">
        <v>97</v>
      </c>
      <c r="K104" s="9" t="s">
        <v>559</v>
      </c>
      <c r="L104" s="6" t="s">
        <v>560</v>
      </c>
      <c r="M104" s="6" t="s">
        <v>27</v>
      </c>
      <c r="N104" s="10" t="s">
        <v>28</v>
      </c>
      <c r="O104" s="11">
        <v>27550.0</v>
      </c>
      <c r="P104" s="12" t="str">
        <f t="shared" si="3"/>
        <v>A</v>
      </c>
      <c r="Q104" s="12" t="str">
        <f t="shared" si="4"/>
        <v>Annett220</v>
      </c>
      <c r="R104" s="12">
        <f t="shared" si="5"/>
        <v>3</v>
      </c>
      <c r="S104" s="12">
        <f t="shared" si="6"/>
        <v>220</v>
      </c>
      <c r="T104" s="12" t="str">
        <f>VLOOKUP(R104,'TEMP Data'!$E:$G,3)&amp;".com"&amp;vlookup(J104,'TEMP Data'!$A:$C,3)</f>
        <v>@yahoo.com.nl</v>
      </c>
    </row>
    <row r="105">
      <c r="A105" s="6" t="s">
        <v>561</v>
      </c>
      <c r="B105" s="7" t="str">
        <f>vlookup(N105,'TEMP Data'!$M:$P,mod(R105,4)+1)</f>
        <v>Abbigail</v>
      </c>
      <c r="C105" s="6" t="s">
        <v>562</v>
      </c>
      <c r="D105" s="7" t="str">
        <f t="shared" si="1"/>
        <v>Abigail_Crabb@hotmail.com.de</v>
      </c>
      <c r="E105" s="8" t="str">
        <f t="shared" si="2"/>
        <v>1985-07-24</v>
      </c>
      <c r="F105" s="6" t="s">
        <v>58</v>
      </c>
      <c r="G105" s="13" t="s">
        <v>563</v>
      </c>
      <c r="H105" s="9" t="s">
        <v>102</v>
      </c>
      <c r="I105" s="9" t="s">
        <v>102</v>
      </c>
      <c r="J105" s="9" t="s">
        <v>86</v>
      </c>
      <c r="K105" s="9">
        <v>10115.0</v>
      </c>
      <c r="L105" s="6"/>
      <c r="M105" s="6" t="s">
        <v>27</v>
      </c>
      <c r="N105" s="10" t="s">
        <v>28</v>
      </c>
      <c r="O105" s="11">
        <v>31252.0</v>
      </c>
      <c r="P105" s="12" t="str">
        <f t="shared" si="3"/>
        <v>Abigail_</v>
      </c>
      <c r="Q105" s="12" t="str">
        <f t="shared" si="4"/>
        <v>Crabb</v>
      </c>
      <c r="R105" s="12">
        <f t="shared" si="5"/>
        <v>7</v>
      </c>
      <c r="S105" s="12">
        <f t="shared" si="6"/>
        <v>70</v>
      </c>
      <c r="T105" s="12" t="str">
        <f>VLOOKUP(R105,'TEMP Data'!$E:$G,3)&amp;".com"&amp;vlookup(J105,'TEMP Data'!$A:$C,3)</f>
        <v>@hotmail.com.de</v>
      </c>
    </row>
    <row r="106">
      <c r="A106" s="6" t="s">
        <v>564</v>
      </c>
      <c r="B106" s="7" t="str">
        <f>vlookup(N106,'TEMP Data'!$M:$P,mod(R106,4)+1)</f>
        <v>Aidan</v>
      </c>
      <c r="C106" s="6" t="s">
        <v>565</v>
      </c>
      <c r="D106" s="7" t="str">
        <f t="shared" si="1"/>
        <v>AChrister2@gmail.com.pt</v>
      </c>
      <c r="E106" s="8" t="str">
        <f t="shared" si="2"/>
        <v/>
      </c>
      <c r="F106" s="6" t="s">
        <v>58</v>
      </c>
      <c r="G106" s="9" t="s">
        <v>566</v>
      </c>
      <c r="H106" s="9" t="s">
        <v>295</v>
      </c>
      <c r="I106" s="9" t="s">
        <v>295</v>
      </c>
      <c r="J106" s="9" t="s">
        <v>296</v>
      </c>
      <c r="K106" s="9" t="s">
        <v>327</v>
      </c>
      <c r="L106" s="6" t="s">
        <v>567</v>
      </c>
      <c r="M106" s="6" t="s">
        <v>27</v>
      </c>
      <c r="N106" s="10" t="s">
        <v>55</v>
      </c>
      <c r="O106" s="12"/>
      <c r="P106" s="12" t="str">
        <f t="shared" si="3"/>
        <v>A</v>
      </c>
      <c r="Q106" s="12" t="str">
        <f t="shared" si="4"/>
        <v>Christer2</v>
      </c>
      <c r="R106" s="12">
        <f t="shared" si="5"/>
        <v>1</v>
      </c>
      <c r="S106" s="12">
        <f t="shared" si="6"/>
        <v>2</v>
      </c>
      <c r="T106" s="12" t="str">
        <f>VLOOKUP(R106,'TEMP Data'!$E:$G,3)&amp;".com"&amp;vlookup(J106,'TEMP Data'!$A:$C,3)</f>
        <v>@gmail.com.pt</v>
      </c>
    </row>
    <row r="107">
      <c r="A107" s="6" t="s">
        <v>568</v>
      </c>
      <c r="B107" s="7" t="str">
        <f>vlookup(N107,'TEMP Data'!$M:$P,mod(R107,4)+1)</f>
        <v>Ayden</v>
      </c>
      <c r="C107" s="6" t="s">
        <v>569</v>
      </c>
      <c r="D107" s="7" t="str">
        <f t="shared" si="1"/>
        <v>ALaffling74@outlook.com.ca</v>
      </c>
      <c r="E107" s="8" t="str">
        <f t="shared" si="2"/>
        <v/>
      </c>
      <c r="F107" s="6" t="s">
        <v>58</v>
      </c>
      <c r="G107" s="9" t="s">
        <v>570</v>
      </c>
      <c r="H107" s="9" t="s">
        <v>571</v>
      </c>
      <c r="I107" s="9" t="s">
        <v>572</v>
      </c>
      <c r="J107" s="9" t="s">
        <v>227</v>
      </c>
      <c r="K107" s="9" t="s">
        <v>573</v>
      </c>
      <c r="L107" s="6"/>
      <c r="M107" s="6" t="s">
        <v>27</v>
      </c>
      <c r="N107" s="10" t="s">
        <v>55</v>
      </c>
      <c r="O107" s="12"/>
      <c r="P107" s="12" t="str">
        <f t="shared" si="3"/>
        <v>A</v>
      </c>
      <c r="Q107" s="12" t="str">
        <f t="shared" si="4"/>
        <v>Laffling74</v>
      </c>
      <c r="R107" s="12">
        <f t="shared" si="5"/>
        <v>2</v>
      </c>
      <c r="S107" s="12">
        <f t="shared" si="6"/>
        <v>74</v>
      </c>
      <c r="T107" s="12" t="str">
        <f>VLOOKUP(R107,'TEMP Data'!$E:$G,3)&amp;".com"&amp;vlookup(J107,'TEMP Data'!$A:$C,3)</f>
        <v>@outlook.com.ca</v>
      </c>
    </row>
    <row r="108">
      <c r="A108" s="6" t="s">
        <v>574</v>
      </c>
      <c r="B108" s="7" t="str">
        <f>vlookup(N108,'TEMP Data'!$M:$P,mod(R108,4)+1)</f>
        <v>Ayden</v>
      </c>
      <c r="C108" s="6" t="s">
        <v>575</v>
      </c>
      <c r="D108" s="7" t="str">
        <f t="shared" si="1"/>
        <v>ASartin207@outlook.com</v>
      </c>
      <c r="E108" s="8" t="str">
        <f t="shared" si="2"/>
        <v>1997-10-28</v>
      </c>
      <c r="F108" s="6"/>
      <c r="G108" s="13" t="s">
        <v>576</v>
      </c>
      <c r="H108" s="9" t="s">
        <v>577</v>
      </c>
      <c r="I108" s="9" t="s">
        <v>109</v>
      </c>
      <c r="J108" s="9" t="s">
        <v>67</v>
      </c>
      <c r="K108" s="9">
        <v>87654.0</v>
      </c>
      <c r="L108" s="6"/>
      <c r="M108" s="6" t="s">
        <v>27</v>
      </c>
      <c r="N108" s="10" t="s">
        <v>55</v>
      </c>
      <c r="O108" s="11">
        <v>35731.0</v>
      </c>
      <c r="P108" s="12" t="str">
        <f t="shared" si="3"/>
        <v>A</v>
      </c>
      <c r="Q108" s="12" t="str">
        <f t="shared" si="4"/>
        <v>Sartin207</v>
      </c>
      <c r="R108" s="12">
        <f t="shared" si="5"/>
        <v>2</v>
      </c>
      <c r="S108" s="12">
        <f t="shared" si="6"/>
        <v>207</v>
      </c>
      <c r="T108" s="12" t="str">
        <f>VLOOKUP(R108,'TEMP Data'!$E:$G,3)&amp;".com"&amp;vlookup(J108,'TEMP Data'!$A:$C,3)</f>
        <v>@outlook.com</v>
      </c>
    </row>
    <row r="109">
      <c r="A109" s="6" t="s">
        <v>578</v>
      </c>
      <c r="B109" s="7" t="str">
        <f>vlookup(N109,'TEMP Data'!$M:$P,mod(R109,4)+1)</f>
        <v>Ayden</v>
      </c>
      <c r="C109" s="6" t="s">
        <v>579</v>
      </c>
      <c r="D109" s="7" t="str">
        <f t="shared" si="1"/>
        <v>ACush167@outlook.com.dk</v>
      </c>
      <c r="E109" s="8" t="str">
        <f t="shared" si="2"/>
        <v>1998-12-18</v>
      </c>
      <c r="F109" s="6" t="s">
        <v>58</v>
      </c>
      <c r="G109" s="13" t="s">
        <v>580</v>
      </c>
      <c r="H109" s="9" t="s">
        <v>581</v>
      </c>
      <c r="I109" s="9" t="s">
        <v>582</v>
      </c>
      <c r="J109" s="9" t="s">
        <v>583</v>
      </c>
      <c r="K109" s="9">
        <v>1000.0</v>
      </c>
      <c r="L109" s="6" t="s">
        <v>584</v>
      </c>
      <c r="M109" s="6" t="s">
        <v>27</v>
      </c>
      <c r="N109" s="10" t="s">
        <v>55</v>
      </c>
      <c r="O109" s="11">
        <v>36147.0</v>
      </c>
      <c r="P109" s="12" t="str">
        <f t="shared" si="3"/>
        <v>A</v>
      </c>
      <c r="Q109" s="12" t="str">
        <f t="shared" si="4"/>
        <v>Cush167</v>
      </c>
      <c r="R109" s="12">
        <f t="shared" si="5"/>
        <v>2</v>
      </c>
      <c r="S109" s="12">
        <f t="shared" si="6"/>
        <v>167</v>
      </c>
      <c r="T109" s="12" t="str">
        <f>VLOOKUP(R109,'TEMP Data'!$E:$G,3)&amp;".com"&amp;vlookup(J109,'TEMP Data'!$A:$C,3)</f>
        <v>@outlook.com.dk</v>
      </c>
    </row>
    <row r="110">
      <c r="A110" s="6" t="s">
        <v>585</v>
      </c>
      <c r="B110" s="7" t="str">
        <f>vlookup(N110,'TEMP Data'!$M:$P,mod(R110,4)+1)</f>
        <v>Alexzander</v>
      </c>
      <c r="C110" s="6" t="s">
        <v>586</v>
      </c>
      <c r="D110" s="7" t="str">
        <f t="shared" si="1"/>
        <v>Alexander_McGinney@aol.com.de</v>
      </c>
      <c r="E110" s="8" t="str">
        <f t="shared" si="2"/>
        <v>1964-05-31</v>
      </c>
      <c r="F110" s="6" t="s">
        <v>58</v>
      </c>
      <c r="G110" s="13" t="s">
        <v>587</v>
      </c>
      <c r="H110" s="9" t="s">
        <v>437</v>
      </c>
      <c r="I110" s="9" t="s">
        <v>438</v>
      </c>
      <c r="J110" s="9" t="s">
        <v>86</v>
      </c>
      <c r="K110" s="9">
        <v>80331.0</v>
      </c>
      <c r="L110" s="6" t="s">
        <v>588</v>
      </c>
      <c r="M110" s="6" t="s">
        <v>27</v>
      </c>
      <c r="N110" s="10" t="s">
        <v>81</v>
      </c>
      <c r="O110" s="11">
        <v>23528.0</v>
      </c>
      <c r="P110" s="12" t="str">
        <f t="shared" si="3"/>
        <v>Alexander_</v>
      </c>
      <c r="Q110" s="12" t="str">
        <f t="shared" si="4"/>
        <v>McGinney</v>
      </c>
      <c r="R110" s="12">
        <f t="shared" si="5"/>
        <v>6</v>
      </c>
      <c r="S110" s="12">
        <f t="shared" si="6"/>
        <v>61</v>
      </c>
      <c r="T110" s="12" t="str">
        <f>VLOOKUP(R110,'TEMP Data'!$E:$G,3)&amp;".com"&amp;vlookup(J110,'TEMP Data'!$A:$C,3)</f>
        <v>@aol.com.de</v>
      </c>
    </row>
    <row r="111">
      <c r="A111" s="6" t="s">
        <v>589</v>
      </c>
      <c r="B111" s="7" t="str">
        <f>vlookup(N111,'TEMP Data'!$M:$P,mod(R111,4)+1)</f>
        <v>Aleksander</v>
      </c>
      <c r="C111" s="6" t="s">
        <v>590</v>
      </c>
      <c r="D111" s="7" t="str">
        <f t="shared" si="1"/>
        <v>Alexander.Clarycott@mail.com.pl</v>
      </c>
      <c r="E111" s="8" t="str">
        <f t="shared" si="2"/>
        <v/>
      </c>
      <c r="F111" s="6" t="s">
        <v>58</v>
      </c>
      <c r="G111" s="9" t="s">
        <v>591</v>
      </c>
      <c r="H111" s="9" t="s">
        <v>309</v>
      </c>
      <c r="I111" s="9" t="s">
        <v>33</v>
      </c>
      <c r="J111" s="9" t="s">
        <v>311</v>
      </c>
      <c r="K111" s="9" t="s">
        <v>312</v>
      </c>
      <c r="L111" s="6" t="s">
        <v>592</v>
      </c>
      <c r="M111" s="6" t="s">
        <v>27</v>
      </c>
      <c r="N111" s="10" t="s">
        <v>81</v>
      </c>
      <c r="O111" s="12"/>
      <c r="P111" s="12" t="str">
        <f t="shared" si="3"/>
        <v>Alexander.</v>
      </c>
      <c r="Q111" s="12" t="str">
        <f t="shared" si="4"/>
        <v>Clarycott</v>
      </c>
      <c r="R111" s="12">
        <f t="shared" si="5"/>
        <v>5</v>
      </c>
      <c r="S111" s="12">
        <f t="shared" si="6"/>
        <v>202</v>
      </c>
      <c r="T111" s="12" t="str">
        <f>VLOOKUP(R111,'TEMP Data'!$E:$G,3)&amp;".com"&amp;vlookup(J111,'TEMP Data'!$A:$C,3)</f>
        <v>@mail.com.pl</v>
      </c>
    </row>
    <row r="112">
      <c r="A112" s="6" t="s">
        <v>593</v>
      </c>
      <c r="B112" s="7" t="str">
        <f>vlookup(N112,'TEMP Data'!$M:$P,mod(R112,4)+1)</f>
        <v>Alexzander</v>
      </c>
      <c r="C112" s="6" t="s">
        <v>594</v>
      </c>
      <c r="D112" s="7" t="str">
        <f t="shared" si="1"/>
        <v>Alexander_Navan@aol.com.rs</v>
      </c>
      <c r="E112" s="8" t="str">
        <f t="shared" si="2"/>
        <v>1992-11-26</v>
      </c>
      <c r="F112" s="6" t="s">
        <v>58</v>
      </c>
      <c r="G112" s="13" t="s">
        <v>595</v>
      </c>
      <c r="H112" s="9" t="s">
        <v>596</v>
      </c>
      <c r="I112" s="9" t="s">
        <v>596</v>
      </c>
      <c r="J112" s="9" t="s">
        <v>597</v>
      </c>
      <c r="K112" s="9">
        <v>11000.0</v>
      </c>
      <c r="L112" s="6" t="s">
        <v>598</v>
      </c>
      <c r="M112" s="6" t="s">
        <v>27</v>
      </c>
      <c r="N112" s="10" t="s">
        <v>81</v>
      </c>
      <c r="O112" s="11">
        <v>33934.0</v>
      </c>
      <c r="P112" s="12" t="str">
        <f t="shared" si="3"/>
        <v>Alexander_</v>
      </c>
      <c r="Q112" s="12" t="str">
        <f t="shared" si="4"/>
        <v>Navan</v>
      </c>
      <c r="R112" s="12">
        <f t="shared" si="5"/>
        <v>6</v>
      </c>
      <c r="S112" s="12">
        <f t="shared" si="6"/>
        <v>102</v>
      </c>
      <c r="T112" s="12" t="str">
        <f>VLOOKUP(R112,'TEMP Data'!$E:$G,3)&amp;".com"&amp;vlookup(J112,'TEMP Data'!$A:$C,3)</f>
        <v>@aol.com.rs</v>
      </c>
    </row>
    <row r="113">
      <c r="A113" s="6" t="s">
        <v>599</v>
      </c>
      <c r="B113" s="7" t="str">
        <f>vlookup(N113,'TEMP Data'!$M:$P,mod(R113,4)+1)</f>
        <v>Alaxander</v>
      </c>
      <c r="C113" s="6" t="s">
        <v>600</v>
      </c>
      <c r="D113" s="7" t="str">
        <f t="shared" si="1"/>
        <v>ADempsey88@yahoo.com.es</v>
      </c>
      <c r="E113" s="8" t="str">
        <f t="shared" si="2"/>
        <v>1983-10-16</v>
      </c>
      <c r="F113" s="6" t="s">
        <v>58</v>
      </c>
      <c r="G113" s="13" t="s">
        <v>601</v>
      </c>
      <c r="H113" s="9" t="s">
        <v>602</v>
      </c>
      <c r="I113" s="9" t="s">
        <v>603</v>
      </c>
      <c r="J113" s="9" t="s">
        <v>245</v>
      </c>
      <c r="K113" s="9">
        <v>41001.0</v>
      </c>
      <c r="L113" s="6" t="s">
        <v>604</v>
      </c>
      <c r="M113" s="6" t="s">
        <v>27</v>
      </c>
      <c r="N113" s="10" t="s">
        <v>81</v>
      </c>
      <c r="O113" s="11">
        <v>30605.0</v>
      </c>
      <c r="P113" s="12" t="str">
        <f t="shared" si="3"/>
        <v>A</v>
      </c>
      <c r="Q113" s="12" t="str">
        <f t="shared" si="4"/>
        <v>Dempsey88</v>
      </c>
      <c r="R113" s="12">
        <f t="shared" si="5"/>
        <v>3</v>
      </c>
      <c r="S113" s="12">
        <f t="shared" si="6"/>
        <v>88</v>
      </c>
      <c r="T113" s="12" t="str">
        <f>VLOOKUP(R113,'TEMP Data'!$E:$G,3)&amp;".com"&amp;vlookup(J113,'TEMP Data'!$A:$C,3)</f>
        <v>@yahoo.com.es</v>
      </c>
    </row>
    <row r="114">
      <c r="A114" s="6" t="s">
        <v>605</v>
      </c>
      <c r="B114" s="7" t="str">
        <f>vlookup(N114,'TEMP Data'!$M:$P,mod(R114,4)+1)</f>
        <v>Andre</v>
      </c>
      <c r="C114" s="6" t="s">
        <v>606</v>
      </c>
      <c r="D114" s="7" t="str">
        <f t="shared" si="1"/>
        <v>Andrew.Ickov@mail.com</v>
      </c>
      <c r="E114" s="8" t="str">
        <f t="shared" si="2"/>
        <v>2000-01-18</v>
      </c>
      <c r="F114" s="6"/>
      <c r="G114" s="13" t="s">
        <v>607</v>
      </c>
      <c r="H114" s="9" t="s">
        <v>608</v>
      </c>
      <c r="I114" s="9" t="s">
        <v>79</v>
      </c>
      <c r="J114" s="9" t="s">
        <v>67</v>
      </c>
      <c r="K114" s="9">
        <v>10001.0</v>
      </c>
      <c r="L114" s="6" t="s">
        <v>609</v>
      </c>
      <c r="M114" s="6" t="s">
        <v>27</v>
      </c>
      <c r="N114" s="10" t="s">
        <v>104</v>
      </c>
      <c r="O114" s="11">
        <v>36543.0</v>
      </c>
      <c r="P114" s="12" t="str">
        <f t="shared" si="3"/>
        <v>Andrew.</v>
      </c>
      <c r="Q114" s="12" t="str">
        <f t="shared" si="4"/>
        <v>Ickov</v>
      </c>
      <c r="R114" s="12">
        <f t="shared" si="5"/>
        <v>5</v>
      </c>
      <c r="S114" s="12">
        <f t="shared" si="6"/>
        <v>31</v>
      </c>
      <c r="T114" s="12" t="str">
        <f>VLOOKUP(R114,'TEMP Data'!$E:$G,3)&amp;".com"&amp;vlookup(J114,'TEMP Data'!$A:$C,3)</f>
        <v>@mail.com</v>
      </c>
    </row>
    <row r="115">
      <c r="A115" s="6" t="s">
        <v>610</v>
      </c>
      <c r="B115" s="7" t="str">
        <f>vlookup(N115,'TEMP Data'!$M:$P,mod(R115,4)+1)</f>
        <v>Andreas</v>
      </c>
      <c r="C115" s="6" t="s">
        <v>505</v>
      </c>
      <c r="D115" s="7" t="str">
        <f t="shared" si="1"/>
        <v>Andrew_Doby@hotmail.com</v>
      </c>
      <c r="E115" s="8" t="str">
        <f t="shared" si="2"/>
        <v>1987-02-27</v>
      </c>
      <c r="F115" s="6" t="s">
        <v>45</v>
      </c>
      <c r="G115" s="13" t="s">
        <v>611</v>
      </c>
      <c r="H115" s="9" t="s">
        <v>194</v>
      </c>
      <c r="I115" s="9" t="s">
        <v>109</v>
      </c>
      <c r="J115" s="9" t="s">
        <v>67</v>
      </c>
      <c r="K115" s="9">
        <v>10987.0</v>
      </c>
      <c r="L115" s="6" t="s">
        <v>507</v>
      </c>
      <c r="M115" s="6" t="s">
        <v>27</v>
      </c>
      <c r="N115" s="10" t="s">
        <v>104</v>
      </c>
      <c r="O115" s="11">
        <v>31835.0</v>
      </c>
      <c r="P115" s="12" t="str">
        <f t="shared" si="3"/>
        <v>Andrew_</v>
      </c>
      <c r="Q115" s="12" t="str">
        <f t="shared" si="4"/>
        <v>Doby</v>
      </c>
      <c r="R115" s="12">
        <f t="shared" si="5"/>
        <v>10</v>
      </c>
      <c r="S115" s="12">
        <f t="shared" si="6"/>
        <v>25</v>
      </c>
      <c r="T115" s="12" t="str">
        <f>VLOOKUP(R115,'TEMP Data'!$E:$G,3)&amp;".com"&amp;vlookup(J115,'TEMP Data'!$A:$C,3)</f>
        <v>@hotmail.com</v>
      </c>
    </row>
    <row r="116">
      <c r="A116" s="6" t="s">
        <v>612</v>
      </c>
      <c r="B116" s="7" t="str">
        <f>vlookup(N116,'TEMP Data'!$M:$P,mod(R116,4)+1)</f>
        <v>Andreas</v>
      </c>
      <c r="C116" s="6" t="s">
        <v>613</v>
      </c>
      <c r="D116" s="7" t="str">
        <f t="shared" si="1"/>
        <v>ALuard125@outlook.com.mx</v>
      </c>
      <c r="E116" s="8" t="str">
        <f t="shared" si="2"/>
        <v/>
      </c>
      <c r="F116" s="6" t="s">
        <v>45</v>
      </c>
      <c r="G116" s="9" t="s">
        <v>614</v>
      </c>
      <c r="H116" s="9" t="s">
        <v>212</v>
      </c>
      <c r="I116" s="9" t="s">
        <v>33</v>
      </c>
      <c r="J116" s="9" t="s">
        <v>214</v>
      </c>
      <c r="K116" s="9">
        <v>6010.0</v>
      </c>
      <c r="L116" s="6" t="s">
        <v>615</v>
      </c>
      <c r="M116" s="6" t="s">
        <v>27</v>
      </c>
      <c r="N116" s="10" t="s">
        <v>104</v>
      </c>
      <c r="O116" s="12"/>
      <c r="P116" s="12" t="str">
        <f t="shared" si="3"/>
        <v>A</v>
      </c>
      <c r="Q116" s="12" t="str">
        <f t="shared" si="4"/>
        <v>Luard125</v>
      </c>
      <c r="R116" s="12">
        <f t="shared" si="5"/>
        <v>2</v>
      </c>
      <c r="S116" s="12">
        <f t="shared" si="6"/>
        <v>125</v>
      </c>
      <c r="T116" s="12" t="str">
        <f>VLOOKUP(R116,'TEMP Data'!$E:$G,3)&amp;".com"&amp;vlookup(J116,'TEMP Data'!$A:$C,3)</f>
        <v>@outlook.com.mx</v>
      </c>
    </row>
    <row r="117">
      <c r="A117" s="6" t="s">
        <v>616</v>
      </c>
      <c r="B117" s="7" t="str">
        <f>vlookup(N117,'TEMP Data'!$M:$P,mod(R117,4)+1)</f>
        <v>Andrey</v>
      </c>
      <c r="C117" s="6" t="s">
        <v>617</v>
      </c>
      <c r="D117" s="7" t="str">
        <f t="shared" si="1"/>
        <v>Andrew_Coton@hotmail.com</v>
      </c>
      <c r="E117" s="8" t="str">
        <f t="shared" si="2"/>
        <v>1988-05-23</v>
      </c>
      <c r="F117" s="6"/>
      <c r="G117" s="13" t="s">
        <v>618</v>
      </c>
      <c r="H117" s="9" t="s">
        <v>619</v>
      </c>
      <c r="I117" s="9" t="s">
        <v>79</v>
      </c>
      <c r="J117" s="9" t="s">
        <v>67</v>
      </c>
      <c r="K117" s="9">
        <v>43210.0</v>
      </c>
      <c r="L117" s="6" t="s">
        <v>620</v>
      </c>
      <c r="M117" s="6" t="s">
        <v>27</v>
      </c>
      <c r="N117" s="10" t="s">
        <v>104</v>
      </c>
      <c r="O117" s="11">
        <v>32286.0</v>
      </c>
      <c r="P117" s="12" t="str">
        <f t="shared" si="3"/>
        <v>Andrew_</v>
      </c>
      <c r="Q117" s="12" t="str">
        <f t="shared" si="4"/>
        <v>Coton</v>
      </c>
      <c r="R117" s="12">
        <f t="shared" si="5"/>
        <v>7</v>
      </c>
      <c r="S117" s="12">
        <f t="shared" si="6"/>
        <v>15</v>
      </c>
      <c r="T117" s="12" t="str">
        <f>VLOOKUP(R117,'TEMP Data'!$E:$G,3)&amp;".com"&amp;vlookup(J117,'TEMP Data'!$A:$C,3)</f>
        <v>@hotmail.com</v>
      </c>
    </row>
    <row r="118">
      <c r="A118" s="6" t="s">
        <v>621</v>
      </c>
      <c r="B118" s="7" t="str">
        <f>vlookup(N118,'TEMP Data'!$M:$P,mod(R118,4)+1)</f>
        <v>Bennjamin</v>
      </c>
      <c r="C118" s="6" t="s">
        <v>622</v>
      </c>
      <c r="D118" s="7" t="str">
        <f t="shared" si="1"/>
        <v>BDouris117@yahoo.com</v>
      </c>
      <c r="E118" s="8" t="str">
        <f t="shared" si="2"/>
        <v>1985-10-17</v>
      </c>
      <c r="F118" s="6" t="s">
        <v>58</v>
      </c>
      <c r="G118" s="13" t="s">
        <v>623</v>
      </c>
      <c r="H118" s="9" t="s">
        <v>624</v>
      </c>
      <c r="I118" s="9" t="s">
        <v>79</v>
      </c>
      <c r="J118" s="9" t="s">
        <v>67</v>
      </c>
      <c r="K118" s="9">
        <v>10987.0</v>
      </c>
      <c r="L118" s="6" t="s">
        <v>625</v>
      </c>
      <c r="M118" s="6" t="s">
        <v>27</v>
      </c>
      <c r="N118" s="10" t="s">
        <v>126</v>
      </c>
      <c r="O118" s="11">
        <v>31337.0</v>
      </c>
      <c r="P118" s="12" t="str">
        <f t="shared" si="3"/>
        <v>B</v>
      </c>
      <c r="Q118" s="12" t="str">
        <f t="shared" si="4"/>
        <v>Douris117</v>
      </c>
      <c r="R118" s="12">
        <f t="shared" si="5"/>
        <v>3</v>
      </c>
      <c r="S118" s="12">
        <f t="shared" si="6"/>
        <v>117</v>
      </c>
      <c r="T118" s="12" t="str">
        <f>VLOOKUP(R118,'TEMP Data'!$E:$G,3)&amp;".com"&amp;vlookup(J118,'TEMP Data'!$A:$C,3)</f>
        <v>@yahoo.com</v>
      </c>
    </row>
    <row r="119">
      <c r="A119" s="6" t="s">
        <v>626</v>
      </c>
      <c r="B119" s="7" t="str">
        <f>vlookup(N119,'TEMP Data'!$M:$P,mod(R119,4)+1)</f>
        <v>Ben</v>
      </c>
      <c r="C119" s="6" t="s">
        <v>627</v>
      </c>
      <c r="D119" s="7" t="str">
        <f t="shared" si="1"/>
        <v>Benjamin_Badham@hotmail.com.de</v>
      </c>
      <c r="E119" s="8" t="str">
        <f t="shared" si="2"/>
        <v>1995-10-18</v>
      </c>
      <c r="F119" s="6" t="s">
        <v>187</v>
      </c>
      <c r="G119" s="9" t="s">
        <v>628</v>
      </c>
      <c r="H119" s="9" t="s">
        <v>102</v>
      </c>
      <c r="I119" s="9" t="s">
        <v>33</v>
      </c>
      <c r="J119" s="9" t="s">
        <v>86</v>
      </c>
      <c r="K119" s="9">
        <v>10178.0</v>
      </c>
      <c r="L119" s="6" t="s">
        <v>629</v>
      </c>
      <c r="M119" s="6" t="s">
        <v>27</v>
      </c>
      <c r="N119" s="10" t="s">
        <v>126</v>
      </c>
      <c r="O119" s="11">
        <v>34990.0</v>
      </c>
      <c r="P119" s="12" t="str">
        <f t="shared" si="3"/>
        <v>Benjamin_</v>
      </c>
      <c r="Q119" s="12" t="str">
        <f t="shared" si="4"/>
        <v>Badham</v>
      </c>
      <c r="R119" s="12">
        <f t="shared" si="5"/>
        <v>10</v>
      </c>
      <c r="S119" s="12">
        <f t="shared" si="6"/>
        <v>217</v>
      </c>
      <c r="T119" s="12" t="str">
        <f>VLOOKUP(R119,'TEMP Data'!$E:$G,3)&amp;".com"&amp;vlookup(J119,'TEMP Data'!$A:$C,3)</f>
        <v>@hotmail.com.de</v>
      </c>
    </row>
    <row r="120">
      <c r="A120" s="6" t="s">
        <v>630</v>
      </c>
      <c r="B120" s="7" t="str">
        <f>vlookup(N120,'TEMP Data'!$M:$P,mod(R120,4)+1)</f>
        <v>Ben</v>
      </c>
      <c r="C120" s="6" t="s">
        <v>631</v>
      </c>
      <c r="D120" s="7" t="str">
        <f t="shared" si="1"/>
        <v>BSherrocks44@outlook.com</v>
      </c>
      <c r="E120" s="8" t="str">
        <f t="shared" si="2"/>
        <v>1962-07-08</v>
      </c>
      <c r="F120" s="6" t="s">
        <v>58</v>
      </c>
      <c r="G120" s="9" t="s">
        <v>632</v>
      </c>
      <c r="H120" s="9" t="s">
        <v>624</v>
      </c>
      <c r="I120" s="9" t="s">
        <v>79</v>
      </c>
      <c r="J120" s="9" t="s">
        <v>67</v>
      </c>
      <c r="K120" s="9">
        <v>10987.0</v>
      </c>
      <c r="L120" s="6" t="s">
        <v>633</v>
      </c>
      <c r="M120" s="6" t="s">
        <v>27</v>
      </c>
      <c r="N120" s="10" t="s">
        <v>126</v>
      </c>
      <c r="O120" s="11">
        <v>22835.0</v>
      </c>
      <c r="P120" s="12" t="str">
        <f t="shared" si="3"/>
        <v>B</v>
      </c>
      <c r="Q120" s="12" t="str">
        <f t="shared" si="4"/>
        <v>Sherrocks44</v>
      </c>
      <c r="R120" s="12">
        <f t="shared" si="5"/>
        <v>2</v>
      </c>
      <c r="S120" s="12">
        <f t="shared" si="6"/>
        <v>44</v>
      </c>
      <c r="T120" s="12" t="str">
        <f>VLOOKUP(R120,'TEMP Data'!$E:$G,3)&amp;".com"&amp;vlookup(J120,'TEMP Data'!$A:$C,3)</f>
        <v>@outlook.com</v>
      </c>
    </row>
    <row r="121">
      <c r="A121" s="6" t="s">
        <v>634</v>
      </c>
      <c r="B121" s="7" t="str">
        <f>vlookup(N121,'TEMP Data'!$M:$P,mod(R121,4)+1)</f>
        <v>Ben</v>
      </c>
      <c r="C121" s="6" t="s">
        <v>635</v>
      </c>
      <c r="D121" s="7" t="str">
        <f t="shared" si="1"/>
        <v>BWellsman195@outlook.com</v>
      </c>
      <c r="E121" s="8" t="str">
        <f t="shared" si="2"/>
        <v>1999-07-27</v>
      </c>
      <c r="F121" s="6"/>
      <c r="G121" s="9" t="s">
        <v>636</v>
      </c>
      <c r="H121" s="9" t="s">
        <v>637</v>
      </c>
      <c r="I121" s="9" t="s">
        <v>79</v>
      </c>
      <c r="J121" s="9" t="s">
        <v>67</v>
      </c>
      <c r="K121" s="9">
        <v>87654.0</v>
      </c>
      <c r="L121" s="6"/>
      <c r="M121" s="6" t="s">
        <v>27</v>
      </c>
      <c r="N121" s="10" t="s">
        <v>126</v>
      </c>
      <c r="O121" s="11">
        <v>36368.0</v>
      </c>
      <c r="P121" s="12" t="str">
        <f t="shared" si="3"/>
        <v>B</v>
      </c>
      <c r="Q121" s="12" t="str">
        <f t="shared" si="4"/>
        <v>Wellsman195</v>
      </c>
      <c r="R121" s="12">
        <f t="shared" si="5"/>
        <v>2</v>
      </c>
      <c r="S121" s="12">
        <f t="shared" si="6"/>
        <v>195</v>
      </c>
      <c r="T121" s="12" t="str">
        <f>VLOOKUP(R121,'TEMP Data'!$E:$G,3)&amp;".com"&amp;vlookup(J121,'TEMP Data'!$A:$C,3)</f>
        <v>@outlook.com</v>
      </c>
    </row>
    <row r="122">
      <c r="A122" s="6" t="s">
        <v>638</v>
      </c>
      <c r="B122" s="7" t="str">
        <f>vlookup(N122,'TEMP Data'!$M:$P,mod(R122,4)+1)</f>
        <v>Khloe</v>
      </c>
      <c r="C122" s="6" t="s">
        <v>639</v>
      </c>
      <c r="D122" s="7" t="str">
        <f t="shared" si="1"/>
        <v>CBeacham238@gmail.com.ca</v>
      </c>
      <c r="E122" s="8" t="str">
        <f t="shared" si="2"/>
        <v>1960-07-05</v>
      </c>
      <c r="F122" s="6" t="s">
        <v>58</v>
      </c>
      <c r="G122" s="9" t="s">
        <v>640</v>
      </c>
      <c r="H122" s="9" t="s">
        <v>571</v>
      </c>
      <c r="I122" s="9" t="s">
        <v>572</v>
      </c>
      <c r="J122" s="9" t="s">
        <v>227</v>
      </c>
      <c r="K122" s="9" t="s">
        <v>573</v>
      </c>
      <c r="L122" s="6"/>
      <c r="M122" s="6" t="s">
        <v>27</v>
      </c>
      <c r="N122" s="10" t="s">
        <v>150</v>
      </c>
      <c r="O122" s="11">
        <v>22102.0</v>
      </c>
      <c r="P122" s="12" t="str">
        <f t="shared" si="3"/>
        <v>C</v>
      </c>
      <c r="Q122" s="12" t="str">
        <f t="shared" si="4"/>
        <v>Beacham238</v>
      </c>
      <c r="R122" s="12">
        <f t="shared" si="5"/>
        <v>1</v>
      </c>
      <c r="S122" s="12">
        <f t="shared" si="6"/>
        <v>238</v>
      </c>
      <c r="T122" s="12" t="str">
        <f>VLOOKUP(R122,'TEMP Data'!$E:$G,3)&amp;".com"&amp;vlookup(J122,'TEMP Data'!$A:$C,3)</f>
        <v>@gmail.com.ca</v>
      </c>
    </row>
    <row r="123">
      <c r="A123" s="6" t="s">
        <v>641</v>
      </c>
      <c r="B123" s="7" t="str">
        <f>vlookup(N123,'TEMP Data'!$M:$P,mod(R123,4)+1)</f>
        <v>Cleo</v>
      </c>
      <c r="C123" s="6" t="s">
        <v>642</v>
      </c>
      <c r="D123" s="7" t="str">
        <f t="shared" si="1"/>
        <v>Chloe_Vest@hotmail.com.dk</v>
      </c>
      <c r="E123" s="8" t="str">
        <f t="shared" si="2"/>
        <v>1990-11-13</v>
      </c>
      <c r="F123" s="6" t="s">
        <v>45</v>
      </c>
      <c r="G123" s="9" t="s">
        <v>643</v>
      </c>
      <c r="H123" s="9" t="s">
        <v>581</v>
      </c>
      <c r="I123" s="9" t="s">
        <v>33</v>
      </c>
      <c r="J123" s="9" t="s">
        <v>583</v>
      </c>
      <c r="K123" s="9">
        <v>1000.0</v>
      </c>
      <c r="L123" s="6" t="s">
        <v>644</v>
      </c>
      <c r="M123" s="6" t="s">
        <v>27</v>
      </c>
      <c r="N123" s="10" t="s">
        <v>150</v>
      </c>
      <c r="O123" s="11">
        <v>33190.0</v>
      </c>
      <c r="P123" s="12" t="str">
        <f t="shared" si="3"/>
        <v>Chloe_</v>
      </c>
      <c r="Q123" s="12" t="str">
        <f t="shared" si="4"/>
        <v>Vest</v>
      </c>
      <c r="R123" s="12">
        <f t="shared" si="5"/>
        <v>7</v>
      </c>
      <c r="S123" s="12">
        <f t="shared" si="6"/>
        <v>60</v>
      </c>
      <c r="T123" s="12" t="str">
        <f>VLOOKUP(R123,'TEMP Data'!$E:$G,3)&amp;".com"&amp;vlookup(J123,'TEMP Data'!$A:$C,3)</f>
        <v>@hotmail.com.dk</v>
      </c>
    </row>
    <row r="124">
      <c r="A124" s="6" t="s">
        <v>645</v>
      </c>
      <c r="B124" s="7" t="str">
        <f>vlookup(N124,'TEMP Data'!$M:$P,mod(R124,4)+1)</f>
        <v>Cloe</v>
      </c>
      <c r="C124" s="6" t="s">
        <v>646</v>
      </c>
      <c r="D124" s="7" t="str">
        <f t="shared" si="1"/>
        <v>Chloe_Eagland@aol.com</v>
      </c>
      <c r="E124" s="8" t="str">
        <f t="shared" si="2"/>
        <v>1965-08-15</v>
      </c>
      <c r="F124" s="6" t="s">
        <v>45</v>
      </c>
      <c r="G124" s="13" t="s">
        <v>647</v>
      </c>
      <c r="H124" s="9" t="s">
        <v>459</v>
      </c>
      <c r="I124" s="9" t="s">
        <v>460</v>
      </c>
      <c r="J124" s="9" t="s">
        <v>138</v>
      </c>
      <c r="K124" s="9">
        <v>60601.0</v>
      </c>
      <c r="L124" s="6" t="s">
        <v>648</v>
      </c>
      <c r="M124" s="6" t="s">
        <v>27</v>
      </c>
      <c r="N124" s="10" t="s">
        <v>150</v>
      </c>
      <c r="O124" s="11">
        <v>23969.0</v>
      </c>
      <c r="P124" s="12" t="str">
        <f t="shared" si="3"/>
        <v>Chloe_</v>
      </c>
      <c r="Q124" s="12" t="str">
        <f t="shared" si="4"/>
        <v>Eagland</v>
      </c>
      <c r="R124" s="12">
        <f t="shared" si="5"/>
        <v>6</v>
      </c>
      <c r="S124" s="12">
        <f t="shared" si="6"/>
        <v>43</v>
      </c>
      <c r="T124" s="12" t="str">
        <f>VLOOKUP(R124,'TEMP Data'!$E:$G,3)&amp;".com"&amp;vlookup(J124,'TEMP Data'!$A:$C,3)</f>
        <v>@aol.com</v>
      </c>
    </row>
    <row r="125">
      <c r="A125" s="6" t="s">
        <v>649</v>
      </c>
      <c r="B125" s="7" t="str">
        <f>vlookup(N125,'TEMP Data'!$M:$P,mod(R125,4)+1)</f>
        <v>Khloe</v>
      </c>
      <c r="C125" s="6" t="s">
        <v>650</v>
      </c>
      <c r="D125" s="7" t="str">
        <f t="shared" si="1"/>
        <v>Chloe.Cloake@mail.com.es</v>
      </c>
      <c r="E125" s="8" t="str">
        <f t="shared" si="2"/>
        <v/>
      </c>
      <c r="F125" s="6"/>
      <c r="G125" s="9" t="s">
        <v>651</v>
      </c>
      <c r="H125" s="9" t="s">
        <v>345</v>
      </c>
      <c r="I125" s="9" t="s">
        <v>346</v>
      </c>
      <c r="J125" s="9" t="s">
        <v>245</v>
      </c>
      <c r="K125" s="9">
        <v>8001.0</v>
      </c>
      <c r="L125" s="6" t="s">
        <v>652</v>
      </c>
      <c r="M125" s="6" t="s">
        <v>27</v>
      </c>
      <c r="N125" s="10" t="s">
        <v>150</v>
      </c>
      <c r="O125" s="12"/>
      <c r="P125" s="12" t="str">
        <f t="shared" si="3"/>
        <v>Chloe.</v>
      </c>
      <c r="Q125" s="12" t="str">
        <f t="shared" si="4"/>
        <v>Cloake</v>
      </c>
      <c r="R125" s="12">
        <f t="shared" si="5"/>
        <v>5</v>
      </c>
      <c r="S125" s="12">
        <f t="shared" si="6"/>
        <v>186</v>
      </c>
      <c r="T125" s="12" t="str">
        <f>VLOOKUP(R125,'TEMP Data'!$E:$G,3)&amp;".com"&amp;vlookup(J125,'TEMP Data'!$A:$C,3)</f>
        <v>@mail.com.es</v>
      </c>
    </row>
    <row r="126">
      <c r="A126" s="6" t="s">
        <v>653</v>
      </c>
      <c r="B126" s="7" t="str">
        <f>vlookup(N126,'TEMP Data'!$M:$P,mod(R126,4)+1)</f>
        <v>Christophe</v>
      </c>
      <c r="C126" s="6" t="s">
        <v>654</v>
      </c>
      <c r="D126" s="7" t="str">
        <f t="shared" si="1"/>
        <v>Christopher_Buddleigh@aol.com.es</v>
      </c>
      <c r="E126" s="8" t="str">
        <f t="shared" si="2"/>
        <v>1979-09-12</v>
      </c>
      <c r="F126" s="6" t="s">
        <v>58</v>
      </c>
      <c r="G126" s="9" t="s">
        <v>655</v>
      </c>
      <c r="H126" s="9" t="s">
        <v>345</v>
      </c>
      <c r="I126" s="9" t="s">
        <v>346</v>
      </c>
      <c r="J126" s="9" t="s">
        <v>245</v>
      </c>
      <c r="K126" s="9">
        <v>8001.0</v>
      </c>
      <c r="L126" s="6"/>
      <c r="M126" s="6" t="s">
        <v>27</v>
      </c>
      <c r="N126" s="10" t="s">
        <v>172</v>
      </c>
      <c r="O126" s="11">
        <v>29110.0</v>
      </c>
      <c r="P126" s="12" t="str">
        <f t="shared" si="3"/>
        <v>Christopher_</v>
      </c>
      <c r="Q126" s="12" t="str">
        <f t="shared" si="4"/>
        <v>Buddleigh</v>
      </c>
      <c r="R126" s="12">
        <f t="shared" si="5"/>
        <v>6</v>
      </c>
      <c r="S126" s="12">
        <f t="shared" si="6"/>
        <v>86</v>
      </c>
      <c r="T126" s="12" t="str">
        <f>VLOOKUP(R126,'TEMP Data'!$E:$G,3)&amp;".com"&amp;vlookup(J126,'TEMP Data'!$A:$C,3)</f>
        <v>@aol.com.es</v>
      </c>
    </row>
    <row r="127">
      <c r="A127" s="6" t="s">
        <v>656</v>
      </c>
      <c r="B127" s="7" t="str">
        <f>vlookup(N127,'TEMP Data'!$M:$P,mod(R127,4)+1)</f>
        <v>Krystoffer</v>
      </c>
      <c r="C127" s="6" t="s">
        <v>657</v>
      </c>
      <c r="D127" s="7" t="str">
        <f t="shared" si="1"/>
        <v>Christopher_Screaton@hotmail.com</v>
      </c>
      <c r="E127" s="8" t="str">
        <f t="shared" si="2"/>
        <v/>
      </c>
      <c r="F127" s="6" t="s">
        <v>45</v>
      </c>
      <c r="G127" s="9" t="s">
        <v>658</v>
      </c>
      <c r="H127" s="9" t="s">
        <v>659</v>
      </c>
      <c r="I127" s="9" t="s">
        <v>66</v>
      </c>
      <c r="J127" s="9" t="s">
        <v>67</v>
      </c>
      <c r="K127" s="9">
        <v>10987.0</v>
      </c>
      <c r="L127" s="6" t="s">
        <v>660</v>
      </c>
      <c r="M127" s="6" t="s">
        <v>27</v>
      </c>
      <c r="N127" s="10" t="s">
        <v>172</v>
      </c>
      <c r="O127" s="12"/>
      <c r="P127" s="12" t="str">
        <f t="shared" si="3"/>
        <v>Christopher_</v>
      </c>
      <c r="Q127" s="12" t="str">
        <f t="shared" si="4"/>
        <v>Screaton</v>
      </c>
      <c r="R127" s="12">
        <f t="shared" si="5"/>
        <v>7</v>
      </c>
      <c r="S127" s="12">
        <f t="shared" si="6"/>
        <v>41</v>
      </c>
      <c r="T127" s="12" t="str">
        <f>VLOOKUP(R127,'TEMP Data'!$E:$G,3)&amp;".com"&amp;vlookup(J127,'TEMP Data'!$A:$C,3)</f>
        <v>@hotmail.com</v>
      </c>
    </row>
    <row r="128">
      <c r="A128" s="6" t="s">
        <v>661</v>
      </c>
      <c r="B128" s="7" t="str">
        <f>vlookup(N128,'TEMP Data'!$M:$P,mod(R128,4)+1)</f>
        <v>Christophe</v>
      </c>
      <c r="C128" s="6" t="s">
        <v>662</v>
      </c>
      <c r="D128" s="7" t="str">
        <f t="shared" si="1"/>
        <v>Christopher_Gartell@hotmail.com.uk</v>
      </c>
      <c r="E128" s="8" t="str">
        <f t="shared" si="2"/>
        <v>1982-11-15</v>
      </c>
      <c r="F128" s="6"/>
      <c r="G128" s="13" t="s">
        <v>356</v>
      </c>
      <c r="H128" s="9" t="s">
        <v>176</v>
      </c>
      <c r="I128" s="9" t="s">
        <v>24</v>
      </c>
      <c r="J128" s="9" t="s">
        <v>25</v>
      </c>
      <c r="K128" s="9" t="s">
        <v>178</v>
      </c>
      <c r="L128" s="6" t="s">
        <v>663</v>
      </c>
      <c r="M128" s="6" t="s">
        <v>27</v>
      </c>
      <c r="N128" s="10" t="s">
        <v>172</v>
      </c>
      <c r="O128" s="11">
        <v>30270.0</v>
      </c>
      <c r="P128" s="12" t="str">
        <f t="shared" si="3"/>
        <v>Christopher_</v>
      </c>
      <c r="Q128" s="12" t="str">
        <f t="shared" si="4"/>
        <v>Gartell</v>
      </c>
      <c r="R128" s="12">
        <f t="shared" si="5"/>
        <v>10</v>
      </c>
      <c r="S128" s="12">
        <f t="shared" si="6"/>
        <v>221</v>
      </c>
      <c r="T128" s="12" t="str">
        <f>VLOOKUP(R128,'TEMP Data'!$E:$G,3)&amp;".com"&amp;vlookup(J128,'TEMP Data'!$A:$C,3)</f>
        <v>@hotmail.com.uk</v>
      </c>
    </row>
    <row r="129">
      <c r="A129" s="6" t="s">
        <v>664</v>
      </c>
      <c r="B129" s="7" t="str">
        <f>vlookup(N129,'TEMP Data'!$M:$P,mod(R129,4)+1)</f>
        <v>Christophe</v>
      </c>
      <c r="C129" s="6" t="s">
        <v>665</v>
      </c>
      <c r="D129" s="7" t="str">
        <f t="shared" si="1"/>
        <v>Christopher_Eschelle@hotmail.com.co</v>
      </c>
      <c r="E129" s="8" t="str">
        <f t="shared" si="2"/>
        <v>2009-10-04</v>
      </c>
      <c r="F129" s="6" t="s">
        <v>45</v>
      </c>
      <c r="G129" s="13" t="s">
        <v>666</v>
      </c>
      <c r="H129" s="9" t="s">
        <v>667</v>
      </c>
      <c r="I129" s="9" t="s">
        <v>33</v>
      </c>
      <c r="J129" s="9" t="s">
        <v>668</v>
      </c>
      <c r="K129" s="9">
        <v>110321.0</v>
      </c>
      <c r="L129" s="6" t="s">
        <v>669</v>
      </c>
      <c r="M129" s="6" t="s">
        <v>27</v>
      </c>
      <c r="N129" s="10" t="s">
        <v>172</v>
      </c>
      <c r="O129" s="11">
        <v>40090.0</v>
      </c>
      <c r="P129" s="12" t="str">
        <f t="shared" si="3"/>
        <v>Christopher_</v>
      </c>
      <c r="Q129" s="12" t="str">
        <f t="shared" si="4"/>
        <v>Eschelle</v>
      </c>
      <c r="R129" s="12">
        <f t="shared" si="5"/>
        <v>10</v>
      </c>
      <c r="S129" s="12">
        <f t="shared" si="6"/>
        <v>124</v>
      </c>
      <c r="T129" s="12" t="str">
        <f>VLOOKUP(R129,'TEMP Data'!$E:$G,3)&amp;".com"&amp;vlookup(J129,'TEMP Data'!$A:$C,3)</f>
        <v>@hotmail.com.co</v>
      </c>
    </row>
    <row r="130">
      <c r="A130" s="6" t="s">
        <v>670</v>
      </c>
      <c r="B130" s="7" t="str">
        <f>vlookup(N130,'TEMP Data'!$M:$P,mod(R130,4)+1)</f>
        <v>Dan</v>
      </c>
      <c r="C130" s="6" t="s">
        <v>671</v>
      </c>
      <c r="D130" s="7" t="str">
        <f t="shared" si="1"/>
        <v>DBreeton148@yahoo.com.uk</v>
      </c>
      <c r="E130" s="8" t="str">
        <f t="shared" si="2"/>
        <v>2007-09-26</v>
      </c>
      <c r="F130" s="6" t="s">
        <v>58</v>
      </c>
      <c r="G130" s="13" t="s">
        <v>672</v>
      </c>
      <c r="H130" s="9" t="s">
        <v>23</v>
      </c>
      <c r="I130" s="9" t="s">
        <v>24</v>
      </c>
      <c r="J130" s="9" t="s">
        <v>25</v>
      </c>
      <c r="K130" s="9" t="s">
        <v>26</v>
      </c>
      <c r="L130" s="6" t="s">
        <v>673</v>
      </c>
      <c r="M130" s="6" t="s">
        <v>27</v>
      </c>
      <c r="N130" s="10" t="s">
        <v>196</v>
      </c>
      <c r="O130" s="11">
        <v>39351.0</v>
      </c>
      <c r="P130" s="12" t="str">
        <f t="shared" si="3"/>
        <v>D</v>
      </c>
      <c r="Q130" s="12" t="str">
        <f t="shared" si="4"/>
        <v>Breeton148</v>
      </c>
      <c r="R130" s="12">
        <f t="shared" si="5"/>
        <v>3</v>
      </c>
      <c r="S130" s="12">
        <f t="shared" si="6"/>
        <v>148</v>
      </c>
      <c r="T130" s="12" t="str">
        <f>VLOOKUP(R130,'TEMP Data'!$E:$G,3)&amp;".com"&amp;vlookup(J130,'TEMP Data'!$A:$C,3)</f>
        <v>@yahoo.com.uk</v>
      </c>
    </row>
    <row r="131">
      <c r="A131" s="6" t="s">
        <v>674</v>
      </c>
      <c r="B131" s="7" t="str">
        <f>vlookup(N131,'TEMP Data'!$M:$P,mod(R131,4)+1)</f>
        <v>Dan</v>
      </c>
      <c r="C131" s="6" t="s">
        <v>675</v>
      </c>
      <c r="D131" s="7" t="str">
        <f t="shared" si="1"/>
        <v>Daniel_Morphet@hotmail.com.be</v>
      </c>
      <c r="E131" s="8" t="str">
        <f t="shared" si="2"/>
        <v>1963-04-09</v>
      </c>
      <c r="F131" s="6" t="s">
        <v>58</v>
      </c>
      <c r="G131" s="13" t="s">
        <v>676</v>
      </c>
      <c r="H131" s="9" t="s">
        <v>163</v>
      </c>
      <c r="I131" s="9" t="s">
        <v>163</v>
      </c>
      <c r="J131" s="9" t="s">
        <v>164</v>
      </c>
      <c r="K131" s="9">
        <v>1000.0</v>
      </c>
      <c r="L131" s="6" t="s">
        <v>677</v>
      </c>
      <c r="M131" s="6" t="s">
        <v>27</v>
      </c>
      <c r="N131" s="10" t="s">
        <v>196</v>
      </c>
      <c r="O131" s="11">
        <v>23110.0</v>
      </c>
      <c r="P131" s="12" t="str">
        <f t="shared" si="3"/>
        <v>Daniel_</v>
      </c>
      <c r="Q131" s="12" t="str">
        <f t="shared" si="4"/>
        <v>Morphet</v>
      </c>
      <c r="R131" s="12">
        <f t="shared" si="5"/>
        <v>7</v>
      </c>
      <c r="S131" s="12">
        <f t="shared" si="6"/>
        <v>187</v>
      </c>
      <c r="T131" s="12" t="str">
        <f>VLOOKUP(R131,'TEMP Data'!$E:$G,3)&amp;".com"&amp;vlookup(J131,'TEMP Data'!$A:$C,3)</f>
        <v>@hotmail.com.be</v>
      </c>
    </row>
    <row r="132">
      <c r="A132" s="6" t="s">
        <v>678</v>
      </c>
      <c r="B132" s="7" t="str">
        <f>vlookup(N132,'TEMP Data'!$M:$P,mod(R132,4)+1)</f>
        <v>Daniell</v>
      </c>
      <c r="C132" s="6" t="s">
        <v>679</v>
      </c>
      <c r="D132" s="7" t="str">
        <f t="shared" si="1"/>
        <v>Daniel_LeStrange@aol.com.nl</v>
      </c>
      <c r="E132" s="8" t="str">
        <f t="shared" si="2"/>
        <v/>
      </c>
      <c r="F132" s="6" t="s">
        <v>187</v>
      </c>
      <c r="G132" s="13" t="s">
        <v>680</v>
      </c>
      <c r="H132" s="9" t="s">
        <v>96</v>
      </c>
      <c r="I132" s="9" t="s">
        <v>483</v>
      </c>
      <c r="J132" s="9" t="s">
        <v>97</v>
      </c>
      <c r="K132" s="9" t="s">
        <v>515</v>
      </c>
      <c r="L132" s="6" t="s">
        <v>681</v>
      </c>
      <c r="M132" s="6" t="s">
        <v>27</v>
      </c>
      <c r="N132" s="10" t="s">
        <v>196</v>
      </c>
      <c r="O132" s="12"/>
      <c r="P132" s="12" t="str">
        <f t="shared" si="3"/>
        <v>Daniel_</v>
      </c>
      <c r="Q132" s="12" t="str">
        <f t="shared" si="4"/>
        <v>LeStrange</v>
      </c>
      <c r="R132" s="12">
        <f t="shared" si="5"/>
        <v>6</v>
      </c>
      <c r="S132" s="12">
        <f t="shared" si="6"/>
        <v>242</v>
      </c>
      <c r="T132" s="12" t="str">
        <f>VLOOKUP(R132,'TEMP Data'!$E:$G,3)&amp;".com"&amp;vlookup(J132,'TEMP Data'!$A:$C,3)</f>
        <v>@aol.com.nl</v>
      </c>
    </row>
    <row r="133">
      <c r="A133" s="6" t="s">
        <v>682</v>
      </c>
      <c r="B133" s="7" t="str">
        <f>vlookup(N133,'TEMP Data'!$M:$P,mod(R133,4)+1)</f>
        <v>Daniell</v>
      </c>
      <c r="C133" s="6" t="s">
        <v>683</v>
      </c>
      <c r="D133" s="7" t="str">
        <f t="shared" si="1"/>
        <v>Daniel_Vidler@aol.com</v>
      </c>
      <c r="E133" s="8" t="str">
        <f t="shared" si="2"/>
        <v/>
      </c>
      <c r="F133" s="6" t="s">
        <v>58</v>
      </c>
      <c r="G133" s="13" t="s">
        <v>684</v>
      </c>
      <c r="H133" s="9" t="s">
        <v>137</v>
      </c>
      <c r="I133" s="9" t="s">
        <v>66</v>
      </c>
      <c r="J133" s="9" t="s">
        <v>138</v>
      </c>
      <c r="K133" s="9">
        <v>90001.0</v>
      </c>
      <c r="L133" s="6"/>
      <c r="M133" s="6" t="s">
        <v>27</v>
      </c>
      <c r="N133" s="10" t="s">
        <v>196</v>
      </c>
      <c r="O133" s="12"/>
      <c r="P133" s="12" t="str">
        <f t="shared" si="3"/>
        <v>Daniel_</v>
      </c>
      <c r="Q133" s="12" t="str">
        <f t="shared" si="4"/>
        <v>Vidler</v>
      </c>
      <c r="R133" s="12">
        <f t="shared" si="5"/>
        <v>6</v>
      </c>
      <c r="S133" s="12">
        <f t="shared" si="6"/>
        <v>94</v>
      </c>
      <c r="T133" s="12" t="str">
        <f>VLOOKUP(R133,'TEMP Data'!$E:$G,3)&amp;".com"&amp;vlookup(J133,'TEMP Data'!$A:$C,3)</f>
        <v>@aol.com</v>
      </c>
    </row>
    <row r="134">
      <c r="A134" s="6" t="s">
        <v>685</v>
      </c>
      <c r="B134" s="7" t="str">
        <f>vlookup(N134,'TEMP Data'!$M:$P,mod(R134,4)+1)</f>
        <v>Elizabeth</v>
      </c>
      <c r="C134" s="6" t="s">
        <v>686</v>
      </c>
      <c r="D134" s="7" t="str">
        <f t="shared" si="1"/>
        <v>ETivnan26@apple.com.se</v>
      </c>
      <c r="E134" s="8" t="str">
        <f t="shared" si="2"/>
        <v>2007-10-12</v>
      </c>
      <c r="F134" s="6" t="s">
        <v>58</v>
      </c>
      <c r="G134" s="9" t="s">
        <v>687</v>
      </c>
      <c r="H134" s="9" t="s">
        <v>688</v>
      </c>
      <c r="I134" s="9" t="s">
        <v>33</v>
      </c>
      <c r="J134" s="9" t="s">
        <v>689</v>
      </c>
      <c r="K134" s="9">
        <v>11120.0</v>
      </c>
      <c r="L134" s="6" t="s">
        <v>690</v>
      </c>
      <c r="M134" s="6" t="s">
        <v>27</v>
      </c>
      <c r="N134" s="10" t="s">
        <v>216</v>
      </c>
      <c r="O134" s="11">
        <v>39367.0</v>
      </c>
      <c r="P134" s="12" t="str">
        <f t="shared" si="3"/>
        <v>E</v>
      </c>
      <c r="Q134" s="12" t="str">
        <f t="shared" si="4"/>
        <v>Tivnan26</v>
      </c>
      <c r="R134" s="12">
        <f t="shared" si="5"/>
        <v>4</v>
      </c>
      <c r="S134" s="12">
        <f t="shared" si="6"/>
        <v>26</v>
      </c>
      <c r="T134" s="12" t="str">
        <f>VLOOKUP(R134,'TEMP Data'!$E:$G,3)&amp;".com"&amp;vlookup(J134,'TEMP Data'!$A:$C,3)</f>
        <v>@apple.com.se</v>
      </c>
    </row>
    <row r="135">
      <c r="A135" s="6" t="s">
        <v>691</v>
      </c>
      <c r="B135" s="7" t="str">
        <f>vlookup(N135,'TEMP Data'!$M:$P,mod(R135,4)+1)</f>
        <v>Elizabeth</v>
      </c>
      <c r="C135" s="6" t="s">
        <v>692</v>
      </c>
      <c r="D135" s="7" t="str">
        <f t="shared" si="1"/>
        <v>ECollecott225@apple.com.uk</v>
      </c>
      <c r="E135" s="8" t="str">
        <f t="shared" si="2"/>
        <v>1970-07-31</v>
      </c>
      <c r="F135" s="6" t="s">
        <v>45</v>
      </c>
      <c r="G135" s="9" t="s">
        <v>693</v>
      </c>
      <c r="H135" s="9" t="s">
        <v>176</v>
      </c>
      <c r="I135" s="9" t="s">
        <v>24</v>
      </c>
      <c r="J135" s="9" t="s">
        <v>177</v>
      </c>
      <c r="K135" s="9" t="s">
        <v>178</v>
      </c>
      <c r="L135" s="6" t="s">
        <v>694</v>
      </c>
      <c r="M135" s="6" t="s">
        <v>27</v>
      </c>
      <c r="N135" s="10" t="s">
        <v>216</v>
      </c>
      <c r="O135" s="11">
        <v>25780.0</v>
      </c>
      <c r="P135" s="12" t="str">
        <f t="shared" si="3"/>
        <v>E</v>
      </c>
      <c r="Q135" s="12" t="str">
        <f t="shared" si="4"/>
        <v>Collecott225</v>
      </c>
      <c r="R135" s="12">
        <f t="shared" si="5"/>
        <v>4</v>
      </c>
      <c r="S135" s="12">
        <f t="shared" si="6"/>
        <v>225</v>
      </c>
      <c r="T135" s="12" t="str">
        <f>VLOOKUP(R135,'TEMP Data'!$E:$G,3)&amp;".com"&amp;vlookup(J135,'TEMP Data'!$A:$C,3)</f>
        <v>@apple.com.uk</v>
      </c>
    </row>
    <row r="136">
      <c r="A136" s="6" t="s">
        <v>695</v>
      </c>
      <c r="B136" s="7" t="str">
        <f>vlookup(N136,'TEMP Data'!$M:$P,mod(R136,4)+1)</f>
        <v>Elizabith</v>
      </c>
      <c r="C136" s="6" t="s">
        <v>696</v>
      </c>
      <c r="D136" s="7" t="str">
        <f t="shared" si="1"/>
        <v>Elizabeth_Haville@hotmail.com.hu</v>
      </c>
      <c r="E136" s="8" t="str">
        <f t="shared" si="2"/>
        <v>1968-08-21</v>
      </c>
      <c r="F136" s="6" t="s">
        <v>58</v>
      </c>
      <c r="G136" s="13" t="s">
        <v>697</v>
      </c>
      <c r="H136" s="9" t="s">
        <v>119</v>
      </c>
      <c r="I136" s="9" t="s">
        <v>33</v>
      </c>
      <c r="J136" s="9" t="s">
        <v>120</v>
      </c>
      <c r="K136" s="9">
        <v>1051.0</v>
      </c>
      <c r="L136" s="6"/>
      <c r="M136" s="6" t="s">
        <v>27</v>
      </c>
      <c r="N136" s="10" t="s">
        <v>216</v>
      </c>
      <c r="O136" s="11">
        <v>25071.0</v>
      </c>
      <c r="P136" s="12" t="str">
        <f t="shared" si="3"/>
        <v>Elizabeth_</v>
      </c>
      <c r="Q136" s="12" t="str">
        <f t="shared" si="4"/>
        <v>Haville</v>
      </c>
      <c r="R136" s="12">
        <f t="shared" si="5"/>
        <v>10</v>
      </c>
      <c r="S136" s="12">
        <f t="shared" si="6"/>
        <v>230</v>
      </c>
      <c r="T136" s="12" t="str">
        <f>VLOOKUP(R136,'TEMP Data'!$E:$G,3)&amp;".com"&amp;vlookup(J136,'TEMP Data'!$A:$C,3)</f>
        <v>@hotmail.com.hu</v>
      </c>
    </row>
    <row r="137">
      <c r="A137" s="6" t="s">
        <v>698</v>
      </c>
      <c r="B137" s="7" t="str">
        <f>vlookup(N137,'TEMP Data'!$M:$P,mod(R137,4)+1)</f>
        <v>Lizbeth</v>
      </c>
      <c r="C137" s="6" t="s">
        <v>699</v>
      </c>
      <c r="D137" s="7" t="str">
        <f t="shared" si="1"/>
        <v>Elizabeth_Casham@hotmail.com.kw</v>
      </c>
      <c r="E137" s="8" t="str">
        <f t="shared" si="2"/>
        <v>1970-08-10</v>
      </c>
      <c r="F137" s="6" t="s">
        <v>58</v>
      </c>
      <c r="G137" s="13" t="s">
        <v>700</v>
      </c>
      <c r="H137" s="9" t="s">
        <v>701</v>
      </c>
      <c r="I137" s="9" t="s">
        <v>33</v>
      </c>
      <c r="J137" s="9" t="s">
        <v>702</v>
      </c>
      <c r="K137" s="9">
        <v>13001.0</v>
      </c>
      <c r="L137" s="6" t="s">
        <v>703</v>
      </c>
      <c r="M137" s="6" t="s">
        <v>27</v>
      </c>
      <c r="N137" s="10" t="s">
        <v>216</v>
      </c>
      <c r="O137" s="11">
        <v>25790.0</v>
      </c>
      <c r="P137" s="12" t="str">
        <f t="shared" si="3"/>
        <v>Elizabeth_</v>
      </c>
      <c r="Q137" s="12" t="str">
        <f t="shared" si="4"/>
        <v>Casham</v>
      </c>
      <c r="R137" s="12">
        <f t="shared" si="5"/>
        <v>7</v>
      </c>
      <c r="S137" s="12">
        <f t="shared" si="6"/>
        <v>136</v>
      </c>
      <c r="T137" s="12" t="str">
        <f>VLOOKUP(R137,'TEMP Data'!$E:$G,3)&amp;".com"&amp;vlookup(J137,'TEMP Data'!$A:$C,3)</f>
        <v>@hotmail.com.kw</v>
      </c>
    </row>
    <row r="138">
      <c r="A138" s="6" t="s">
        <v>704</v>
      </c>
      <c r="B138" s="7" t="str">
        <f>vlookup(N138,'TEMP Data'!$M:$P,mod(R138,4)+1)</f>
        <v>Amelie</v>
      </c>
      <c r="C138" s="6" t="s">
        <v>705</v>
      </c>
      <c r="D138" s="7" t="str">
        <f t="shared" si="1"/>
        <v>Emily_Jereatt@hotmail.com</v>
      </c>
      <c r="E138" s="8" t="str">
        <f t="shared" si="2"/>
        <v>1976-03-27</v>
      </c>
      <c r="F138" s="6" t="s">
        <v>45</v>
      </c>
      <c r="G138" s="13" t="s">
        <v>706</v>
      </c>
      <c r="H138" s="9" t="s">
        <v>707</v>
      </c>
      <c r="I138" s="9" t="s">
        <v>79</v>
      </c>
      <c r="J138" s="9" t="s">
        <v>67</v>
      </c>
      <c r="K138" s="9">
        <v>10987.0</v>
      </c>
      <c r="L138" s="6" t="s">
        <v>708</v>
      </c>
      <c r="M138" s="6" t="s">
        <v>27</v>
      </c>
      <c r="N138" s="10" t="s">
        <v>239</v>
      </c>
      <c r="O138" s="11">
        <v>27846.0</v>
      </c>
      <c r="P138" s="12" t="str">
        <f t="shared" si="3"/>
        <v>Emily_</v>
      </c>
      <c r="Q138" s="12" t="str">
        <f t="shared" si="4"/>
        <v>Jereatt</v>
      </c>
      <c r="R138" s="12">
        <f t="shared" si="5"/>
        <v>7</v>
      </c>
      <c r="S138" s="12">
        <f t="shared" si="6"/>
        <v>223</v>
      </c>
      <c r="T138" s="12" t="str">
        <f>VLOOKUP(R138,'TEMP Data'!$E:$G,3)&amp;".com"&amp;vlookup(J138,'TEMP Data'!$A:$C,3)</f>
        <v>@hotmail.com</v>
      </c>
    </row>
    <row r="139">
      <c r="A139" s="6" t="s">
        <v>709</v>
      </c>
      <c r="B139" s="7" t="str">
        <f>vlookup(N139,'TEMP Data'!$M:$P,mod(R139,4)+1)</f>
        <v>Amelie</v>
      </c>
      <c r="C139" s="6" t="s">
        <v>210</v>
      </c>
      <c r="D139" s="7" t="str">
        <f t="shared" si="1"/>
        <v>Emily_Filippov@hotmail.com.ca</v>
      </c>
      <c r="E139" s="8" t="str">
        <f t="shared" si="2"/>
        <v>1978-07-01</v>
      </c>
      <c r="F139" s="6"/>
      <c r="G139" s="9" t="s">
        <v>710</v>
      </c>
      <c r="H139" s="9" t="s">
        <v>711</v>
      </c>
      <c r="I139" s="9" t="s">
        <v>712</v>
      </c>
      <c r="J139" s="9" t="s">
        <v>227</v>
      </c>
      <c r="K139" s="9" t="s">
        <v>713</v>
      </c>
      <c r="L139" s="6" t="s">
        <v>714</v>
      </c>
      <c r="M139" s="6" t="s">
        <v>27</v>
      </c>
      <c r="N139" s="10" t="s">
        <v>239</v>
      </c>
      <c r="O139" s="11">
        <v>28672.0</v>
      </c>
      <c r="P139" s="12" t="str">
        <f t="shared" si="3"/>
        <v>Emily_</v>
      </c>
      <c r="Q139" s="12" t="str">
        <f t="shared" si="4"/>
        <v>Filippov</v>
      </c>
      <c r="R139" s="12">
        <f t="shared" si="5"/>
        <v>7</v>
      </c>
      <c r="S139" s="12">
        <f t="shared" si="6"/>
        <v>77</v>
      </c>
      <c r="T139" s="12" t="str">
        <f>VLOOKUP(R139,'TEMP Data'!$E:$G,3)&amp;".com"&amp;vlookup(J139,'TEMP Data'!$A:$C,3)</f>
        <v>@hotmail.com.ca</v>
      </c>
    </row>
    <row r="140">
      <c r="A140" s="6" t="s">
        <v>715</v>
      </c>
      <c r="B140" s="7" t="str">
        <f>vlookup(N140,'TEMP Data'!$M:$P,mod(R140,4)+1)</f>
        <v>Emmaleigh</v>
      </c>
      <c r="C140" s="6" t="s">
        <v>716</v>
      </c>
      <c r="D140" s="7" t="str">
        <f t="shared" si="1"/>
        <v>Emily_Perford@hotmail.com</v>
      </c>
      <c r="E140" s="8" t="str">
        <f t="shared" si="2"/>
        <v>1966-03-27</v>
      </c>
      <c r="F140" s="6" t="s">
        <v>58</v>
      </c>
      <c r="G140" s="13" t="s">
        <v>717</v>
      </c>
      <c r="H140" s="9" t="s">
        <v>91</v>
      </c>
      <c r="I140" s="9" t="s">
        <v>66</v>
      </c>
      <c r="J140" s="9" t="s">
        <v>67</v>
      </c>
      <c r="K140" s="9">
        <v>10987.0</v>
      </c>
      <c r="L140" s="6"/>
      <c r="M140" s="6" t="s">
        <v>27</v>
      </c>
      <c r="N140" s="10" t="s">
        <v>239</v>
      </c>
      <c r="O140" s="11">
        <v>24193.0</v>
      </c>
      <c r="P140" s="12" t="str">
        <f t="shared" si="3"/>
        <v>Emily_</v>
      </c>
      <c r="Q140" s="12" t="str">
        <f t="shared" si="4"/>
        <v>Perford</v>
      </c>
      <c r="R140" s="12">
        <f t="shared" si="5"/>
        <v>10</v>
      </c>
      <c r="S140" s="12">
        <f t="shared" si="6"/>
        <v>94</v>
      </c>
      <c r="T140" s="12" t="str">
        <f>VLOOKUP(R140,'TEMP Data'!$E:$G,3)&amp;".com"&amp;vlookup(J140,'TEMP Data'!$A:$C,3)</f>
        <v>@hotmail.com</v>
      </c>
    </row>
    <row r="141">
      <c r="A141" s="6" t="s">
        <v>718</v>
      </c>
      <c r="B141" s="7" t="str">
        <f>vlookup(N141,'TEMP Data'!$M:$P,mod(R141,4)+1)</f>
        <v>Emily</v>
      </c>
      <c r="C141" s="6" t="s">
        <v>719</v>
      </c>
      <c r="D141" s="7" t="str">
        <f t="shared" si="1"/>
        <v>Emily_Skipp@gmail.com</v>
      </c>
      <c r="E141" s="8" t="str">
        <f t="shared" si="2"/>
        <v>1983-04-29</v>
      </c>
      <c r="F141" s="6" t="s">
        <v>58</v>
      </c>
      <c r="G141" s="9" t="s">
        <v>720</v>
      </c>
      <c r="H141" s="9" t="s">
        <v>270</v>
      </c>
      <c r="I141" s="9" t="s">
        <v>66</v>
      </c>
      <c r="J141" s="9" t="s">
        <v>67</v>
      </c>
      <c r="K141" s="9">
        <v>23456.0</v>
      </c>
      <c r="L141" s="6" t="s">
        <v>721</v>
      </c>
      <c r="M141" s="6" t="s">
        <v>27</v>
      </c>
      <c r="N141" s="10" t="s">
        <v>239</v>
      </c>
      <c r="O141" s="11">
        <v>30435.0</v>
      </c>
      <c r="P141" s="12" t="str">
        <f t="shared" si="3"/>
        <v>Emily_</v>
      </c>
      <c r="Q141" s="12" t="str">
        <f t="shared" si="4"/>
        <v>Skipp</v>
      </c>
      <c r="R141" s="12">
        <f t="shared" si="5"/>
        <v>8</v>
      </c>
      <c r="S141" s="12">
        <f t="shared" si="6"/>
        <v>132</v>
      </c>
      <c r="T141" s="12" t="str">
        <f>VLOOKUP(R141,'TEMP Data'!$E:$G,3)&amp;".com"&amp;vlookup(J141,'TEMP Data'!$A:$C,3)</f>
        <v>@gmail.com</v>
      </c>
    </row>
    <row r="142">
      <c r="A142" s="6" t="s">
        <v>722</v>
      </c>
      <c r="B142" s="7" t="str">
        <f>vlookup(N142,'TEMP Data'!$M:$P,mod(R142,4)+1)</f>
        <v>Ema</v>
      </c>
      <c r="C142" s="6" t="s">
        <v>723</v>
      </c>
      <c r="D142" s="7" t="str">
        <f t="shared" si="1"/>
        <v>Emma_Lorie@aol.com</v>
      </c>
      <c r="E142" s="8" t="str">
        <f t="shared" si="2"/>
        <v>1989-06-25</v>
      </c>
      <c r="F142" s="6" t="s">
        <v>187</v>
      </c>
      <c r="G142" s="13" t="s">
        <v>724</v>
      </c>
      <c r="H142" s="9" t="s">
        <v>333</v>
      </c>
      <c r="I142" s="9" t="s">
        <v>79</v>
      </c>
      <c r="J142" s="9" t="s">
        <v>67</v>
      </c>
      <c r="K142" s="9">
        <v>23456.0</v>
      </c>
      <c r="L142" s="6"/>
      <c r="M142" s="6" t="s">
        <v>27</v>
      </c>
      <c r="N142" s="10" t="s">
        <v>262</v>
      </c>
      <c r="O142" s="11">
        <v>32684.0</v>
      </c>
      <c r="P142" s="12" t="str">
        <f t="shared" si="3"/>
        <v>Emma_</v>
      </c>
      <c r="Q142" s="12" t="str">
        <f t="shared" si="4"/>
        <v>Lorie</v>
      </c>
      <c r="R142" s="12">
        <f t="shared" si="5"/>
        <v>6</v>
      </c>
      <c r="S142" s="12">
        <f t="shared" si="6"/>
        <v>38</v>
      </c>
      <c r="T142" s="12" t="str">
        <f>VLOOKUP(R142,'TEMP Data'!$E:$G,3)&amp;".com"&amp;vlookup(J142,'TEMP Data'!$A:$C,3)</f>
        <v>@aol.com</v>
      </c>
    </row>
    <row r="143">
      <c r="A143" s="6" t="s">
        <v>725</v>
      </c>
      <c r="B143" s="7" t="str">
        <f>vlookup(N143,'TEMP Data'!$M:$P,mod(R143,4)+1)</f>
        <v>Emm</v>
      </c>
      <c r="C143" s="6" t="s">
        <v>726</v>
      </c>
      <c r="D143" s="7" t="str">
        <f t="shared" si="1"/>
        <v>Emma_Aslum@hotmail.com.kr</v>
      </c>
      <c r="E143" s="8" t="str">
        <f t="shared" si="2"/>
        <v/>
      </c>
      <c r="F143" s="6"/>
      <c r="G143" s="13" t="s">
        <v>727</v>
      </c>
      <c r="H143" s="9" t="s">
        <v>250</v>
      </c>
      <c r="I143" s="9" t="s">
        <v>250</v>
      </c>
      <c r="J143" s="9" t="s">
        <v>251</v>
      </c>
      <c r="K143" s="9">
        <v>4347.0</v>
      </c>
      <c r="L143" s="6"/>
      <c r="M143" s="6" t="s">
        <v>27</v>
      </c>
      <c r="N143" s="10" t="s">
        <v>262</v>
      </c>
      <c r="O143" s="12"/>
      <c r="P143" s="12" t="str">
        <f t="shared" si="3"/>
        <v>Emma_</v>
      </c>
      <c r="Q143" s="12" t="str">
        <f t="shared" si="4"/>
        <v>Aslum</v>
      </c>
      <c r="R143" s="12">
        <f t="shared" si="5"/>
        <v>7</v>
      </c>
      <c r="S143" s="12">
        <f t="shared" si="6"/>
        <v>131</v>
      </c>
      <c r="T143" s="12" t="str">
        <f>VLOOKUP(R143,'TEMP Data'!$E:$G,3)&amp;".com"&amp;vlookup(J143,'TEMP Data'!$A:$C,3)</f>
        <v>@hotmail.com.kr</v>
      </c>
    </row>
    <row r="144">
      <c r="A144" s="6" t="s">
        <v>728</v>
      </c>
      <c r="B144" s="7" t="str">
        <f>vlookup(N144,'TEMP Data'!$M:$P,mod(R144,4)+1)</f>
        <v>Emm</v>
      </c>
      <c r="C144" s="6" t="s">
        <v>729</v>
      </c>
      <c r="D144" s="7" t="str">
        <f t="shared" si="1"/>
        <v>Emma_O'Roan@hotmail.com</v>
      </c>
      <c r="E144" s="8" t="str">
        <f t="shared" si="2"/>
        <v/>
      </c>
      <c r="F144" s="6" t="s">
        <v>45</v>
      </c>
      <c r="G144" s="13" t="s">
        <v>730</v>
      </c>
      <c r="H144" s="9" t="s">
        <v>731</v>
      </c>
      <c r="I144" s="9" t="s">
        <v>109</v>
      </c>
      <c r="J144" s="9" t="s">
        <v>67</v>
      </c>
      <c r="K144" s="9">
        <v>87654.0</v>
      </c>
      <c r="L144" s="6" t="s">
        <v>732</v>
      </c>
      <c r="M144" s="6" t="s">
        <v>27</v>
      </c>
      <c r="N144" s="10" t="s">
        <v>262</v>
      </c>
      <c r="O144" s="12"/>
      <c r="P144" s="12" t="str">
        <f t="shared" si="3"/>
        <v>Emma_</v>
      </c>
      <c r="Q144" s="12" t="str">
        <f t="shared" si="4"/>
        <v>O'Roan</v>
      </c>
      <c r="R144" s="12">
        <f t="shared" si="5"/>
        <v>7</v>
      </c>
      <c r="S144" s="12">
        <f t="shared" si="6"/>
        <v>186</v>
      </c>
      <c r="T144" s="12" t="str">
        <f>VLOOKUP(R144,'TEMP Data'!$E:$G,3)&amp;".com"&amp;vlookup(J144,'TEMP Data'!$A:$C,3)</f>
        <v>@hotmail.com</v>
      </c>
    </row>
    <row r="145">
      <c r="A145" s="6" t="s">
        <v>733</v>
      </c>
      <c r="B145" s="7" t="str">
        <f>vlookup(N145,'TEMP Data'!$M:$P,mod(R145,4)+1)</f>
        <v>Emma</v>
      </c>
      <c r="C145" s="6" t="s">
        <v>734</v>
      </c>
      <c r="D145" s="7" t="str">
        <f t="shared" si="1"/>
        <v>Emma_Fretwell@gmail.com.fr</v>
      </c>
      <c r="E145" s="8" t="str">
        <f t="shared" si="2"/>
        <v/>
      </c>
      <c r="F145" s="6" t="s">
        <v>58</v>
      </c>
      <c r="G145" s="13" t="s">
        <v>735</v>
      </c>
      <c r="H145" s="9" t="s">
        <v>147</v>
      </c>
      <c r="I145" s="9" t="s">
        <v>736</v>
      </c>
      <c r="J145" s="9" t="s">
        <v>148</v>
      </c>
      <c r="K145" s="9">
        <v>75001.0</v>
      </c>
      <c r="L145" s="6"/>
      <c r="M145" s="6" t="s">
        <v>27</v>
      </c>
      <c r="N145" s="10" t="s">
        <v>262</v>
      </c>
      <c r="O145" s="12"/>
      <c r="P145" s="12" t="str">
        <f t="shared" si="3"/>
        <v>Emma_</v>
      </c>
      <c r="Q145" s="12" t="str">
        <f t="shared" si="4"/>
        <v>Fretwell</v>
      </c>
      <c r="R145" s="12">
        <f t="shared" si="5"/>
        <v>8</v>
      </c>
      <c r="S145" s="12">
        <f t="shared" si="6"/>
        <v>226</v>
      </c>
      <c r="T145" s="12" t="str">
        <f>VLOOKUP(R145,'TEMP Data'!$E:$G,3)&amp;".com"&amp;vlookup(J145,'TEMP Data'!$A:$C,3)</f>
        <v>@gmail.com.fr</v>
      </c>
    </row>
    <row r="146">
      <c r="A146" s="6" t="s">
        <v>737</v>
      </c>
      <c r="B146" s="7" t="str">
        <f>vlookup(N146,'TEMP Data'!$M:$P,mod(R146,4)+1)</f>
        <v>Eitan</v>
      </c>
      <c r="C146" s="6" t="s">
        <v>738</v>
      </c>
      <c r="D146" s="7" t="str">
        <f t="shared" si="1"/>
        <v>Ethan_McGarrie@yahoo.com.fr</v>
      </c>
      <c r="E146" s="8" t="str">
        <f t="shared" si="2"/>
        <v>1999-04-21</v>
      </c>
      <c r="F146" s="6"/>
      <c r="G146" s="13" t="s">
        <v>739</v>
      </c>
      <c r="H146" s="9" t="s">
        <v>147</v>
      </c>
      <c r="I146" s="9" t="s">
        <v>183</v>
      </c>
      <c r="J146" s="9" t="s">
        <v>148</v>
      </c>
      <c r="K146" s="9">
        <v>75001.0</v>
      </c>
      <c r="L146" s="6" t="s">
        <v>740</v>
      </c>
      <c r="M146" s="6" t="s">
        <v>27</v>
      </c>
      <c r="N146" s="10" t="s">
        <v>283</v>
      </c>
      <c r="O146" s="11">
        <v>36271.0</v>
      </c>
      <c r="P146" s="12" t="str">
        <f t="shared" si="3"/>
        <v>Ethan_</v>
      </c>
      <c r="Q146" s="12" t="str">
        <f t="shared" si="4"/>
        <v>McGarrie</v>
      </c>
      <c r="R146" s="12">
        <f t="shared" si="5"/>
        <v>9</v>
      </c>
      <c r="S146" s="12">
        <f t="shared" si="6"/>
        <v>104</v>
      </c>
      <c r="T146" s="12" t="str">
        <f>VLOOKUP(R146,'TEMP Data'!$E:$G,3)&amp;".com"&amp;vlookup(J146,'TEMP Data'!$A:$C,3)</f>
        <v>@yahoo.com.fr</v>
      </c>
    </row>
    <row r="147">
      <c r="A147" s="6" t="s">
        <v>741</v>
      </c>
      <c r="B147" s="7" t="str">
        <f>vlookup(N147,'TEMP Data'!$M:$P,mod(R147,4)+1)</f>
        <v>Eitan</v>
      </c>
      <c r="C147" s="6" t="s">
        <v>742</v>
      </c>
      <c r="D147" s="7" t="str">
        <f t="shared" si="1"/>
        <v>Ethan_Smalley@yahoo.com</v>
      </c>
      <c r="E147" s="8" t="str">
        <f t="shared" si="2"/>
        <v>2005-07-16</v>
      </c>
      <c r="F147" s="6" t="s">
        <v>58</v>
      </c>
      <c r="G147" s="9" t="s">
        <v>743</v>
      </c>
      <c r="H147" s="9" t="s">
        <v>470</v>
      </c>
      <c r="I147" s="9" t="s">
        <v>66</v>
      </c>
      <c r="J147" s="9" t="s">
        <v>67</v>
      </c>
      <c r="K147" s="9">
        <v>87654.0</v>
      </c>
      <c r="L147" s="6" t="s">
        <v>744</v>
      </c>
      <c r="M147" s="6" t="s">
        <v>27</v>
      </c>
      <c r="N147" s="10" t="s">
        <v>283</v>
      </c>
      <c r="O147" s="11">
        <v>38549.0</v>
      </c>
      <c r="P147" s="12" t="str">
        <f t="shared" si="3"/>
        <v>Ethan_</v>
      </c>
      <c r="Q147" s="12" t="str">
        <f t="shared" si="4"/>
        <v>Smalley</v>
      </c>
      <c r="R147" s="12">
        <f t="shared" si="5"/>
        <v>9</v>
      </c>
      <c r="S147" s="12">
        <f t="shared" si="6"/>
        <v>81</v>
      </c>
      <c r="T147" s="12" t="str">
        <f>VLOOKUP(R147,'TEMP Data'!$E:$G,3)&amp;".com"&amp;vlookup(J147,'TEMP Data'!$A:$C,3)</f>
        <v>@yahoo.com</v>
      </c>
    </row>
    <row r="148">
      <c r="A148" s="6" t="s">
        <v>745</v>
      </c>
      <c r="B148" s="7" t="str">
        <f>vlookup(N148,'TEMP Data'!$M:$P,mod(R148,4)+1)</f>
        <v>Ethen</v>
      </c>
      <c r="C148" s="6" t="s">
        <v>746</v>
      </c>
      <c r="D148" s="7" t="str">
        <f t="shared" si="1"/>
        <v>Ethan_Hobbert@hotmail.com</v>
      </c>
      <c r="E148" s="8" t="str">
        <f t="shared" si="2"/>
        <v/>
      </c>
      <c r="F148" s="6" t="s">
        <v>45</v>
      </c>
      <c r="G148" s="13" t="s">
        <v>747</v>
      </c>
      <c r="H148" s="9" t="s">
        <v>748</v>
      </c>
      <c r="I148" s="9" t="s">
        <v>66</v>
      </c>
      <c r="J148" s="9" t="s">
        <v>67</v>
      </c>
      <c r="K148" s="9">
        <v>10987.0</v>
      </c>
      <c r="L148" s="6"/>
      <c r="M148" s="6" t="s">
        <v>27</v>
      </c>
      <c r="N148" s="10" t="s">
        <v>283</v>
      </c>
      <c r="O148" s="12"/>
      <c r="P148" s="12" t="str">
        <f t="shared" si="3"/>
        <v>Ethan_</v>
      </c>
      <c r="Q148" s="12" t="str">
        <f t="shared" si="4"/>
        <v>Hobbert</v>
      </c>
      <c r="R148" s="12">
        <f t="shared" si="5"/>
        <v>10</v>
      </c>
      <c r="S148" s="12">
        <f t="shared" si="6"/>
        <v>78</v>
      </c>
      <c r="T148" s="12" t="str">
        <f>VLOOKUP(R148,'TEMP Data'!$E:$G,3)&amp;".com"&amp;vlookup(J148,'TEMP Data'!$A:$C,3)</f>
        <v>@hotmail.com</v>
      </c>
    </row>
    <row r="149">
      <c r="A149" s="6" t="s">
        <v>749</v>
      </c>
      <c r="B149" s="7" t="str">
        <f>vlookup(N149,'TEMP Data'!$M:$P,mod(R149,4)+1)</f>
        <v>Eitan</v>
      </c>
      <c r="C149" s="6" t="s">
        <v>750</v>
      </c>
      <c r="D149" s="7" t="str">
        <f t="shared" si="1"/>
        <v>EBothe131@gmail.com.au</v>
      </c>
      <c r="E149" s="8" t="str">
        <f t="shared" si="2"/>
        <v/>
      </c>
      <c r="F149" s="6" t="s">
        <v>58</v>
      </c>
      <c r="G149" s="13" t="s">
        <v>751</v>
      </c>
      <c r="H149" s="9" t="s">
        <v>752</v>
      </c>
      <c r="I149" s="9" t="s">
        <v>753</v>
      </c>
      <c r="J149" s="9" t="s">
        <v>754</v>
      </c>
      <c r="K149" s="9">
        <v>2000.0</v>
      </c>
      <c r="L149" s="6"/>
      <c r="M149" s="6" t="s">
        <v>27</v>
      </c>
      <c r="N149" s="10" t="s">
        <v>283</v>
      </c>
      <c r="O149" s="12"/>
      <c r="P149" s="12" t="str">
        <f t="shared" si="3"/>
        <v>E</v>
      </c>
      <c r="Q149" s="12" t="str">
        <f t="shared" si="4"/>
        <v>Bothe131</v>
      </c>
      <c r="R149" s="12">
        <f t="shared" si="5"/>
        <v>1</v>
      </c>
      <c r="S149" s="12">
        <f t="shared" si="6"/>
        <v>131</v>
      </c>
      <c r="T149" s="12" t="str">
        <f>VLOOKUP(R149,'TEMP Data'!$E:$G,3)&amp;".com"&amp;vlookup(J149,'TEMP Data'!$A:$C,3)</f>
        <v>@gmail.com.au</v>
      </c>
    </row>
    <row r="150">
      <c r="A150" s="6" t="s">
        <v>755</v>
      </c>
      <c r="B150" s="7" t="str">
        <f>vlookup(N150,'TEMP Data'!$M:$P,mod(R150,4)+1)</f>
        <v>Greys</v>
      </c>
      <c r="C150" s="6" t="s">
        <v>756</v>
      </c>
      <c r="D150" s="7" t="str">
        <f t="shared" si="1"/>
        <v>GRoddell183@outlook.com.pt</v>
      </c>
      <c r="E150" s="8" t="str">
        <f t="shared" si="2"/>
        <v/>
      </c>
      <c r="F150" s="6" t="s">
        <v>58</v>
      </c>
      <c r="G150" s="9" t="s">
        <v>757</v>
      </c>
      <c r="H150" s="9" t="s">
        <v>295</v>
      </c>
      <c r="I150" s="9" t="s">
        <v>295</v>
      </c>
      <c r="J150" s="9" t="s">
        <v>296</v>
      </c>
      <c r="K150" s="9" t="s">
        <v>327</v>
      </c>
      <c r="L150" s="6" t="s">
        <v>758</v>
      </c>
      <c r="M150" s="6" t="s">
        <v>27</v>
      </c>
      <c r="N150" s="10" t="s">
        <v>305</v>
      </c>
      <c r="O150" s="14"/>
      <c r="P150" s="12" t="str">
        <f t="shared" si="3"/>
        <v>G</v>
      </c>
      <c r="Q150" s="12" t="str">
        <f t="shared" si="4"/>
        <v>Roddell183</v>
      </c>
      <c r="R150" s="12">
        <f t="shared" si="5"/>
        <v>2</v>
      </c>
      <c r="S150" s="12">
        <f t="shared" si="6"/>
        <v>183</v>
      </c>
      <c r="T150" s="12" t="str">
        <f>VLOOKUP(R150,'TEMP Data'!$E:$G,3)&amp;".com"&amp;vlookup(J150,'TEMP Data'!$A:$C,3)</f>
        <v>@outlook.com.pt</v>
      </c>
    </row>
    <row r="151">
      <c r="A151" s="6" t="s">
        <v>759</v>
      </c>
      <c r="B151" s="7" t="str">
        <f>vlookup(N151,'TEMP Data'!$M:$P,mod(R151,4)+1)</f>
        <v>Gracie</v>
      </c>
      <c r="C151" s="6" t="s">
        <v>760</v>
      </c>
      <c r="D151" s="7" t="str">
        <f t="shared" si="1"/>
        <v>GBailess11@yahoo.com.es</v>
      </c>
      <c r="E151" s="8" t="str">
        <f t="shared" si="2"/>
        <v>1976-01-25</v>
      </c>
      <c r="F151" s="6" t="s">
        <v>58</v>
      </c>
      <c r="G151" s="13" t="s">
        <v>761</v>
      </c>
      <c r="H151" s="9" t="s">
        <v>243</v>
      </c>
      <c r="I151" s="9" t="s">
        <v>244</v>
      </c>
      <c r="J151" s="9" t="s">
        <v>245</v>
      </c>
      <c r="K151" s="9">
        <v>28005.0</v>
      </c>
      <c r="L151" s="6"/>
      <c r="M151" s="6" t="s">
        <v>27</v>
      </c>
      <c r="N151" s="10" t="s">
        <v>305</v>
      </c>
      <c r="O151" s="11">
        <v>27784.0</v>
      </c>
      <c r="P151" s="12" t="str">
        <f t="shared" si="3"/>
        <v>G</v>
      </c>
      <c r="Q151" s="12" t="str">
        <f t="shared" si="4"/>
        <v>Bailess11</v>
      </c>
      <c r="R151" s="12">
        <f t="shared" si="5"/>
        <v>3</v>
      </c>
      <c r="S151" s="12">
        <f t="shared" si="6"/>
        <v>11</v>
      </c>
      <c r="T151" s="12" t="str">
        <f>VLOOKUP(R151,'TEMP Data'!$E:$G,3)&amp;".com"&amp;vlookup(J151,'TEMP Data'!$A:$C,3)</f>
        <v>@yahoo.com.es</v>
      </c>
    </row>
    <row r="152">
      <c r="A152" s="6" t="s">
        <v>762</v>
      </c>
      <c r="B152" s="7" t="str">
        <f>vlookup(N152,'TEMP Data'!$M:$P,mod(R152,4)+1)</f>
        <v>Grayce</v>
      </c>
      <c r="C152" s="6" t="s">
        <v>763</v>
      </c>
      <c r="D152" s="7" t="str">
        <f t="shared" si="1"/>
        <v>Grace.Harbertson@mail.com.dk</v>
      </c>
      <c r="E152" s="8" t="str">
        <f t="shared" si="2"/>
        <v>1996-07-03</v>
      </c>
      <c r="F152" s="6" t="s">
        <v>45</v>
      </c>
      <c r="G152" s="9" t="s">
        <v>764</v>
      </c>
      <c r="H152" s="9" t="s">
        <v>581</v>
      </c>
      <c r="I152" s="9" t="s">
        <v>582</v>
      </c>
      <c r="J152" s="9" t="s">
        <v>583</v>
      </c>
      <c r="K152" s="9">
        <v>1000.0</v>
      </c>
      <c r="L152" s="6" t="s">
        <v>765</v>
      </c>
      <c r="M152" s="6" t="s">
        <v>27</v>
      </c>
      <c r="N152" s="10" t="s">
        <v>305</v>
      </c>
      <c r="O152" s="11">
        <v>35249.0</v>
      </c>
      <c r="P152" s="12" t="str">
        <f t="shared" si="3"/>
        <v>Grace.</v>
      </c>
      <c r="Q152" s="12" t="str">
        <f t="shared" si="4"/>
        <v>Harbertson</v>
      </c>
      <c r="R152" s="12">
        <f t="shared" si="5"/>
        <v>5</v>
      </c>
      <c r="S152" s="12">
        <f t="shared" si="6"/>
        <v>35</v>
      </c>
      <c r="T152" s="12" t="str">
        <f>VLOOKUP(R152,'TEMP Data'!$E:$G,3)&amp;".com"&amp;vlookup(J152,'TEMP Data'!$A:$C,3)</f>
        <v>@mail.com.dk</v>
      </c>
    </row>
    <row r="153">
      <c r="A153" s="6" t="s">
        <v>766</v>
      </c>
      <c r="B153" s="7" t="str">
        <f>vlookup(N153,'TEMP Data'!$M:$P,mod(R153,4)+1)</f>
        <v>Greys</v>
      </c>
      <c r="C153" s="6" t="s">
        <v>767</v>
      </c>
      <c r="D153" s="7" t="str">
        <f t="shared" si="1"/>
        <v>GMabee222@outlook.com.it</v>
      </c>
      <c r="E153" s="8" t="str">
        <f t="shared" si="2"/>
        <v>1998-06-12</v>
      </c>
      <c r="F153" s="6" t="s">
        <v>58</v>
      </c>
      <c r="G153" s="13" t="s">
        <v>768</v>
      </c>
      <c r="H153" s="9" t="s">
        <v>52</v>
      </c>
      <c r="I153" s="9" t="s">
        <v>33</v>
      </c>
      <c r="J153" s="9" t="s">
        <v>54</v>
      </c>
      <c r="K153" s="9">
        <v>118.0</v>
      </c>
      <c r="L153" s="6"/>
      <c r="M153" s="6" t="s">
        <v>27</v>
      </c>
      <c r="N153" s="10" t="s">
        <v>305</v>
      </c>
      <c r="O153" s="11">
        <v>35958.0</v>
      </c>
      <c r="P153" s="12" t="str">
        <f t="shared" si="3"/>
        <v>G</v>
      </c>
      <c r="Q153" s="12" t="str">
        <f t="shared" si="4"/>
        <v>Mabee222</v>
      </c>
      <c r="R153" s="12">
        <f t="shared" si="5"/>
        <v>2</v>
      </c>
      <c r="S153" s="12">
        <f t="shared" si="6"/>
        <v>222</v>
      </c>
      <c r="T153" s="12" t="str">
        <f>VLOOKUP(R153,'TEMP Data'!$E:$G,3)&amp;".com"&amp;vlookup(J153,'TEMP Data'!$A:$C,3)</f>
        <v>@outlook.com.it</v>
      </c>
    </row>
    <row r="154">
      <c r="A154" s="6" t="s">
        <v>769</v>
      </c>
      <c r="B154" s="7" t="str">
        <f>vlookup(N154,'TEMP Data'!$M:$P,mod(R154,4)+1)</f>
        <v>Isabella</v>
      </c>
      <c r="C154" s="6" t="s">
        <v>770</v>
      </c>
      <c r="D154" s="7" t="str">
        <f t="shared" si="1"/>
        <v>Isabella_Scintsbury@gmail.com.de</v>
      </c>
      <c r="E154" s="8" t="str">
        <f t="shared" si="2"/>
        <v>1984-08-17</v>
      </c>
      <c r="F154" s="6" t="s">
        <v>45</v>
      </c>
      <c r="G154" s="9" t="s">
        <v>771</v>
      </c>
      <c r="H154" s="9" t="s">
        <v>437</v>
      </c>
      <c r="I154" s="9" t="s">
        <v>438</v>
      </c>
      <c r="J154" s="9" t="s">
        <v>86</v>
      </c>
      <c r="K154" s="9">
        <v>80331.0</v>
      </c>
      <c r="L154" s="6" t="s">
        <v>772</v>
      </c>
      <c r="M154" s="6" t="s">
        <v>27</v>
      </c>
      <c r="N154" s="10" t="s">
        <v>329</v>
      </c>
      <c r="O154" s="11">
        <v>30911.0</v>
      </c>
      <c r="P154" s="12" t="str">
        <f t="shared" si="3"/>
        <v>Isabella_</v>
      </c>
      <c r="Q154" s="12" t="str">
        <f t="shared" si="4"/>
        <v>Scintsbury</v>
      </c>
      <c r="R154" s="12">
        <f t="shared" si="5"/>
        <v>8</v>
      </c>
      <c r="S154" s="12">
        <f t="shared" si="6"/>
        <v>31</v>
      </c>
      <c r="T154" s="12" t="str">
        <f>VLOOKUP(R154,'TEMP Data'!$E:$G,3)&amp;".com"&amp;vlookup(J154,'TEMP Data'!$A:$C,3)</f>
        <v>@gmail.com.de</v>
      </c>
    </row>
    <row r="155">
      <c r="A155" s="6" t="s">
        <v>773</v>
      </c>
      <c r="B155" s="7" t="str">
        <f>vlookup(N155,'TEMP Data'!$M:$P,mod(R155,4)+1)</f>
        <v>Ysabella</v>
      </c>
      <c r="C155" s="6" t="s">
        <v>774</v>
      </c>
      <c r="D155" s="7" t="str">
        <f t="shared" si="1"/>
        <v>Isabella_Bedson@hotmail.com.hu</v>
      </c>
      <c r="E155" s="8" t="str">
        <f t="shared" si="2"/>
        <v/>
      </c>
      <c r="F155" s="6" t="s">
        <v>58</v>
      </c>
      <c r="G155" s="9" t="s">
        <v>775</v>
      </c>
      <c r="H155" s="9" t="s">
        <v>119</v>
      </c>
      <c r="I155" s="9" t="s">
        <v>119</v>
      </c>
      <c r="J155" s="9" t="s">
        <v>120</v>
      </c>
      <c r="K155" s="9">
        <v>1051.0</v>
      </c>
      <c r="L155" s="6" t="s">
        <v>776</v>
      </c>
      <c r="M155" s="6" t="s">
        <v>27</v>
      </c>
      <c r="N155" s="10" t="s">
        <v>329</v>
      </c>
      <c r="O155" s="12"/>
      <c r="P155" s="12" t="str">
        <f t="shared" si="3"/>
        <v>Isabella_</v>
      </c>
      <c r="Q155" s="12" t="str">
        <f t="shared" si="4"/>
        <v>Bedson</v>
      </c>
      <c r="R155" s="12">
        <f t="shared" si="5"/>
        <v>7</v>
      </c>
      <c r="S155" s="12">
        <f t="shared" si="6"/>
        <v>236</v>
      </c>
      <c r="T155" s="12" t="str">
        <f>VLOOKUP(R155,'TEMP Data'!$E:$G,3)&amp;".com"&amp;vlookup(J155,'TEMP Data'!$A:$C,3)</f>
        <v>@hotmail.com.hu</v>
      </c>
    </row>
    <row r="156">
      <c r="A156" s="6" t="s">
        <v>777</v>
      </c>
      <c r="B156" s="7" t="str">
        <f>vlookup(N156,'TEMP Data'!$M:$P,mod(R156,4)+1)</f>
        <v>Isabela</v>
      </c>
      <c r="C156" s="6" t="s">
        <v>778</v>
      </c>
      <c r="D156" s="7" t="str">
        <f t="shared" si="1"/>
        <v>Isabella_Wenzel@hotmail.com</v>
      </c>
      <c r="E156" s="8" t="str">
        <f t="shared" si="2"/>
        <v>1976-03-13</v>
      </c>
      <c r="F156" s="6" t="s">
        <v>45</v>
      </c>
      <c r="G156" s="9" t="s">
        <v>779</v>
      </c>
      <c r="H156" s="9" t="s">
        <v>780</v>
      </c>
      <c r="I156" s="9" t="s">
        <v>109</v>
      </c>
      <c r="J156" s="9" t="s">
        <v>67</v>
      </c>
      <c r="K156" s="9">
        <v>98765.0</v>
      </c>
      <c r="L156" s="6" t="s">
        <v>781</v>
      </c>
      <c r="M156" s="6" t="s">
        <v>27</v>
      </c>
      <c r="N156" s="10" t="s">
        <v>329</v>
      </c>
      <c r="O156" s="11">
        <v>27832.0</v>
      </c>
      <c r="P156" s="12" t="str">
        <f t="shared" si="3"/>
        <v>Isabella_</v>
      </c>
      <c r="Q156" s="12" t="str">
        <f t="shared" si="4"/>
        <v>Wenzel</v>
      </c>
      <c r="R156" s="12">
        <f t="shared" si="5"/>
        <v>10</v>
      </c>
      <c r="S156" s="12">
        <f t="shared" si="6"/>
        <v>0</v>
      </c>
      <c r="T156" s="12" t="str">
        <f>VLOOKUP(R156,'TEMP Data'!$E:$G,3)&amp;".com"&amp;vlookup(J156,'TEMP Data'!$A:$C,3)</f>
        <v>@hotmail.com</v>
      </c>
    </row>
    <row r="157">
      <c r="A157" s="6" t="s">
        <v>782</v>
      </c>
      <c r="B157" s="7" t="str">
        <f>vlookup(N157,'TEMP Data'!$M:$P,mod(R157,4)+1)</f>
        <v>Ysabella</v>
      </c>
      <c r="C157" s="6" t="s">
        <v>783</v>
      </c>
      <c r="D157" s="7" t="str">
        <f t="shared" si="1"/>
        <v>IBrotherwood32@yahoo.com</v>
      </c>
      <c r="E157" s="8" t="str">
        <f t="shared" si="2"/>
        <v>2000-01-27</v>
      </c>
      <c r="F157" s="6" t="s">
        <v>58</v>
      </c>
      <c r="G157" s="13" t="s">
        <v>784</v>
      </c>
      <c r="H157" s="9" t="s">
        <v>785</v>
      </c>
      <c r="I157" s="9" t="s">
        <v>109</v>
      </c>
      <c r="J157" s="9" t="s">
        <v>67</v>
      </c>
      <c r="K157" s="9">
        <v>23456.0</v>
      </c>
      <c r="L157" s="6" t="s">
        <v>786</v>
      </c>
      <c r="M157" s="6" t="s">
        <v>27</v>
      </c>
      <c r="N157" s="10" t="s">
        <v>329</v>
      </c>
      <c r="O157" s="11">
        <v>36552.0</v>
      </c>
      <c r="P157" s="12" t="str">
        <f t="shared" si="3"/>
        <v>I</v>
      </c>
      <c r="Q157" s="12" t="str">
        <f t="shared" si="4"/>
        <v>Brotherwood32</v>
      </c>
      <c r="R157" s="12">
        <f t="shared" si="5"/>
        <v>3</v>
      </c>
      <c r="S157" s="12">
        <f t="shared" si="6"/>
        <v>32</v>
      </c>
      <c r="T157" s="12" t="str">
        <f>VLOOKUP(R157,'TEMP Data'!$E:$G,3)&amp;".com"&amp;vlookup(J157,'TEMP Data'!$A:$C,3)</f>
        <v>@yahoo.com</v>
      </c>
    </row>
    <row r="158">
      <c r="A158" s="6" t="s">
        <v>787</v>
      </c>
      <c r="B158" s="7" t="str">
        <f>vlookup(N158,'TEMP Data'!$M:$P,mod(R158,4)+1)</f>
        <v>Jaims</v>
      </c>
      <c r="C158" s="6" t="s">
        <v>788</v>
      </c>
      <c r="D158" s="7" t="str">
        <f t="shared" si="1"/>
        <v>JAllitt71@outlook.com</v>
      </c>
      <c r="E158" s="8" t="str">
        <f t="shared" si="2"/>
        <v/>
      </c>
      <c r="F158" s="6" t="s">
        <v>58</v>
      </c>
      <c r="G158" s="13" t="s">
        <v>789</v>
      </c>
      <c r="H158" s="9" t="s">
        <v>270</v>
      </c>
      <c r="I158" s="9" t="s">
        <v>66</v>
      </c>
      <c r="J158" s="9" t="s">
        <v>67</v>
      </c>
      <c r="K158" s="9">
        <v>56789.0</v>
      </c>
      <c r="L158" s="6" t="s">
        <v>790</v>
      </c>
      <c r="M158" s="6" t="s">
        <v>27</v>
      </c>
      <c r="N158" s="10" t="s">
        <v>348</v>
      </c>
      <c r="O158" s="12"/>
      <c r="P158" s="12" t="str">
        <f t="shared" si="3"/>
        <v>J</v>
      </c>
      <c r="Q158" s="12" t="str">
        <f t="shared" si="4"/>
        <v>Allitt71</v>
      </c>
      <c r="R158" s="12">
        <f t="shared" si="5"/>
        <v>2</v>
      </c>
      <c r="S158" s="12">
        <f t="shared" si="6"/>
        <v>71</v>
      </c>
      <c r="T158" s="12" t="str">
        <f>VLOOKUP(R158,'TEMP Data'!$E:$G,3)&amp;".com"&amp;vlookup(J158,'TEMP Data'!$A:$C,3)</f>
        <v>@outlook.com</v>
      </c>
    </row>
    <row r="159">
      <c r="A159" s="6" t="s">
        <v>791</v>
      </c>
      <c r="B159" s="7" t="str">
        <f>vlookup(N159,'TEMP Data'!$M:$P,mod(R159,4)+1)</f>
        <v>Jaims</v>
      </c>
      <c r="C159" s="6" t="s">
        <v>792</v>
      </c>
      <c r="D159" s="7" t="str">
        <f t="shared" si="1"/>
        <v>James_Excell@hotmail.com.fr</v>
      </c>
      <c r="E159" s="8" t="str">
        <f t="shared" si="2"/>
        <v>1971-04-22</v>
      </c>
      <c r="F159" s="6" t="s">
        <v>45</v>
      </c>
      <c r="G159" s="13" t="s">
        <v>793</v>
      </c>
      <c r="H159" s="9" t="s">
        <v>147</v>
      </c>
      <c r="I159" s="9" t="s">
        <v>33</v>
      </c>
      <c r="J159" s="9" t="s">
        <v>148</v>
      </c>
      <c r="K159" s="9">
        <v>75001.0</v>
      </c>
      <c r="L159" s="6" t="s">
        <v>794</v>
      </c>
      <c r="M159" s="6" t="s">
        <v>27</v>
      </c>
      <c r="N159" s="10" t="s">
        <v>348</v>
      </c>
      <c r="O159" s="11">
        <v>26045.0</v>
      </c>
      <c r="P159" s="12" t="str">
        <f t="shared" si="3"/>
        <v>James_</v>
      </c>
      <c r="Q159" s="12" t="str">
        <f t="shared" si="4"/>
        <v>Excell</v>
      </c>
      <c r="R159" s="12">
        <f t="shared" si="5"/>
        <v>10</v>
      </c>
      <c r="S159" s="12">
        <f t="shared" si="6"/>
        <v>209</v>
      </c>
      <c r="T159" s="12" t="str">
        <f>VLOOKUP(R159,'TEMP Data'!$E:$G,3)&amp;".com"&amp;vlookup(J159,'TEMP Data'!$A:$C,3)</f>
        <v>@hotmail.com.fr</v>
      </c>
    </row>
    <row r="160">
      <c r="A160" s="6" t="s">
        <v>795</v>
      </c>
      <c r="B160" s="7" t="str">
        <f>vlookup(N160,'TEMP Data'!$M:$P,mod(R160,4)+1)</f>
        <v>Jaymes</v>
      </c>
      <c r="C160" s="6" t="s">
        <v>796</v>
      </c>
      <c r="D160" s="7" t="str">
        <f t="shared" si="1"/>
        <v>James_Drinkale@yahoo.com.es</v>
      </c>
      <c r="E160" s="8" t="str">
        <f t="shared" si="2"/>
        <v>1978-01-06</v>
      </c>
      <c r="F160" s="6"/>
      <c r="G160" s="9" t="s">
        <v>797</v>
      </c>
      <c r="H160" s="9" t="s">
        <v>345</v>
      </c>
      <c r="I160" s="9" t="s">
        <v>346</v>
      </c>
      <c r="J160" s="9" t="s">
        <v>245</v>
      </c>
      <c r="K160" s="9">
        <v>8002.0</v>
      </c>
      <c r="L160" s="6"/>
      <c r="M160" s="6" t="s">
        <v>27</v>
      </c>
      <c r="N160" s="10" t="s">
        <v>348</v>
      </c>
      <c r="O160" s="11">
        <v>28496.0</v>
      </c>
      <c r="P160" s="12" t="str">
        <f t="shared" si="3"/>
        <v>James_</v>
      </c>
      <c r="Q160" s="12" t="str">
        <f t="shared" si="4"/>
        <v>Drinkale</v>
      </c>
      <c r="R160" s="12">
        <f t="shared" si="5"/>
        <v>9</v>
      </c>
      <c r="S160" s="12">
        <f t="shared" si="6"/>
        <v>0</v>
      </c>
      <c r="T160" s="12" t="str">
        <f>VLOOKUP(R160,'TEMP Data'!$E:$G,3)&amp;".com"&amp;vlookup(J160,'TEMP Data'!$A:$C,3)</f>
        <v>@yahoo.com.es</v>
      </c>
    </row>
    <row r="161">
      <c r="A161" s="6" t="s">
        <v>798</v>
      </c>
      <c r="B161" s="7" t="str">
        <f>vlookup(N161,'TEMP Data'!$M:$P,mod(R161,4)+1)</f>
        <v>Jaymz</v>
      </c>
      <c r="C161" s="6" t="s">
        <v>799</v>
      </c>
      <c r="D161" s="7" t="str">
        <f t="shared" si="1"/>
        <v>JPearl226@yahoo.com.pt</v>
      </c>
      <c r="E161" s="8" t="str">
        <f t="shared" si="2"/>
        <v>1987-01-21</v>
      </c>
      <c r="F161" s="6" t="s">
        <v>58</v>
      </c>
      <c r="G161" s="9" t="s">
        <v>800</v>
      </c>
      <c r="H161" s="9" t="s">
        <v>295</v>
      </c>
      <c r="I161" s="9" t="s">
        <v>295</v>
      </c>
      <c r="J161" s="9" t="s">
        <v>296</v>
      </c>
      <c r="K161" s="9" t="s">
        <v>801</v>
      </c>
      <c r="L161" s="6"/>
      <c r="M161" s="6" t="s">
        <v>27</v>
      </c>
      <c r="N161" s="10" t="s">
        <v>348</v>
      </c>
      <c r="O161" s="11">
        <v>31798.0</v>
      </c>
      <c r="P161" s="12" t="str">
        <f t="shared" si="3"/>
        <v>J</v>
      </c>
      <c r="Q161" s="12" t="str">
        <f t="shared" si="4"/>
        <v>Pearl226</v>
      </c>
      <c r="R161" s="12">
        <f t="shared" si="5"/>
        <v>3</v>
      </c>
      <c r="S161" s="12">
        <f t="shared" si="6"/>
        <v>226</v>
      </c>
      <c r="T161" s="12" t="str">
        <f>VLOOKUP(R161,'TEMP Data'!$E:$G,3)&amp;".com"&amp;vlookup(J161,'TEMP Data'!$A:$C,3)</f>
        <v>@yahoo.com.pt</v>
      </c>
    </row>
    <row r="162">
      <c r="A162" s="6" t="s">
        <v>802</v>
      </c>
      <c r="B162" s="7" t="str">
        <f>vlookup(N162,'TEMP Data'!$M:$P,mod(R162,4)+1)</f>
        <v>Josef</v>
      </c>
      <c r="C162" s="6" t="s">
        <v>803</v>
      </c>
      <c r="D162" s="7" t="str">
        <f t="shared" si="1"/>
        <v>JShreeve133@gmail.com.pt</v>
      </c>
      <c r="E162" s="8" t="str">
        <f t="shared" si="2"/>
        <v>2008-05-28</v>
      </c>
      <c r="F162" s="6"/>
      <c r="G162" s="13" t="s">
        <v>804</v>
      </c>
      <c r="H162" s="9" t="s">
        <v>295</v>
      </c>
      <c r="I162" s="9" t="s">
        <v>33</v>
      </c>
      <c r="J162" s="9" t="s">
        <v>296</v>
      </c>
      <c r="K162" s="9" t="s">
        <v>805</v>
      </c>
      <c r="L162" s="6" t="s">
        <v>806</v>
      </c>
      <c r="M162" s="6" t="s">
        <v>27</v>
      </c>
      <c r="N162" s="10" t="s">
        <v>365</v>
      </c>
      <c r="O162" s="11">
        <v>39596.0</v>
      </c>
      <c r="P162" s="12" t="str">
        <f t="shared" si="3"/>
        <v>J</v>
      </c>
      <c r="Q162" s="12" t="str">
        <f t="shared" si="4"/>
        <v>Shreeve133</v>
      </c>
      <c r="R162" s="12">
        <f t="shared" si="5"/>
        <v>1</v>
      </c>
      <c r="S162" s="12">
        <f t="shared" si="6"/>
        <v>133</v>
      </c>
      <c r="T162" s="12" t="str">
        <f>VLOOKUP(R162,'TEMP Data'!$E:$G,3)&amp;".com"&amp;vlookup(J162,'TEMP Data'!$A:$C,3)</f>
        <v>@gmail.com.pt</v>
      </c>
    </row>
    <row r="163">
      <c r="A163" s="6" t="s">
        <v>807</v>
      </c>
      <c r="B163" s="7" t="str">
        <f>vlookup(N163,'TEMP Data'!$M:$P,mod(R163,4)+1)</f>
        <v>Josef</v>
      </c>
      <c r="C163" s="6" t="s">
        <v>808</v>
      </c>
      <c r="D163" s="7" t="str">
        <f t="shared" si="1"/>
        <v>JMobbs116@gmail.com</v>
      </c>
      <c r="E163" s="8" t="str">
        <f t="shared" si="2"/>
        <v>1963-11-27</v>
      </c>
      <c r="F163" s="6" t="s">
        <v>58</v>
      </c>
      <c r="G163" s="9" t="s">
        <v>809</v>
      </c>
      <c r="H163" s="9" t="s">
        <v>785</v>
      </c>
      <c r="I163" s="9" t="s">
        <v>109</v>
      </c>
      <c r="J163" s="9" t="s">
        <v>67</v>
      </c>
      <c r="K163" s="9">
        <v>23456.0</v>
      </c>
      <c r="L163" s="6" t="s">
        <v>810</v>
      </c>
      <c r="M163" s="6" t="s">
        <v>27</v>
      </c>
      <c r="N163" s="10" t="s">
        <v>365</v>
      </c>
      <c r="O163" s="11">
        <v>23342.0</v>
      </c>
      <c r="P163" s="12" t="str">
        <f t="shared" si="3"/>
        <v>J</v>
      </c>
      <c r="Q163" s="12" t="str">
        <f t="shared" si="4"/>
        <v>Mobbs116</v>
      </c>
      <c r="R163" s="12">
        <f t="shared" si="5"/>
        <v>1</v>
      </c>
      <c r="S163" s="12">
        <f t="shared" si="6"/>
        <v>116</v>
      </c>
      <c r="T163" s="12" t="str">
        <f>VLOOKUP(R163,'TEMP Data'!$E:$G,3)&amp;".com"&amp;vlookup(J163,'TEMP Data'!$A:$C,3)</f>
        <v>@gmail.com</v>
      </c>
    </row>
    <row r="164">
      <c r="A164" s="6" t="s">
        <v>811</v>
      </c>
      <c r="B164" s="7" t="str">
        <f>vlookup(N164,'TEMP Data'!$M:$P,mod(R164,4)+1)</f>
        <v>Jozef</v>
      </c>
      <c r="C164" s="6" t="s">
        <v>812</v>
      </c>
      <c r="D164" s="7" t="str">
        <f t="shared" si="1"/>
        <v>Joseph_Robottom@hotmail.com.pt</v>
      </c>
      <c r="E164" s="8" t="str">
        <f t="shared" si="2"/>
        <v>1976-03-15</v>
      </c>
      <c r="F164" s="6"/>
      <c r="G164" s="9" t="s">
        <v>813</v>
      </c>
      <c r="H164" s="9" t="s">
        <v>814</v>
      </c>
      <c r="I164" s="9" t="s">
        <v>814</v>
      </c>
      <c r="J164" s="9" t="s">
        <v>296</v>
      </c>
      <c r="K164" s="9" t="s">
        <v>815</v>
      </c>
      <c r="L164" s="6" t="s">
        <v>816</v>
      </c>
      <c r="M164" s="6" t="s">
        <v>27</v>
      </c>
      <c r="N164" s="10" t="s">
        <v>365</v>
      </c>
      <c r="O164" s="11">
        <v>27834.0</v>
      </c>
      <c r="P164" s="12" t="str">
        <f t="shared" si="3"/>
        <v>Joseph_</v>
      </c>
      <c r="Q164" s="12" t="str">
        <f t="shared" si="4"/>
        <v>Robottom</v>
      </c>
      <c r="R164" s="12">
        <f t="shared" si="5"/>
        <v>10</v>
      </c>
      <c r="S164" s="12">
        <f t="shared" si="6"/>
        <v>219</v>
      </c>
      <c r="T164" s="12" t="str">
        <f>VLOOKUP(R164,'TEMP Data'!$E:$G,3)&amp;".com"&amp;vlookup(J164,'TEMP Data'!$A:$C,3)</f>
        <v>@hotmail.com.pt</v>
      </c>
    </row>
    <row r="165">
      <c r="A165" s="6" t="s">
        <v>817</v>
      </c>
      <c r="B165" s="7" t="str">
        <f>vlookup(N165,'TEMP Data'!$M:$P,mod(R165,4)+1)</f>
        <v>Joseph</v>
      </c>
      <c r="C165" s="6" t="s">
        <v>818</v>
      </c>
      <c r="D165" s="7" t="str">
        <f t="shared" si="1"/>
        <v>Joseph_Garter@gmail.com.nl</v>
      </c>
      <c r="E165" s="8" t="str">
        <f t="shared" si="2"/>
        <v>1988-03-08</v>
      </c>
      <c r="F165" s="6" t="s">
        <v>45</v>
      </c>
      <c r="G165" s="13" t="s">
        <v>819</v>
      </c>
      <c r="H165" s="9" t="s">
        <v>820</v>
      </c>
      <c r="I165" s="9" t="s">
        <v>821</v>
      </c>
      <c r="J165" s="9" t="s">
        <v>97</v>
      </c>
      <c r="K165" s="9" t="s">
        <v>822</v>
      </c>
      <c r="L165" s="6" t="s">
        <v>823</v>
      </c>
      <c r="M165" s="6" t="s">
        <v>27</v>
      </c>
      <c r="N165" s="10" t="s">
        <v>365</v>
      </c>
      <c r="O165" s="11">
        <v>32210.0</v>
      </c>
      <c r="P165" s="12" t="str">
        <f t="shared" si="3"/>
        <v>Joseph_</v>
      </c>
      <c r="Q165" s="12" t="str">
        <f t="shared" si="4"/>
        <v>Garter</v>
      </c>
      <c r="R165" s="12">
        <f t="shared" si="5"/>
        <v>8</v>
      </c>
      <c r="S165" s="12">
        <f t="shared" si="6"/>
        <v>75</v>
      </c>
      <c r="T165" s="12" t="str">
        <f>VLOOKUP(R165,'TEMP Data'!$E:$G,3)&amp;".com"&amp;vlookup(J165,'TEMP Data'!$A:$C,3)</f>
        <v>@gmail.com.nl</v>
      </c>
    </row>
    <row r="166">
      <c r="A166" s="6" t="s">
        <v>824</v>
      </c>
      <c r="B166" s="7" t="str">
        <f>vlookup(N166,'TEMP Data'!$M:$P,mod(R166,4)+1)</f>
        <v>Kathryn</v>
      </c>
      <c r="C166" s="6" t="s">
        <v>825</v>
      </c>
      <c r="D166" s="7" t="str">
        <f t="shared" si="1"/>
        <v>KPerryn8@gmail.com.nl</v>
      </c>
      <c r="E166" s="8" t="str">
        <f t="shared" si="2"/>
        <v>1977-08-18</v>
      </c>
      <c r="F166" s="6"/>
      <c r="G166" s="9" t="s">
        <v>826</v>
      </c>
      <c r="H166" s="9" t="s">
        <v>96</v>
      </c>
      <c r="I166" s="9" t="s">
        <v>483</v>
      </c>
      <c r="J166" s="9" t="s">
        <v>97</v>
      </c>
      <c r="K166" s="9" t="s">
        <v>559</v>
      </c>
      <c r="L166" s="6" t="s">
        <v>827</v>
      </c>
      <c r="M166" s="6" t="s">
        <v>27</v>
      </c>
      <c r="N166" s="10" t="s">
        <v>382</v>
      </c>
      <c r="O166" s="11">
        <v>28355.0</v>
      </c>
      <c r="P166" s="12" t="str">
        <f t="shared" si="3"/>
        <v>K</v>
      </c>
      <c r="Q166" s="12" t="str">
        <f t="shared" si="4"/>
        <v>Perryn8</v>
      </c>
      <c r="R166" s="12">
        <f t="shared" si="5"/>
        <v>1</v>
      </c>
      <c r="S166" s="12">
        <f t="shared" si="6"/>
        <v>8</v>
      </c>
      <c r="T166" s="12" t="str">
        <f>VLOOKUP(R166,'TEMP Data'!$E:$G,3)&amp;".com"&amp;vlookup(J166,'TEMP Data'!$A:$C,3)</f>
        <v>@gmail.com.nl</v>
      </c>
    </row>
    <row r="167">
      <c r="A167" s="6" t="s">
        <v>828</v>
      </c>
      <c r="B167" s="7" t="str">
        <f>vlookup(N167,'TEMP Data'!$M:$P,mod(R167,4)+1)</f>
        <v>Kathryn</v>
      </c>
      <c r="C167" s="6" t="s">
        <v>829</v>
      </c>
      <c r="D167" s="7" t="str">
        <f t="shared" si="1"/>
        <v>KAsbury26@gmail.com.rs</v>
      </c>
      <c r="E167" s="8" t="str">
        <f t="shared" si="2"/>
        <v>1999-10-16</v>
      </c>
      <c r="F167" s="6" t="s">
        <v>187</v>
      </c>
      <c r="G167" s="9" t="s">
        <v>830</v>
      </c>
      <c r="H167" s="9" t="s">
        <v>596</v>
      </c>
      <c r="I167" s="9" t="s">
        <v>596</v>
      </c>
      <c r="J167" s="9" t="s">
        <v>597</v>
      </c>
      <c r="K167" s="9">
        <v>11000.0</v>
      </c>
      <c r="L167" s="6"/>
      <c r="M167" s="6" t="s">
        <v>27</v>
      </c>
      <c r="N167" s="10" t="s">
        <v>382</v>
      </c>
      <c r="O167" s="11">
        <v>36449.0</v>
      </c>
      <c r="P167" s="12" t="str">
        <f t="shared" si="3"/>
        <v>K</v>
      </c>
      <c r="Q167" s="12" t="str">
        <f t="shared" si="4"/>
        <v>Asbury26</v>
      </c>
      <c r="R167" s="12">
        <f t="shared" si="5"/>
        <v>1</v>
      </c>
      <c r="S167" s="12">
        <f t="shared" si="6"/>
        <v>26</v>
      </c>
      <c r="T167" s="12" t="str">
        <f>VLOOKUP(R167,'TEMP Data'!$E:$G,3)&amp;".com"&amp;vlookup(J167,'TEMP Data'!$A:$C,3)</f>
        <v>@gmail.com.rs</v>
      </c>
    </row>
    <row r="168">
      <c r="A168" s="6" t="s">
        <v>831</v>
      </c>
      <c r="B168" s="7" t="str">
        <f>vlookup(N168,'TEMP Data'!$M:$P,mod(R168,4)+1)</f>
        <v>Katherine</v>
      </c>
      <c r="C168" s="6" t="s">
        <v>832</v>
      </c>
      <c r="D168" s="7" t="str">
        <f t="shared" si="1"/>
        <v>KKetteridge133@apple.com.fr</v>
      </c>
      <c r="E168" s="8" t="str">
        <f t="shared" si="2"/>
        <v>1967-08-21</v>
      </c>
      <c r="F168" s="6" t="s">
        <v>58</v>
      </c>
      <c r="G168" s="13" t="s">
        <v>833</v>
      </c>
      <c r="H168" s="9" t="s">
        <v>404</v>
      </c>
      <c r="I168" s="9" t="s">
        <v>405</v>
      </c>
      <c r="J168" s="9" t="s">
        <v>148</v>
      </c>
      <c r="K168" s="9">
        <v>13001.0</v>
      </c>
      <c r="L168" s="6"/>
      <c r="M168" s="6" t="s">
        <v>27</v>
      </c>
      <c r="N168" s="10" t="s">
        <v>382</v>
      </c>
      <c r="O168" s="11">
        <v>24705.0</v>
      </c>
      <c r="P168" s="12" t="str">
        <f t="shared" si="3"/>
        <v>K</v>
      </c>
      <c r="Q168" s="12" t="str">
        <f t="shared" si="4"/>
        <v>Ketteridge133</v>
      </c>
      <c r="R168" s="12">
        <f t="shared" si="5"/>
        <v>4</v>
      </c>
      <c r="S168" s="12">
        <f t="shared" si="6"/>
        <v>133</v>
      </c>
      <c r="T168" s="12" t="str">
        <f>VLOOKUP(R168,'TEMP Data'!$E:$G,3)&amp;".com"&amp;vlookup(J168,'TEMP Data'!$A:$C,3)</f>
        <v>@apple.com.fr</v>
      </c>
    </row>
    <row r="169">
      <c r="A169" s="6" t="s">
        <v>834</v>
      </c>
      <c r="B169" s="7" t="str">
        <f>vlookup(N169,'TEMP Data'!$M:$P,mod(R169,4)+1)</f>
        <v>Katarina</v>
      </c>
      <c r="C169" s="6" t="s">
        <v>835</v>
      </c>
      <c r="D169" s="7" t="str">
        <f t="shared" si="1"/>
        <v>Katherine_Stopforth@hotmail.com.nl</v>
      </c>
      <c r="E169" s="8" t="str">
        <f t="shared" si="2"/>
        <v>1999-09-18</v>
      </c>
      <c r="F169" s="6" t="s">
        <v>45</v>
      </c>
      <c r="G169" s="13" t="s">
        <v>836</v>
      </c>
      <c r="H169" s="9" t="s">
        <v>837</v>
      </c>
      <c r="I169" s="9" t="s">
        <v>837</v>
      </c>
      <c r="J169" s="9" t="s">
        <v>97</v>
      </c>
      <c r="K169" s="9" t="s">
        <v>838</v>
      </c>
      <c r="L169" s="6" t="s">
        <v>839</v>
      </c>
      <c r="M169" s="6" t="s">
        <v>27</v>
      </c>
      <c r="N169" s="10" t="s">
        <v>382</v>
      </c>
      <c r="O169" s="11">
        <v>36421.0</v>
      </c>
      <c r="P169" s="12" t="str">
        <f t="shared" si="3"/>
        <v>Katherine_</v>
      </c>
      <c r="Q169" s="12" t="str">
        <f t="shared" si="4"/>
        <v>Stopforth</v>
      </c>
      <c r="R169" s="12">
        <f t="shared" si="5"/>
        <v>7</v>
      </c>
      <c r="S169" s="12">
        <f t="shared" si="6"/>
        <v>93</v>
      </c>
      <c r="T169" s="12" t="str">
        <f>VLOOKUP(R169,'TEMP Data'!$E:$G,3)&amp;".com"&amp;vlookup(J169,'TEMP Data'!$A:$C,3)</f>
        <v>@hotmail.com.nl</v>
      </c>
    </row>
    <row r="170">
      <c r="A170" s="6" t="s">
        <v>840</v>
      </c>
      <c r="B170" s="7" t="str">
        <f>vlookup(N170,'TEMP Data'!$M:$P,mod(R170,4)+1)</f>
        <v>Lillie</v>
      </c>
      <c r="C170" s="6" t="s">
        <v>841</v>
      </c>
      <c r="D170" s="7" t="str">
        <f t="shared" si="1"/>
        <v>Lily_Iacovides@yahoo.com.ru</v>
      </c>
      <c r="E170" s="8" t="str">
        <f t="shared" si="2"/>
        <v>1972-08-08</v>
      </c>
      <c r="F170" s="6" t="s">
        <v>58</v>
      </c>
      <c r="G170" s="9" t="s">
        <v>842</v>
      </c>
      <c r="H170" s="9" t="s">
        <v>843</v>
      </c>
      <c r="I170" s="9" t="s">
        <v>843</v>
      </c>
      <c r="J170" s="9" t="s">
        <v>318</v>
      </c>
      <c r="K170" s="9">
        <v>101000.0</v>
      </c>
      <c r="L170" s="6"/>
      <c r="M170" s="6" t="s">
        <v>27</v>
      </c>
      <c r="N170" s="10" t="s">
        <v>400</v>
      </c>
      <c r="O170" s="11">
        <v>26519.0</v>
      </c>
      <c r="P170" s="12" t="str">
        <f t="shared" si="3"/>
        <v>Lily_</v>
      </c>
      <c r="Q170" s="12" t="str">
        <f t="shared" si="4"/>
        <v>Iacovides</v>
      </c>
      <c r="R170" s="12">
        <f t="shared" si="5"/>
        <v>9</v>
      </c>
      <c r="S170" s="12">
        <f t="shared" si="6"/>
        <v>183</v>
      </c>
      <c r="T170" s="12" t="str">
        <f>VLOOKUP(R170,'TEMP Data'!$E:$G,3)&amp;".com"&amp;vlookup(J170,'TEMP Data'!$A:$C,3)</f>
        <v>@yahoo.com.ru</v>
      </c>
    </row>
    <row r="171">
      <c r="A171" s="6" t="s">
        <v>844</v>
      </c>
      <c r="B171" s="7" t="str">
        <f>vlookup(N171,'TEMP Data'!$M:$P,mod(R171,4)+1)</f>
        <v>Lilly</v>
      </c>
      <c r="C171" s="6" t="s">
        <v>617</v>
      </c>
      <c r="D171" s="7" t="str">
        <f t="shared" si="1"/>
        <v>LCoton226@yahoo.com.pl</v>
      </c>
      <c r="E171" s="8" t="str">
        <f t="shared" si="2"/>
        <v>1961-06-05</v>
      </c>
      <c r="F171" s="6"/>
      <c r="G171" s="9" t="s">
        <v>845</v>
      </c>
      <c r="H171" s="9" t="s">
        <v>309</v>
      </c>
      <c r="I171" s="9" t="s">
        <v>310</v>
      </c>
      <c r="J171" s="9" t="s">
        <v>311</v>
      </c>
      <c r="K171" s="9" t="s">
        <v>312</v>
      </c>
      <c r="L171" s="6"/>
      <c r="M171" s="6" t="s">
        <v>27</v>
      </c>
      <c r="N171" s="10" t="s">
        <v>400</v>
      </c>
      <c r="O171" s="11">
        <v>22437.0</v>
      </c>
      <c r="P171" s="12" t="str">
        <f t="shared" si="3"/>
        <v>L</v>
      </c>
      <c r="Q171" s="12" t="str">
        <f t="shared" si="4"/>
        <v>Coton226</v>
      </c>
      <c r="R171" s="12">
        <f t="shared" si="5"/>
        <v>3</v>
      </c>
      <c r="S171" s="12">
        <f t="shared" si="6"/>
        <v>226</v>
      </c>
      <c r="T171" s="12" t="str">
        <f>VLOOKUP(R171,'TEMP Data'!$E:$G,3)&amp;".com"&amp;vlookup(J171,'TEMP Data'!$A:$C,3)</f>
        <v>@yahoo.com.pl</v>
      </c>
    </row>
    <row r="172">
      <c r="A172" s="6" t="s">
        <v>846</v>
      </c>
      <c r="B172" s="7" t="str">
        <f>vlookup(N172,'TEMP Data'!$M:$P,mod(R172,4)+1)</f>
        <v>Lili</v>
      </c>
      <c r="C172" s="6" t="s">
        <v>847</v>
      </c>
      <c r="D172" s="7" t="str">
        <f t="shared" si="1"/>
        <v>Lily_Feveryear@hotmail.com.ch</v>
      </c>
      <c r="E172" s="8" t="str">
        <f t="shared" si="2"/>
        <v>1981-02-03</v>
      </c>
      <c r="F172" s="6" t="s">
        <v>45</v>
      </c>
      <c r="G172" s="13" t="s">
        <v>848</v>
      </c>
      <c r="H172" s="9" t="s">
        <v>220</v>
      </c>
      <c r="I172" s="9" t="s">
        <v>220</v>
      </c>
      <c r="J172" s="9" t="s">
        <v>221</v>
      </c>
      <c r="K172" s="9">
        <v>8001.0</v>
      </c>
      <c r="L172" s="6" t="s">
        <v>849</v>
      </c>
      <c r="M172" s="6" t="s">
        <v>27</v>
      </c>
      <c r="N172" s="10" t="s">
        <v>400</v>
      </c>
      <c r="O172" s="11">
        <v>29620.0</v>
      </c>
      <c r="P172" s="12" t="str">
        <f t="shared" si="3"/>
        <v>Lily_</v>
      </c>
      <c r="Q172" s="12" t="str">
        <f t="shared" si="4"/>
        <v>Feveryear</v>
      </c>
      <c r="R172" s="12">
        <f t="shared" si="5"/>
        <v>10</v>
      </c>
      <c r="S172" s="12">
        <f t="shared" si="6"/>
        <v>36</v>
      </c>
      <c r="T172" s="12" t="str">
        <f>VLOOKUP(R172,'TEMP Data'!$E:$G,3)&amp;".com"&amp;vlookup(J172,'TEMP Data'!$A:$C,3)</f>
        <v>@hotmail.com.ch</v>
      </c>
    </row>
    <row r="173">
      <c r="A173" s="6" t="s">
        <v>850</v>
      </c>
      <c r="B173" s="7" t="str">
        <f>vlookup(N173,'TEMP Data'!$M:$P,mod(R173,4)+1)</f>
        <v>Lili</v>
      </c>
      <c r="C173" s="6" t="s">
        <v>851</v>
      </c>
      <c r="D173" s="7" t="str">
        <f t="shared" si="1"/>
        <v>LO'Reilly152@outlook.com</v>
      </c>
      <c r="E173" s="8" t="str">
        <f t="shared" si="2"/>
        <v>2010-01-19</v>
      </c>
      <c r="F173" s="6" t="s">
        <v>58</v>
      </c>
      <c r="G173" s="13" t="s">
        <v>852</v>
      </c>
      <c r="H173" s="9" t="s">
        <v>659</v>
      </c>
      <c r="I173" s="9" t="s">
        <v>109</v>
      </c>
      <c r="J173" s="9" t="s">
        <v>67</v>
      </c>
      <c r="K173" s="9">
        <v>23456.0</v>
      </c>
      <c r="L173" s="6" t="s">
        <v>853</v>
      </c>
      <c r="M173" s="6" t="s">
        <v>27</v>
      </c>
      <c r="N173" s="10" t="s">
        <v>400</v>
      </c>
      <c r="O173" s="11">
        <v>40197.0</v>
      </c>
      <c r="P173" s="12" t="str">
        <f t="shared" si="3"/>
        <v>L</v>
      </c>
      <c r="Q173" s="12" t="str">
        <f t="shared" si="4"/>
        <v>O'Reilly152</v>
      </c>
      <c r="R173" s="12">
        <f t="shared" si="5"/>
        <v>2</v>
      </c>
      <c r="S173" s="12">
        <f t="shared" si="6"/>
        <v>152</v>
      </c>
      <c r="T173" s="12" t="str">
        <f>VLOOKUP(R173,'TEMP Data'!$E:$G,3)&amp;".com"&amp;vlookup(J173,'TEMP Data'!$A:$C,3)</f>
        <v>@outlook.com</v>
      </c>
    </row>
    <row r="174">
      <c r="A174" s="6" t="s">
        <v>854</v>
      </c>
      <c r="B174" s="7" t="str">
        <f>vlookup(N174,'TEMP Data'!$M:$P,mod(R174,4)+1)</f>
        <v>Maddison</v>
      </c>
      <c r="C174" s="6" t="s">
        <v>855</v>
      </c>
      <c r="D174" s="7" t="str">
        <f t="shared" si="1"/>
        <v>Madison_Huntley@hotmail.com</v>
      </c>
      <c r="E174" s="8" t="str">
        <f t="shared" si="2"/>
        <v>1964-02-01</v>
      </c>
      <c r="F174" s="6"/>
      <c r="G174" s="9" t="s">
        <v>856</v>
      </c>
      <c r="H174" s="9" t="s">
        <v>857</v>
      </c>
      <c r="I174" s="9" t="s">
        <v>109</v>
      </c>
      <c r="J174" s="9" t="s">
        <v>67</v>
      </c>
      <c r="K174" s="9">
        <v>56789.0</v>
      </c>
      <c r="L174" s="6" t="s">
        <v>858</v>
      </c>
      <c r="M174" s="6" t="s">
        <v>27</v>
      </c>
      <c r="N174" s="10" t="s">
        <v>423</v>
      </c>
      <c r="O174" s="11">
        <v>23408.0</v>
      </c>
      <c r="P174" s="12" t="str">
        <f t="shared" si="3"/>
        <v>Madison_</v>
      </c>
      <c r="Q174" s="12" t="str">
        <f t="shared" si="4"/>
        <v>Huntley</v>
      </c>
      <c r="R174" s="12">
        <f t="shared" si="5"/>
        <v>10</v>
      </c>
      <c r="S174" s="12">
        <f t="shared" si="6"/>
        <v>183</v>
      </c>
      <c r="T174" s="12" t="str">
        <f>VLOOKUP(R174,'TEMP Data'!$E:$G,3)&amp;".com"&amp;vlookup(J174,'TEMP Data'!$A:$C,3)</f>
        <v>@hotmail.com</v>
      </c>
    </row>
    <row r="175">
      <c r="A175" s="6" t="s">
        <v>859</v>
      </c>
      <c r="B175" s="7" t="str">
        <f>vlookup(N175,'TEMP Data'!$M:$P,mod(R175,4)+1)</f>
        <v>Madyson</v>
      </c>
      <c r="C175" s="6" t="s">
        <v>860</v>
      </c>
      <c r="D175" s="7" t="str">
        <f t="shared" si="1"/>
        <v>Madison_Knappitt@hotmail.com.it</v>
      </c>
      <c r="E175" s="8" t="str">
        <f t="shared" si="2"/>
        <v>1981-03-25</v>
      </c>
      <c r="F175" s="6"/>
      <c r="G175" s="9" t="s">
        <v>861</v>
      </c>
      <c r="H175" s="9" t="s">
        <v>862</v>
      </c>
      <c r="I175" s="9" t="s">
        <v>863</v>
      </c>
      <c r="J175" s="9" t="s">
        <v>54</v>
      </c>
      <c r="K175" s="9">
        <v>10121.0</v>
      </c>
      <c r="L175" s="6" t="s">
        <v>864</v>
      </c>
      <c r="M175" s="6" t="s">
        <v>27</v>
      </c>
      <c r="N175" s="10" t="s">
        <v>423</v>
      </c>
      <c r="O175" s="11">
        <v>29670.0</v>
      </c>
      <c r="P175" s="12" t="str">
        <f t="shared" si="3"/>
        <v>Madison_</v>
      </c>
      <c r="Q175" s="12" t="str">
        <f t="shared" si="4"/>
        <v>Knappitt</v>
      </c>
      <c r="R175" s="12">
        <f t="shared" si="5"/>
        <v>7</v>
      </c>
      <c r="S175" s="12">
        <f t="shared" si="6"/>
        <v>76</v>
      </c>
      <c r="T175" s="12" t="str">
        <f>VLOOKUP(R175,'TEMP Data'!$E:$G,3)&amp;".com"&amp;vlookup(J175,'TEMP Data'!$A:$C,3)</f>
        <v>@hotmail.com.it</v>
      </c>
    </row>
    <row r="176">
      <c r="A176" s="6" t="s">
        <v>865</v>
      </c>
      <c r="B176" s="7" t="str">
        <f>vlookup(N176,'TEMP Data'!$M:$P,mod(R176,4)+1)</f>
        <v>Maddison</v>
      </c>
      <c r="C176" s="6" t="s">
        <v>866</v>
      </c>
      <c r="D176" s="7" t="str">
        <f t="shared" si="1"/>
        <v>Madison_Cast@hotmail.com.at</v>
      </c>
      <c r="E176" s="8" t="str">
        <f t="shared" si="2"/>
        <v>1988-12-17</v>
      </c>
      <c r="F176" s="6" t="s">
        <v>45</v>
      </c>
      <c r="G176" s="9" t="s">
        <v>867</v>
      </c>
      <c r="H176" s="9" t="s">
        <v>322</v>
      </c>
      <c r="I176" s="9" t="s">
        <v>322</v>
      </c>
      <c r="J176" s="9" t="s">
        <v>323</v>
      </c>
      <c r="K176" s="9">
        <v>1010.0</v>
      </c>
      <c r="L176" s="6"/>
      <c r="M176" s="6" t="s">
        <v>27</v>
      </c>
      <c r="N176" s="10" t="s">
        <v>423</v>
      </c>
      <c r="O176" s="11">
        <v>32494.0</v>
      </c>
      <c r="P176" s="12" t="str">
        <f t="shared" si="3"/>
        <v>Madison_</v>
      </c>
      <c r="Q176" s="12" t="str">
        <f t="shared" si="4"/>
        <v>Cast</v>
      </c>
      <c r="R176" s="12">
        <f t="shared" si="5"/>
        <v>10</v>
      </c>
      <c r="S176" s="12">
        <f t="shared" si="6"/>
        <v>14</v>
      </c>
      <c r="T176" s="12" t="str">
        <f>VLOOKUP(R176,'TEMP Data'!$E:$G,3)&amp;".com"&amp;vlookup(J176,'TEMP Data'!$A:$C,3)</f>
        <v>@hotmail.com.at</v>
      </c>
    </row>
    <row r="177">
      <c r="A177" s="6" t="s">
        <v>868</v>
      </c>
      <c r="B177" s="7" t="str">
        <f>vlookup(N177,'TEMP Data'!$M:$P,mod(R177,4)+1)</f>
        <v>Madyson</v>
      </c>
      <c r="C177" s="6" t="s">
        <v>869</v>
      </c>
      <c r="D177" s="7" t="str">
        <f t="shared" si="1"/>
        <v>MRidler16@yahoo.com.at</v>
      </c>
      <c r="E177" s="8" t="str">
        <f t="shared" si="2"/>
        <v>2007-02-16</v>
      </c>
      <c r="F177" s="6"/>
      <c r="G177" s="9" t="s">
        <v>870</v>
      </c>
      <c r="H177" s="9" t="s">
        <v>322</v>
      </c>
      <c r="I177" s="9" t="s">
        <v>322</v>
      </c>
      <c r="J177" s="9" t="s">
        <v>323</v>
      </c>
      <c r="K177" s="9">
        <v>1010.0</v>
      </c>
      <c r="L177" s="6" t="s">
        <v>871</v>
      </c>
      <c r="M177" s="6" t="s">
        <v>27</v>
      </c>
      <c r="N177" s="10" t="s">
        <v>423</v>
      </c>
      <c r="O177" s="11">
        <v>39129.0</v>
      </c>
      <c r="P177" s="12" t="str">
        <f t="shared" si="3"/>
        <v>M</v>
      </c>
      <c r="Q177" s="12" t="str">
        <f t="shared" si="4"/>
        <v>Ridler16</v>
      </c>
      <c r="R177" s="12">
        <f t="shared" si="5"/>
        <v>3</v>
      </c>
      <c r="S177" s="12">
        <f t="shared" si="6"/>
        <v>16</v>
      </c>
      <c r="T177" s="12" t="str">
        <f>VLOOKUP(R177,'TEMP Data'!$E:$G,3)&amp;".com"&amp;vlookup(J177,'TEMP Data'!$A:$C,3)</f>
        <v>@yahoo.com.at</v>
      </c>
    </row>
    <row r="178">
      <c r="A178" s="6" t="s">
        <v>872</v>
      </c>
      <c r="B178" s="7" t="str">
        <f>vlookup(N178,'TEMP Data'!$M:$P,mod(R178,4)+1)</f>
        <v>Mathew</v>
      </c>
      <c r="C178" s="6" t="s">
        <v>873</v>
      </c>
      <c r="D178" s="7" t="str">
        <f t="shared" si="1"/>
        <v>Matthew_Balloch@yahoo.com.jp</v>
      </c>
      <c r="E178" s="8" t="str">
        <f t="shared" si="2"/>
        <v>1984-11-19</v>
      </c>
      <c r="F178" s="6"/>
      <c r="G178" s="13" t="s">
        <v>874</v>
      </c>
      <c r="H178" s="9" t="s">
        <v>280</v>
      </c>
      <c r="I178" s="9" t="s">
        <v>33</v>
      </c>
      <c r="J178" s="9" t="s">
        <v>40</v>
      </c>
      <c r="K178" s="9" t="s">
        <v>281</v>
      </c>
      <c r="L178" s="6" t="s">
        <v>875</v>
      </c>
      <c r="M178" s="6" t="s">
        <v>27</v>
      </c>
      <c r="N178" s="10" t="s">
        <v>443</v>
      </c>
      <c r="O178" s="11">
        <v>31005.0</v>
      </c>
      <c r="P178" s="12" t="str">
        <f t="shared" si="3"/>
        <v>Matthew_</v>
      </c>
      <c r="Q178" s="12" t="str">
        <f t="shared" si="4"/>
        <v>Balloch</v>
      </c>
      <c r="R178" s="12">
        <f t="shared" si="5"/>
        <v>9</v>
      </c>
      <c r="S178" s="12">
        <f t="shared" si="6"/>
        <v>150</v>
      </c>
      <c r="T178" s="12" t="str">
        <f>VLOOKUP(R178,'TEMP Data'!$E:$G,3)&amp;".com"&amp;vlookup(J178,'TEMP Data'!$A:$C,3)</f>
        <v>@yahoo.com.jp</v>
      </c>
    </row>
    <row r="179">
      <c r="A179" s="6" t="s">
        <v>876</v>
      </c>
      <c r="B179" s="7" t="str">
        <f>vlookup(N179,'TEMP Data'!$M:$P,mod(R179,4)+1)</f>
        <v>Matthew</v>
      </c>
      <c r="C179" s="6" t="s">
        <v>877</v>
      </c>
      <c r="D179" s="7" t="str">
        <f t="shared" si="1"/>
        <v>MBradwell173@apple.com.ru</v>
      </c>
      <c r="E179" s="8" t="str">
        <f t="shared" si="2"/>
        <v>1957-06-10</v>
      </c>
      <c r="F179" s="6"/>
      <c r="G179" s="13" t="s">
        <v>878</v>
      </c>
      <c r="H179" s="9" t="s">
        <v>843</v>
      </c>
      <c r="I179" s="9" t="s">
        <v>33</v>
      </c>
      <c r="J179" s="9" t="s">
        <v>318</v>
      </c>
      <c r="K179" s="9">
        <v>101000.0</v>
      </c>
      <c r="L179" s="6" t="s">
        <v>879</v>
      </c>
      <c r="M179" s="6" t="s">
        <v>27</v>
      </c>
      <c r="N179" s="10" t="s">
        <v>443</v>
      </c>
      <c r="O179" s="11">
        <v>20981.0</v>
      </c>
      <c r="P179" s="12" t="str">
        <f t="shared" si="3"/>
        <v>M</v>
      </c>
      <c r="Q179" s="12" t="str">
        <f t="shared" si="4"/>
        <v>Bradwell173</v>
      </c>
      <c r="R179" s="12">
        <f t="shared" si="5"/>
        <v>4</v>
      </c>
      <c r="S179" s="12">
        <f t="shared" si="6"/>
        <v>173</v>
      </c>
      <c r="T179" s="12" t="str">
        <f>VLOOKUP(R179,'TEMP Data'!$E:$G,3)&amp;".com"&amp;vlookup(J179,'TEMP Data'!$A:$C,3)</f>
        <v>@apple.com.ru</v>
      </c>
    </row>
    <row r="180">
      <c r="A180" s="6" t="s">
        <v>880</v>
      </c>
      <c r="B180" s="7" t="str">
        <f>vlookup(N180,'TEMP Data'!$M:$P,mod(R180,4)+1)</f>
        <v>Matthew</v>
      </c>
      <c r="C180" s="6" t="s">
        <v>881</v>
      </c>
      <c r="D180" s="7" t="str">
        <f t="shared" si="1"/>
        <v>Matthew_Melland@gmail.com.ru</v>
      </c>
      <c r="E180" s="8" t="str">
        <f t="shared" si="2"/>
        <v/>
      </c>
      <c r="F180" s="6" t="s">
        <v>58</v>
      </c>
      <c r="G180" s="9" t="s">
        <v>882</v>
      </c>
      <c r="H180" s="9" t="s">
        <v>843</v>
      </c>
      <c r="I180" s="9" t="s">
        <v>33</v>
      </c>
      <c r="J180" s="9" t="s">
        <v>318</v>
      </c>
      <c r="K180" s="9">
        <v>101000.0</v>
      </c>
      <c r="L180" s="6" t="s">
        <v>883</v>
      </c>
      <c r="M180" s="6" t="s">
        <v>27</v>
      </c>
      <c r="N180" s="10" t="s">
        <v>443</v>
      </c>
      <c r="O180" s="12"/>
      <c r="P180" s="12" t="str">
        <f t="shared" si="3"/>
        <v>Matthew_</v>
      </c>
      <c r="Q180" s="12" t="str">
        <f t="shared" si="4"/>
        <v>Melland</v>
      </c>
      <c r="R180" s="12">
        <f t="shared" si="5"/>
        <v>8</v>
      </c>
      <c r="S180" s="12">
        <f t="shared" si="6"/>
        <v>163</v>
      </c>
      <c r="T180" s="12" t="str">
        <f>VLOOKUP(R180,'TEMP Data'!$E:$G,3)&amp;".com"&amp;vlookup(J180,'TEMP Data'!$A:$C,3)</f>
        <v>@gmail.com.ru</v>
      </c>
    </row>
    <row r="181">
      <c r="A181" s="6" t="s">
        <v>884</v>
      </c>
      <c r="B181" s="7" t="str">
        <f>vlookup(N181,'TEMP Data'!$M:$P,mod(R181,4)+1)</f>
        <v>Mathew</v>
      </c>
      <c r="C181" s="6" t="s">
        <v>885</v>
      </c>
      <c r="D181" s="7" t="str">
        <f t="shared" si="1"/>
        <v>Matthew.Beat@mail.com</v>
      </c>
      <c r="E181" s="8" t="str">
        <f t="shared" si="2"/>
        <v>1996-11-20</v>
      </c>
      <c r="F181" s="6"/>
      <c r="G181" s="13" t="s">
        <v>886</v>
      </c>
      <c r="H181" s="9" t="s">
        <v>275</v>
      </c>
      <c r="I181" s="9" t="s">
        <v>79</v>
      </c>
      <c r="J181" s="9" t="s">
        <v>67</v>
      </c>
      <c r="K181" s="9">
        <v>10987.0</v>
      </c>
      <c r="L181" s="6"/>
      <c r="M181" s="6" t="s">
        <v>27</v>
      </c>
      <c r="N181" s="10" t="s">
        <v>443</v>
      </c>
      <c r="O181" s="11">
        <v>35389.0</v>
      </c>
      <c r="P181" s="12" t="str">
        <f t="shared" si="3"/>
        <v>Matthew.</v>
      </c>
      <c r="Q181" s="12" t="str">
        <f t="shared" si="4"/>
        <v>Beat</v>
      </c>
      <c r="R181" s="12">
        <f t="shared" si="5"/>
        <v>5</v>
      </c>
      <c r="S181" s="12">
        <f t="shared" si="6"/>
        <v>25</v>
      </c>
      <c r="T181" s="12" t="str">
        <f>VLOOKUP(R181,'TEMP Data'!$E:$G,3)&amp;".com"&amp;vlookup(J181,'TEMP Data'!$A:$C,3)</f>
        <v>@mail.com</v>
      </c>
    </row>
    <row r="182">
      <c r="A182" s="6" t="s">
        <v>887</v>
      </c>
      <c r="B182" s="7" t="str">
        <f>vlookup(N182,'TEMP Data'!$M:$P,mod(R182,4)+1)</f>
        <v>Mikael</v>
      </c>
      <c r="C182" s="6" t="s">
        <v>888</v>
      </c>
      <c r="D182" s="7" t="str">
        <f t="shared" si="1"/>
        <v>MIsherwood144@gmail.com</v>
      </c>
      <c r="E182" s="8" t="str">
        <f t="shared" si="2"/>
        <v>1994-04-19</v>
      </c>
      <c r="F182" s="6" t="s">
        <v>58</v>
      </c>
      <c r="G182" s="9" t="s">
        <v>889</v>
      </c>
      <c r="H182" s="9" t="s">
        <v>410</v>
      </c>
      <c r="I182" s="9" t="s">
        <v>79</v>
      </c>
      <c r="J182" s="9" t="s">
        <v>67</v>
      </c>
      <c r="K182" s="9">
        <v>87654.0</v>
      </c>
      <c r="L182" s="6"/>
      <c r="M182" s="6" t="s">
        <v>27</v>
      </c>
      <c r="N182" s="10" t="s">
        <v>462</v>
      </c>
      <c r="O182" s="11">
        <v>34443.0</v>
      </c>
      <c r="P182" s="12" t="str">
        <f t="shared" si="3"/>
        <v>M</v>
      </c>
      <c r="Q182" s="12" t="str">
        <f t="shared" si="4"/>
        <v>Isherwood144</v>
      </c>
      <c r="R182" s="12">
        <f t="shared" si="5"/>
        <v>1</v>
      </c>
      <c r="S182" s="12">
        <f t="shared" si="6"/>
        <v>144</v>
      </c>
      <c r="T182" s="12" t="str">
        <f>VLOOKUP(R182,'TEMP Data'!$E:$G,3)&amp;".com"&amp;vlookup(J182,'TEMP Data'!$A:$C,3)</f>
        <v>@gmail.com</v>
      </c>
    </row>
    <row r="183">
      <c r="A183" s="6" t="s">
        <v>890</v>
      </c>
      <c r="B183" s="7" t="str">
        <f>vlookup(N183,'TEMP Data'!$M:$P,mod(R183,4)+1)</f>
        <v>Mikael</v>
      </c>
      <c r="C183" s="6" t="s">
        <v>891</v>
      </c>
      <c r="D183" s="7" t="str">
        <f t="shared" si="1"/>
        <v>Michael.Widdison@mail.com.fr</v>
      </c>
      <c r="E183" s="8" t="str">
        <f t="shared" si="2"/>
        <v/>
      </c>
      <c r="F183" s="6" t="s">
        <v>58</v>
      </c>
      <c r="G183" s="9" t="s">
        <v>892</v>
      </c>
      <c r="H183" s="9" t="s">
        <v>147</v>
      </c>
      <c r="I183" s="9" t="s">
        <v>33</v>
      </c>
      <c r="J183" s="9" t="s">
        <v>148</v>
      </c>
      <c r="K183" s="9">
        <v>75001.0</v>
      </c>
      <c r="L183" s="6" t="s">
        <v>893</v>
      </c>
      <c r="M183" s="6" t="s">
        <v>27</v>
      </c>
      <c r="N183" s="10" t="s">
        <v>462</v>
      </c>
      <c r="O183" s="12"/>
      <c r="P183" s="12" t="str">
        <f t="shared" si="3"/>
        <v>Michael.</v>
      </c>
      <c r="Q183" s="12" t="str">
        <f t="shared" si="4"/>
        <v>Widdison</v>
      </c>
      <c r="R183" s="12">
        <f t="shared" si="5"/>
        <v>5</v>
      </c>
      <c r="S183" s="12">
        <f t="shared" si="6"/>
        <v>40</v>
      </c>
      <c r="T183" s="12" t="str">
        <f>VLOOKUP(R183,'TEMP Data'!$E:$G,3)&amp;".com"&amp;vlookup(J183,'TEMP Data'!$A:$C,3)</f>
        <v>@mail.com.fr</v>
      </c>
    </row>
    <row r="184">
      <c r="A184" s="6" t="s">
        <v>894</v>
      </c>
      <c r="B184" s="7" t="str">
        <f>vlookup(N184,'TEMP Data'!$M:$P,mod(R184,4)+1)</f>
        <v>Michal</v>
      </c>
      <c r="C184" s="6" t="s">
        <v>895</v>
      </c>
      <c r="D184" s="7" t="str">
        <f t="shared" si="1"/>
        <v>Michael_Walter@hotmail.com.cz</v>
      </c>
      <c r="E184" s="8" t="str">
        <f t="shared" si="2"/>
        <v>1966-05-26</v>
      </c>
      <c r="F184" s="6" t="s">
        <v>58</v>
      </c>
      <c r="G184" s="13" t="s">
        <v>896</v>
      </c>
      <c r="H184" s="9" t="s">
        <v>500</v>
      </c>
      <c r="I184" s="9" t="s">
        <v>33</v>
      </c>
      <c r="J184" s="9" t="s">
        <v>501</v>
      </c>
      <c r="K184" s="9" t="s">
        <v>502</v>
      </c>
      <c r="L184" s="6"/>
      <c r="M184" s="6" t="s">
        <v>27</v>
      </c>
      <c r="N184" s="10" t="s">
        <v>462</v>
      </c>
      <c r="O184" s="11">
        <v>24253.0</v>
      </c>
      <c r="P184" s="12" t="str">
        <f t="shared" si="3"/>
        <v>Michael_</v>
      </c>
      <c r="Q184" s="12" t="str">
        <f t="shared" si="4"/>
        <v>Walter</v>
      </c>
      <c r="R184" s="12">
        <f t="shared" si="5"/>
        <v>10</v>
      </c>
      <c r="S184" s="12">
        <f t="shared" si="6"/>
        <v>185</v>
      </c>
      <c r="T184" s="12" t="str">
        <f>VLOOKUP(R184,'TEMP Data'!$E:$G,3)&amp;".com"&amp;vlookup(J184,'TEMP Data'!$A:$C,3)</f>
        <v>@hotmail.com.cz</v>
      </c>
    </row>
    <row r="185">
      <c r="A185" s="6" t="s">
        <v>897</v>
      </c>
      <c r="B185" s="7" t="str">
        <f>vlookup(N185,'TEMP Data'!$M:$P,mod(R185,4)+1)</f>
        <v>Michael</v>
      </c>
      <c r="C185" s="6" t="s">
        <v>812</v>
      </c>
      <c r="D185" s="7" t="str">
        <f t="shared" si="1"/>
        <v>Michael_Robottom@gmail.com.es</v>
      </c>
      <c r="E185" s="8" t="str">
        <f t="shared" si="2"/>
        <v/>
      </c>
      <c r="F185" s="6" t="s">
        <v>58</v>
      </c>
      <c r="G185" s="13" t="s">
        <v>898</v>
      </c>
      <c r="H185" s="9" t="s">
        <v>602</v>
      </c>
      <c r="I185" s="9" t="s">
        <v>603</v>
      </c>
      <c r="J185" s="9" t="s">
        <v>245</v>
      </c>
      <c r="K185" s="9">
        <v>41001.0</v>
      </c>
      <c r="L185" s="6"/>
      <c r="M185" s="6" t="s">
        <v>27</v>
      </c>
      <c r="N185" s="10" t="s">
        <v>462</v>
      </c>
      <c r="O185" s="12"/>
      <c r="P185" s="12" t="str">
        <f t="shared" si="3"/>
        <v>Michael_</v>
      </c>
      <c r="Q185" s="12" t="str">
        <f t="shared" si="4"/>
        <v>Robottom</v>
      </c>
      <c r="R185" s="12">
        <f t="shared" si="5"/>
        <v>8</v>
      </c>
      <c r="S185" s="12">
        <f t="shared" si="6"/>
        <v>69</v>
      </c>
      <c r="T185" s="12" t="str">
        <f>VLOOKUP(R185,'TEMP Data'!$E:$G,3)&amp;".com"&amp;vlookup(J185,'TEMP Data'!$A:$C,3)</f>
        <v>@gmail.com.es</v>
      </c>
    </row>
    <row r="186">
      <c r="A186" s="6" t="s">
        <v>899</v>
      </c>
      <c r="B186" s="7" t="str">
        <f>vlookup(N186,'TEMP Data'!$M:$P,mod(R186,4)+1)</f>
        <v>Alivia</v>
      </c>
      <c r="C186" s="6" t="s">
        <v>900</v>
      </c>
      <c r="D186" s="7" t="str">
        <f t="shared" si="1"/>
        <v>OZuker245@outlook.com.kr</v>
      </c>
      <c r="E186" s="8" t="str">
        <f t="shared" si="2"/>
        <v/>
      </c>
      <c r="F186" s="6" t="s">
        <v>45</v>
      </c>
      <c r="G186" s="13" t="s">
        <v>901</v>
      </c>
      <c r="H186" s="9" t="s">
        <v>250</v>
      </c>
      <c r="I186" s="9" t="s">
        <v>250</v>
      </c>
      <c r="J186" s="9" t="s">
        <v>251</v>
      </c>
      <c r="K186" s="9">
        <v>4534.0</v>
      </c>
      <c r="L186" s="6" t="s">
        <v>902</v>
      </c>
      <c r="M186" s="6" t="s">
        <v>27</v>
      </c>
      <c r="N186" s="10" t="s">
        <v>479</v>
      </c>
      <c r="O186" s="12"/>
      <c r="P186" s="12" t="str">
        <f t="shared" si="3"/>
        <v>O</v>
      </c>
      <c r="Q186" s="12" t="str">
        <f t="shared" si="4"/>
        <v>Zuker245</v>
      </c>
      <c r="R186" s="12">
        <f t="shared" si="5"/>
        <v>2</v>
      </c>
      <c r="S186" s="12">
        <f t="shared" si="6"/>
        <v>245</v>
      </c>
      <c r="T186" s="12" t="str">
        <f>VLOOKUP(R186,'TEMP Data'!$E:$G,3)&amp;".com"&amp;vlookup(J186,'TEMP Data'!$A:$C,3)</f>
        <v>@outlook.com.kr</v>
      </c>
    </row>
    <row r="187">
      <c r="A187" s="6" t="s">
        <v>903</v>
      </c>
      <c r="B187" s="7" t="str">
        <f>vlookup(N187,'TEMP Data'!$M:$P,mod(R187,4)+1)</f>
        <v>Alivia</v>
      </c>
      <c r="C187" s="6" t="s">
        <v>904</v>
      </c>
      <c r="D187" s="7" t="str">
        <f t="shared" si="1"/>
        <v>OHaggarth186@outlook.com.pl</v>
      </c>
      <c r="E187" s="8" t="str">
        <f t="shared" si="2"/>
        <v>1985-12-21</v>
      </c>
      <c r="F187" s="6" t="s">
        <v>45</v>
      </c>
      <c r="G187" s="13" t="s">
        <v>905</v>
      </c>
      <c r="H187" s="9" t="s">
        <v>309</v>
      </c>
      <c r="I187" s="9" t="s">
        <v>310</v>
      </c>
      <c r="J187" s="9" t="s">
        <v>311</v>
      </c>
      <c r="K187" s="9" t="s">
        <v>312</v>
      </c>
      <c r="L187" s="6" t="s">
        <v>906</v>
      </c>
      <c r="M187" s="6" t="s">
        <v>27</v>
      </c>
      <c r="N187" s="10" t="s">
        <v>479</v>
      </c>
      <c r="O187" s="11">
        <v>31402.0</v>
      </c>
      <c r="P187" s="12" t="str">
        <f t="shared" si="3"/>
        <v>O</v>
      </c>
      <c r="Q187" s="12" t="str">
        <f t="shared" si="4"/>
        <v>Haggarth186</v>
      </c>
      <c r="R187" s="12">
        <f t="shared" si="5"/>
        <v>2</v>
      </c>
      <c r="S187" s="12">
        <f t="shared" si="6"/>
        <v>186</v>
      </c>
      <c r="T187" s="12" t="str">
        <f>VLOOKUP(R187,'TEMP Data'!$E:$G,3)&amp;".com"&amp;vlookup(J187,'TEMP Data'!$A:$C,3)</f>
        <v>@outlook.com.pl</v>
      </c>
    </row>
    <row r="188">
      <c r="A188" s="6" t="s">
        <v>907</v>
      </c>
      <c r="B188" s="7" t="str">
        <f>vlookup(N188,'TEMP Data'!$M:$P,mod(R188,4)+1)</f>
        <v>Olyvia</v>
      </c>
      <c r="C188" s="6" t="s">
        <v>908</v>
      </c>
      <c r="D188" s="7" t="str">
        <f t="shared" si="1"/>
        <v>Olivia_Cardoo@yahoo.com.es</v>
      </c>
      <c r="E188" s="8" t="str">
        <f t="shared" si="2"/>
        <v>1987-10-13</v>
      </c>
      <c r="F188" s="6" t="s">
        <v>45</v>
      </c>
      <c r="G188" s="9" t="s">
        <v>909</v>
      </c>
      <c r="H188" s="9" t="s">
        <v>243</v>
      </c>
      <c r="I188" s="9" t="s">
        <v>244</v>
      </c>
      <c r="J188" s="9" t="s">
        <v>245</v>
      </c>
      <c r="K188" s="9">
        <v>28046.0</v>
      </c>
      <c r="L188" s="6" t="s">
        <v>910</v>
      </c>
      <c r="M188" s="6" t="s">
        <v>27</v>
      </c>
      <c r="N188" s="10" t="s">
        <v>479</v>
      </c>
      <c r="O188" s="11">
        <v>32063.0</v>
      </c>
      <c r="P188" s="12" t="str">
        <f t="shared" si="3"/>
        <v>Olivia_</v>
      </c>
      <c r="Q188" s="12" t="str">
        <f t="shared" si="4"/>
        <v>Cardoo</v>
      </c>
      <c r="R188" s="12">
        <f t="shared" si="5"/>
        <v>9</v>
      </c>
      <c r="S188" s="12">
        <f t="shared" si="6"/>
        <v>38</v>
      </c>
      <c r="T188" s="12" t="str">
        <f>VLOOKUP(R188,'TEMP Data'!$E:$G,3)&amp;".com"&amp;vlookup(J188,'TEMP Data'!$A:$C,3)</f>
        <v>@yahoo.com.es</v>
      </c>
    </row>
    <row r="189">
      <c r="A189" s="6" t="s">
        <v>911</v>
      </c>
      <c r="B189" s="7" t="str">
        <f>vlookup(N189,'TEMP Data'!$M:$P,mod(R189,4)+1)</f>
        <v>Alivia</v>
      </c>
      <c r="C189" s="6" t="s">
        <v>912</v>
      </c>
      <c r="D189" s="7" t="str">
        <f t="shared" si="1"/>
        <v>Olivia_Mustoo@hotmail.com</v>
      </c>
      <c r="E189" s="8" t="str">
        <f t="shared" si="2"/>
        <v/>
      </c>
      <c r="F189" s="6" t="s">
        <v>45</v>
      </c>
      <c r="G189" s="9" t="s">
        <v>913</v>
      </c>
      <c r="H189" s="9" t="s">
        <v>914</v>
      </c>
      <c r="I189" s="9" t="s">
        <v>79</v>
      </c>
      <c r="J189" s="9" t="s">
        <v>67</v>
      </c>
      <c r="K189" s="9">
        <v>87654.0</v>
      </c>
      <c r="L189" s="6"/>
      <c r="M189" s="6" t="s">
        <v>27</v>
      </c>
      <c r="N189" s="10" t="s">
        <v>479</v>
      </c>
      <c r="O189" s="12"/>
      <c r="P189" s="12" t="str">
        <f t="shared" si="3"/>
        <v>Olivia_</v>
      </c>
      <c r="Q189" s="12" t="str">
        <f t="shared" si="4"/>
        <v>Mustoo</v>
      </c>
      <c r="R189" s="12">
        <f t="shared" si="5"/>
        <v>10</v>
      </c>
      <c r="S189" s="12">
        <f t="shared" si="6"/>
        <v>168</v>
      </c>
      <c r="T189" s="12" t="str">
        <f>VLOOKUP(R189,'TEMP Data'!$E:$G,3)&amp;".com"&amp;vlookup(J189,'TEMP Data'!$A:$C,3)</f>
        <v>@hotmail.com</v>
      </c>
    </row>
    <row r="190">
      <c r="A190" s="6" t="s">
        <v>915</v>
      </c>
      <c r="B190" s="7" t="str">
        <f>vlookup(N190,'TEMP Data'!$M:$P,mod(R190,4)+1)</f>
        <v>Samuelito</v>
      </c>
      <c r="C190" s="6" t="s">
        <v>916</v>
      </c>
      <c r="D190" s="7" t="str">
        <f t="shared" si="1"/>
        <v>STrowell153@yahoo.com</v>
      </c>
      <c r="E190" s="8" t="str">
        <f t="shared" si="2"/>
        <v/>
      </c>
      <c r="F190" s="6" t="s">
        <v>58</v>
      </c>
      <c r="G190" s="9" t="s">
        <v>917</v>
      </c>
      <c r="H190" s="9" t="s">
        <v>270</v>
      </c>
      <c r="I190" s="9" t="s">
        <v>109</v>
      </c>
      <c r="J190" s="9" t="s">
        <v>67</v>
      </c>
      <c r="K190" s="9">
        <v>10987.0</v>
      </c>
      <c r="L190" s="6"/>
      <c r="M190" s="6" t="s">
        <v>27</v>
      </c>
      <c r="N190" s="10" t="s">
        <v>496</v>
      </c>
      <c r="O190" s="12"/>
      <c r="P190" s="12" t="str">
        <f t="shared" si="3"/>
        <v>S</v>
      </c>
      <c r="Q190" s="12" t="str">
        <f t="shared" si="4"/>
        <v>Trowell153</v>
      </c>
      <c r="R190" s="12">
        <f t="shared" si="5"/>
        <v>3</v>
      </c>
      <c r="S190" s="12">
        <f t="shared" si="6"/>
        <v>153</v>
      </c>
      <c r="T190" s="12" t="str">
        <f>VLOOKUP(R190,'TEMP Data'!$E:$G,3)&amp;".com"&amp;vlookup(J190,'TEMP Data'!$A:$C,3)</f>
        <v>@yahoo.com</v>
      </c>
    </row>
    <row r="191">
      <c r="A191" s="6" t="s">
        <v>918</v>
      </c>
      <c r="B191" s="7" t="str">
        <f>vlookup(N191,'TEMP Data'!$M:$P,mod(R191,4)+1)</f>
        <v>Samuell</v>
      </c>
      <c r="C191" s="6" t="s">
        <v>919</v>
      </c>
      <c r="D191" s="7" t="str">
        <f t="shared" si="1"/>
        <v>Samuel_Luety@aol.com.es</v>
      </c>
      <c r="E191" s="8" t="str">
        <f t="shared" si="2"/>
        <v>1968-04-13</v>
      </c>
      <c r="F191" s="6"/>
      <c r="G191" s="13" t="s">
        <v>920</v>
      </c>
      <c r="H191" s="9" t="s">
        <v>345</v>
      </c>
      <c r="I191" s="9" t="s">
        <v>346</v>
      </c>
      <c r="J191" s="9" t="s">
        <v>245</v>
      </c>
      <c r="K191" s="9">
        <v>8001.0</v>
      </c>
      <c r="L191" s="6" t="s">
        <v>921</v>
      </c>
      <c r="M191" s="6" t="s">
        <v>27</v>
      </c>
      <c r="N191" s="10" t="s">
        <v>496</v>
      </c>
      <c r="O191" s="11">
        <v>24941.0</v>
      </c>
      <c r="P191" s="12" t="str">
        <f t="shared" si="3"/>
        <v>Samuel_</v>
      </c>
      <c r="Q191" s="12" t="str">
        <f t="shared" si="4"/>
        <v>Luety</v>
      </c>
      <c r="R191" s="12">
        <f t="shared" si="5"/>
        <v>6</v>
      </c>
      <c r="S191" s="12">
        <f t="shared" si="6"/>
        <v>41</v>
      </c>
      <c r="T191" s="12" t="str">
        <f>VLOOKUP(R191,'TEMP Data'!$E:$G,3)&amp;".com"&amp;vlookup(J191,'TEMP Data'!$A:$C,3)</f>
        <v>@aol.com.es</v>
      </c>
    </row>
    <row r="192">
      <c r="A192" s="6" t="s">
        <v>922</v>
      </c>
      <c r="B192" s="7" t="str">
        <f>vlookup(N192,'TEMP Data'!$M:$P,mod(R192,4)+1)</f>
        <v>Samuelito</v>
      </c>
      <c r="C192" s="6" t="s">
        <v>923</v>
      </c>
      <c r="D192" s="7" t="str">
        <f t="shared" si="1"/>
        <v>SDumbrall239@yahoo.com</v>
      </c>
      <c r="E192" s="8" t="str">
        <f t="shared" si="2"/>
        <v>1972-08-31</v>
      </c>
      <c r="F192" s="6" t="s">
        <v>58</v>
      </c>
      <c r="G192" s="13" t="s">
        <v>924</v>
      </c>
      <c r="H192" s="9" t="s">
        <v>237</v>
      </c>
      <c r="I192" s="9" t="s">
        <v>66</v>
      </c>
      <c r="J192" s="9" t="s">
        <v>67</v>
      </c>
      <c r="K192" s="9">
        <v>87654.0</v>
      </c>
      <c r="L192" s="6" t="s">
        <v>925</v>
      </c>
      <c r="M192" s="6" t="s">
        <v>27</v>
      </c>
      <c r="N192" s="10" t="s">
        <v>496</v>
      </c>
      <c r="O192" s="11">
        <v>26542.0</v>
      </c>
      <c r="P192" s="12" t="str">
        <f t="shared" si="3"/>
        <v>S</v>
      </c>
      <c r="Q192" s="12" t="str">
        <f t="shared" si="4"/>
        <v>Dumbrall239</v>
      </c>
      <c r="R192" s="12">
        <f t="shared" si="5"/>
        <v>3</v>
      </c>
      <c r="S192" s="12">
        <f t="shared" si="6"/>
        <v>239</v>
      </c>
      <c r="T192" s="12" t="str">
        <f>VLOOKUP(R192,'TEMP Data'!$E:$G,3)&amp;".com"&amp;vlookup(J192,'TEMP Data'!$A:$C,3)</f>
        <v>@yahoo.com</v>
      </c>
    </row>
    <row r="193">
      <c r="A193" s="6" t="s">
        <v>926</v>
      </c>
      <c r="B193" s="7" t="str">
        <f>vlookup(N193,'TEMP Data'!$M:$P,mod(R193,4)+1)</f>
        <v>Samuelito</v>
      </c>
      <c r="C193" s="6" t="s">
        <v>927</v>
      </c>
      <c r="D193" s="7" t="str">
        <f t="shared" si="1"/>
        <v>Samuel_Moppett@hotmail.com.es</v>
      </c>
      <c r="E193" s="8" t="str">
        <f t="shared" si="2"/>
        <v>1972-10-08</v>
      </c>
      <c r="F193" s="6" t="s">
        <v>45</v>
      </c>
      <c r="G193" s="13" t="s">
        <v>928</v>
      </c>
      <c r="H193" s="9" t="s">
        <v>243</v>
      </c>
      <c r="I193" s="9" t="s">
        <v>33</v>
      </c>
      <c r="J193" s="9" t="s">
        <v>245</v>
      </c>
      <c r="K193" s="9">
        <v>28001.0</v>
      </c>
      <c r="L193" s="6"/>
      <c r="M193" s="6" t="s">
        <v>27</v>
      </c>
      <c r="N193" s="10" t="s">
        <v>496</v>
      </c>
      <c r="O193" s="11">
        <v>26580.0</v>
      </c>
      <c r="P193" s="12" t="str">
        <f t="shared" si="3"/>
        <v>Samuel_</v>
      </c>
      <c r="Q193" s="12" t="str">
        <f t="shared" si="4"/>
        <v>Moppett</v>
      </c>
      <c r="R193" s="12">
        <f t="shared" si="5"/>
        <v>7</v>
      </c>
      <c r="S193" s="12">
        <f t="shared" si="6"/>
        <v>119</v>
      </c>
      <c r="T193" s="12" t="str">
        <f>VLOOKUP(R193,'TEMP Data'!$E:$G,3)&amp;".com"&amp;vlookup(J193,'TEMP Data'!$A:$C,3)</f>
        <v>@hotmail.com.es</v>
      </c>
    </row>
    <row r="194">
      <c r="A194" s="6" t="s">
        <v>929</v>
      </c>
      <c r="B194" s="7" t="str">
        <f>vlookup(N194,'TEMP Data'!$M:$P,mod(R194,4)+1)</f>
        <v>Sophia</v>
      </c>
      <c r="C194" s="6" t="s">
        <v>930</v>
      </c>
      <c r="D194" s="7" t="str">
        <f t="shared" si="1"/>
        <v>SBeszant189@apple.com</v>
      </c>
      <c r="E194" s="8" t="str">
        <f t="shared" si="2"/>
        <v>2006-12-04</v>
      </c>
      <c r="F194" s="6" t="s">
        <v>58</v>
      </c>
      <c r="G194" s="9" t="s">
        <v>931</v>
      </c>
      <c r="H194" s="9" t="s">
        <v>608</v>
      </c>
      <c r="I194" s="9" t="s">
        <v>79</v>
      </c>
      <c r="J194" s="9" t="s">
        <v>138</v>
      </c>
      <c r="K194" s="9">
        <v>10001.0</v>
      </c>
      <c r="L194" s="6" t="s">
        <v>932</v>
      </c>
      <c r="M194" s="6" t="s">
        <v>27</v>
      </c>
      <c r="N194" s="10" t="s">
        <v>517</v>
      </c>
      <c r="O194" s="11">
        <v>39055.0</v>
      </c>
      <c r="P194" s="12" t="str">
        <f t="shared" si="3"/>
        <v>S</v>
      </c>
      <c r="Q194" s="12" t="str">
        <f t="shared" si="4"/>
        <v>Beszant189</v>
      </c>
      <c r="R194" s="12">
        <f t="shared" si="5"/>
        <v>4</v>
      </c>
      <c r="S194" s="12">
        <f t="shared" si="6"/>
        <v>189</v>
      </c>
      <c r="T194" s="12" t="str">
        <f>VLOOKUP(R194,'TEMP Data'!$E:$G,3)&amp;".com"&amp;vlookup(J194,'TEMP Data'!$A:$C,3)</f>
        <v>@apple.com</v>
      </c>
    </row>
    <row r="195">
      <c r="A195" s="6" t="s">
        <v>933</v>
      </c>
      <c r="B195" s="7" t="str">
        <f>vlookup(N195,'TEMP Data'!$M:$P,mod(R195,4)+1)</f>
        <v>Sofia</v>
      </c>
      <c r="C195" s="6" t="s">
        <v>934</v>
      </c>
      <c r="D195" s="7" t="str">
        <f t="shared" si="1"/>
        <v>Sophia.Presidey@mail.com</v>
      </c>
      <c r="E195" s="8" t="str">
        <f t="shared" si="2"/>
        <v>1987-04-02</v>
      </c>
      <c r="F195" s="6"/>
      <c r="G195" s="9" t="s">
        <v>935</v>
      </c>
      <c r="H195" s="9" t="s">
        <v>459</v>
      </c>
      <c r="I195" s="9" t="s">
        <v>460</v>
      </c>
      <c r="J195" s="9" t="s">
        <v>138</v>
      </c>
      <c r="K195" s="9">
        <v>60601.0</v>
      </c>
      <c r="L195" s="6" t="s">
        <v>936</v>
      </c>
      <c r="M195" s="6" t="s">
        <v>27</v>
      </c>
      <c r="N195" s="10" t="s">
        <v>517</v>
      </c>
      <c r="O195" s="11">
        <v>31869.0</v>
      </c>
      <c r="P195" s="12" t="str">
        <f t="shared" si="3"/>
        <v>Sophia.</v>
      </c>
      <c r="Q195" s="12" t="str">
        <f t="shared" si="4"/>
        <v>Presidey</v>
      </c>
      <c r="R195" s="12">
        <f t="shared" si="5"/>
        <v>5</v>
      </c>
      <c r="S195" s="12">
        <f t="shared" si="6"/>
        <v>94</v>
      </c>
      <c r="T195" s="12" t="str">
        <f>VLOOKUP(R195,'TEMP Data'!$E:$G,3)&amp;".com"&amp;vlookup(J195,'TEMP Data'!$A:$C,3)</f>
        <v>@mail.com</v>
      </c>
    </row>
    <row r="196">
      <c r="A196" s="6" t="s">
        <v>937</v>
      </c>
      <c r="B196" s="7" t="str">
        <f>vlookup(N196,'TEMP Data'!$M:$P,mod(R196,4)+1)</f>
        <v>Soffia</v>
      </c>
      <c r="C196" s="6" t="s">
        <v>938</v>
      </c>
      <c r="D196" s="7" t="str">
        <f t="shared" si="1"/>
        <v>SFooks56@outlook.com.se</v>
      </c>
      <c r="E196" s="8" t="str">
        <f t="shared" si="2"/>
        <v>1973-02-27</v>
      </c>
      <c r="F196" s="6"/>
      <c r="G196" s="9" t="s">
        <v>939</v>
      </c>
      <c r="H196" s="9" t="s">
        <v>688</v>
      </c>
      <c r="I196" s="9" t="s">
        <v>688</v>
      </c>
      <c r="J196" s="9" t="s">
        <v>689</v>
      </c>
      <c r="K196" s="9">
        <v>11120.0</v>
      </c>
      <c r="L196" s="6" t="s">
        <v>940</v>
      </c>
      <c r="M196" s="6" t="s">
        <v>27</v>
      </c>
      <c r="N196" s="10" t="s">
        <v>517</v>
      </c>
      <c r="O196" s="11">
        <v>26722.0</v>
      </c>
      <c r="P196" s="12" t="str">
        <f t="shared" si="3"/>
        <v>S</v>
      </c>
      <c r="Q196" s="12" t="str">
        <f t="shared" si="4"/>
        <v>Fooks56</v>
      </c>
      <c r="R196" s="12">
        <f t="shared" si="5"/>
        <v>2</v>
      </c>
      <c r="S196" s="12">
        <f t="shared" si="6"/>
        <v>56</v>
      </c>
      <c r="T196" s="12" t="str">
        <f>VLOOKUP(R196,'TEMP Data'!$E:$G,3)&amp;".com"&amp;vlookup(J196,'TEMP Data'!$A:$C,3)</f>
        <v>@outlook.com.se</v>
      </c>
    </row>
    <row r="197">
      <c r="A197" s="6" t="s">
        <v>941</v>
      </c>
      <c r="B197" s="7" t="str">
        <f>vlookup(N197,'TEMP Data'!$M:$P,mod(R197,4)+1)</f>
        <v>Sofia</v>
      </c>
      <c r="C197" s="6" t="s">
        <v>622</v>
      </c>
      <c r="D197" s="7" t="str">
        <f t="shared" si="1"/>
        <v>Sophia_Douris@yahoo.com.ar</v>
      </c>
      <c r="E197" s="8" t="str">
        <f t="shared" si="2"/>
        <v/>
      </c>
      <c r="F197" s="6"/>
      <c r="G197" s="9" t="s">
        <v>942</v>
      </c>
      <c r="H197" s="9" t="s">
        <v>71</v>
      </c>
      <c r="I197" s="9" t="s">
        <v>33</v>
      </c>
      <c r="J197" s="9" t="s">
        <v>73</v>
      </c>
      <c r="K197" s="9" t="s">
        <v>943</v>
      </c>
      <c r="L197" s="6" t="s">
        <v>625</v>
      </c>
      <c r="M197" s="6" t="s">
        <v>27</v>
      </c>
      <c r="N197" s="10" t="s">
        <v>517</v>
      </c>
      <c r="O197" s="12"/>
      <c r="P197" s="12" t="str">
        <f t="shared" si="3"/>
        <v>Sophia_</v>
      </c>
      <c r="Q197" s="12" t="str">
        <f t="shared" si="4"/>
        <v>Douris</v>
      </c>
      <c r="R197" s="12">
        <f t="shared" si="5"/>
        <v>9</v>
      </c>
      <c r="S197" s="12">
        <f t="shared" si="6"/>
        <v>58</v>
      </c>
      <c r="T197" s="12" t="str">
        <f>VLOOKUP(R197,'TEMP Data'!$E:$G,3)&amp;".com"&amp;vlookup(J197,'TEMP Data'!$A:$C,3)</f>
        <v>@yahoo.com.ar</v>
      </c>
    </row>
    <row r="198">
      <c r="A198" s="6" t="s">
        <v>944</v>
      </c>
      <c r="B198" s="7" t="str">
        <f>vlookup(N198,'TEMP Data'!$M:$P,mod(R198,4)+1)</f>
        <v>William</v>
      </c>
      <c r="C198" s="6" t="s">
        <v>945</v>
      </c>
      <c r="D198" s="7" t="str">
        <f t="shared" si="1"/>
        <v>William_Jones@gmail.com.kw</v>
      </c>
      <c r="E198" s="8" t="str">
        <f t="shared" si="2"/>
        <v>1983-06-15</v>
      </c>
      <c r="F198" s="6" t="s">
        <v>45</v>
      </c>
      <c r="G198" s="9" t="s">
        <v>946</v>
      </c>
      <c r="H198" s="9" t="s">
        <v>701</v>
      </c>
      <c r="I198" s="9" t="s">
        <v>33</v>
      </c>
      <c r="J198" s="9" t="s">
        <v>702</v>
      </c>
      <c r="K198" s="9">
        <v>13001.0</v>
      </c>
      <c r="L198" s="6" t="s">
        <v>947</v>
      </c>
      <c r="M198" s="6" t="s">
        <v>27</v>
      </c>
      <c r="N198" s="10" t="s">
        <v>536</v>
      </c>
      <c r="O198" s="11">
        <v>30482.0</v>
      </c>
      <c r="P198" s="12" t="str">
        <f t="shared" si="3"/>
        <v>William_</v>
      </c>
      <c r="Q198" s="12" t="str">
        <f t="shared" si="4"/>
        <v>Jones</v>
      </c>
      <c r="R198" s="12">
        <f t="shared" si="5"/>
        <v>8</v>
      </c>
      <c r="S198" s="12">
        <f t="shared" si="6"/>
        <v>66</v>
      </c>
      <c r="T198" s="12" t="str">
        <f>VLOOKUP(R198,'TEMP Data'!$E:$G,3)&amp;".com"&amp;vlookup(J198,'TEMP Data'!$A:$C,3)</f>
        <v>@gmail.com.kw</v>
      </c>
    </row>
    <row r="199">
      <c r="A199" s="6" t="s">
        <v>948</v>
      </c>
      <c r="B199" s="7" t="str">
        <f>vlookup(N199,'TEMP Data'!$M:$P,mod(R199,4)+1)</f>
        <v>Willem</v>
      </c>
      <c r="C199" s="6" t="s">
        <v>949</v>
      </c>
      <c r="D199" s="7" t="str">
        <f t="shared" si="1"/>
        <v>WGabitis155@outlook.com.se</v>
      </c>
      <c r="E199" s="8" t="str">
        <f t="shared" si="2"/>
        <v>1972-01-02</v>
      </c>
      <c r="F199" s="6"/>
      <c r="G199" s="13" t="s">
        <v>950</v>
      </c>
      <c r="H199" s="9" t="s">
        <v>688</v>
      </c>
      <c r="I199" s="9" t="s">
        <v>688</v>
      </c>
      <c r="J199" s="9" t="s">
        <v>689</v>
      </c>
      <c r="K199" s="9">
        <v>11120.0</v>
      </c>
      <c r="L199" s="6" t="s">
        <v>951</v>
      </c>
      <c r="M199" s="6" t="s">
        <v>27</v>
      </c>
      <c r="N199" s="10" t="s">
        <v>536</v>
      </c>
      <c r="O199" s="11">
        <v>26300.0</v>
      </c>
      <c r="P199" s="12" t="str">
        <f t="shared" si="3"/>
        <v>W</v>
      </c>
      <c r="Q199" s="12" t="str">
        <f t="shared" si="4"/>
        <v>Gabitis155</v>
      </c>
      <c r="R199" s="12">
        <f t="shared" si="5"/>
        <v>2</v>
      </c>
      <c r="S199" s="12">
        <f t="shared" si="6"/>
        <v>155</v>
      </c>
      <c r="T199" s="12" t="str">
        <f>VLOOKUP(R199,'TEMP Data'!$E:$G,3)&amp;".com"&amp;vlookup(J199,'TEMP Data'!$A:$C,3)</f>
        <v>@outlook.com.se</v>
      </c>
    </row>
    <row r="200">
      <c r="A200" s="6" t="s">
        <v>952</v>
      </c>
      <c r="B200" s="7" t="str">
        <f>vlookup(N200,'TEMP Data'!$M:$P,mod(R200,4)+1)</f>
        <v>Guillermo</v>
      </c>
      <c r="C200" s="6" t="s">
        <v>953</v>
      </c>
      <c r="D200" s="7" t="str">
        <f t="shared" si="1"/>
        <v>William_Gynni@hotmail.com.ca</v>
      </c>
      <c r="E200" s="8" t="str">
        <f t="shared" si="2"/>
        <v>1980-09-27</v>
      </c>
      <c r="F200" s="6" t="s">
        <v>45</v>
      </c>
      <c r="G200" s="9" t="s">
        <v>954</v>
      </c>
      <c r="H200" s="9" t="s">
        <v>711</v>
      </c>
      <c r="I200" s="9" t="s">
        <v>712</v>
      </c>
      <c r="J200" s="9" t="s">
        <v>227</v>
      </c>
      <c r="K200" s="9" t="s">
        <v>713</v>
      </c>
      <c r="L200" s="6" t="s">
        <v>955</v>
      </c>
      <c r="M200" s="6" t="s">
        <v>27</v>
      </c>
      <c r="N200" s="10" t="s">
        <v>536</v>
      </c>
      <c r="O200" s="11">
        <v>29491.0</v>
      </c>
      <c r="P200" s="12" t="str">
        <f t="shared" si="3"/>
        <v>William_</v>
      </c>
      <c r="Q200" s="12" t="str">
        <f t="shared" si="4"/>
        <v>Gynni</v>
      </c>
      <c r="R200" s="12">
        <f t="shared" si="5"/>
        <v>7</v>
      </c>
      <c r="S200" s="12">
        <f t="shared" si="6"/>
        <v>37</v>
      </c>
      <c r="T200" s="12" t="str">
        <f>VLOOKUP(R200,'TEMP Data'!$E:$G,3)&amp;".com"&amp;vlookup(J200,'TEMP Data'!$A:$C,3)</f>
        <v>@hotmail.com.ca</v>
      </c>
    </row>
    <row r="201">
      <c r="A201" s="6" t="s">
        <v>956</v>
      </c>
      <c r="B201" s="7" t="str">
        <f>vlookup(N201,'TEMP Data'!$M:$P,mod(R201,4)+1)</f>
        <v>Will</v>
      </c>
      <c r="C201" s="6" t="s">
        <v>957</v>
      </c>
      <c r="D201" s="7" t="str">
        <f t="shared" si="1"/>
        <v>William_Dewick@yahoo.com</v>
      </c>
      <c r="E201" s="8" t="str">
        <f t="shared" si="2"/>
        <v/>
      </c>
      <c r="F201" s="6" t="s">
        <v>45</v>
      </c>
      <c r="G201" s="9" t="s">
        <v>958</v>
      </c>
      <c r="H201" s="9" t="s">
        <v>275</v>
      </c>
      <c r="I201" s="9" t="s">
        <v>79</v>
      </c>
      <c r="J201" s="9" t="s">
        <v>67</v>
      </c>
      <c r="K201" s="9">
        <v>10987.0</v>
      </c>
      <c r="L201" s="6" t="s">
        <v>959</v>
      </c>
      <c r="M201" s="6" t="s">
        <v>27</v>
      </c>
      <c r="N201" s="10" t="s">
        <v>536</v>
      </c>
      <c r="O201" s="12"/>
      <c r="P201" s="12" t="str">
        <f t="shared" si="3"/>
        <v>William_</v>
      </c>
      <c r="Q201" s="12" t="str">
        <f t="shared" si="4"/>
        <v>Dewick</v>
      </c>
      <c r="R201" s="12">
        <f t="shared" si="5"/>
        <v>9</v>
      </c>
      <c r="S201" s="12">
        <f t="shared" si="6"/>
        <v>95</v>
      </c>
      <c r="T201" s="12" t="str">
        <f>VLOOKUP(R201,'TEMP Data'!$E:$G,3)&amp;".com"&amp;vlookup(J201,'TEMP Data'!$A:$C,3)</f>
        <v>@yahoo.com</v>
      </c>
    </row>
    <row r="202">
      <c r="A202" s="6" t="s">
        <v>960</v>
      </c>
      <c r="B202" s="7" t="str">
        <f>vlookup(N202,'TEMP Data'!$M:$P,mod(R202,4)+1)</f>
        <v>Abigayle</v>
      </c>
      <c r="C202" s="6" t="s">
        <v>961</v>
      </c>
      <c r="D202" s="7" t="str">
        <f t="shared" si="1"/>
        <v>Abigail_Goodley@aol.com.pt</v>
      </c>
      <c r="E202" s="8" t="str">
        <f t="shared" si="2"/>
        <v>1973-05-13</v>
      </c>
      <c r="F202" s="6" t="s">
        <v>58</v>
      </c>
      <c r="G202" s="9" t="s">
        <v>962</v>
      </c>
      <c r="H202" s="9" t="s">
        <v>295</v>
      </c>
      <c r="I202" s="9" t="s">
        <v>295</v>
      </c>
      <c r="J202" s="9" t="s">
        <v>296</v>
      </c>
      <c r="K202" s="9" t="s">
        <v>963</v>
      </c>
      <c r="L202" s="6" t="s">
        <v>964</v>
      </c>
      <c r="M202" s="6" t="s">
        <v>27</v>
      </c>
      <c r="N202" s="10" t="s">
        <v>28</v>
      </c>
      <c r="O202" s="11">
        <v>26797.0</v>
      </c>
      <c r="P202" s="12" t="str">
        <f t="shared" si="3"/>
        <v>Abigail_</v>
      </c>
      <c r="Q202" s="12" t="str">
        <f t="shared" si="4"/>
        <v>Goodley</v>
      </c>
      <c r="R202" s="12">
        <f t="shared" si="5"/>
        <v>6</v>
      </c>
      <c r="S202" s="12">
        <f t="shared" si="6"/>
        <v>11</v>
      </c>
      <c r="T202" s="12" t="str">
        <f>VLOOKUP(R202,'TEMP Data'!$E:$G,3)&amp;".com"&amp;vlookup(J202,'TEMP Data'!$A:$C,3)</f>
        <v>@aol.com.pt</v>
      </c>
    </row>
    <row r="203">
      <c r="A203" s="6" t="s">
        <v>965</v>
      </c>
      <c r="B203" s="7" t="str">
        <f>vlookup(N203,'TEMP Data'!$M:$P,mod(R203,4)+1)</f>
        <v>Abigail</v>
      </c>
      <c r="C203" s="6" t="s">
        <v>966</v>
      </c>
      <c r="D203" s="7" t="str">
        <f t="shared" si="1"/>
        <v>Abigail_Cinnamond@gmail.com.pt</v>
      </c>
      <c r="E203" s="8" t="str">
        <f t="shared" si="2"/>
        <v>1985-11-30</v>
      </c>
      <c r="F203" s="6"/>
      <c r="G203" s="13" t="s">
        <v>967</v>
      </c>
      <c r="H203" s="9" t="s">
        <v>295</v>
      </c>
      <c r="I203" s="9" t="s">
        <v>295</v>
      </c>
      <c r="J203" s="9" t="s">
        <v>296</v>
      </c>
      <c r="K203" s="9" t="s">
        <v>801</v>
      </c>
      <c r="L203" s="6"/>
      <c r="M203" s="6" t="s">
        <v>27</v>
      </c>
      <c r="N203" s="10" t="s">
        <v>28</v>
      </c>
      <c r="O203" s="11">
        <v>31381.0</v>
      </c>
      <c r="P203" s="12" t="str">
        <f t="shared" si="3"/>
        <v>Abigail_</v>
      </c>
      <c r="Q203" s="12" t="str">
        <f t="shared" si="4"/>
        <v>Cinnamond</v>
      </c>
      <c r="R203" s="12">
        <f t="shared" si="5"/>
        <v>8</v>
      </c>
      <c r="S203" s="12">
        <f t="shared" si="6"/>
        <v>215</v>
      </c>
      <c r="T203" s="12" t="str">
        <f>VLOOKUP(R203,'TEMP Data'!$E:$G,3)&amp;".com"&amp;vlookup(J203,'TEMP Data'!$A:$C,3)</f>
        <v>@gmail.com.pt</v>
      </c>
    </row>
    <row r="204">
      <c r="A204" s="6" t="s">
        <v>968</v>
      </c>
      <c r="B204" s="7" t="str">
        <f>vlookup(N204,'TEMP Data'!$M:$P,mod(R204,4)+1)</f>
        <v>Abbigail</v>
      </c>
      <c r="C204" s="6" t="s">
        <v>969</v>
      </c>
      <c r="D204" s="7" t="str">
        <f t="shared" si="1"/>
        <v>Abigail_Tourry@hotmail.com.fi</v>
      </c>
      <c r="E204" s="8" t="str">
        <f t="shared" si="2"/>
        <v>2000-05-18</v>
      </c>
      <c r="F204" s="6" t="s">
        <v>45</v>
      </c>
      <c r="G204" s="13" t="s">
        <v>970</v>
      </c>
      <c r="H204" s="9" t="s">
        <v>971</v>
      </c>
      <c r="I204" s="9" t="s">
        <v>972</v>
      </c>
      <c r="J204" s="9" t="s">
        <v>973</v>
      </c>
      <c r="K204" s="9">
        <v>100.0</v>
      </c>
      <c r="L204" s="6"/>
      <c r="M204" s="6" t="s">
        <v>27</v>
      </c>
      <c r="N204" s="10" t="s">
        <v>28</v>
      </c>
      <c r="O204" s="11">
        <v>36664.0</v>
      </c>
      <c r="P204" s="12" t="str">
        <f t="shared" si="3"/>
        <v>Abigail_</v>
      </c>
      <c r="Q204" s="12" t="str">
        <f t="shared" si="4"/>
        <v>Tourry</v>
      </c>
      <c r="R204" s="12">
        <f t="shared" si="5"/>
        <v>7</v>
      </c>
      <c r="S204" s="12">
        <f t="shared" si="6"/>
        <v>92</v>
      </c>
      <c r="T204" s="12" t="str">
        <f>VLOOKUP(R204,'TEMP Data'!$E:$G,3)&amp;".com"&amp;vlookup(J204,'TEMP Data'!$A:$C,3)</f>
        <v>@hotmail.com.fi</v>
      </c>
    </row>
    <row r="205">
      <c r="A205" s="6" t="s">
        <v>974</v>
      </c>
      <c r="B205" s="7" t="str">
        <f>vlookup(N205,'TEMP Data'!$M:$P,mod(R205,4)+1)</f>
        <v>Abigale</v>
      </c>
      <c r="C205" s="6" t="s">
        <v>975</v>
      </c>
      <c r="D205" s="7" t="str">
        <f t="shared" si="1"/>
        <v>AJouandet61@gmail.com.uk</v>
      </c>
      <c r="E205" s="8" t="str">
        <f t="shared" si="2"/>
        <v/>
      </c>
      <c r="F205" s="6"/>
      <c r="G205" s="9" t="s">
        <v>976</v>
      </c>
      <c r="H205" s="9" t="s">
        <v>23</v>
      </c>
      <c r="I205" s="9" t="s">
        <v>24</v>
      </c>
      <c r="J205" s="9" t="s">
        <v>25</v>
      </c>
      <c r="K205" s="9" t="s">
        <v>26</v>
      </c>
      <c r="L205" s="6" t="s">
        <v>977</v>
      </c>
      <c r="M205" s="6" t="s">
        <v>27</v>
      </c>
      <c r="N205" s="10" t="s">
        <v>28</v>
      </c>
      <c r="O205" s="12"/>
      <c r="P205" s="12" t="str">
        <f t="shared" si="3"/>
        <v>A</v>
      </c>
      <c r="Q205" s="12" t="str">
        <f t="shared" si="4"/>
        <v>Jouandet61</v>
      </c>
      <c r="R205" s="12">
        <f t="shared" si="5"/>
        <v>1</v>
      </c>
      <c r="S205" s="12">
        <f t="shared" si="6"/>
        <v>61</v>
      </c>
      <c r="T205" s="12" t="str">
        <f>VLOOKUP(R205,'TEMP Data'!$E:$G,3)&amp;".com"&amp;vlookup(J205,'TEMP Data'!$A:$C,3)</f>
        <v>@gmail.com.uk</v>
      </c>
    </row>
    <row r="206">
      <c r="A206" s="6" t="s">
        <v>978</v>
      </c>
      <c r="B206" s="7" t="str">
        <f>vlookup(N206,'TEMP Data'!$M:$P,mod(R206,4)+1)</f>
        <v>Adan</v>
      </c>
      <c r="C206" s="6" t="s">
        <v>979</v>
      </c>
      <c r="D206" s="7" t="str">
        <f t="shared" si="1"/>
        <v>AOx205@yahoo.com.de</v>
      </c>
      <c r="E206" s="8" t="str">
        <f t="shared" si="2"/>
        <v>1997-07-14</v>
      </c>
      <c r="F206" s="6"/>
      <c r="G206" s="13" t="s">
        <v>980</v>
      </c>
      <c r="H206" s="9" t="s">
        <v>102</v>
      </c>
      <c r="I206" s="9" t="s">
        <v>102</v>
      </c>
      <c r="J206" s="9" t="s">
        <v>86</v>
      </c>
      <c r="K206" s="9">
        <v>10115.0</v>
      </c>
      <c r="L206" s="6" t="s">
        <v>981</v>
      </c>
      <c r="M206" s="6" t="s">
        <v>27</v>
      </c>
      <c r="N206" s="10" t="s">
        <v>55</v>
      </c>
      <c r="O206" s="11">
        <v>35625.0</v>
      </c>
      <c r="P206" s="12" t="str">
        <f t="shared" si="3"/>
        <v>A</v>
      </c>
      <c r="Q206" s="12" t="str">
        <f t="shared" si="4"/>
        <v>Ox205</v>
      </c>
      <c r="R206" s="12">
        <f t="shared" si="5"/>
        <v>3</v>
      </c>
      <c r="S206" s="12">
        <f t="shared" si="6"/>
        <v>205</v>
      </c>
      <c r="T206" s="12" t="str">
        <f>VLOOKUP(R206,'TEMP Data'!$E:$G,3)&amp;".com"&amp;vlookup(J206,'TEMP Data'!$A:$C,3)</f>
        <v>@yahoo.com.de</v>
      </c>
    </row>
    <row r="207">
      <c r="A207" s="6" t="s">
        <v>982</v>
      </c>
      <c r="B207" s="7" t="str">
        <f>vlookup(N207,'TEMP Data'!$M:$P,mod(R207,4)+1)</f>
        <v>Ayden</v>
      </c>
      <c r="C207" s="6" t="s">
        <v>983</v>
      </c>
      <c r="D207" s="7" t="str">
        <f t="shared" si="1"/>
        <v>Aiden_Gritskov@aol.com.be</v>
      </c>
      <c r="E207" s="8" t="str">
        <f t="shared" si="2"/>
        <v/>
      </c>
      <c r="F207" s="6"/>
      <c r="G207" s="9" t="s">
        <v>984</v>
      </c>
      <c r="H207" s="9" t="s">
        <v>163</v>
      </c>
      <c r="I207" s="9" t="s">
        <v>163</v>
      </c>
      <c r="J207" s="9" t="s">
        <v>164</v>
      </c>
      <c r="K207" s="9">
        <v>1000.0</v>
      </c>
      <c r="L207" s="6" t="s">
        <v>985</v>
      </c>
      <c r="M207" s="6" t="s">
        <v>27</v>
      </c>
      <c r="N207" s="10" t="s">
        <v>55</v>
      </c>
      <c r="O207" s="12"/>
      <c r="P207" s="12" t="str">
        <f t="shared" si="3"/>
        <v>Aiden_</v>
      </c>
      <c r="Q207" s="12" t="str">
        <f t="shared" si="4"/>
        <v>Gritskov</v>
      </c>
      <c r="R207" s="12">
        <f t="shared" si="5"/>
        <v>6</v>
      </c>
      <c r="S207" s="12">
        <f t="shared" si="6"/>
        <v>163</v>
      </c>
      <c r="T207" s="12" t="str">
        <f>VLOOKUP(R207,'TEMP Data'!$E:$G,3)&amp;".com"&amp;vlookup(J207,'TEMP Data'!$A:$C,3)</f>
        <v>@aol.com.be</v>
      </c>
    </row>
    <row r="208">
      <c r="A208" s="6" t="s">
        <v>986</v>
      </c>
      <c r="B208" s="7" t="str">
        <f>vlookup(N208,'TEMP Data'!$M:$P,mod(R208,4)+1)</f>
        <v>Adan</v>
      </c>
      <c r="C208" s="6" t="s">
        <v>987</v>
      </c>
      <c r="D208" s="7" t="str">
        <f t="shared" si="1"/>
        <v>ASparsholt84@yahoo.com.it</v>
      </c>
      <c r="E208" s="8" t="str">
        <f t="shared" si="2"/>
        <v>1968-12-22</v>
      </c>
      <c r="F208" s="6" t="s">
        <v>45</v>
      </c>
      <c r="G208" s="9" t="s">
        <v>988</v>
      </c>
      <c r="H208" s="9" t="s">
        <v>389</v>
      </c>
      <c r="I208" s="9" t="s">
        <v>390</v>
      </c>
      <c r="J208" s="9" t="s">
        <v>54</v>
      </c>
      <c r="K208" s="9">
        <v>20121.0</v>
      </c>
      <c r="L208" s="6" t="s">
        <v>989</v>
      </c>
      <c r="M208" s="6" t="s">
        <v>27</v>
      </c>
      <c r="N208" s="10" t="s">
        <v>55</v>
      </c>
      <c r="O208" s="11">
        <v>25194.0</v>
      </c>
      <c r="P208" s="12" t="str">
        <f t="shared" si="3"/>
        <v>A</v>
      </c>
      <c r="Q208" s="12" t="str">
        <f t="shared" si="4"/>
        <v>Sparsholt84</v>
      </c>
      <c r="R208" s="12">
        <f t="shared" si="5"/>
        <v>3</v>
      </c>
      <c r="S208" s="12">
        <f t="shared" si="6"/>
        <v>84</v>
      </c>
      <c r="T208" s="12" t="str">
        <f>VLOOKUP(R208,'TEMP Data'!$E:$G,3)&amp;".com"&amp;vlookup(J208,'TEMP Data'!$A:$C,3)</f>
        <v>@yahoo.com.it</v>
      </c>
    </row>
    <row r="209">
      <c r="A209" s="6" t="s">
        <v>990</v>
      </c>
      <c r="B209" s="7" t="str">
        <f>vlookup(N209,'TEMP Data'!$M:$P,mod(R209,4)+1)</f>
        <v>Aidan</v>
      </c>
      <c r="C209" s="6" t="s">
        <v>161</v>
      </c>
      <c r="D209" s="7" t="str">
        <f t="shared" si="1"/>
        <v>AGuinan154@gmail.com.ae</v>
      </c>
      <c r="E209" s="8" t="str">
        <f t="shared" si="2"/>
        <v>1997-11-14</v>
      </c>
      <c r="F209" s="6" t="s">
        <v>58</v>
      </c>
      <c r="G209" s="13" t="s">
        <v>991</v>
      </c>
      <c r="H209" s="9" t="s">
        <v>992</v>
      </c>
      <c r="I209" s="9" t="s">
        <v>33</v>
      </c>
      <c r="J209" s="9" t="s">
        <v>993</v>
      </c>
      <c r="K209" s="9">
        <v>12345.0</v>
      </c>
      <c r="L209" s="6" t="s">
        <v>994</v>
      </c>
      <c r="M209" s="6" t="s">
        <v>27</v>
      </c>
      <c r="N209" s="10" t="s">
        <v>55</v>
      </c>
      <c r="O209" s="11">
        <v>35748.0</v>
      </c>
      <c r="P209" s="12" t="str">
        <f t="shared" si="3"/>
        <v>A</v>
      </c>
      <c r="Q209" s="12" t="str">
        <f t="shared" si="4"/>
        <v>Guinan154</v>
      </c>
      <c r="R209" s="12">
        <f t="shared" si="5"/>
        <v>1</v>
      </c>
      <c r="S209" s="12">
        <f t="shared" si="6"/>
        <v>154</v>
      </c>
      <c r="T209" s="12" t="str">
        <f>VLOOKUP(R209,'TEMP Data'!$E:$G,3)&amp;".com"&amp;vlookup(J209,'TEMP Data'!$A:$C,3)</f>
        <v>@gmail.com.ae</v>
      </c>
    </row>
    <row r="210">
      <c r="A210" s="6" t="s">
        <v>995</v>
      </c>
      <c r="B210" s="7" t="str">
        <f>vlookup(N210,'TEMP Data'!$M:$P,mod(R210,4)+1)</f>
        <v>Aleksander</v>
      </c>
      <c r="C210" s="6" t="s">
        <v>996</v>
      </c>
      <c r="D210" s="7" t="str">
        <f t="shared" si="1"/>
        <v>Alexander_Attwoull@yahoo.com.fr</v>
      </c>
      <c r="E210" s="8" t="str">
        <f t="shared" si="2"/>
        <v>1984-05-05</v>
      </c>
      <c r="F210" s="6"/>
      <c r="G210" s="13" t="s">
        <v>997</v>
      </c>
      <c r="H210" s="9" t="s">
        <v>302</v>
      </c>
      <c r="I210" s="9" t="s">
        <v>303</v>
      </c>
      <c r="J210" s="9" t="s">
        <v>148</v>
      </c>
      <c r="K210" s="9">
        <v>69001.0</v>
      </c>
      <c r="L210" s="6" t="s">
        <v>998</v>
      </c>
      <c r="M210" s="6" t="s">
        <v>27</v>
      </c>
      <c r="N210" s="10" t="s">
        <v>81</v>
      </c>
      <c r="O210" s="11">
        <v>30807.0</v>
      </c>
      <c r="P210" s="12" t="str">
        <f t="shared" si="3"/>
        <v>Alexander_</v>
      </c>
      <c r="Q210" s="12" t="str">
        <f t="shared" si="4"/>
        <v>Attwoull</v>
      </c>
      <c r="R210" s="12">
        <f t="shared" si="5"/>
        <v>9</v>
      </c>
      <c r="S210" s="12">
        <f t="shared" si="6"/>
        <v>233</v>
      </c>
      <c r="T210" s="12" t="str">
        <f>VLOOKUP(R210,'TEMP Data'!$E:$G,3)&amp;".com"&amp;vlookup(J210,'TEMP Data'!$A:$C,3)</f>
        <v>@yahoo.com.fr</v>
      </c>
    </row>
    <row r="211">
      <c r="A211" s="6" t="s">
        <v>999</v>
      </c>
      <c r="B211" s="7" t="str">
        <f>vlookup(N211,'TEMP Data'!$M:$P,mod(R211,4)+1)</f>
        <v>Aleksander</v>
      </c>
      <c r="C211" s="6" t="s">
        <v>1000</v>
      </c>
      <c r="D211" s="7" t="str">
        <f t="shared" si="1"/>
        <v>AIvashkov127@gmail.com.se</v>
      </c>
      <c r="E211" s="8" t="str">
        <f t="shared" si="2"/>
        <v>1956-06-23</v>
      </c>
      <c r="F211" s="6" t="s">
        <v>58</v>
      </c>
      <c r="G211" s="9" t="s">
        <v>1001</v>
      </c>
      <c r="H211" s="9" t="s">
        <v>688</v>
      </c>
      <c r="I211" s="9" t="s">
        <v>688</v>
      </c>
      <c r="J211" s="9" t="s">
        <v>689</v>
      </c>
      <c r="K211" s="9">
        <v>11120.0</v>
      </c>
      <c r="L211" s="6"/>
      <c r="M211" s="6" t="s">
        <v>27</v>
      </c>
      <c r="N211" s="10" t="s">
        <v>81</v>
      </c>
      <c r="O211" s="11">
        <v>20629.0</v>
      </c>
      <c r="P211" s="12" t="str">
        <f t="shared" si="3"/>
        <v>A</v>
      </c>
      <c r="Q211" s="12" t="str">
        <f t="shared" si="4"/>
        <v>Ivashkov127</v>
      </c>
      <c r="R211" s="12">
        <f t="shared" si="5"/>
        <v>1</v>
      </c>
      <c r="S211" s="12">
        <f t="shared" si="6"/>
        <v>127</v>
      </c>
      <c r="T211" s="12" t="str">
        <f>VLOOKUP(R211,'TEMP Data'!$E:$G,3)&amp;".com"&amp;vlookup(J211,'TEMP Data'!$A:$C,3)</f>
        <v>@gmail.com.se</v>
      </c>
    </row>
    <row r="212">
      <c r="A212" s="6" t="s">
        <v>1002</v>
      </c>
      <c r="B212" s="7" t="str">
        <f>vlookup(N212,'TEMP Data'!$M:$P,mod(R212,4)+1)</f>
        <v>Alexzander</v>
      </c>
      <c r="C212" s="6" t="s">
        <v>1003</v>
      </c>
      <c r="D212" s="7" t="str">
        <f t="shared" si="1"/>
        <v>Alexander_Juckes@aol.com</v>
      </c>
      <c r="E212" s="8" t="str">
        <f t="shared" si="2"/>
        <v>1969-07-26</v>
      </c>
      <c r="F212" s="6" t="s">
        <v>58</v>
      </c>
      <c r="G212" s="9" t="s">
        <v>1004</v>
      </c>
      <c r="H212" s="9" t="s">
        <v>1005</v>
      </c>
      <c r="I212" s="9" t="s">
        <v>79</v>
      </c>
      <c r="J212" s="9" t="s">
        <v>67</v>
      </c>
      <c r="K212" s="9">
        <v>56789.0</v>
      </c>
      <c r="L212" s="6" t="s">
        <v>1006</v>
      </c>
      <c r="M212" s="6" t="s">
        <v>27</v>
      </c>
      <c r="N212" s="10" t="s">
        <v>81</v>
      </c>
      <c r="O212" s="11">
        <v>25410.0</v>
      </c>
      <c r="P212" s="12" t="str">
        <f t="shared" si="3"/>
        <v>Alexander_</v>
      </c>
      <c r="Q212" s="12" t="str">
        <f t="shared" si="4"/>
        <v>Juckes</v>
      </c>
      <c r="R212" s="12">
        <f t="shared" si="5"/>
        <v>6</v>
      </c>
      <c r="S212" s="12">
        <f t="shared" si="6"/>
        <v>9</v>
      </c>
      <c r="T212" s="12" t="str">
        <f>VLOOKUP(R212,'TEMP Data'!$E:$G,3)&amp;".com"&amp;vlookup(J212,'TEMP Data'!$A:$C,3)</f>
        <v>@aol.com</v>
      </c>
    </row>
    <row r="213">
      <c r="A213" s="6" t="s">
        <v>1007</v>
      </c>
      <c r="B213" s="7" t="str">
        <f>vlookup(N213,'TEMP Data'!$M:$P,mod(R213,4)+1)</f>
        <v>Alexzander</v>
      </c>
      <c r="C213" s="6" t="s">
        <v>1008</v>
      </c>
      <c r="D213" s="7" t="str">
        <f t="shared" si="1"/>
        <v>Alexander_Dinsdale@aol.com.nl</v>
      </c>
      <c r="E213" s="8" t="str">
        <f t="shared" si="2"/>
        <v>1976-01-04</v>
      </c>
      <c r="F213" s="6" t="s">
        <v>58</v>
      </c>
      <c r="G213" s="13" t="s">
        <v>1009</v>
      </c>
      <c r="H213" s="9" t="s">
        <v>96</v>
      </c>
      <c r="I213" s="9" t="s">
        <v>33</v>
      </c>
      <c r="J213" s="9" t="s">
        <v>97</v>
      </c>
      <c r="K213" s="9" t="s">
        <v>98</v>
      </c>
      <c r="L213" s="6"/>
      <c r="M213" s="6" t="s">
        <v>27</v>
      </c>
      <c r="N213" s="10" t="s">
        <v>81</v>
      </c>
      <c r="O213" s="11">
        <v>27763.0</v>
      </c>
      <c r="P213" s="12" t="str">
        <f t="shared" si="3"/>
        <v>Alexander_</v>
      </c>
      <c r="Q213" s="12" t="str">
        <f t="shared" si="4"/>
        <v>Dinsdale</v>
      </c>
      <c r="R213" s="12">
        <f t="shared" si="5"/>
        <v>6</v>
      </c>
      <c r="S213" s="12">
        <f t="shared" si="6"/>
        <v>96</v>
      </c>
      <c r="T213" s="12" t="str">
        <f>VLOOKUP(R213,'TEMP Data'!$E:$G,3)&amp;".com"&amp;vlookup(J213,'TEMP Data'!$A:$C,3)</f>
        <v>@aol.com.nl</v>
      </c>
    </row>
    <row r="214">
      <c r="A214" s="6" t="s">
        <v>1010</v>
      </c>
      <c r="B214" s="7" t="str">
        <f>vlookup(N214,'TEMP Data'!$M:$P,mod(R214,4)+1)</f>
        <v>Andreas</v>
      </c>
      <c r="C214" s="6" t="s">
        <v>1011</v>
      </c>
      <c r="D214" s="7" t="str">
        <f t="shared" si="1"/>
        <v>Andrew_Cullingford@aol.com.ca</v>
      </c>
      <c r="E214" s="8" t="str">
        <f t="shared" si="2"/>
        <v>1962-05-14</v>
      </c>
      <c r="F214" s="6" t="s">
        <v>45</v>
      </c>
      <c r="G214" s="13" t="s">
        <v>1012</v>
      </c>
      <c r="H214" s="9" t="s">
        <v>711</v>
      </c>
      <c r="I214" s="9" t="s">
        <v>712</v>
      </c>
      <c r="J214" s="9" t="s">
        <v>227</v>
      </c>
      <c r="K214" s="9" t="s">
        <v>713</v>
      </c>
      <c r="L214" s="6"/>
      <c r="M214" s="6" t="s">
        <v>27</v>
      </c>
      <c r="N214" s="10" t="s">
        <v>104</v>
      </c>
      <c r="O214" s="11">
        <v>22780.0</v>
      </c>
      <c r="P214" s="12" t="str">
        <f t="shared" si="3"/>
        <v>Andrew_</v>
      </c>
      <c r="Q214" s="12" t="str">
        <f t="shared" si="4"/>
        <v>Cullingford</v>
      </c>
      <c r="R214" s="12">
        <f t="shared" si="5"/>
        <v>6</v>
      </c>
      <c r="S214" s="12">
        <f t="shared" si="6"/>
        <v>218</v>
      </c>
      <c r="T214" s="12" t="str">
        <f>VLOOKUP(R214,'TEMP Data'!$E:$G,3)&amp;".com"&amp;vlookup(J214,'TEMP Data'!$A:$C,3)</f>
        <v>@aol.com.ca</v>
      </c>
    </row>
    <row r="215">
      <c r="A215" s="6" t="s">
        <v>1013</v>
      </c>
      <c r="B215" s="7" t="str">
        <f>vlookup(N215,'TEMP Data'!$M:$P,mod(R215,4)+1)</f>
        <v>Andre</v>
      </c>
      <c r="C215" s="6" t="s">
        <v>1014</v>
      </c>
      <c r="D215" s="7" t="str">
        <f t="shared" si="1"/>
        <v>Andrew_Brodley@yahoo.com.at</v>
      </c>
      <c r="E215" s="8" t="str">
        <f t="shared" si="2"/>
        <v>1960-06-28</v>
      </c>
      <c r="F215" s="6" t="s">
        <v>58</v>
      </c>
      <c r="G215" s="13" t="s">
        <v>1015</v>
      </c>
      <c r="H215" s="9" t="s">
        <v>322</v>
      </c>
      <c r="I215" s="9" t="s">
        <v>322</v>
      </c>
      <c r="J215" s="9" t="s">
        <v>323</v>
      </c>
      <c r="K215" s="9">
        <v>1010.0</v>
      </c>
      <c r="L215" s="6" t="s">
        <v>1016</v>
      </c>
      <c r="M215" s="6" t="s">
        <v>27</v>
      </c>
      <c r="N215" s="10" t="s">
        <v>104</v>
      </c>
      <c r="O215" s="11">
        <v>22095.0</v>
      </c>
      <c r="P215" s="12" t="str">
        <f t="shared" si="3"/>
        <v>Andrew_</v>
      </c>
      <c r="Q215" s="12" t="str">
        <f t="shared" si="4"/>
        <v>Brodley</v>
      </c>
      <c r="R215" s="12">
        <f t="shared" si="5"/>
        <v>9</v>
      </c>
      <c r="S215" s="12">
        <f t="shared" si="6"/>
        <v>183</v>
      </c>
      <c r="T215" s="12" t="str">
        <f>VLOOKUP(R215,'TEMP Data'!$E:$G,3)&amp;".com"&amp;vlookup(J215,'TEMP Data'!$A:$C,3)</f>
        <v>@yahoo.com.at</v>
      </c>
    </row>
    <row r="216">
      <c r="A216" s="6" t="s">
        <v>1017</v>
      </c>
      <c r="B216" s="7" t="str">
        <f>vlookup(N216,'TEMP Data'!$M:$P,mod(R216,4)+1)</f>
        <v>Andre</v>
      </c>
      <c r="C216" s="6" t="s">
        <v>1018</v>
      </c>
      <c r="D216" s="7" t="str">
        <f t="shared" si="1"/>
        <v>Andrew_Silversmid@yahoo.com</v>
      </c>
      <c r="E216" s="8" t="str">
        <f t="shared" si="2"/>
        <v>1969-09-01</v>
      </c>
      <c r="F216" s="6" t="s">
        <v>45</v>
      </c>
      <c r="G216" s="13" t="s">
        <v>1019</v>
      </c>
      <c r="H216" s="9" t="s">
        <v>108</v>
      </c>
      <c r="I216" s="9" t="s">
        <v>109</v>
      </c>
      <c r="J216" s="9" t="s">
        <v>67</v>
      </c>
      <c r="K216" s="9">
        <v>23456.0</v>
      </c>
      <c r="L216" s="6" t="s">
        <v>1020</v>
      </c>
      <c r="M216" s="6" t="s">
        <v>27</v>
      </c>
      <c r="N216" s="10" t="s">
        <v>104</v>
      </c>
      <c r="O216" s="11">
        <v>25447.0</v>
      </c>
      <c r="P216" s="12" t="str">
        <f t="shared" si="3"/>
        <v>Andrew_</v>
      </c>
      <c r="Q216" s="12" t="str">
        <f t="shared" si="4"/>
        <v>Silversmid</v>
      </c>
      <c r="R216" s="12">
        <f t="shared" si="5"/>
        <v>9</v>
      </c>
      <c r="S216" s="12">
        <f t="shared" si="6"/>
        <v>167</v>
      </c>
      <c r="T216" s="12" t="str">
        <f>VLOOKUP(R216,'TEMP Data'!$E:$G,3)&amp;".com"&amp;vlookup(J216,'TEMP Data'!$A:$C,3)</f>
        <v>@yahoo.com</v>
      </c>
    </row>
    <row r="217">
      <c r="A217" s="6" t="s">
        <v>1021</v>
      </c>
      <c r="B217" s="7" t="str">
        <f>vlookup(N217,'TEMP Data'!$M:$P,mod(R217,4)+1)</f>
        <v>Andre</v>
      </c>
      <c r="C217" s="6" t="s">
        <v>1022</v>
      </c>
      <c r="D217" s="7" t="str">
        <f t="shared" si="1"/>
        <v>AAcey113@gmail.com.uk</v>
      </c>
      <c r="E217" s="8" t="str">
        <f t="shared" si="2"/>
        <v>1964-09-17</v>
      </c>
      <c r="F217" s="6"/>
      <c r="G217" s="13" t="s">
        <v>1023</v>
      </c>
      <c r="H217" s="9" t="s">
        <v>23</v>
      </c>
      <c r="I217" s="9" t="s">
        <v>24</v>
      </c>
      <c r="J217" s="9" t="s">
        <v>25</v>
      </c>
      <c r="K217" s="9" t="s">
        <v>26</v>
      </c>
      <c r="L217" s="6" t="s">
        <v>1024</v>
      </c>
      <c r="M217" s="6" t="s">
        <v>27</v>
      </c>
      <c r="N217" s="10" t="s">
        <v>104</v>
      </c>
      <c r="O217" s="11">
        <v>23637.0</v>
      </c>
      <c r="P217" s="12" t="str">
        <f t="shared" si="3"/>
        <v>A</v>
      </c>
      <c r="Q217" s="12" t="str">
        <f t="shared" si="4"/>
        <v>Acey113</v>
      </c>
      <c r="R217" s="12">
        <f t="shared" si="5"/>
        <v>1</v>
      </c>
      <c r="S217" s="12">
        <f t="shared" si="6"/>
        <v>113</v>
      </c>
      <c r="T217" s="12" t="str">
        <f>VLOOKUP(R217,'TEMP Data'!$E:$G,3)&amp;".com"&amp;vlookup(J217,'TEMP Data'!$A:$C,3)</f>
        <v>@gmail.com.uk</v>
      </c>
    </row>
    <row r="218">
      <c r="A218" s="6" t="s">
        <v>1025</v>
      </c>
      <c r="B218" s="7" t="str">
        <f>vlookup(N218,'TEMP Data'!$M:$P,mod(R218,4)+1)</f>
        <v>Benjamen</v>
      </c>
      <c r="C218" s="6" t="s">
        <v>1026</v>
      </c>
      <c r="D218" s="7" t="str">
        <f t="shared" si="1"/>
        <v>BSearby129@gmail.com.ru</v>
      </c>
      <c r="E218" s="8" t="str">
        <f t="shared" si="2"/>
        <v/>
      </c>
      <c r="F218" s="6" t="s">
        <v>45</v>
      </c>
      <c r="G218" s="13" t="s">
        <v>1027</v>
      </c>
      <c r="H218" s="9" t="s">
        <v>843</v>
      </c>
      <c r="I218" s="9" t="s">
        <v>843</v>
      </c>
      <c r="J218" s="9" t="s">
        <v>318</v>
      </c>
      <c r="K218" s="9">
        <v>101000.0</v>
      </c>
      <c r="L218" s="6"/>
      <c r="M218" s="6" t="s">
        <v>27</v>
      </c>
      <c r="N218" s="10" t="s">
        <v>126</v>
      </c>
      <c r="O218" s="12"/>
      <c r="P218" s="12" t="str">
        <f t="shared" si="3"/>
        <v>B</v>
      </c>
      <c r="Q218" s="12" t="str">
        <f t="shared" si="4"/>
        <v>Searby129</v>
      </c>
      <c r="R218" s="12">
        <f t="shared" si="5"/>
        <v>1</v>
      </c>
      <c r="S218" s="12">
        <f t="shared" si="6"/>
        <v>129</v>
      </c>
      <c r="T218" s="12" t="str">
        <f>VLOOKUP(R218,'TEMP Data'!$E:$G,3)&amp;".com"&amp;vlookup(J218,'TEMP Data'!$A:$C,3)</f>
        <v>@gmail.com.ru</v>
      </c>
    </row>
    <row r="219">
      <c r="A219" s="6" t="s">
        <v>1028</v>
      </c>
      <c r="B219" s="7" t="str">
        <f>vlookup(N219,'TEMP Data'!$M:$P,mod(R219,4)+1)</f>
        <v>Bennjamin</v>
      </c>
      <c r="C219" s="6" t="s">
        <v>1029</v>
      </c>
      <c r="D219" s="7" t="str">
        <f t="shared" si="1"/>
        <v>BChiechio159@yahoo.com.be</v>
      </c>
      <c r="E219" s="8" t="str">
        <f t="shared" si="2"/>
        <v>1958-03-23</v>
      </c>
      <c r="F219" s="6" t="s">
        <v>58</v>
      </c>
      <c r="G219" s="9" t="s">
        <v>1030</v>
      </c>
      <c r="H219" s="9" t="s">
        <v>163</v>
      </c>
      <c r="I219" s="9" t="s">
        <v>33</v>
      </c>
      <c r="J219" s="9" t="s">
        <v>164</v>
      </c>
      <c r="K219" s="9">
        <v>1000.0</v>
      </c>
      <c r="L219" s="6" t="s">
        <v>1031</v>
      </c>
      <c r="M219" s="6" t="s">
        <v>27</v>
      </c>
      <c r="N219" s="10" t="s">
        <v>126</v>
      </c>
      <c r="O219" s="11">
        <v>21267.0</v>
      </c>
      <c r="P219" s="12" t="str">
        <f t="shared" si="3"/>
        <v>B</v>
      </c>
      <c r="Q219" s="12" t="str">
        <f t="shared" si="4"/>
        <v>Chiechio159</v>
      </c>
      <c r="R219" s="12">
        <f t="shared" si="5"/>
        <v>3</v>
      </c>
      <c r="S219" s="12">
        <f t="shared" si="6"/>
        <v>159</v>
      </c>
      <c r="T219" s="12" t="str">
        <f>VLOOKUP(R219,'TEMP Data'!$E:$G,3)&amp;".com"&amp;vlookup(J219,'TEMP Data'!$A:$C,3)</f>
        <v>@yahoo.com.be</v>
      </c>
    </row>
    <row r="220">
      <c r="A220" s="6" t="s">
        <v>1032</v>
      </c>
      <c r="B220" s="7" t="str">
        <f>vlookup(N220,'TEMP Data'!$M:$P,mod(R220,4)+1)</f>
        <v>Benjamin</v>
      </c>
      <c r="C220" s="6" t="s">
        <v>1033</v>
      </c>
      <c r="D220" s="7" t="str">
        <f t="shared" si="1"/>
        <v>Benjamin_Turland@gmail.com.kr</v>
      </c>
      <c r="E220" s="8" t="str">
        <f t="shared" si="2"/>
        <v>1980-11-30</v>
      </c>
      <c r="F220" s="6" t="s">
        <v>45</v>
      </c>
      <c r="G220" s="9" t="s">
        <v>1034</v>
      </c>
      <c r="H220" s="9" t="s">
        <v>250</v>
      </c>
      <c r="I220" s="9" t="s">
        <v>33</v>
      </c>
      <c r="J220" s="9" t="s">
        <v>251</v>
      </c>
      <c r="K220" s="9">
        <v>4526.0</v>
      </c>
      <c r="L220" s="6" t="s">
        <v>1035</v>
      </c>
      <c r="M220" s="6" t="s">
        <v>27</v>
      </c>
      <c r="N220" s="10" t="s">
        <v>126</v>
      </c>
      <c r="O220" s="11">
        <v>29555.0</v>
      </c>
      <c r="P220" s="12" t="str">
        <f t="shared" si="3"/>
        <v>Benjamin_</v>
      </c>
      <c r="Q220" s="12" t="str">
        <f t="shared" si="4"/>
        <v>Turland</v>
      </c>
      <c r="R220" s="12">
        <f t="shared" si="5"/>
        <v>8</v>
      </c>
      <c r="S220" s="12">
        <f t="shared" si="6"/>
        <v>150</v>
      </c>
      <c r="T220" s="12" t="str">
        <f>VLOOKUP(R220,'TEMP Data'!$E:$G,3)&amp;".com"&amp;vlookup(J220,'TEMP Data'!$A:$C,3)</f>
        <v>@gmail.com.kr</v>
      </c>
    </row>
    <row r="221">
      <c r="A221" s="6" t="s">
        <v>1036</v>
      </c>
      <c r="B221" s="7" t="str">
        <f>vlookup(N221,'TEMP Data'!$M:$P,mod(R221,4)+1)</f>
        <v>Ben</v>
      </c>
      <c r="C221" s="6" t="s">
        <v>1037</v>
      </c>
      <c r="D221" s="7" t="str">
        <f t="shared" si="1"/>
        <v>Benjamin_Boriston@hotmail.com.uk</v>
      </c>
      <c r="E221" s="8" t="str">
        <f t="shared" si="2"/>
        <v>1994-10-23</v>
      </c>
      <c r="F221" s="6" t="s">
        <v>58</v>
      </c>
      <c r="G221" s="13" t="s">
        <v>1038</v>
      </c>
      <c r="H221" s="9" t="s">
        <v>23</v>
      </c>
      <c r="I221" s="9" t="s">
        <v>24</v>
      </c>
      <c r="J221" s="9" t="s">
        <v>25</v>
      </c>
      <c r="K221" s="9" t="s">
        <v>26</v>
      </c>
      <c r="L221" s="6" t="s">
        <v>1039</v>
      </c>
      <c r="M221" s="6" t="s">
        <v>27</v>
      </c>
      <c r="N221" s="10" t="s">
        <v>126</v>
      </c>
      <c r="O221" s="11">
        <v>34630.0</v>
      </c>
      <c r="P221" s="12" t="str">
        <f t="shared" si="3"/>
        <v>Benjamin_</v>
      </c>
      <c r="Q221" s="12" t="str">
        <f t="shared" si="4"/>
        <v>Boriston</v>
      </c>
      <c r="R221" s="12">
        <f t="shared" si="5"/>
        <v>10</v>
      </c>
      <c r="S221" s="12">
        <f t="shared" si="6"/>
        <v>112</v>
      </c>
      <c r="T221" s="12" t="str">
        <f>VLOOKUP(R221,'TEMP Data'!$E:$G,3)&amp;".com"&amp;vlookup(J221,'TEMP Data'!$A:$C,3)</f>
        <v>@hotmail.com.uk</v>
      </c>
    </row>
    <row r="222">
      <c r="A222" s="6" t="s">
        <v>1040</v>
      </c>
      <c r="B222" s="7" t="str">
        <f>vlookup(N222,'TEMP Data'!$M:$P,mod(R222,4)+1)</f>
        <v>Cleo</v>
      </c>
      <c r="C222" s="6" t="s">
        <v>1041</v>
      </c>
      <c r="D222" s="7" t="str">
        <f t="shared" si="1"/>
        <v>Chloe_Borrill@hotmail.com.dk</v>
      </c>
      <c r="E222" s="8" t="str">
        <f t="shared" si="2"/>
        <v>1996-09-05</v>
      </c>
      <c r="F222" s="6" t="s">
        <v>58</v>
      </c>
      <c r="G222" s="13" t="s">
        <v>1042</v>
      </c>
      <c r="H222" s="9" t="s">
        <v>581</v>
      </c>
      <c r="I222" s="9" t="s">
        <v>582</v>
      </c>
      <c r="J222" s="9" t="s">
        <v>583</v>
      </c>
      <c r="K222" s="9">
        <v>1000.0</v>
      </c>
      <c r="L222" s="6" t="s">
        <v>1043</v>
      </c>
      <c r="M222" s="6" t="s">
        <v>27</v>
      </c>
      <c r="N222" s="10" t="s">
        <v>150</v>
      </c>
      <c r="O222" s="11">
        <v>35313.0</v>
      </c>
      <c r="P222" s="12" t="str">
        <f t="shared" si="3"/>
        <v>Chloe_</v>
      </c>
      <c r="Q222" s="12" t="str">
        <f t="shared" si="4"/>
        <v>Borrill</v>
      </c>
      <c r="R222" s="12">
        <f t="shared" si="5"/>
        <v>7</v>
      </c>
      <c r="S222" s="12">
        <f t="shared" si="6"/>
        <v>40</v>
      </c>
      <c r="T222" s="12" t="str">
        <f>VLOOKUP(R222,'TEMP Data'!$E:$G,3)&amp;".com"&amp;vlookup(J222,'TEMP Data'!$A:$C,3)</f>
        <v>@hotmail.com.dk</v>
      </c>
    </row>
    <row r="223">
      <c r="A223" s="6" t="s">
        <v>1044</v>
      </c>
      <c r="B223" s="7" t="str">
        <f>vlookup(N223,'TEMP Data'!$M:$P,mod(R223,4)+1)</f>
        <v>Cloe</v>
      </c>
      <c r="C223" s="6" t="s">
        <v>1045</v>
      </c>
      <c r="D223" s="7" t="str">
        <f t="shared" si="1"/>
        <v>CDevita166@outlook.com.es</v>
      </c>
      <c r="E223" s="8" t="str">
        <f t="shared" si="2"/>
        <v>1965-06-18</v>
      </c>
      <c r="F223" s="6" t="s">
        <v>45</v>
      </c>
      <c r="G223" s="9" t="s">
        <v>1046</v>
      </c>
      <c r="H223" s="9" t="s">
        <v>243</v>
      </c>
      <c r="I223" s="9" t="s">
        <v>33</v>
      </c>
      <c r="J223" s="9" t="s">
        <v>245</v>
      </c>
      <c r="K223" s="9">
        <v>28001.0</v>
      </c>
      <c r="L223" s="6" t="s">
        <v>1047</v>
      </c>
      <c r="M223" s="6" t="s">
        <v>27</v>
      </c>
      <c r="N223" s="10" t="s">
        <v>150</v>
      </c>
      <c r="O223" s="11">
        <v>23911.0</v>
      </c>
      <c r="P223" s="12" t="str">
        <f t="shared" si="3"/>
        <v>C</v>
      </c>
      <c r="Q223" s="12" t="str">
        <f t="shared" si="4"/>
        <v>Devita166</v>
      </c>
      <c r="R223" s="12">
        <f t="shared" si="5"/>
        <v>2</v>
      </c>
      <c r="S223" s="12">
        <f t="shared" si="6"/>
        <v>166</v>
      </c>
      <c r="T223" s="12" t="str">
        <f>VLOOKUP(R223,'TEMP Data'!$E:$G,3)&amp;".com"&amp;vlookup(J223,'TEMP Data'!$A:$C,3)</f>
        <v>@outlook.com.es</v>
      </c>
    </row>
    <row r="224">
      <c r="A224" s="6" t="s">
        <v>1048</v>
      </c>
      <c r="B224" s="7" t="str">
        <f>vlookup(N224,'TEMP Data'!$M:$P,mod(R224,4)+1)</f>
        <v>Khloe</v>
      </c>
      <c r="C224" s="6" t="s">
        <v>1049</v>
      </c>
      <c r="D224" s="7" t="str">
        <f t="shared" si="1"/>
        <v>Chloe_Collingridge@yahoo.com.es</v>
      </c>
      <c r="E224" s="8" t="str">
        <f t="shared" si="2"/>
        <v>2000-10-20</v>
      </c>
      <c r="F224" s="6" t="s">
        <v>45</v>
      </c>
      <c r="G224" s="13" t="s">
        <v>1050</v>
      </c>
      <c r="H224" s="9" t="s">
        <v>243</v>
      </c>
      <c r="I224" s="9" t="s">
        <v>244</v>
      </c>
      <c r="J224" s="9" t="s">
        <v>245</v>
      </c>
      <c r="K224" s="9">
        <v>28046.0</v>
      </c>
      <c r="L224" s="6" t="s">
        <v>1051</v>
      </c>
      <c r="M224" s="6" t="s">
        <v>27</v>
      </c>
      <c r="N224" s="10" t="s">
        <v>150</v>
      </c>
      <c r="O224" s="11">
        <v>36819.0</v>
      </c>
      <c r="P224" s="12" t="str">
        <f t="shared" si="3"/>
        <v>Chloe_</v>
      </c>
      <c r="Q224" s="12" t="str">
        <f t="shared" si="4"/>
        <v>Collingridge</v>
      </c>
      <c r="R224" s="12">
        <f t="shared" si="5"/>
        <v>9</v>
      </c>
      <c r="S224" s="12">
        <f t="shared" si="6"/>
        <v>162</v>
      </c>
      <c r="T224" s="12" t="str">
        <f>VLOOKUP(R224,'TEMP Data'!$E:$G,3)&amp;".com"&amp;vlookup(J224,'TEMP Data'!$A:$C,3)</f>
        <v>@yahoo.com.es</v>
      </c>
    </row>
    <row r="225">
      <c r="A225" s="6" t="s">
        <v>1052</v>
      </c>
      <c r="B225" s="7" t="str">
        <f>vlookup(N225,'TEMP Data'!$M:$P,mod(R225,4)+1)</f>
        <v>Chloe</v>
      </c>
      <c r="C225" s="6" t="s">
        <v>1053</v>
      </c>
      <c r="D225" s="7" t="str">
        <f t="shared" si="1"/>
        <v>Chloe_Walch@gmail.com.ca</v>
      </c>
      <c r="E225" s="8" t="str">
        <f t="shared" si="2"/>
        <v>2000-08-03</v>
      </c>
      <c r="F225" s="6" t="s">
        <v>58</v>
      </c>
      <c r="G225" s="13" t="s">
        <v>1054</v>
      </c>
      <c r="H225" s="9" t="s">
        <v>571</v>
      </c>
      <c r="I225" s="9" t="s">
        <v>572</v>
      </c>
      <c r="J225" s="9" t="s">
        <v>227</v>
      </c>
      <c r="K225" s="9" t="s">
        <v>573</v>
      </c>
      <c r="L225" s="6" t="s">
        <v>1055</v>
      </c>
      <c r="M225" s="6" t="s">
        <v>27</v>
      </c>
      <c r="N225" s="10" t="s">
        <v>150</v>
      </c>
      <c r="O225" s="11">
        <v>36741.0</v>
      </c>
      <c r="P225" s="12" t="str">
        <f t="shared" si="3"/>
        <v>Chloe_</v>
      </c>
      <c r="Q225" s="12" t="str">
        <f t="shared" si="4"/>
        <v>Walch</v>
      </c>
      <c r="R225" s="12">
        <f t="shared" si="5"/>
        <v>8</v>
      </c>
      <c r="S225" s="12">
        <f t="shared" si="6"/>
        <v>40</v>
      </c>
      <c r="T225" s="12" t="str">
        <f>VLOOKUP(R225,'TEMP Data'!$E:$G,3)&amp;".com"&amp;vlookup(J225,'TEMP Data'!$A:$C,3)</f>
        <v>@gmail.com.ca</v>
      </c>
    </row>
    <row r="226">
      <c r="A226" s="6" t="s">
        <v>1056</v>
      </c>
      <c r="B226" s="7" t="str">
        <f>vlookup(N226,'TEMP Data'!$M:$P,mod(R226,4)+1)</f>
        <v>Krystoffer</v>
      </c>
      <c r="C226" s="6" t="s">
        <v>1057</v>
      </c>
      <c r="D226" s="7" t="str">
        <f t="shared" si="1"/>
        <v>Christopher_Extil@hotmail.com</v>
      </c>
      <c r="E226" s="8" t="str">
        <f t="shared" si="2"/>
        <v>2007-06-30</v>
      </c>
      <c r="F226" s="6" t="s">
        <v>187</v>
      </c>
      <c r="G226" s="13" t="s">
        <v>1058</v>
      </c>
      <c r="H226" s="9" t="s">
        <v>857</v>
      </c>
      <c r="I226" s="9" t="s">
        <v>109</v>
      </c>
      <c r="J226" s="9" t="s">
        <v>67</v>
      </c>
      <c r="K226" s="9">
        <v>56789.0</v>
      </c>
      <c r="L226" s="6"/>
      <c r="M226" s="6" t="s">
        <v>27</v>
      </c>
      <c r="N226" s="10" t="s">
        <v>172</v>
      </c>
      <c r="O226" s="11">
        <v>39263.0</v>
      </c>
      <c r="P226" s="12" t="str">
        <f t="shared" si="3"/>
        <v>Christopher_</v>
      </c>
      <c r="Q226" s="12" t="str">
        <f t="shared" si="4"/>
        <v>Extil</v>
      </c>
      <c r="R226" s="12">
        <f t="shared" si="5"/>
        <v>7</v>
      </c>
      <c r="S226" s="12">
        <f t="shared" si="6"/>
        <v>41</v>
      </c>
      <c r="T226" s="12" t="str">
        <f>VLOOKUP(R226,'TEMP Data'!$E:$G,3)&amp;".com"&amp;vlookup(J226,'TEMP Data'!$A:$C,3)</f>
        <v>@hotmail.com</v>
      </c>
    </row>
    <row r="227">
      <c r="A227" s="6" t="s">
        <v>1059</v>
      </c>
      <c r="B227" s="7" t="str">
        <f>vlookup(N227,'TEMP Data'!$M:$P,mod(R227,4)+1)</f>
        <v>Christopher</v>
      </c>
      <c r="C227" s="6" t="s">
        <v>1060</v>
      </c>
      <c r="D227" s="7" t="str">
        <f t="shared" si="1"/>
        <v>Christopher_Nisby@gmail.com.pt</v>
      </c>
      <c r="E227" s="8" t="str">
        <f t="shared" si="2"/>
        <v>1982-03-14</v>
      </c>
      <c r="F227" s="6"/>
      <c r="G227" s="9" t="s">
        <v>1061</v>
      </c>
      <c r="H227" s="9" t="s">
        <v>295</v>
      </c>
      <c r="I227" s="9" t="s">
        <v>33</v>
      </c>
      <c r="J227" s="9" t="s">
        <v>296</v>
      </c>
      <c r="K227" s="9" t="s">
        <v>805</v>
      </c>
      <c r="L227" s="6" t="s">
        <v>1062</v>
      </c>
      <c r="M227" s="6" t="s">
        <v>27</v>
      </c>
      <c r="N227" s="10" t="s">
        <v>172</v>
      </c>
      <c r="O227" s="11">
        <v>30024.0</v>
      </c>
      <c r="P227" s="12" t="str">
        <f t="shared" si="3"/>
        <v>Christopher_</v>
      </c>
      <c r="Q227" s="12" t="str">
        <f t="shared" si="4"/>
        <v>Nisby</v>
      </c>
      <c r="R227" s="12">
        <f t="shared" si="5"/>
        <v>8</v>
      </c>
      <c r="S227" s="12">
        <f t="shared" si="6"/>
        <v>202</v>
      </c>
      <c r="T227" s="12" t="str">
        <f>VLOOKUP(R227,'TEMP Data'!$E:$G,3)&amp;".com"&amp;vlookup(J227,'TEMP Data'!$A:$C,3)</f>
        <v>@gmail.com.pt</v>
      </c>
    </row>
    <row r="228">
      <c r="A228" s="6" t="s">
        <v>1063</v>
      </c>
      <c r="B228" s="7" t="str">
        <f>vlookup(N228,'TEMP Data'!$M:$P,mod(R228,4)+1)</f>
        <v>Kristopher</v>
      </c>
      <c r="C228" s="6" t="s">
        <v>1064</v>
      </c>
      <c r="D228" s="7" t="str">
        <f t="shared" si="1"/>
        <v>Christopher_Pellitt@yahoo.com</v>
      </c>
      <c r="E228" s="8" t="str">
        <f t="shared" si="2"/>
        <v>1994-12-28</v>
      </c>
      <c r="F228" s="6" t="s">
        <v>45</v>
      </c>
      <c r="G228" s="9" t="s">
        <v>1065</v>
      </c>
      <c r="H228" s="9" t="s">
        <v>1005</v>
      </c>
      <c r="I228" s="9" t="s">
        <v>109</v>
      </c>
      <c r="J228" s="9" t="s">
        <v>67</v>
      </c>
      <c r="K228" s="9">
        <v>56789.0</v>
      </c>
      <c r="L228" s="6" t="s">
        <v>1066</v>
      </c>
      <c r="M228" s="6" t="s">
        <v>27</v>
      </c>
      <c r="N228" s="10" t="s">
        <v>172</v>
      </c>
      <c r="O228" s="11">
        <v>34696.0</v>
      </c>
      <c r="P228" s="12" t="str">
        <f t="shared" si="3"/>
        <v>Christopher_</v>
      </c>
      <c r="Q228" s="12" t="str">
        <f t="shared" si="4"/>
        <v>Pellitt</v>
      </c>
      <c r="R228" s="12">
        <f t="shared" si="5"/>
        <v>9</v>
      </c>
      <c r="S228" s="12">
        <f t="shared" si="6"/>
        <v>146</v>
      </c>
      <c r="T228" s="12" t="str">
        <f>VLOOKUP(R228,'TEMP Data'!$E:$G,3)&amp;".com"&amp;vlookup(J228,'TEMP Data'!$A:$C,3)</f>
        <v>@yahoo.com</v>
      </c>
    </row>
    <row r="229">
      <c r="A229" s="6" t="s">
        <v>1067</v>
      </c>
      <c r="B229" s="7" t="str">
        <f>vlookup(N229,'TEMP Data'!$M:$P,mod(R229,4)+1)</f>
        <v>Kristopher</v>
      </c>
      <c r="C229" s="6" t="s">
        <v>1068</v>
      </c>
      <c r="D229" s="7" t="str">
        <f t="shared" si="1"/>
        <v>Christopher_Warland@yahoo.com.kr</v>
      </c>
      <c r="E229" s="8" t="str">
        <f t="shared" si="2"/>
        <v>1957-12-02</v>
      </c>
      <c r="F229" s="6" t="s">
        <v>58</v>
      </c>
      <c r="G229" s="9" t="s">
        <v>1069</v>
      </c>
      <c r="H229" s="9" t="s">
        <v>250</v>
      </c>
      <c r="I229" s="9" t="s">
        <v>33</v>
      </c>
      <c r="J229" s="9" t="s">
        <v>251</v>
      </c>
      <c r="K229" s="9">
        <v>4526.0</v>
      </c>
      <c r="L229" s="6"/>
      <c r="M229" s="6" t="s">
        <v>27</v>
      </c>
      <c r="N229" s="10" t="s">
        <v>172</v>
      </c>
      <c r="O229" s="11">
        <v>21156.0</v>
      </c>
      <c r="P229" s="12" t="str">
        <f t="shared" si="3"/>
        <v>Christopher_</v>
      </c>
      <c r="Q229" s="12" t="str">
        <f t="shared" si="4"/>
        <v>Warland</v>
      </c>
      <c r="R229" s="12">
        <f t="shared" si="5"/>
        <v>9</v>
      </c>
      <c r="S229" s="12">
        <f t="shared" si="6"/>
        <v>184</v>
      </c>
      <c r="T229" s="12" t="str">
        <f>VLOOKUP(R229,'TEMP Data'!$E:$G,3)&amp;".com"&amp;vlookup(J229,'TEMP Data'!$A:$C,3)</f>
        <v>@yahoo.com.kr</v>
      </c>
    </row>
    <row r="230">
      <c r="A230" s="6" t="s">
        <v>1070</v>
      </c>
      <c r="B230" s="7" t="str">
        <f>vlookup(N230,'TEMP Data'!$M:$P,mod(R230,4)+1)</f>
        <v>Daniel</v>
      </c>
      <c r="C230" s="6" t="s">
        <v>1071</v>
      </c>
      <c r="D230" s="7" t="str">
        <f t="shared" si="1"/>
        <v>DHouseago80@apple.com.es</v>
      </c>
      <c r="E230" s="8" t="str">
        <f t="shared" si="2"/>
        <v>1977-04-16</v>
      </c>
      <c r="F230" s="6"/>
      <c r="G230" s="13" t="s">
        <v>1072</v>
      </c>
      <c r="H230" s="9" t="s">
        <v>345</v>
      </c>
      <c r="I230" s="9" t="s">
        <v>346</v>
      </c>
      <c r="J230" s="9" t="s">
        <v>245</v>
      </c>
      <c r="K230" s="9">
        <v>8003.0</v>
      </c>
      <c r="L230" s="6"/>
      <c r="M230" s="6" t="s">
        <v>27</v>
      </c>
      <c r="N230" s="10" t="s">
        <v>196</v>
      </c>
      <c r="O230" s="11">
        <v>28231.0</v>
      </c>
      <c r="P230" s="12" t="str">
        <f t="shared" si="3"/>
        <v>D</v>
      </c>
      <c r="Q230" s="12" t="str">
        <f t="shared" si="4"/>
        <v>Houseago80</v>
      </c>
      <c r="R230" s="12">
        <f t="shared" si="5"/>
        <v>4</v>
      </c>
      <c r="S230" s="12">
        <f t="shared" si="6"/>
        <v>80</v>
      </c>
      <c r="T230" s="12" t="str">
        <f>VLOOKUP(R230,'TEMP Data'!$E:$G,3)&amp;".com"&amp;vlookup(J230,'TEMP Data'!$A:$C,3)</f>
        <v>@apple.com.es</v>
      </c>
    </row>
    <row r="231">
      <c r="A231" s="6" t="s">
        <v>1073</v>
      </c>
      <c r="B231" s="7" t="str">
        <f>vlookup(N231,'TEMP Data'!$M:$P,mod(R231,4)+1)</f>
        <v>Danial</v>
      </c>
      <c r="C231" s="6" t="s">
        <v>1074</v>
      </c>
      <c r="D231" s="7" t="str">
        <f t="shared" si="1"/>
        <v>DOyley11@gmail.com.hu</v>
      </c>
      <c r="E231" s="8" t="str">
        <f t="shared" si="2"/>
        <v>1970-01-11</v>
      </c>
      <c r="F231" s="6" t="s">
        <v>187</v>
      </c>
      <c r="G231" s="13" t="s">
        <v>1075</v>
      </c>
      <c r="H231" s="9" t="s">
        <v>119</v>
      </c>
      <c r="I231" s="9" t="s">
        <v>119</v>
      </c>
      <c r="J231" s="9" t="s">
        <v>120</v>
      </c>
      <c r="K231" s="9">
        <v>1051.0</v>
      </c>
      <c r="L231" s="6" t="s">
        <v>1076</v>
      </c>
      <c r="M231" s="6" t="s">
        <v>27</v>
      </c>
      <c r="N231" s="10" t="s">
        <v>196</v>
      </c>
      <c r="O231" s="11">
        <v>25579.0</v>
      </c>
      <c r="P231" s="12" t="str">
        <f t="shared" si="3"/>
        <v>D</v>
      </c>
      <c r="Q231" s="12" t="str">
        <f t="shared" si="4"/>
        <v>Oyley11</v>
      </c>
      <c r="R231" s="12">
        <f t="shared" si="5"/>
        <v>1</v>
      </c>
      <c r="S231" s="12">
        <f t="shared" si="6"/>
        <v>11</v>
      </c>
      <c r="T231" s="12" t="str">
        <f>VLOOKUP(R231,'TEMP Data'!$E:$G,3)&amp;".com"&amp;vlookup(J231,'TEMP Data'!$A:$C,3)</f>
        <v>@gmail.com.hu</v>
      </c>
    </row>
    <row r="232">
      <c r="A232" s="6" t="s">
        <v>1077</v>
      </c>
      <c r="B232" s="7" t="str">
        <f>vlookup(N232,'TEMP Data'!$M:$P,mod(R232,4)+1)</f>
        <v>Daniell</v>
      </c>
      <c r="C232" s="6" t="s">
        <v>1078</v>
      </c>
      <c r="D232" s="7" t="str">
        <f t="shared" si="1"/>
        <v>Daniel_Boldero@hotmail.com.jp</v>
      </c>
      <c r="E232" s="8" t="str">
        <f t="shared" si="2"/>
        <v>1991-05-04</v>
      </c>
      <c r="F232" s="6" t="s">
        <v>58</v>
      </c>
      <c r="G232" s="9" t="s">
        <v>1079</v>
      </c>
      <c r="H232" s="9" t="s">
        <v>280</v>
      </c>
      <c r="I232" s="9" t="s">
        <v>280</v>
      </c>
      <c r="J232" s="9" t="s">
        <v>40</v>
      </c>
      <c r="K232" s="9" t="s">
        <v>1080</v>
      </c>
      <c r="L232" s="6" t="s">
        <v>1081</v>
      </c>
      <c r="M232" s="6" t="s">
        <v>27</v>
      </c>
      <c r="N232" s="10" t="s">
        <v>196</v>
      </c>
      <c r="O232" s="11">
        <v>33362.0</v>
      </c>
      <c r="P232" s="12" t="str">
        <f t="shared" si="3"/>
        <v>Daniel_</v>
      </c>
      <c r="Q232" s="12" t="str">
        <f t="shared" si="4"/>
        <v>Boldero</v>
      </c>
      <c r="R232" s="12">
        <f t="shared" si="5"/>
        <v>10</v>
      </c>
      <c r="S232" s="12">
        <f t="shared" si="6"/>
        <v>245</v>
      </c>
      <c r="T232" s="12" t="str">
        <f>VLOOKUP(R232,'TEMP Data'!$E:$G,3)&amp;".com"&amp;vlookup(J232,'TEMP Data'!$A:$C,3)</f>
        <v>@hotmail.com.jp</v>
      </c>
    </row>
    <row r="233">
      <c r="A233" s="6" t="s">
        <v>1082</v>
      </c>
      <c r="B233" s="7" t="str">
        <f>vlookup(N233,'TEMP Data'!$M:$P,mod(R233,4)+1)</f>
        <v>Danial</v>
      </c>
      <c r="C233" s="6" t="s">
        <v>1083</v>
      </c>
      <c r="D233" s="7" t="str">
        <f t="shared" si="1"/>
        <v>Daniel.Discombe@mail.com.de</v>
      </c>
      <c r="E233" s="8" t="str">
        <f t="shared" si="2"/>
        <v>2006-12-10</v>
      </c>
      <c r="F233" s="6" t="s">
        <v>187</v>
      </c>
      <c r="G233" s="9" t="s">
        <v>1084</v>
      </c>
      <c r="H233" s="9" t="s">
        <v>102</v>
      </c>
      <c r="I233" s="9" t="s">
        <v>102</v>
      </c>
      <c r="J233" s="9" t="s">
        <v>86</v>
      </c>
      <c r="K233" s="9">
        <v>10115.0</v>
      </c>
      <c r="L233" s="6" t="s">
        <v>1085</v>
      </c>
      <c r="M233" s="6" t="s">
        <v>27</v>
      </c>
      <c r="N233" s="10" t="s">
        <v>196</v>
      </c>
      <c r="O233" s="11">
        <v>39061.0</v>
      </c>
      <c r="P233" s="12" t="str">
        <f t="shared" si="3"/>
        <v>Daniel.</v>
      </c>
      <c r="Q233" s="12" t="str">
        <f t="shared" si="4"/>
        <v>Discombe</v>
      </c>
      <c r="R233" s="12">
        <f t="shared" si="5"/>
        <v>5</v>
      </c>
      <c r="S233" s="12">
        <f t="shared" si="6"/>
        <v>16</v>
      </c>
      <c r="T233" s="12" t="str">
        <f>VLOOKUP(R233,'TEMP Data'!$E:$G,3)&amp;".com"&amp;vlookup(J233,'TEMP Data'!$A:$C,3)</f>
        <v>@mail.com.de</v>
      </c>
    </row>
    <row r="234">
      <c r="A234" s="6" t="s">
        <v>1086</v>
      </c>
      <c r="B234" s="7" t="str">
        <f>vlookup(N234,'TEMP Data'!$M:$P,mod(R234,4)+1)</f>
        <v>Elizabeth</v>
      </c>
      <c r="C234" s="6" t="s">
        <v>1087</v>
      </c>
      <c r="D234" s="7" t="str">
        <f t="shared" si="1"/>
        <v>Elizabeth_Smees@gmail.com.pt</v>
      </c>
      <c r="E234" s="8" t="str">
        <f t="shared" si="2"/>
        <v/>
      </c>
      <c r="F234" s="6" t="s">
        <v>58</v>
      </c>
      <c r="G234" s="13" t="s">
        <v>1088</v>
      </c>
      <c r="H234" s="9" t="s">
        <v>295</v>
      </c>
      <c r="I234" s="9" t="s">
        <v>295</v>
      </c>
      <c r="J234" s="9" t="s">
        <v>296</v>
      </c>
      <c r="K234" s="9" t="s">
        <v>327</v>
      </c>
      <c r="L234" s="6" t="s">
        <v>1089</v>
      </c>
      <c r="M234" s="6" t="s">
        <v>27</v>
      </c>
      <c r="N234" s="10" t="s">
        <v>216</v>
      </c>
      <c r="O234" s="12"/>
      <c r="P234" s="12" t="str">
        <f t="shared" si="3"/>
        <v>Elizabeth_</v>
      </c>
      <c r="Q234" s="12" t="str">
        <f t="shared" si="4"/>
        <v>Smees</v>
      </c>
      <c r="R234" s="12">
        <f t="shared" si="5"/>
        <v>8</v>
      </c>
      <c r="S234" s="12">
        <f t="shared" si="6"/>
        <v>52</v>
      </c>
      <c r="T234" s="12" t="str">
        <f>VLOOKUP(R234,'TEMP Data'!$E:$G,3)&amp;".com"&amp;vlookup(J234,'TEMP Data'!$A:$C,3)</f>
        <v>@gmail.com.pt</v>
      </c>
    </row>
    <row r="235">
      <c r="A235" s="6" t="s">
        <v>1090</v>
      </c>
      <c r="B235" s="7" t="str">
        <f>vlookup(N235,'TEMP Data'!$M:$P,mod(R235,4)+1)</f>
        <v>Elisabeth</v>
      </c>
      <c r="C235" s="6" t="s">
        <v>1091</v>
      </c>
      <c r="D235" s="7" t="str">
        <f t="shared" si="1"/>
        <v>Elizabeth.Esposita@mail.com.es</v>
      </c>
      <c r="E235" s="8" t="str">
        <f t="shared" si="2"/>
        <v>1982-04-26</v>
      </c>
      <c r="F235" s="6" t="s">
        <v>58</v>
      </c>
      <c r="G235" s="13" t="s">
        <v>1092</v>
      </c>
      <c r="H235" s="9" t="s">
        <v>243</v>
      </c>
      <c r="I235" s="9" t="s">
        <v>244</v>
      </c>
      <c r="J235" s="9" t="s">
        <v>245</v>
      </c>
      <c r="K235" s="9">
        <v>28001.0</v>
      </c>
      <c r="L235" s="6" t="s">
        <v>1093</v>
      </c>
      <c r="M235" s="6" t="s">
        <v>27</v>
      </c>
      <c r="N235" s="10" t="s">
        <v>216</v>
      </c>
      <c r="O235" s="11">
        <v>30067.0</v>
      </c>
      <c r="P235" s="12" t="str">
        <f t="shared" si="3"/>
        <v>Elizabeth.</v>
      </c>
      <c r="Q235" s="12" t="str">
        <f t="shared" si="4"/>
        <v>Esposita</v>
      </c>
      <c r="R235" s="12">
        <f t="shared" si="5"/>
        <v>5</v>
      </c>
      <c r="S235" s="12">
        <f t="shared" si="6"/>
        <v>39</v>
      </c>
      <c r="T235" s="12" t="str">
        <f>VLOOKUP(R235,'TEMP Data'!$E:$G,3)&amp;".com"&amp;vlookup(J235,'TEMP Data'!$A:$C,3)</f>
        <v>@mail.com.es</v>
      </c>
    </row>
    <row r="236">
      <c r="A236" s="6" t="s">
        <v>1094</v>
      </c>
      <c r="B236" s="7" t="str">
        <f>vlookup(N236,'TEMP Data'!$M:$P,mod(R236,4)+1)</f>
        <v>Elisabeth</v>
      </c>
      <c r="C236" s="6" t="s">
        <v>1095</v>
      </c>
      <c r="D236" s="7" t="str">
        <f t="shared" si="1"/>
        <v>Elizabeth_Percival@yahoo.com</v>
      </c>
      <c r="E236" s="8" t="str">
        <f t="shared" si="2"/>
        <v/>
      </c>
      <c r="F236" s="6"/>
      <c r="G236" s="9" t="s">
        <v>1096</v>
      </c>
      <c r="H236" s="9" t="s">
        <v>731</v>
      </c>
      <c r="I236" s="9" t="s">
        <v>109</v>
      </c>
      <c r="J236" s="9" t="s">
        <v>67</v>
      </c>
      <c r="K236" s="9">
        <v>87654.0</v>
      </c>
      <c r="L236" s="6" t="s">
        <v>1097</v>
      </c>
      <c r="M236" s="6" t="s">
        <v>27</v>
      </c>
      <c r="N236" s="10" t="s">
        <v>216</v>
      </c>
      <c r="O236" s="12"/>
      <c r="P236" s="12" t="str">
        <f t="shared" si="3"/>
        <v>Elizabeth_</v>
      </c>
      <c r="Q236" s="12" t="str">
        <f t="shared" si="4"/>
        <v>Percival</v>
      </c>
      <c r="R236" s="12">
        <f t="shared" si="5"/>
        <v>9</v>
      </c>
      <c r="S236" s="12">
        <f t="shared" si="6"/>
        <v>152</v>
      </c>
      <c r="T236" s="12" t="str">
        <f>VLOOKUP(R236,'TEMP Data'!$E:$G,3)&amp;".com"&amp;vlookup(J236,'TEMP Data'!$A:$C,3)</f>
        <v>@yahoo.com</v>
      </c>
    </row>
    <row r="237">
      <c r="A237" s="6" t="s">
        <v>1098</v>
      </c>
      <c r="B237" s="7" t="str">
        <f>vlookup(N237,'TEMP Data'!$M:$P,mod(R237,4)+1)</f>
        <v>Elizabeth</v>
      </c>
      <c r="C237" s="6" t="s">
        <v>1099</v>
      </c>
      <c r="D237" s="7" t="str">
        <f t="shared" si="1"/>
        <v>ELoffel124@apple.com</v>
      </c>
      <c r="E237" s="8" t="str">
        <f t="shared" si="2"/>
        <v>1965-07-24</v>
      </c>
      <c r="F237" s="6" t="s">
        <v>58</v>
      </c>
      <c r="G237" s="9" t="s">
        <v>1100</v>
      </c>
      <c r="H237" s="9" t="s">
        <v>1101</v>
      </c>
      <c r="I237" s="9" t="s">
        <v>66</v>
      </c>
      <c r="J237" s="9" t="s">
        <v>67</v>
      </c>
      <c r="K237" s="9">
        <v>98765.0</v>
      </c>
      <c r="L237" s="6" t="s">
        <v>1102</v>
      </c>
      <c r="M237" s="6" t="s">
        <v>27</v>
      </c>
      <c r="N237" s="10" t="s">
        <v>216</v>
      </c>
      <c r="O237" s="11">
        <v>23947.0</v>
      </c>
      <c r="P237" s="12" t="str">
        <f t="shared" si="3"/>
        <v>E</v>
      </c>
      <c r="Q237" s="12" t="str">
        <f t="shared" si="4"/>
        <v>Loffel124</v>
      </c>
      <c r="R237" s="12">
        <f t="shared" si="5"/>
        <v>4</v>
      </c>
      <c r="S237" s="12">
        <f t="shared" si="6"/>
        <v>124</v>
      </c>
      <c r="T237" s="12" t="str">
        <f>VLOOKUP(R237,'TEMP Data'!$E:$G,3)&amp;".com"&amp;vlookup(J237,'TEMP Data'!$A:$C,3)</f>
        <v>@apple.com</v>
      </c>
    </row>
    <row r="238">
      <c r="A238" s="6" t="s">
        <v>1103</v>
      </c>
      <c r="B238" s="7" t="str">
        <f>vlookup(N238,'TEMP Data'!$M:$P,mod(R238,4)+1)</f>
        <v>Emmaleigh</v>
      </c>
      <c r="C238" s="6" t="s">
        <v>1104</v>
      </c>
      <c r="D238" s="7" t="str">
        <f t="shared" si="1"/>
        <v>Emily_Hendin@aol.com</v>
      </c>
      <c r="E238" s="8" t="str">
        <f t="shared" si="2"/>
        <v>1994-12-16</v>
      </c>
      <c r="F238" s="6"/>
      <c r="G238" s="9" t="s">
        <v>1105</v>
      </c>
      <c r="H238" s="9" t="s">
        <v>65</v>
      </c>
      <c r="I238" s="9" t="s">
        <v>66</v>
      </c>
      <c r="J238" s="9" t="s">
        <v>67</v>
      </c>
      <c r="K238" s="9">
        <v>54321.0</v>
      </c>
      <c r="L238" s="6" t="s">
        <v>1106</v>
      </c>
      <c r="M238" s="6" t="s">
        <v>27</v>
      </c>
      <c r="N238" s="10" t="s">
        <v>239</v>
      </c>
      <c r="O238" s="11">
        <v>34684.0</v>
      </c>
      <c r="P238" s="12" t="str">
        <f t="shared" si="3"/>
        <v>Emily_</v>
      </c>
      <c r="Q238" s="12" t="str">
        <f t="shared" si="4"/>
        <v>Hendin</v>
      </c>
      <c r="R238" s="12">
        <f t="shared" si="5"/>
        <v>6</v>
      </c>
      <c r="S238" s="12">
        <f t="shared" si="6"/>
        <v>93</v>
      </c>
      <c r="T238" s="12" t="str">
        <f>VLOOKUP(R238,'TEMP Data'!$E:$G,3)&amp;".com"&amp;vlookup(J238,'TEMP Data'!$A:$C,3)</f>
        <v>@aol.com</v>
      </c>
    </row>
    <row r="239">
      <c r="A239" s="6" t="s">
        <v>1107</v>
      </c>
      <c r="B239" s="7" t="str">
        <f>vlookup(N239,'TEMP Data'!$M:$P,mod(R239,4)+1)</f>
        <v>Amelie</v>
      </c>
      <c r="C239" s="6" t="s">
        <v>1108</v>
      </c>
      <c r="D239" s="7" t="str">
        <f t="shared" si="1"/>
        <v>EBuxton162@yahoo.com</v>
      </c>
      <c r="E239" s="8" t="str">
        <f t="shared" si="2"/>
        <v>2007-09-08</v>
      </c>
      <c r="F239" s="6" t="s">
        <v>58</v>
      </c>
      <c r="G239" s="9" t="s">
        <v>1109</v>
      </c>
      <c r="H239" s="9" t="s">
        <v>137</v>
      </c>
      <c r="I239" s="9" t="s">
        <v>66</v>
      </c>
      <c r="J239" s="9" t="s">
        <v>138</v>
      </c>
      <c r="K239" s="9">
        <v>90001.0</v>
      </c>
      <c r="L239" s="6" t="s">
        <v>1110</v>
      </c>
      <c r="M239" s="6" t="s">
        <v>27</v>
      </c>
      <c r="N239" s="10" t="s">
        <v>239</v>
      </c>
      <c r="O239" s="11">
        <v>39333.0</v>
      </c>
      <c r="P239" s="12" t="str">
        <f t="shared" si="3"/>
        <v>E</v>
      </c>
      <c r="Q239" s="12" t="str">
        <f t="shared" si="4"/>
        <v>Buxton162</v>
      </c>
      <c r="R239" s="12">
        <f t="shared" si="5"/>
        <v>3</v>
      </c>
      <c r="S239" s="12">
        <f t="shared" si="6"/>
        <v>162</v>
      </c>
      <c r="T239" s="12" t="str">
        <f>VLOOKUP(R239,'TEMP Data'!$E:$G,3)&amp;".com"&amp;vlookup(J239,'TEMP Data'!$A:$C,3)</f>
        <v>@yahoo.com</v>
      </c>
    </row>
    <row r="240">
      <c r="A240" s="6" t="s">
        <v>1111</v>
      </c>
      <c r="B240" s="7" t="str">
        <f>vlookup(N240,'TEMP Data'!$M:$P,mod(R240,4)+1)</f>
        <v>Emalee</v>
      </c>
      <c r="C240" s="6" t="s">
        <v>1112</v>
      </c>
      <c r="D240" s="7" t="str">
        <f t="shared" si="1"/>
        <v>Emily_Geraudel@yahoo.com</v>
      </c>
      <c r="E240" s="8" t="str">
        <f t="shared" si="2"/>
        <v/>
      </c>
      <c r="F240" s="6" t="s">
        <v>58</v>
      </c>
      <c r="G240" s="9" t="s">
        <v>1113</v>
      </c>
      <c r="H240" s="9" t="s">
        <v>707</v>
      </c>
      <c r="I240" s="9" t="s">
        <v>79</v>
      </c>
      <c r="J240" s="9" t="s">
        <v>67</v>
      </c>
      <c r="K240" s="9">
        <v>10987.0</v>
      </c>
      <c r="L240" s="6" t="s">
        <v>1114</v>
      </c>
      <c r="M240" s="6" t="s">
        <v>27</v>
      </c>
      <c r="N240" s="10" t="s">
        <v>239</v>
      </c>
      <c r="O240" s="12"/>
      <c r="P240" s="12" t="str">
        <f t="shared" si="3"/>
        <v>Emily_</v>
      </c>
      <c r="Q240" s="12" t="str">
        <f t="shared" si="4"/>
        <v>Geraudel</v>
      </c>
      <c r="R240" s="12">
        <f t="shared" si="5"/>
        <v>9</v>
      </c>
      <c r="S240" s="12">
        <f t="shared" si="6"/>
        <v>21</v>
      </c>
      <c r="T240" s="12" t="str">
        <f>VLOOKUP(R240,'TEMP Data'!$E:$G,3)&amp;".com"&amp;vlookup(J240,'TEMP Data'!$A:$C,3)</f>
        <v>@yahoo.com</v>
      </c>
    </row>
    <row r="241">
      <c r="A241" s="6" t="s">
        <v>1115</v>
      </c>
      <c r="B241" s="7" t="str">
        <f>vlookup(N241,'TEMP Data'!$M:$P,mod(R241,4)+1)</f>
        <v>Emmaleigh</v>
      </c>
      <c r="C241" s="6" t="s">
        <v>1116</v>
      </c>
      <c r="D241" s="7" t="str">
        <f t="shared" si="1"/>
        <v>Emily_Gisburn@aol.com.fi</v>
      </c>
      <c r="E241" s="8" t="str">
        <f t="shared" si="2"/>
        <v>1956-09-19</v>
      </c>
      <c r="F241" s="6"/>
      <c r="G241" s="13" t="s">
        <v>1117</v>
      </c>
      <c r="H241" s="9" t="s">
        <v>971</v>
      </c>
      <c r="I241" s="9" t="s">
        <v>33</v>
      </c>
      <c r="J241" s="9" t="s">
        <v>973</v>
      </c>
      <c r="K241" s="9">
        <v>100.0</v>
      </c>
      <c r="L241" s="6"/>
      <c r="M241" s="6" t="s">
        <v>27</v>
      </c>
      <c r="N241" s="10" t="s">
        <v>239</v>
      </c>
      <c r="O241" s="11">
        <v>20717.0</v>
      </c>
      <c r="P241" s="12" t="str">
        <f t="shared" si="3"/>
        <v>Emily_</v>
      </c>
      <c r="Q241" s="12" t="str">
        <f t="shared" si="4"/>
        <v>Gisburn</v>
      </c>
      <c r="R241" s="12">
        <f t="shared" si="5"/>
        <v>6</v>
      </c>
      <c r="S241" s="12">
        <f t="shared" si="6"/>
        <v>89</v>
      </c>
      <c r="T241" s="12" t="str">
        <f>VLOOKUP(R241,'TEMP Data'!$E:$G,3)&amp;".com"&amp;vlookup(J241,'TEMP Data'!$A:$C,3)</f>
        <v>@aol.com.fi</v>
      </c>
    </row>
    <row r="242">
      <c r="A242" s="6" t="s">
        <v>1118</v>
      </c>
      <c r="B242" s="7" t="str">
        <f>vlookup(N242,'TEMP Data'!$M:$P,mod(R242,4)+1)</f>
        <v>Ema</v>
      </c>
      <c r="C242" s="6" t="s">
        <v>1119</v>
      </c>
      <c r="D242" s="7" t="str">
        <f t="shared" si="1"/>
        <v>Emma_Sheers@hotmail.com</v>
      </c>
      <c r="E242" s="8" t="str">
        <f t="shared" si="2"/>
        <v>1991-12-27</v>
      </c>
      <c r="F242" s="6" t="s">
        <v>45</v>
      </c>
      <c r="G242" s="13" t="s">
        <v>1120</v>
      </c>
      <c r="H242" s="9" t="s">
        <v>260</v>
      </c>
      <c r="I242" s="9" t="s">
        <v>109</v>
      </c>
      <c r="J242" s="9" t="s">
        <v>67</v>
      </c>
      <c r="K242" s="9">
        <v>10987.0</v>
      </c>
      <c r="L242" s="6" t="s">
        <v>1121</v>
      </c>
      <c r="M242" s="6" t="s">
        <v>27</v>
      </c>
      <c r="N242" s="10" t="s">
        <v>262</v>
      </c>
      <c r="O242" s="11">
        <v>33599.0</v>
      </c>
      <c r="P242" s="12" t="str">
        <f t="shared" si="3"/>
        <v>Emma_</v>
      </c>
      <c r="Q242" s="12" t="str">
        <f t="shared" si="4"/>
        <v>Sheers</v>
      </c>
      <c r="R242" s="12">
        <f t="shared" si="5"/>
        <v>10</v>
      </c>
      <c r="S242" s="12">
        <f t="shared" si="6"/>
        <v>133</v>
      </c>
      <c r="T242" s="12" t="str">
        <f>VLOOKUP(R242,'TEMP Data'!$E:$G,3)&amp;".com"&amp;vlookup(J242,'TEMP Data'!$A:$C,3)</f>
        <v>@hotmail.com</v>
      </c>
    </row>
    <row r="243">
      <c r="A243" s="6" t="s">
        <v>1122</v>
      </c>
      <c r="B243" s="7" t="str">
        <f>vlookup(N243,'TEMP Data'!$M:$P,mod(R243,4)+1)</f>
        <v>Ema</v>
      </c>
      <c r="C243" s="6" t="s">
        <v>1123</v>
      </c>
      <c r="D243" s="7" t="str">
        <f t="shared" si="1"/>
        <v>ELefwich175@outlook.com.uk</v>
      </c>
      <c r="E243" s="8" t="str">
        <f t="shared" si="2"/>
        <v/>
      </c>
      <c r="F243" s="6"/>
      <c r="G243" s="13" t="s">
        <v>1124</v>
      </c>
      <c r="H243" s="9" t="s">
        <v>176</v>
      </c>
      <c r="I243" s="9" t="s">
        <v>24</v>
      </c>
      <c r="J243" s="9" t="s">
        <v>177</v>
      </c>
      <c r="K243" s="9" t="s">
        <v>178</v>
      </c>
      <c r="L243" s="6" t="s">
        <v>1125</v>
      </c>
      <c r="M243" s="6" t="s">
        <v>27</v>
      </c>
      <c r="N243" s="10" t="s">
        <v>262</v>
      </c>
      <c r="O243" s="12"/>
      <c r="P243" s="12" t="str">
        <f t="shared" si="3"/>
        <v>E</v>
      </c>
      <c r="Q243" s="12" t="str">
        <f t="shared" si="4"/>
        <v>Lefwich175</v>
      </c>
      <c r="R243" s="12">
        <f t="shared" si="5"/>
        <v>2</v>
      </c>
      <c r="S243" s="12">
        <f t="shared" si="6"/>
        <v>175</v>
      </c>
      <c r="T243" s="12" t="str">
        <f>VLOOKUP(R243,'TEMP Data'!$E:$G,3)&amp;".com"&amp;vlookup(J243,'TEMP Data'!$A:$C,3)</f>
        <v>@outlook.com.uk</v>
      </c>
    </row>
    <row r="244">
      <c r="A244" s="6" t="s">
        <v>1126</v>
      </c>
      <c r="B244" s="7" t="str">
        <f>vlookup(N244,'TEMP Data'!$M:$P,mod(R244,4)+1)</f>
        <v>Emma</v>
      </c>
      <c r="C244" s="6" t="s">
        <v>1127</v>
      </c>
      <c r="D244" s="7" t="str">
        <f t="shared" si="1"/>
        <v>EHannabus224@apple.com</v>
      </c>
      <c r="E244" s="8" t="str">
        <f t="shared" si="2"/>
        <v>1968-11-26</v>
      </c>
      <c r="F244" s="6" t="s">
        <v>45</v>
      </c>
      <c r="G244" s="13" t="s">
        <v>1128</v>
      </c>
      <c r="H244" s="9" t="s">
        <v>275</v>
      </c>
      <c r="I244" s="9" t="s">
        <v>66</v>
      </c>
      <c r="J244" s="9" t="s">
        <v>67</v>
      </c>
      <c r="K244" s="9">
        <v>23456.0</v>
      </c>
      <c r="L244" s="6"/>
      <c r="M244" s="6" t="s">
        <v>27</v>
      </c>
      <c r="N244" s="10" t="s">
        <v>262</v>
      </c>
      <c r="O244" s="11">
        <v>25168.0</v>
      </c>
      <c r="P244" s="12" t="str">
        <f t="shared" si="3"/>
        <v>E</v>
      </c>
      <c r="Q244" s="12" t="str">
        <f t="shared" si="4"/>
        <v>Hannabus224</v>
      </c>
      <c r="R244" s="12">
        <f t="shared" si="5"/>
        <v>4</v>
      </c>
      <c r="S244" s="12">
        <f t="shared" si="6"/>
        <v>224</v>
      </c>
      <c r="T244" s="12" t="str">
        <f>VLOOKUP(R244,'TEMP Data'!$E:$G,3)&amp;".com"&amp;vlookup(J244,'TEMP Data'!$A:$C,3)</f>
        <v>@apple.com</v>
      </c>
    </row>
    <row r="245">
      <c r="A245" s="6" t="s">
        <v>1129</v>
      </c>
      <c r="B245" s="7" t="str">
        <f>vlookup(N245,'TEMP Data'!$M:$P,mod(R245,4)+1)</f>
        <v>Ema</v>
      </c>
      <c r="C245" s="6" t="s">
        <v>1130</v>
      </c>
      <c r="D245" s="7" t="str">
        <f t="shared" si="1"/>
        <v>EArrington59@outlook.com</v>
      </c>
      <c r="E245" s="8" t="str">
        <f t="shared" si="2"/>
        <v>2003-10-22</v>
      </c>
      <c r="F245" s="6" t="s">
        <v>58</v>
      </c>
      <c r="G245" s="13" t="s">
        <v>539</v>
      </c>
      <c r="H245" s="9" t="s">
        <v>1131</v>
      </c>
      <c r="I245" s="9" t="s">
        <v>79</v>
      </c>
      <c r="J245" s="9" t="s">
        <v>67</v>
      </c>
      <c r="K245" s="9">
        <v>12345.0</v>
      </c>
      <c r="L245" s="6" t="s">
        <v>1132</v>
      </c>
      <c r="M245" s="6" t="s">
        <v>27</v>
      </c>
      <c r="N245" s="10" t="s">
        <v>262</v>
      </c>
      <c r="O245" s="11">
        <v>37916.0</v>
      </c>
      <c r="P245" s="12" t="str">
        <f t="shared" si="3"/>
        <v>E</v>
      </c>
      <c r="Q245" s="12" t="str">
        <f t="shared" si="4"/>
        <v>Arrington59</v>
      </c>
      <c r="R245" s="12">
        <f t="shared" si="5"/>
        <v>2</v>
      </c>
      <c r="S245" s="12">
        <f t="shared" si="6"/>
        <v>59</v>
      </c>
      <c r="T245" s="12" t="str">
        <f>VLOOKUP(R245,'TEMP Data'!$E:$G,3)&amp;".com"&amp;vlookup(J245,'TEMP Data'!$A:$C,3)</f>
        <v>@outlook.com</v>
      </c>
    </row>
    <row r="246">
      <c r="A246" s="6" t="s">
        <v>1133</v>
      </c>
      <c r="B246" s="7" t="str">
        <f>vlookup(N246,'TEMP Data'!$M:$P,mod(R246,4)+1)</f>
        <v>Ethen</v>
      </c>
      <c r="C246" s="6" t="s">
        <v>1134</v>
      </c>
      <c r="D246" s="7" t="str">
        <f t="shared" si="1"/>
        <v>EVautier24@outlook.com.nl</v>
      </c>
      <c r="E246" s="8" t="str">
        <f t="shared" si="2"/>
        <v/>
      </c>
      <c r="F246" s="6"/>
      <c r="G246" s="9" t="s">
        <v>1135</v>
      </c>
      <c r="H246" s="9" t="s">
        <v>837</v>
      </c>
      <c r="I246" s="9" t="s">
        <v>837</v>
      </c>
      <c r="J246" s="9" t="s">
        <v>97</v>
      </c>
      <c r="K246" s="9" t="s">
        <v>838</v>
      </c>
      <c r="L246" s="6" t="s">
        <v>1136</v>
      </c>
      <c r="M246" s="6" t="s">
        <v>27</v>
      </c>
      <c r="N246" s="10" t="s">
        <v>283</v>
      </c>
      <c r="O246" s="12"/>
      <c r="P246" s="12" t="str">
        <f t="shared" si="3"/>
        <v>E</v>
      </c>
      <c r="Q246" s="12" t="str">
        <f t="shared" si="4"/>
        <v>Vautier24</v>
      </c>
      <c r="R246" s="12">
        <f t="shared" si="5"/>
        <v>2</v>
      </c>
      <c r="S246" s="12">
        <f t="shared" si="6"/>
        <v>24</v>
      </c>
      <c r="T246" s="12" t="str">
        <f>VLOOKUP(R246,'TEMP Data'!$E:$G,3)&amp;".com"&amp;vlookup(J246,'TEMP Data'!$A:$C,3)</f>
        <v>@outlook.com.nl</v>
      </c>
    </row>
    <row r="247">
      <c r="A247" s="6" t="s">
        <v>1137</v>
      </c>
      <c r="B247" s="7" t="str">
        <f>vlookup(N247,'TEMP Data'!$M:$P,mod(R247,4)+1)</f>
        <v>Ethen</v>
      </c>
      <c r="C247" s="6" t="s">
        <v>1138</v>
      </c>
      <c r="D247" s="7" t="str">
        <f t="shared" si="1"/>
        <v>Ethan_Treske@hotmail.com</v>
      </c>
      <c r="E247" s="8" t="str">
        <f t="shared" si="2"/>
        <v>1978-06-18</v>
      </c>
      <c r="F247" s="6" t="s">
        <v>58</v>
      </c>
      <c r="G247" s="9" t="s">
        <v>1139</v>
      </c>
      <c r="H247" s="9" t="s">
        <v>114</v>
      </c>
      <c r="I247" s="9" t="s">
        <v>79</v>
      </c>
      <c r="J247" s="9" t="s">
        <v>67</v>
      </c>
      <c r="K247" s="9">
        <v>87654.0</v>
      </c>
      <c r="L247" s="6" t="s">
        <v>1140</v>
      </c>
      <c r="M247" s="6" t="s">
        <v>27</v>
      </c>
      <c r="N247" s="10" t="s">
        <v>283</v>
      </c>
      <c r="O247" s="11">
        <v>28659.0</v>
      </c>
      <c r="P247" s="12" t="str">
        <f t="shared" si="3"/>
        <v>Ethan_</v>
      </c>
      <c r="Q247" s="12" t="str">
        <f t="shared" si="4"/>
        <v>Treske</v>
      </c>
      <c r="R247" s="12">
        <f t="shared" si="5"/>
        <v>10</v>
      </c>
      <c r="S247" s="12">
        <f t="shared" si="6"/>
        <v>80</v>
      </c>
      <c r="T247" s="12" t="str">
        <f>VLOOKUP(R247,'TEMP Data'!$E:$G,3)&amp;".com"&amp;vlookup(J247,'TEMP Data'!$A:$C,3)</f>
        <v>@hotmail.com</v>
      </c>
    </row>
    <row r="248">
      <c r="A248" s="6" t="s">
        <v>1141</v>
      </c>
      <c r="B248" s="7" t="str">
        <f>vlookup(N248,'TEMP Data'!$M:$P,mod(R248,4)+1)</f>
        <v>Ethan</v>
      </c>
      <c r="C248" s="6" t="s">
        <v>1142</v>
      </c>
      <c r="D248" s="7" t="str">
        <f t="shared" si="1"/>
        <v>ETireman200@apple.com.ae</v>
      </c>
      <c r="E248" s="8" t="str">
        <f t="shared" si="2"/>
        <v>1963-01-26</v>
      </c>
      <c r="F248" s="6" t="s">
        <v>45</v>
      </c>
      <c r="G248" s="9" t="s">
        <v>1143</v>
      </c>
      <c r="H248" s="9" t="s">
        <v>992</v>
      </c>
      <c r="I248" s="9" t="s">
        <v>33</v>
      </c>
      <c r="J248" s="9" t="s">
        <v>993</v>
      </c>
      <c r="K248" s="9">
        <v>12345.0</v>
      </c>
      <c r="L248" s="6"/>
      <c r="M248" s="6" t="s">
        <v>27</v>
      </c>
      <c r="N248" s="10" t="s">
        <v>283</v>
      </c>
      <c r="O248" s="11">
        <v>23037.0</v>
      </c>
      <c r="P248" s="12" t="str">
        <f t="shared" si="3"/>
        <v>E</v>
      </c>
      <c r="Q248" s="12" t="str">
        <f t="shared" si="4"/>
        <v>Tireman200</v>
      </c>
      <c r="R248" s="12">
        <f t="shared" si="5"/>
        <v>4</v>
      </c>
      <c r="S248" s="12">
        <f t="shared" si="6"/>
        <v>200</v>
      </c>
      <c r="T248" s="12" t="str">
        <f>VLOOKUP(R248,'TEMP Data'!$E:$G,3)&amp;".com"&amp;vlookup(J248,'TEMP Data'!$A:$C,3)</f>
        <v>@apple.com.ae</v>
      </c>
    </row>
    <row r="249">
      <c r="A249" s="6" t="s">
        <v>1144</v>
      </c>
      <c r="B249" s="7" t="str">
        <f>vlookup(N249,'TEMP Data'!$M:$P,mod(R249,4)+1)</f>
        <v>Athan</v>
      </c>
      <c r="C249" s="6" t="s">
        <v>1145</v>
      </c>
      <c r="D249" s="7" t="str">
        <f t="shared" si="1"/>
        <v>Ethan_Phinn@hotmail.com.uk</v>
      </c>
      <c r="E249" s="8" t="str">
        <f t="shared" si="2"/>
        <v>2002-10-09</v>
      </c>
      <c r="F249" s="6" t="s">
        <v>45</v>
      </c>
      <c r="G249" s="13" t="s">
        <v>1146</v>
      </c>
      <c r="H249" s="9" t="s">
        <v>176</v>
      </c>
      <c r="I249" s="9" t="s">
        <v>33</v>
      </c>
      <c r="J249" s="9" t="s">
        <v>177</v>
      </c>
      <c r="K249" s="9" t="s">
        <v>178</v>
      </c>
      <c r="L249" s="6" t="s">
        <v>1147</v>
      </c>
      <c r="M249" s="6" t="s">
        <v>27</v>
      </c>
      <c r="N249" s="10" t="s">
        <v>283</v>
      </c>
      <c r="O249" s="11">
        <v>37538.0</v>
      </c>
      <c r="P249" s="12" t="str">
        <f t="shared" si="3"/>
        <v>Ethan_</v>
      </c>
      <c r="Q249" s="12" t="str">
        <f t="shared" si="4"/>
        <v>Phinn</v>
      </c>
      <c r="R249" s="12">
        <f t="shared" si="5"/>
        <v>7</v>
      </c>
      <c r="S249" s="12">
        <f t="shared" si="6"/>
        <v>36</v>
      </c>
      <c r="T249" s="12" t="str">
        <f>VLOOKUP(R249,'TEMP Data'!$E:$G,3)&amp;".com"&amp;vlookup(J249,'TEMP Data'!$A:$C,3)</f>
        <v>@hotmail.com.uk</v>
      </c>
    </row>
    <row r="250">
      <c r="A250" s="6" t="s">
        <v>1148</v>
      </c>
      <c r="B250" s="7" t="str">
        <f>vlookup(N250,'TEMP Data'!$M:$P,mod(R250,4)+1)</f>
        <v>Gracie</v>
      </c>
      <c r="C250" s="6" t="s">
        <v>1149</v>
      </c>
      <c r="D250" s="7" t="str">
        <f t="shared" si="1"/>
        <v>GStucke195@yahoo.com.ru</v>
      </c>
      <c r="E250" s="8" t="str">
        <f t="shared" si="2"/>
        <v>1998-12-06</v>
      </c>
      <c r="F250" s="6" t="s">
        <v>58</v>
      </c>
      <c r="G250" s="13" t="s">
        <v>1150</v>
      </c>
      <c r="H250" s="9" t="s">
        <v>843</v>
      </c>
      <c r="I250" s="9" t="s">
        <v>843</v>
      </c>
      <c r="J250" s="9" t="s">
        <v>318</v>
      </c>
      <c r="K250" s="9">
        <v>101000.0</v>
      </c>
      <c r="L250" s="6" t="s">
        <v>1151</v>
      </c>
      <c r="M250" s="6" t="s">
        <v>27</v>
      </c>
      <c r="N250" s="10" t="s">
        <v>305</v>
      </c>
      <c r="O250" s="11">
        <v>36135.0</v>
      </c>
      <c r="P250" s="12" t="str">
        <f t="shared" si="3"/>
        <v>G</v>
      </c>
      <c r="Q250" s="12" t="str">
        <f t="shared" si="4"/>
        <v>Stucke195</v>
      </c>
      <c r="R250" s="12">
        <f t="shared" si="5"/>
        <v>3</v>
      </c>
      <c r="S250" s="12">
        <f t="shared" si="6"/>
        <v>195</v>
      </c>
      <c r="T250" s="12" t="str">
        <f>VLOOKUP(R250,'TEMP Data'!$E:$G,3)&amp;".com"&amp;vlookup(J250,'TEMP Data'!$A:$C,3)</f>
        <v>@yahoo.com.ru</v>
      </c>
    </row>
    <row r="251">
      <c r="A251" s="6" t="s">
        <v>1152</v>
      </c>
      <c r="B251" s="7" t="str">
        <f>vlookup(N251,'TEMP Data'!$M:$P,mod(R251,4)+1)</f>
        <v>Grace</v>
      </c>
      <c r="C251" s="6" t="s">
        <v>1153</v>
      </c>
      <c r="D251" s="7" t="str">
        <f t="shared" si="1"/>
        <v>Grace_McPolin@gmail.com.es</v>
      </c>
      <c r="E251" s="8" t="str">
        <f t="shared" si="2"/>
        <v/>
      </c>
      <c r="F251" s="6" t="s">
        <v>45</v>
      </c>
      <c r="G251" s="13" t="s">
        <v>1154</v>
      </c>
      <c r="H251" s="9" t="s">
        <v>243</v>
      </c>
      <c r="I251" s="9" t="s">
        <v>244</v>
      </c>
      <c r="J251" s="9" t="s">
        <v>245</v>
      </c>
      <c r="K251" s="9">
        <v>28001.0</v>
      </c>
      <c r="L251" s="6" t="s">
        <v>1155</v>
      </c>
      <c r="M251" s="6" t="s">
        <v>27</v>
      </c>
      <c r="N251" s="10" t="s">
        <v>305</v>
      </c>
      <c r="O251" s="12"/>
      <c r="P251" s="12" t="str">
        <f t="shared" si="3"/>
        <v>Grace_</v>
      </c>
      <c r="Q251" s="12" t="str">
        <f t="shared" si="4"/>
        <v>McPolin</v>
      </c>
      <c r="R251" s="12">
        <f t="shared" si="5"/>
        <v>8</v>
      </c>
      <c r="S251" s="12">
        <f t="shared" si="6"/>
        <v>2</v>
      </c>
      <c r="T251" s="12" t="str">
        <f>VLOOKUP(R251,'TEMP Data'!$E:$G,3)&amp;".com"&amp;vlookup(J251,'TEMP Data'!$A:$C,3)</f>
        <v>@gmail.com.es</v>
      </c>
    </row>
    <row r="252">
      <c r="A252" s="6" t="s">
        <v>1156</v>
      </c>
      <c r="B252" s="7" t="str">
        <f>vlookup(N252,'TEMP Data'!$M:$P,mod(R252,4)+1)</f>
        <v>Grace</v>
      </c>
      <c r="C252" s="6" t="s">
        <v>1157</v>
      </c>
      <c r="D252" s="7" t="str">
        <f t="shared" si="1"/>
        <v>Grace_Geane@gmail.com.ru</v>
      </c>
      <c r="E252" s="8" t="str">
        <f t="shared" si="2"/>
        <v>1962-11-17</v>
      </c>
      <c r="F252" s="6" t="s">
        <v>58</v>
      </c>
      <c r="G252" s="9" t="s">
        <v>1158</v>
      </c>
      <c r="H252" s="9" t="s">
        <v>843</v>
      </c>
      <c r="I252" s="9" t="s">
        <v>843</v>
      </c>
      <c r="J252" s="9" t="s">
        <v>318</v>
      </c>
      <c r="K252" s="9">
        <v>101000.0</v>
      </c>
      <c r="L252" s="6" t="s">
        <v>1159</v>
      </c>
      <c r="M252" s="6" t="s">
        <v>27</v>
      </c>
      <c r="N252" s="10" t="s">
        <v>305</v>
      </c>
      <c r="O252" s="11">
        <v>22967.0</v>
      </c>
      <c r="P252" s="12" t="str">
        <f t="shared" si="3"/>
        <v>Grace_</v>
      </c>
      <c r="Q252" s="12" t="str">
        <f t="shared" si="4"/>
        <v>Geane</v>
      </c>
      <c r="R252" s="12">
        <f t="shared" si="5"/>
        <v>8</v>
      </c>
      <c r="S252" s="12">
        <f t="shared" si="6"/>
        <v>65</v>
      </c>
      <c r="T252" s="12" t="str">
        <f>VLOOKUP(R252,'TEMP Data'!$E:$G,3)&amp;".com"&amp;vlookup(J252,'TEMP Data'!$A:$C,3)</f>
        <v>@gmail.com.ru</v>
      </c>
    </row>
    <row r="253">
      <c r="A253" s="6" t="s">
        <v>1160</v>
      </c>
      <c r="B253" s="7" t="str">
        <f>vlookup(N253,'TEMP Data'!$M:$P,mod(R253,4)+1)</f>
        <v>Greys</v>
      </c>
      <c r="C253" s="6" t="s">
        <v>1161</v>
      </c>
      <c r="D253" s="7" t="str">
        <f t="shared" si="1"/>
        <v>GKeers235@outlook.com</v>
      </c>
      <c r="E253" s="8" t="str">
        <f t="shared" si="2"/>
        <v>1994-11-11</v>
      </c>
      <c r="F253" s="6" t="s">
        <v>58</v>
      </c>
      <c r="G253" s="9" t="s">
        <v>1162</v>
      </c>
      <c r="H253" s="9" t="s">
        <v>1163</v>
      </c>
      <c r="I253" s="9" t="s">
        <v>66</v>
      </c>
      <c r="J253" s="9" t="s">
        <v>67</v>
      </c>
      <c r="K253" s="9">
        <v>43210.0</v>
      </c>
      <c r="L253" s="6"/>
      <c r="M253" s="6" t="s">
        <v>27</v>
      </c>
      <c r="N253" s="10" t="s">
        <v>305</v>
      </c>
      <c r="O253" s="11">
        <v>34649.0</v>
      </c>
      <c r="P253" s="12" t="str">
        <f t="shared" si="3"/>
        <v>G</v>
      </c>
      <c r="Q253" s="12" t="str">
        <f t="shared" si="4"/>
        <v>Keers235</v>
      </c>
      <c r="R253" s="12">
        <f t="shared" si="5"/>
        <v>2</v>
      </c>
      <c r="S253" s="12">
        <f t="shared" si="6"/>
        <v>235</v>
      </c>
      <c r="T253" s="12" t="str">
        <f>VLOOKUP(R253,'TEMP Data'!$E:$G,3)&amp;".com"&amp;vlookup(J253,'TEMP Data'!$A:$C,3)</f>
        <v>@outlook.com</v>
      </c>
    </row>
    <row r="254">
      <c r="A254" s="6" t="s">
        <v>1164</v>
      </c>
      <c r="B254" s="7" t="str">
        <f>vlookup(N254,'TEMP Data'!$M:$P,mod(R254,4)+1)</f>
        <v>Isabela</v>
      </c>
      <c r="C254" s="6" t="s">
        <v>1165</v>
      </c>
      <c r="D254" s="7" t="str">
        <f t="shared" si="1"/>
        <v>Isabella_Gilchrist@hotmail.com.fr</v>
      </c>
      <c r="E254" s="8" t="str">
        <f t="shared" si="2"/>
        <v>1984-10-08</v>
      </c>
      <c r="F254" s="6" t="s">
        <v>45</v>
      </c>
      <c r="G254" s="13" t="s">
        <v>1166</v>
      </c>
      <c r="H254" s="9" t="s">
        <v>147</v>
      </c>
      <c r="I254" s="9" t="s">
        <v>183</v>
      </c>
      <c r="J254" s="9" t="s">
        <v>148</v>
      </c>
      <c r="K254" s="9">
        <v>75002.0</v>
      </c>
      <c r="L254" s="6" t="s">
        <v>1167</v>
      </c>
      <c r="M254" s="6" t="s">
        <v>27</v>
      </c>
      <c r="N254" s="10" t="s">
        <v>329</v>
      </c>
      <c r="O254" s="11">
        <v>30963.0</v>
      </c>
      <c r="P254" s="12" t="str">
        <f t="shared" si="3"/>
        <v>Isabella_</v>
      </c>
      <c r="Q254" s="12" t="str">
        <f t="shared" si="4"/>
        <v>Gilchrist</v>
      </c>
      <c r="R254" s="12">
        <f t="shared" si="5"/>
        <v>10</v>
      </c>
      <c r="S254" s="12">
        <f t="shared" si="6"/>
        <v>139</v>
      </c>
      <c r="T254" s="12" t="str">
        <f>VLOOKUP(R254,'TEMP Data'!$E:$G,3)&amp;".com"&amp;vlookup(J254,'TEMP Data'!$A:$C,3)</f>
        <v>@hotmail.com.fr</v>
      </c>
    </row>
    <row r="255">
      <c r="A255" s="6" t="s">
        <v>1168</v>
      </c>
      <c r="B255" s="7" t="str">
        <f>vlookup(N255,'TEMP Data'!$M:$P,mod(R255,4)+1)</f>
        <v>Ysabella</v>
      </c>
      <c r="C255" s="6" t="s">
        <v>1169</v>
      </c>
      <c r="D255" s="7" t="str">
        <f t="shared" si="1"/>
        <v>INazareth48@yahoo.com.ca</v>
      </c>
      <c r="E255" s="8" t="str">
        <f t="shared" si="2"/>
        <v>2008-08-03</v>
      </c>
      <c r="F255" s="6" t="s">
        <v>187</v>
      </c>
      <c r="G255" s="13" t="s">
        <v>1170</v>
      </c>
      <c r="H255" s="9" t="s">
        <v>711</v>
      </c>
      <c r="I255" s="9" t="s">
        <v>712</v>
      </c>
      <c r="J255" s="9" t="s">
        <v>227</v>
      </c>
      <c r="K255" s="9" t="s">
        <v>713</v>
      </c>
      <c r="L255" s="6" t="s">
        <v>1171</v>
      </c>
      <c r="M255" s="6" t="s">
        <v>27</v>
      </c>
      <c r="N255" s="10" t="s">
        <v>329</v>
      </c>
      <c r="O255" s="11">
        <v>39663.0</v>
      </c>
      <c r="P255" s="12" t="str">
        <f t="shared" si="3"/>
        <v>I</v>
      </c>
      <c r="Q255" s="12" t="str">
        <f t="shared" si="4"/>
        <v>Nazareth48</v>
      </c>
      <c r="R255" s="12">
        <f t="shared" si="5"/>
        <v>3</v>
      </c>
      <c r="S255" s="12">
        <f t="shared" si="6"/>
        <v>48</v>
      </c>
      <c r="T255" s="12" t="str">
        <f>VLOOKUP(R255,'TEMP Data'!$E:$G,3)&amp;".com"&amp;vlookup(J255,'TEMP Data'!$A:$C,3)</f>
        <v>@yahoo.com.ca</v>
      </c>
    </row>
    <row r="256">
      <c r="A256" s="6" t="s">
        <v>1172</v>
      </c>
      <c r="B256" s="7" t="str">
        <f>vlookup(N256,'TEMP Data'!$M:$P,mod(R256,4)+1)</f>
        <v>Izabella</v>
      </c>
      <c r="C256" s="6" t="s">
        <v>1173</v>
      </c>
      <c r="D256" s="7" t="str">
        <f t="shared" si="1"/>
        <v>Isabella.Andreu@mail.com</v>
      </c>
      <c r="E256" s="8" t="str">
        <f t="shared" si="2"/>
        <v>1960-02-24</v>
      </c>
      <c r="F256" s="6" t="s">
        <v>45</v>
      </c>
      <c r="G256" s="13" t="s">
        <v>1174</v>
      </c>
      <c r="H256" s="9" t="s">
        <v>137</v>
      </c>
      <c r="I256" s="9" t="s">
        <v>66</v>
      </c>
      <c r="J256" s="9" t="s">
        <v>67</v>
      </c>
      <c r="K256" s="9">
        <v>90001.0</v>
      </c>
      <c r="L256" s="6" t="s">
        <v>1175</v>
      </c>
      <c r="M256" s="6" t="s">
        <v>27</v>
      </c>
      <c r="N256" s="10" t="s">
        <v>329</v>
      </c>
      <c r="O256" s="11">
        <v>21970.0</v>
      </c>
      <c r="P256" s="12" t="str">
        <f t="shared" si="3"/>
        <v>Isabella.</v>
      </c>
      <c r="Q256" s="12" t="str">
        <f t="shared" si="4"/>
        <v>Andreu</v>
      </c>
      <c r="R256" s="12">
        <f t="shared" si="5"/>
        <v>5</v>
      </c>
      <c r="S256" s="12">
        <f t="shared" si="6"/>
        <v>195</v>
      </c>
      <c r="T256" s="12" t="str">
        <f>VLOOKUP(R256,'TEMP Data'!$E:$G,3)&amp;".com"&amp;vlookup(J256,'TEMP Data'!$A:$C,3)</f>
        <v>@mail.com</v>
      </c>
    </row>
    <row r="257">
      <c r="A257" s="6" t="s">
        <v>1176</v>
      </c>
      <c r="B257" s="7" t="str">
        <f>vlookup(N257,'TEMP Data'!$M:$P,mod(R257,4)+1)</f>
        <v>Isabela</v>
      </c>
      <c r="C257" s="6" t="s">
        <v>1177</v>
      </c>
      <c r="D257" s="7" t="str">
        <f t="shared" si="1"/>
        <v>IRuselin103@outlook.com</v>
      </c>
      <c r="E257" s="8" t="str">
        <f t="shared" si="2"/>
        <v>1978-12-04</v>
      </c>
      <c r="F257" s="6" t="s">
        <v>45</v>
      </c>
      <c r="G257" s="9" t="s">
        <v>1178</v>
      </c>
      <c r="H257" s="9" t="s">
        <v>114</v>
      </c>
      <c r="I257" s="9" t="s">
        <v>109</v>
      </c>
      <c r="J257" s="9" t="s">
        <v>67</v>
      </c>
      <c r="K257" s="9">
        <v>87654.0</v>
      </c>
      <c r="L257" s="6" t="s">
        <v>1179</v>
      </c>
      <c r="M257" s="6" t="s">
        <v>27</v>
      </c>
      <c r="N257" s="10" t="s">
        <v>329</v>
      </c>
      <c r="O257" s="11">
        <v>28828.0</v>
      </c>
      <c r="P257" s="12" t="str">
        <f t="shared" si="3"/>
        <v>I</v>
      </c>
      <c r="Q257" s="12" t="str">
        <f t="shared" si="4"/>
        <v>Ruselin103</v>
      </c>
      <c r="R257" s="12">
        <f t="shared" si="5"/>
        <v>2</v>
      </c>
      <c r="S257" s="12">
        <f t="shared" si="6"/>
        <v>103</v>
      </c>
      <c r="T257" s="12" t="str">
        <f>VLOOKUP(R257,'TEMP Data'!$E:$G,3)&amp;".com"&amp;vlookup(J257,'TEMP Data'!$A:$C,3)</f>
        <v>@outlook.com</v>
      </c>
    </row>
    <row r="258">
      <c r="A258" s="6" t="s">
        <v>1180</v>
      </c>
      <c r="B258" s="7" t="str">
        <f>vlookup(N258,'TEMP Data'!$M:$P,mod(R258,4)+1)</f>
        <v>Jaymes</v>
      </c>
      <c r="C258" s="6" t="s">
        <v>1181</v>
      </c>
      <c r="D258" s="7" t="str">
        <f t="shared" si="1"/>
        <v>JBedham23@gmail.com.be</v>
      </c>
      <c r="E258" s="8" t="str">
        <f t="shared" si="2"/>
        <v>1970-01-27</v>
      </c>
      <c r="F258" s="6" t="s">
        <v>45</v>
      </c>
      <c r="G258" s="13" t="s">
        <v>1182</v>
      </c>
      <c r="H258" s="9" t="s">
        <v>163</v>
      </c>
      <c r="I258" s="9" t="s">
        <v>163</v>
      </c>
      <c r="J258" s="9" t="s">
        <v>164</v>
      </c>
      <c r="K258" s="9">
        <v>1000.0</v>
      </c>
      <c r="L258" s="6" t="s">
        <v>1183</v>
      </c>
      <c r="M258" s="6" t="s">
        <v>27</v>
      </c>
      <c r="N258" s="10" t="s">
        <v>348</v>
      </c>
      <c r="O258" s="11">
        <v>25595.0</v>
      </c>
      <c r="P258" s="12" t="str">
        <f t="shared" si="3"/>
        <v>J</v>
      </c>
      <c r="Q258" s="12" t="str">
        <f t="shared" si="4"/>
        <v>Bedham23</v>
      </c>
      <c r="R258" s="12">
        <f t="shared" si="5"/>
        <v>1</v>
      </c>
      <c r="S258" s="12">
        <f t="shared" si="6"/>
        <v>23</v>
      </c>
      <c r="T258" s="12" t="str">
        <f>VLOOKUP(R258,'TEMP Data'!$E:$G,3)&amp;".com"&amp;vlookup(J258,'TEMP Data'!$A:$C,3)</f>
        <v>@gmail.com.be</v>
      </c>
    </row>
    <row r="259">
      <c r="A259" s="6" t="s">
        <v>1184</v>
      </c>
      <c r="B259" s="7" t="str">
        <f>vlookup(N259,'TEMP Data'!$M:$P,mod(R259,4)+1)</f>
        <v>Jaymz</v>
      </c>
      <c r="C259" s="6" t="s">
        <v>1185</v>
      </c>
      <c r="D259" s="7" t="str">
        <f t="shared" si="1"/>
        <v>JBatter141@yahoo.com.br</v>
      </c>
      <c r="E259" s="8" t="str">
        <f t="shared" si="2"/>
        <v>1972-01-05</v>
      </c>
      <c r="F259" s="6" t="s">
        <v>45</v>
      </c>
      <c r="G259" s="13" t="s">
        <v>1186</v>
      </c>
      <c r="H259" s="9" t="s">
        <v>1187</v>
      </c>
      <c r="I259" s="9" t="s">
        <v>33</v>
      </c>
      <c r="J259" s="9" t="s">
        <v>420</v>
      </c>
      <c r="K259" s="9" t="s">
        <v>1188</v>
      </c>
      <c r="L259" s="6" t="s">
        <v>1189</v>
      </c>
      <c r="M259" s="6" t="s">
        <v>27</v>
      </c>
      <c r="N259" s="10" t="s">
        <v>348</v>
      </c>
      <c r="O259" s="11">
        <v>26303.0</v>
      </c>
      <c r="P259" s="12" t="str">
        <f t="shared" si="3"/>
        <v>J</v>
      </c>
      <c r="Q259" s="12" t="str">
        <f t="shared" si="4"/>
        <v>Batter141</v>
      </c>
      <c r="R259" s="12">
        <f t="shared" si="5"/>
        <v>3</v>
      </c>
      <c r="S259" s="12">
        <f t="shared" si="6"/>
        <v>141</v>
      </c>
      <c r="T259" s="12" t="str">
        <f>VLOOKUP(R259,'TEMP Data'!$E:$G,3)&amp;".com"&amp;vlookup(J259,'TEMP Data'!$A:$C,3)</f>
        <v>@yahoo.com.br</v>
      </c>
    </row>
    <row r="260">
      <c r="A260" s="6" t="s">
        <v>1190</v>
      </c>
      <c r="B260" s="7" t="str">
        <f>vlookup(N260,'TEMP Data'!$M:$P,mod(R260,4)+1)</f>
        <v>Jaymes</v>
      </c>
      <c r="C260" s="6" t="s">
        <v>1191</v>
      </c>
      <c r="D260" s="7" t="str">
        <f t="shared" si="1"/>
        <v>James_Billison@yahoo.com.hr</v>
      </c>
      <c r="E260" s="8" t="str">
        <f t="shared" si="2"/>
        <v>2010-03-31</v>
      </c>
      <c r="F260" s="6"/>
      <c r="G260" s="9" t="s">
        <v>1192</v>
      </c>
      <c r="H260" s="9" t="s">
        <v>1193</v>
      </c>
      <c r="I260" s="9" t="s">
        <v>1193</v>
      </c>
      <c r="J260" s="9" t="s">
        <v>1194</v>
      </c>
      <c r="K260" s="9">
        <v>10000.0</v>
      </c>
      <c r="L260" s="6"/>
      <c r="M260" s="6" t="s">
        <v>27</v>
      </c>
      <c r="N260" s="10" t="s">
        <v>348</v>
      </c>
      <c r="O260" s="11">
        <v>40268.0</v>
      </c>
      <c r="P260" s="12" t="str">
        <f t="shared" si="3"/>
        <v>James_</v>
      </c>
      <c r="Q260" s="12" t="str">
        <f t="shared" si="4"/>
        <v>Billison</v>
      </c>
      <c r="R260" s="12">
        <f t="shared" si="5"/>
        <v>9</v>
      </c>
      <c r="S260" s="12">
        <f t="shared" si="6"/>
        <v>238</v>
      </c>
      <c r="T260" s="12" t="str">
        <f>VLOOKUP(R260,'TEMP Data'!$E:$G,3)&amp;".com"&amp;vlookup(J260,'TEMP Data'!$A:$C,3)</f>
        <v>@yahoo.com.hr</v>
      </c>
    </row>
    <row r="261">
      <c r="A261" s="6" t="s">
        <v>1195</v>
      </c>
      <c r="B261" s="7" t="str">
        <f>vlookup(N261,'TEMP Data'!$M:$P,mod(R261,4)+1)</f>
        <v>Jaymes</v>
      </c>
      <c r="C261" s="6" t="s">
        <v>1196</v>
      </c>
      <c r="D261" s="7" t="str">
        <f t="shared" si="1"/>
        <v>James_Sharrock@yahoo.com.es</v>
      </c>
      <c r="E261" s="8" t="str">
        <f t="shared" si="2"/>
        <v>1963-02-21</v>
      </c>
      <c r="F261" s="6"/>
      <c r="G261" s="13" t="s">
        <v>1197</v>
      </c>
      <c r="H261" s="9" t="s">
        <v>345</v>
      </c>
      <c r="I261" s="9" t="s">
        <v>346</v>
      </c>
      <c r="J261" s="9" t="s">
        <v>245</v>
      </c>
      <c r="K261" s="9">
        <v>8001.0</v>
      </c>
      <c r="L261" s="6" t="s">
        <v>1198</v>
      </c>
      <c r="M261" s="6" t="s">
        <v>27</v>
      </c>
      <c r="N261" s="10" t="s">
        <v>348</v>
      </c>
      <c r="O261" s="11">
        <v>23063.0</v>
      </c>
      <c r="P261" s="12" t="str">
        <f t="shared" si="3"/>
        <v>James_</v>
      </c>
      <c r="Q261" s="12" t="str">
        <f t="shared" si="4"/>
        <v>Sharrock</v>
      </c>
      <c r="R261" s="12">
        <f t="shared" si="5"/>
        <v>9</v>
      </c>
      <c r="S261" s="12">
        <f t="shared" si="6"/>
        <v>122</v>
      </c>
      <c r="T261" s="12" t="str">
        <f>VLOOKUP(R261,'TEMP Data'!$E:$G,3)&amp;".com"&amp;vlookup(J261,'TEMP Data'!$A:$C,3)</f>
        <v>@yahoo.com.es</v>
      </c>
    </row>
    <row r="262">
      <c r="A262" s="6" t="s">
        <v>1199</v>
      </c>
      <c r="B262" s="7" t="str">
        <f>vlookup(N262,'TEMP Data'!$M:$P,mod(R262,4)+1)</f>
        <v>Jozef</v>
      </c>
      <c r="C262" s="6" t="s">
        <v>1200</v>
      </c>
      <c r="D262" s="7" t="str">
        <f t="shared" si="1"/>
        <v>Joseph_Pybworth@hotmail.com.br</v>
      </c>
      <c r="E262" s="8" t="str">
        <f t="shared" si="2"/>
        <v>1977-09-19</v>
      </c>
      <c r="F262" s="6"/>
      <c r="G262" s="9" t="s">
        <v>1201</v>
      </c>
      <c r="H262" s="9" t="s">
        <v>419</v>
      </c>
      <c r="I262" s="9" t="s">
        <v>419</v>
      </c>
      <c r="J262" s="9" t="s">
        <v>420</v>
      </c>
      <c r="K262" s="9" t="s">
        <v>421</v>
      </c>
      <c r="L262" s="6" t="s">
        <v>1202</v>
      </c>
      <c r="M262" s="6" t="s">
        <v>27</v>
      </c>
      <c r="N262" s="10" t="s">
        <v>365</v>
      </c>
      <c r="O262" s="11">
        <v>28387.0</v>
      </c>
      <c r="P262" s="12" t="str">
        <f t="shared" si="3"/>
        <v>Joseph_</v>
      </c>
      <c r="Q262" s="12" t="str">
        <f t="shared" si="4"/>
        <v>Pybworth</v>
      </c>
      <c r="R262" s="12">
        <f t="shared" si="5"/>
        <v>10</v>
      </c>
      <c r="S262" s="12">
        <f t="shared" si="6"/>
        <v>93</v>
      </c>
      <c r="T262" s="12" t="str">
        <f>VLOOKUP(R262,'TEMP Data'!$E:$G,3)&amp;".com"&amp;vlookup(J262,'TEMP Data'!$A:$C,3)</f>
        <v>@hotmail.com.br</v>
      </c>
    </row>
    <row r="263">
      <c r="A263" s="6" t="s">
        <v>1203</v>
      </c>
      <c r="B263" s="7" t="str">
        <f>vlookup(N263,'TEMP Data'!$M:$P,mod(R263,4)+1)</f>
        <v>Josif</v>
      </c>
      <c r="C263" s="6" t="s">
        <v>1204</v>
      </c>
      <c r="D263" s="7" t="str">
        <f t="shared" si="1"/>
        <v>JHuke107@yahoo.com.pt</v>
      </c>
      <c r="E263" s="8" t="str">
        <f t="shared" si="2"/>
        <v>1969-06-26</v>
      </c>
      <c r="F263" s="6" t="s">
        <v>45</v>
      </c>
      <c r="G263" s="13" t="s">
        <v>1205</v>
      </c>
      <c r="H263" s="9" t="s">
        <v>295</v>
      </c>
      <c r="I263" s="9" t="s">
        <v>295</v>
      </c>
      <c r="J263" s="9" t="s">
        <v>296</v>
      </c>
      <c r="K263" s="9" t="s">
        <v>1206</v>
      </c>
      <c r="L263" s="6" t="s">
        <v>1207</v>
      </c>
      <c r="M263" s="6" t="s">
        <v>27</v>
      </c>
      <c r="N263" s="10" t="s">
        <v>365</v>
      </c>
      <c r="O263" s="11">
        <v>25380.0</v>
      </c>
      <c r="P263" s="12" t="str">
        <f t="shared" si="3"/>
        <v>J</v>
      </c>
      <c r="Q263" s="12" t="str">
        <f t="shared" si="4"/>
        <v>Huke107</v>
      </c>
      <c r="R263" s="12">
        <f t="shared" si="5"/>
        <v>3</v>
      </c>
      <c r="S263" s="12">
        <f t="shared" si="6"/>
        <v>107</v>
      </c>
      <c r="T263" s="12" t="str">
        <f>VLOOKUP(R263,'TEMP Data'!$E:$G,3)&amp;".com"&amp;vlookup(J263,'TEMP Data'!$A:$C,3)</f>
        <v>@yahoo.com.pt</v>
      </c>
    </row>
    <row r="264">
      <c r="A264" s="6" t="s">
        <v>1208</v>
      </c>
      <c r="B264" s="7" t="str">
        <f>vlookup(N264,'TEMP Data'!$M:$P,mod(R264,4)+1)</f>
        <v>Joseph</v>
      </c>
      <c r="C264" s="6" t="s">
        <v>1209</v>
      </c>
      <c r="D264" s="7" t="str">
        <f t="shared" si="1"/>
        <v>JCrisell154@apple.com.it</v>
      </c>
      <c r="E264" s="8" t="str">
        <f t="shared" si="2"/>
        <v>1973-08-28</v>
      </c>
      <c r="F264" s="6" t="s">
        <v>45</v>
      </c>
      <c r="G264" s="13" t="s">
        <v>1210</v>
      </c>
      <c r="H264" s="9" t="s">
        <v>52</v>
      </c>
      <c r="I264" s="9" t="s">
        <v>33</v>
      </c>
      <c r="J264" s="9" t="s">
        <v>54</v>
      </c>
      <c r="K264" s="9">
        <v>153.0</v>
      </c>
      <c r="L264" s="6" t="s">
        <v>1211</v>
      </c>
      <c r="M264" s="6" t="s">
        <v>27</v>
      </c>
      <c r="N264" s="10" t="s">
        <v>365</v>
      </c>
      <c r="O264" s="11">
        <v>26904.0</v>
      </c>
      <c r="P264" s="12" t="str">
        <f t="shared" si="3"/>
        <v>J</v>
      </c>
      <c r="Q264" s="12" t="str">
        <f t="shared" si="4"/>
        <v>Crisell154</v>
      </c>
      <c r="R264" s="12">
        <f t="shared" si="5"/>
        <v>4</v>
      </c>
      <c r="S264" s="12">
        <f t="shared" si="6"/>
        <v>154</v>
      </c>
      <c r="T264" s="12" t="str">
        <f>VLOOKUP(R264,'TEMP Data'!$E:$G,3)&amp;".com"&amp;vlookup(J264,'TEMP Data'!$A:$C,3)</f>
        <v>@apple.com.it</v>
      </c>
    </row>
    <row r="265">
      <c r="A265" s="6" t="s">
        <v>1212</v>
      </c>
      <c r="B265" s="7" t="str">
        <f>vlookup(N265,'TEMP Data'!$M:$P,mod(R265,4)+1)</f>
        <v>Joseph</v>
      </c>
      <c r="C265" s="6" t="s">
        <v>1213</v>
      </c>
      <c r="D265" s="7" t="str">
        <f t="shared" si="1"/>
        <v>JDillet200@apple.com.uk</v>
      </c>
      <c r="E265" s="8" t="str">
        <f t="shared" si="2"/>
        <v/>
      </c>
      <c r="F265" s="6" t="s">
        <v>45</v>
      </c>
      <c r="G265" s="9" t="s">
        <v>1214</v>
      </c>
      <c r="H265" s="9" t="s">
        <v>176</v>
      </c>
      <c r="I265" s="9" t="s">
        <v>24</v>
      </c>
      <c r="J265" s="9" t="s">
        <v>177</v>
      </c>
      <c r="K265" s="9" t="s">
        <v>178</v>
      </c>
      <c r="L265" s="6"/>
      <c r="M265" s="6" t="s">
        <v>27</v>
      </c>
      <c r="N265" s="10" t="s">
        <v>365</v>
      </c>
      <c r="O265" s="12"/>
      <c r="P265" s="12" t="str">
        <f t="shared" si="3"/>
        <v>J</v>
      </c>
      <c r="Q265" s="12" t="str">
        <f t="shared" si="4"/>
        <v>Dillet200</v>
      </c>
      <c r="R265" s="12">
        <f t="shared" si="5"/>
        <v>4</v>
      </c>
      <c r="S265" s="12">
        <f t="shared" si="6"/>
        <v>200</v>
      </c>
      <c r="T265" s="12" t="str">
        <f>VLOOKUP(R265,'TEMP Data'!$E:$G,3)&amp;".com"&amp;vlookup(J265,'TEMP Data'!$A:$C,3)</f>
        <v>@apple.com.uk</v>
      </c>
    </row>
    <row r="266">
      <c r="A266" s="6" t="s">
        <v>1215</v>
      </c>
      <c r="B266" s="7" t="str">
        <f>vlookup(N266,'TEMP Data'!$M:$P,mod(R266,4)+1)</f>
        <v>Kathryn</v>
      </c>
      <c r="C266" s="6" t="s">
        <v>1216</v>
      </c>
      <c r="D266" s="7" t="str">
        <f t="shared" si="1"/>
        <v>Katherine.Fawlks@mail.com.nl</v>
      </c>
      <c r="E266" s="8" t="str">
        <f t="shared" si="2"/>
        <v>1996-03-29</v>
      </c>
      <c r="F266" s="6" t="s">
        <v>58</v>
      </c>
      <c r="G266" s="9" t="s">
        <v>1217</v>
      </c>
      <c r="H266" s="9" t="s">
        <v>96</v>
      </c>
      <c r="I266" s="9" t="s">
        <v>483</v>
      </c>
      <c r="J266" s="9" t="s">
        <v>97</v>
      </c>
      <c r="K266" s="9" t="s">
        <v>1218</v>
      </c>
      <c r="L266" s="6" t="s">
        <v>1219</v>
      </c>
      <c r="M266" s="6" t="s">
        <v>27</v>
      </c>
      <c r="N266" s="10" t="s">
        <v>382</v>
      </c>
      <c r="O266" s="11">
        <v>35153.0</v>
      </c>
      <c r="P266" s="12" t="str">
        <f t="shared" si="3"/>
        <v>Katherine.</v>
      </c>
      <c r="Q266" s="12" t="str">
        <f t="shared" si="4"/>
        <v>Fawlks</v>
      </c>
      <c r="R266" s="12">
        <f t="shared" si="5"/>
        <v>5</v>
      </c>
      <c r="S266" s="12">
        <f t="shared" si="6"/>
        <v>161</v>
      </c>
      <c r="T266" s="12" t="str">
        <f>VLOOKUP(R266,'TEMP Data'!$E:$G,3)&amp;".com"&amp;vlookup(J266,'TEMP Data'!$A:$C,3)</f>
        <v>@mail.com.nl</v>
      </c>
    </row>
    <row r="267">
      <c r="A267" s="6" t="s">
        <v>1220</v>
      </c>
      <c r="B267" s="7" t="str">
        <f>vlookup(N267,'TEMP Data'!$M:$P,mod(R267,4)+1)</f>
        <v>Kathryn</v>
      </c>
      <c r="C267" s="6" t="s">
        <v>1221</v>
      </c>
      <c r="D267" s="7" t="str">
        <f t="shared" si="1"/>
        <v>KVasilov168@gmail.com</v>
      </c>
      <c r="E267" s="8" t="str">
        <f t="shared" si="2"/>
        <v>1992-09-20</v>
      </c>
      <c r="F267" s="6" t="s">
        <v>58</v>
      </c>
      <c r="G267" s="9" t="s">
        <v>931</v>
      </c>
      <c r="H267" s="9" t="s">
        <v>608</v>
      </c>
      <c r="I267" s="9" t="s">
        <v>79</v>
      </c>
      <c r="J267" s="9" t="s">
        <v>67</v>
      </c>
      <c r="K267" s="9">
        <v>10001.0</v>
      </c>
      <c r="L267" s="6"/>
      <c r="M267" s="6" t="s">
        <v>27</v>
      </c>
      <c r="N267" s="10" t="s">
        <v>382</v>
      </c>
      <c r="O267" s="11">
        <v>33867.0</v>
      </c>
      <c r="P267" s="12" t="str">
        <f t="shared" si="3"/>
        <v>K</v>
      </c>
      <c r="Q267" s="12" t="str">
        <f t="shared" si="4"/>
        <v>Vasilov168</v>
      </c>
      <c r="R267" s="12">
        <f t="shared" si="5"/>
        <v>1</v>
      </c>
      <c r="S267" s="12">
        <f t="shared" si="6"/>
        <v>168</v>
      </c>
      <c r="T267" s="12" t="str">
        <f>VLOOKUP(R267,'TEMP Data'!$E:$G,3)&amp;".com"&amp;vlookup(J267,'TEMP Data'!$A:$C,3)</f>
        <v>@gmail.com</v>
      </c>
    </row>
    <row r="268">
      <c r="A268" s="6" t="s">
        <v>1222</v>
      </c>
      <c r="B268" s="7" t="str">
        <f>vlookup(N268,'TEMP Data'!$M:$P,mod(R268,4)+1)</f>
        <v>Katherine</v>
      </c>
      <c r="C268" s="6" t="s">
        <v>1223</v>
      </c>
      <c r="D268" s="7" t="str">
        <f t="shared" si="1"/>
        <v>Katherine_Turmell@gmail.com.de</v>
      </c>
      <c r="E268" s="8" t="str">
        <f t="shared" si="2"/>
        <v>1961-07-13</v>
      </c>
      <c r="F268" s="6" t="s">
        <v>58</v>
      </c>
      <c r="G268" s="9" t="s">
        <v>1224</v>
      </c>
      <c r="H268" s="9" t="s">
        <v>437</v>
      </c>
      <c r="I268" s="9" t="s">
        <v>438</v>
      </c>
      <c r="J268" s="9" t="s">
        <v>86</v>
      </c>
      <c r="K268" s="9">
        <v>80331.0</v>
      </c>
      <c r="L268" s="6"/>
      <c r="M268" s="6" t="s">
        <v>27</v>
      </c>
      <c r="N268" s="10" t="s">
        <v>382</v>
      </c>
      <c r="O268" s="11">
        <v>22475.0</v>
      </c>
      <c r="P268" s="12" t="str">
        <f t="shared" si="3"/>
        <v>Katherine_</v>
      </c>
      <c r="Q268" s="12" t="str">
        <f t="shared" si="4"/>
        <v>Turmell</v>
      </c>
      <c r="R268" s="12">
        <f t="shared" si="5"/>
        <v>8</v>
      </c>
      <c r="S268" s="12">
        <f t="shared" si="6"/>
        <v>196</v>
      </c>
      <c r="T268" s="12" t="str">
        <f>VLOOKUP(R268,'TEMP Data'!$E:$G,3)&amp;".com"&amp;vlookup(J268,'TEMP Data'!$A:$C,3)</f>
        <v>@gmail.com.de</v>
      </c>
    </row>
    <row r="269">
      <c r="A269" s="6" t="s">
        <v>1225</v>
      </c>
      <c r="B269" s="7" t="str">
        <f>vlookup(N269,'TEMP Data'!$M:$P,mod(R269,4)+1)</f>
        <v>Katherine</v>
      </c>
      <c r="C269" s="6" t="s">
        <v>1226</v>
      </c>
      <c r="D269" s="7" t="str">
        <f t="shared" si="1"/>
        <v>Katherine_Platfoot@gmail.com.de</v>
      </c>
      <c r="E269" s="8" t="str">
        <f t="shared" si="2"/>
        <v>1986-05-29</v>
      </c>
      <c r="F269" s="6"/>
      <c r="G269" s="13" t="s">
        <v>1227</v>
      </c>
      <c r="H269" s="9" t="s">
        <v>437</v>
      </c>
      <c r="I269" s="9" t="s">
        <v>438</v>
      </c>
      <c r="J269" s="9" t="s">
        <v>86</v>
      </c>
      <c r="K269" s="9">
        <v>80331.0</v>
      </c>
      <c r="L269" s="6" t="s">
        <v>1228</v>
      </c>
      <c r="M269" s="6" t="s">
        <v>27</v>
      </c>
      <c r="N269" s="10" t="s">
        <v>382</v>
      </c>
      <c r="O269" s="11">
        <v>31561.0</v>
      </c>
      <c r="P269" s="12" t="str">
        <f t="shared" si="3"/>
        <v>Katherine_</v>
      </c>
      <c r="Q269" s="12" t="str">
        <f t="shared" si="4"/>
        <v>Platfoot</v>
      </c>
      <c r="R269" s="12">
        <f t="shared" si="5"/>
        <v>8</v>
      </c>
      <c r="S269" s="12">
        <f t="shared" si="6"/>
        <v>210</v>
      </c>
      <c r="T269" s="12" t="str">
        <f>VLOOKUP(R269,'TEMP Data'!$E:$G,3)&amp;".com"&amp;vlookup(J269,'TEMP Data'!$A:$C,3)</f>
        <v>@gmail.com.de</v>
      </c>
    </row>
    <row r="270">
      <c r="A270" s="6" t="s">
        <v>1229</v>
      </c>
      <c r="B270" s="7" t="str">
        <f>vlookup(N270,'TEMP Data'!$M:$P,mod(R270,4)+1)</f>
        <v>Lilly</v>
      </c>
      <c r="C270" s="6" t="s">
        <v>1230</v>
      </c>
      <c r="D270" s="7" t="str">
        <f t="shared" si="1"/>
        <v>LHonniebal149@yahoo.com.es</v>
      </c>
      <c r="E270" s="8" t="str">
        <f t="shared" si="2"/>
        <v>1993-07-22</v>
      </c>
      <c r="F270" s="6" t="s">
        <v>58</v>
      </c>
      <c r="G270" s="9" t="s">
        <v>1231</v>
      </c>
      <c r="H270" s="9" t="s">
        <v>345</v>
      </c>
      <c r="I270" s="9" t="s">
        <v>346</v>
      </c>
      <c r="J270" s="9" t="s">
        <v>245</v>
      </c>
      <c r="K270" s="9">
        <v>8001.0</v>
      </c>
      <c r="L270" s="6" t="s">
        <v>1232</v>
      </c>
      <c r="M270" s="6" t="s">
        <v>27</v>
      </c>
      <c r="N270" s="10" t="s">
        <v>400</v>
      </c>
      <c r="O270" s="11">
        <v>34172.0</v>
      </c>
      <c r="P270" s="12" t="str">
        <f t="shared" si="3"/>
        <v>L</v>
      </c>
      <c r="Q270" s="12" t="str">
        <f t="shared" si="4"/>
        <v>Honniebal149</v>
      </c>
      <c r="R270" s="12">
        <f t="shared" si="5"/>
        <v>3</v>
      </c>
      <c r="S270" s="12">
        <f t="shared" si="6"/>
        <v>149</v>
      </c>
      <c r="T270" s="12" t="str">
        <f>VLOOKUP(R270,'TEMP Data'!$E:$G,3)&amp;".com"&amp;vlookup(J270,'TEMP Data'!$A:$C,3)</f>
        <v>@yahoo.com.es</v>
      </c>
    </row>
    <row r="271">
      <c r="A271" s="6" t="s">
        <v>1233</v>
      </c>
      <c r="B271" s="7" t="str">
        <f>vlookup(N271,'TEMP Data'!$M:$P,mod(R271,4)+1)</f>
        <v>Lillie</v>
      </c>
      <c r="C271" s="6" t="s">
        <v>1234</v>
      </c>
      <c r="D271" s="7" t="str">
        <f t="shared" si="1"/>
        <v>Lily.Corbally@mail.com.jp</v>
      </c>
      <c r="E271" s="8" t="str">
        <f t="shared" si="2"/>
        <v>1964-12-11</v>
      </c>
      <c r="F271" s="6" t="s">
        <v>45</v>
      </c>
      <c r="G271" s="9" t="s">
        <v>1235</v>
      </c>
      <c r="H271" s="9" t="s">
        <v>39</v>
      </c>
      <c r="I271" s="9" t="s">
        <v>39</v>
      </c>
      <c r="J271" s="9" t="s">
        <v>40</v>
      </c>
      <c r="K271" s="9" t="s">
        <v>41</v>
      </c>
      <c r="L271" s="6"/>
      <c r="M271" s="6" t="s">
        <v>27</v>
      </c>
      <c r="N271" s="10" t="s">
        <v>400</v>
      </c>
      <c r="O271" s="11">
        <v>23722.0</v>
      </c>
      <c r="P271" s="12" t="str">
        <f t="shared" si="3"/>
        <v>Lily.</v>
      </c>
      <c r="Q271" s="12" t="str">
        <f t="shared" si="4"/>
        <v>Corbally</v>
      </c>
      <c r="R271" s="12">
        <f t="shared" si="5"/>
        <v>5</v>
      </c>
      <c r="S271" s="12">
        <f t="shared" si="6"/>
        <v>199</v>
      </c>
      <c r="T271" s="12" t="str">
        <f>VLOOKUP(R271,'TEMP Data'!$E:$G,3)&amp;".com"&amp;vlookup(J271,'TEMP Data'!$A:$C,3)</f>
        <v>@mail.com.jp</v>
      </c>
    </row>
    <row r="272">
      <c r="A272" s="6" t="s">
        <v>1236</v>
      </c>
      <c r="B272" s="7" t="str">
        <f>vlookup(N272,'TEMP Data'!$M:$P,mod(R272,4)+1)</f>
        <v>Lili</v>
      </c>
      <c r="C272" s="6" t="s">
        <v>1237</v>
      </c>
      <c r="D272" s="7" t="str">
        <f t="shared" si="1"/>
        <v>Lily_Fullerton@aol.com</v>
      </c>
      <c r="E272" s="8" t="str">
        <f t="shared" si="2"/>
        <v>1967-12-01</v>
      </c>
      <c r="F272" s="6" t="s">
        <v>45</v>
      </c>
      <c r="G272" s="13" t="s">
        <v>1238</v>
      </c>
      <c r="H272" s="9" t="s">
        <v>608</v>
      </c>
      <c r="I272" s="9" t="s">
        <v>79</v>
      </c>
      <c r="J272" s="9" t="s">
        <v>67</v>
      </c>
      <c r="K272" s="9">
        <v>10001.0</v>
      </c>
      <c r="L272" s="6" t="s">
        <v>1239</v>
      </c>
      <c r="M272" s="6" t="s">
        <v>27</v>
      </c>
      <c r="N272" s="10" t="s">
        <v>400</v>
      </c>
      <c r="O272" s="11">
        <v>24807.0</v>
      </c>
      <c r="P272" s="12" t="str">
        <f t="shared" si="3"/>
        <v>Lily_</v>
      </c>
      <c r="Q272" s="12" t="str">
        <f t="shared" si="4"/>
        <v>Fullerton</v>
      </c>
      <c r="R272" s="12">
        <f t="shared" si="5"/>
        <v>6</v>
      </c>
      <c r="S272" s="12">
        <f t="shared" si="6"/>
        <v>180</v>
      </c>
      <c r="T272" s="12" t="str">
        <f>VLOOKUP(R272,'TEMP Data'!$E:$G,3)&amp;".com"&amp;vlookup(J272,'TEMP Data'!$A:$C,3)</f>
        <v>@aol.com</v>
      </c>
    </row>
    <row r="273">
      <c r="A273" s="6" t="s">
        <v>1240</v>
      </c>
      <c r="B273" s="7" t="str">
        <f>vlookup(N273,'TEMP Data'!$M:$P,mod(R273,4)+1)</f>
        <v>Lilly</v>
      </c>
      <c r="C273" s="6" t="s">
        <v>1241</v>
      </c>
      <c r="D273" s="7" t="str">
        <f t="shared" si="1"/>
        <v>LIsack97@yahoo.com.gr</v>
      </c>
      <c r="E273" s="8" t="str">
        <f t="shared" si="2"/>
        <v/>
      </c>
      <c r="F273" s="6" t="s">
        <v>45</v>
      </c>
      <c r="G273" s="13" t="s">
        <v>1242</v>
      </c>
      <c r="H273" s="9" t="s">
        <v>130</v>
      </c>
      <c r="I273" s="9" t="s">
        <v>207</v>
      </c>
      <c r="J273" s="9" t="s">
        <v>131</v>
      </c>
      <c r="K273" s="9" t="s">
        <v>132</v>
      </c>
      <c r="L273" s="6" t="s">
        <v>1243</v>
      </c>
      <c r="M273" s="6" t="s">
        <v>27</v>
      </c>
      <c r="N273" s="10" t="s">
        <v>400</v>
      </c>
      <c r="O273" s="12"/>
      <c r="P273" s="12" t="str">
        <f t="shared" si="3"/>
        <v>L</v>
      </c>
      <c r="Q273" s="12" t="str">
        <f t="shared" si="4"/>
        <v>Isack97</v>
      </c>
      <c r="R273" s="12">
        <f t="shared" si="5"/>
        <v>3</v>
      </c>
      <c r="S273" s="12">
        <f t="shared" si="6"/>
        <v>97</v>
      </c>
      <c r="T273" s="12" t="str">
        <f>VLOOKUP(R273,'TEMP Data'!$E:$G,3)&amp;".com"&amp;vlookup(J273,'TEMP Data'!$A:$C,3)</f>
        <v>@yahoo.com.gr</v>
      </c>
    </row>
    <row r="274">
      <c r="A274" s="6" t="s">
        <v>1244</v>
      </c>
      <c r="B274" s="7" t="str">
        <f>vlookup(N274,'TEMP Data'!$M:$P,mod(R274,4)+1)</f>
        <v>Maddison</v>
      </c>
      <c r="C274" s="6" t="s">
        <v>1245</v>
      </c>
      <c r="D274" s="7" t="str">
        <f t="shared" si="1"/>
        <v>Madison_Ridhole@hotmail.com.br</v>
      </c>
      <c r="E274" s="8" t="str">
        <f t="shared" si="2"/>
        <v>1964-10-28</v>
      </c>
      <c r="F274" s="6" t="s">
        <v>45</v>
      </c>
      <c r="G274" s="9" t="s">
        <v>224</v>
      </c>
      <c r="H274" s="9" t="s">
        <v>1187</v>
      </c>
      <c r="I274" s="9" t="s">
        <v>1187</v>
      </c>
      <c r="J274" s="9" t="s">
        <v>420</v>
      </c>
      <c r="K274" s="9" t="s">
        <v>1246</v>
      </c>
      <c r="L274" s="6"/>
      <c r="M274" s="6" t="s">
        <v>27</v>
      </c>
      <c r="N274" s="10" t="s">
        <v>423</v>
      </c>
      <c r="O274" s="11">
        <v>23678.0</v>
      </c>
      <c r="P274" s="12" t="str">
        <f t="shared" si="3"/>
        <v>Madison_</v>
      </c>
      <c r="Q274" s="12" t="str">
        <f t="shared" si="4"/>
        <v>Ridhole</v>
      </c>
      <c r="R274" s="12">
        <f t="shared" si="5"/>
        <v>10</v>
      </c>
      <c r="S274" s="12">
        <f t="shared" si="6"/>
        <v>95</v>
      </c>
      <c r="T274" s="12" t="str">
        <f>VLOOKUP(R274,'TEMP Data'!$E:$G,3)&amp;".com"&amp;vlookup(J274,'TEMP Data'!$A:$C,3)</f>
        <v>@hotmail.com.br</v>
      </c>
    </row>
    <row r="275">
      <c r="A275" s="6" t="s">
        <v>1247</v>
      </c>
      <c r="B275" s="7" t="str">
        <f>vlookup(N275,'TEMP Data'!$M:$P,mod(R275,4)+1)</f>
        <v>Madisyn</v>
      </c>
      <c r="C275" s="6" t="s">
        <v>1248</v>
      </c>
      <c r="D275" s="7" t="str">
        <f t="shared" si="1"/>
        <v>MLeithgoe215@gmail.com.es</v>
      </c>
      <c r="E275" s="8" t="str">
        <f t="shared" si="2"/>
        <v>2006-07-14</v>
      </c>
      <c r="F275" s="6" t="s">
        <v>58</v>
      </c>
      <c r="G275" s="9" t="s">
        <v>1249</v>
      </c>
      <c r="H275" s="9" t="s">
        <v>602</v>
      </c>
      <c r="I275" s="9" t="s">
        <v>603</v>
      </c>
      <c r="J275" s="9" t="s">
        <v>245</v>
      </c>
      <c r="K275" s="9">
        <v>41001.0</v>
      </c>
      <c r="L275" s="6" t="s">
        <v>1250</v>
      </c>
      <c r="M275" s="6" t="s">
        <v>27</v>
      </c>
      <c r="N275" s="10" t="s">
        <v>423</v>
      </c>
      <c r="O275" s="11">
        <v>38912.0</v>
      </c>
      <c r="P275" s="12" t="str">
        <f t="shared" si="3"/>
        <v>M</v>
      </c>
      <c r="Q275" s="12" t="str">
        <f t="shared" si="4"/>
        <v>Leithgoe215</v>
      </c>
      <c r="R275" s="12">
        <f t="shared" si="5"/>
        <v>1</v>
      </c>
      <c r="S275" s="12">
        <f t="shared" si="6"/>
        <v>215</v>
      </c>
      <c r="T275" s="12" t="str">
        <f>VLOOKUP(R275,'TEMP Data'!$E:$G,3)&amp;".com"&amp;vlookup(J275,'TEMP Data'!$A:$C,3)</f>
        <v>@gmail.com.es</v>
      </c>
    </row>
    <row r="276">
      <c r="A276" s="6" t="s">
        <v>1251</v>
      </c>
      <c r="B276" s="7" t="str">
        <f>vlookup(N276,'TEMP Data'!$M:$P,mod(R276,4)+1)</f>
        <v>Maddison</v>
      </c>
      <c r="C276" s="6" t="s">
        <v>1252</v>
      </c>
      <c r="D276" s="7" t="str">
        <f t="shared" si="1"/>
        <v>MOrganer100@outlook.com.br</v>
      </c>
      <c r="E276" s="8" t="str">
        <f t="shared" si="2"/>
        <v>1983-04-07</v>
      </c>
      <c r="F276" s="6"/>
      <c r="G276" s="9" t="s">
        <v>1253</v>
      </c>
      <c r="H276" s="9" t="s">
        <v>1187</v>
      </c>
      <c r="I276" s="9" t="s">
        <v>33</v>
      </c>
      <c r="J276" s="9" t="s">
        <v>420</v>
      </c>
      <c r="K276" s="9" t="s">
        <v>1188</v>
      </c>
      <c r="L276" s="6"/>
      <c r="M276" s="6" t="s">
        <v>27</v>
      </c>
      <c r="N276" s="10" t="s">
        <v>423</v>
      </c>
      <c r="O276" s="11">
        <v>30413.0</v>
      </c>
      <c r="P276" s="12" t="str">
        <f t="shared" si="3"/>
        <v>M</v>
      </c>
      <c r="Q276" s="12" t="str">
        <f t="shared" si="4"/>
        <v>Organer100</v>
      </c>
      <c r="R276" s="12">
        <f t="shared" si="5"/>
        <v>2</v>
      </c>
      <c r="S276" s="12">
        <f t="shared" si="6"/>
        <v>100</v>
      </c>
      <c r="T276" s="12" t="str">
        <f>VLOOKUP(R276,'TEMP Data'!$E:$G,3)&amp;".com"&amp;vlookup(J276,'TEMP Data'!$A:$C,3)</f>
        <v>@outlook.com.br</v>
      </c>
    </row>
    <row r="277">
      <c r="A277" s="6" t="s">
        <v>1254</v>
      </c>
      <c r="B277" s="7" t="str">
        <f>vlookup(N277,'TEMP Data'!$M:$P,mod(R277,4)+1)</f>
        <v>Maddison</v>
      </c>
      <c r="C277" s="6" t="s">
        <v>1255</v>
      </c>
      <c r="D277" s="7" t="str">
        <f t="shared" si="1"/>
        <v>MDolley198@outlook.com.ch</v>
      </c>
      <c r="E277" s="8" t="str">
        <f t="shared" si="2"/>
        <v>2008-12-30</v>
      </c>
      <c r="F277" s="6" t="s">
        <v>58</v>
      </c>
      <c r="G277" s="13" t="s">
        <v>1256</v>
      </c>
      <c r="H277" s="9" t="s">
        <v>220</v>
      </c>
      <c r="I277" s="9" t="s">
        <v>33</v>
      </c>
      <c r="J277" s="9" t="s">
        <v>221</v>
      </c>
      <c r="K277" s="9">
        <v>8001.0</v>
      </c>
      <c r="L277" s="6" t="s">
        <v>1257</v>
      </c>
      <c r="M277" s="6" t="s">
        <v>27</v>
      </c>
      <c r="N277" s="10" t="s">
        <v>423</v>
      </c>
      <c r="O277" s="11">
        <v>39812.0</v>
      </c>
      <c r="P277" s="12" t="str">
        <f t="shared" si="3"/>
        <v>M</v>
      </c>
      <c r="Q277" s="12" t="str">
        <f t="shared" si="4"/>
        <v>Dolley198</v>
      </c>
      <c r="R277" s="12">
        <f t="shared" si="5"/>
        <v>2</v>
      </c>
      <c r="S277" s="12">
        <f t="shared" si="6"/>
        <v>198</v>
      </c>
      <c r="T277" s="12" t="str">
        <f>VLOOKUP(R277,'TEMP Data'!$E:$G,3)&amp;".com"&amp;vlookup(J277,'TEMP Data'!$A:$C,3)</f>
        <v>@outlook.com.ch</v>
      </c>
    </row>
    <row r="278">
      <c r="A278" s="6" t="s">
        <v>1258</v>
      </c>
      <c r="B278" s="7" t="str">
        <f>vlookup(N278,'TEMP Data'!$M:$P,mod(R278,4)+1)</f>
        <v>Mateo</v>
      </c>
      <c r="C278" s="6" t="s">
        <v>1259</v>
      </c>
      <c r="D278" s="7" t="str">
        <f t="shared" si="1"/>
        <v>Matthew_Acres@hotmail.com.fi</v>
      </c>
      <c r="E278" s="8" t="str">
        <f t="shared" si="2"/>
        <v>1960-12-24</v>
      </c>
      <c r="F278" s="6" t="s">
        <v>45</v>
      </c>
      <c r="G278" s="9" t="s">
        <v>1260</v>
      </c>
      <c r="H278" s="9" t="s">
        <v>971</v>
      </c>
      <c r="I278" s="9" t="s">
        <v>33</v>
      </c>
      <c r="J278" s="9" t="s">
        <v>973</v>
      </c>
      <c r="K278" s="9">
        <v>100.0</v>
      </c>
      <c r="L278" s="6" t="s">
        <v>1261</v>
      </c>
      <c r="M278" s="6" t="s">
        <v>27</v>
      </c>
      <c r="N278" s="10" t="s">
        <v>443</v>
      </c>
      <c r="O278" s="11">
        <v>22274.0</v>
      </c>
      <c r="P278" s="12" t="str">
        <f t="shared" si="3"/>
        <v>Matthew_</v>
      </c>
      <c r="Q278" s="12" t="str">
        <f t="shared" si="4"/>
        <v>Acres</v>
      </c>
      <c r="R278" s="12">
        <f t="shared" si="5"/>
        <v>7</v>
      </c>
      <c r="S278" s="12">
        <f t="shared" si="6"/>
        <v>66</v>
      </c>
      <c r="T278" s="12" t="str">
        <f>VLOOKUP(R278,'TEMP Data'!$E:$G,3)&amp;".com"&amp;vlookup(J278,'TEMP Data'!$A:$C,3)</f>
        <v>@hotmail.com.fi</v>
      </c>
    </row>
    <row r="279">
      <c r="A279" s="6" t="s">
        <v>1262</v>
      </c>
      <c r="B279" s="7" t="str">
        <f>vlookup(N279,'TEMP Data'!$M:$P,mod(R279,4)+1)</f>
        <v>Matthew</v>
      </c>
      <c r="C279" s="6" t="s">
        <v>1263</v>
      </c>
      <c r="D279" s="7" t="str">
        <f t="shared" si="1"/>
        <v>MAmberson170@apple.com.it</v>
      </c>
      <c r="E279" s="8" t="str">
        <f t="shared" si="2"/>
        <v>1979-09-10</v>
      </c>
      <c r="F279" s="6"/>
      <c r="G279" s="9" t="s">
        <v>1264</v>
      </c>
      <c r="H279" s="9" t="s">
        <v>52</v>
      </c>
      <c r="I279" s="9" t="s">
        <v>33</v>
      </c>
      <c r="J279" s="9" t="s">
        <v>54</v>
      </c>
      <c r="K279" s="9">
        <v>153.0</v>
      </c>
      <c r="L279" s="6" t="s">
        <v>1265</v>
      </c>
      <c r="M279" s="6" t="s">
        <v>27</v>
      </c>
      <c r="N279" s="10" t="s">
        <v>443</v>
      </c>
      <c r="O279" s="11">
        <v>29108.0</v>
      </c>
      <c r="P279" s="12" t="str">
        <f t="shared" si="3"/>
        <v>M</v>
      </c>
      <c r="Q279" s="12" t="str">
        <f t="shared" si="4"/>
        <v>Amberson170</v>
      </c>
      <c r="R279" s="12">
        <f t="shared" si="5"/>
        <v>4</v>
      </c>
      <c r="S279" s="12">
        <f t="shared" si="6"/>
        <v>170</v>
      </c>
      <c r="T279" s="12" t="str">
        <f>VLOOKUP(R279,'TEMP Data'!$E:$G,3)&amp;".com"&amp;vlookup(J279,'TEMP Data'!$A:$C,3)</f>
        <v>@apple.com.it</v>
      </c>
    </row>
    <row r="280">
      <c r="A280" s="6" t="s">
        <v>1266</v>
      </c>
      <c r="B280" s="7" t="str">
        <f>vlookup(N280,'TEMP Data'!$M:$P,mod(R280,4)+1)</f>
        <v>Matthew</v>
      </c>
      <c r="C280" s="6" t="s">
        <v>1267</v>
      </c>
      <c r="D280" s="7" t="str">
        <f t="shared" si="1"/>
        <v>MGeaves105@apple.com.pt</v>
      </c>
      <c r="E280" s="8" t="str">
        <f t="shared" si="2"/>
        <v>2009-09-03</v>
      </c>
      <c r="F280" s="6"/>
      <c r="G280" s="13" t="s">
        <v>525</v>
      </c>
      <c r="H280" s="9" t="s">
        <v>295</v>
      </c>
      <c r="I280" s="9" t="s">
        <v>295</v>
      </c>
      <c r="J280" s="9" t="s">
        <v>296</v>
      </c>
      <c r="K280" s="9" t="s">
        <v>327</v>
      </c>
      <c r="L280" s="6"/>
      <c r="M280" s="6" t="s">
        <v>27</v>
      </c>
      <c r="N280" s="10" t="s">
        <v>443</v>
      </c>
      <c r="O280" s="11">
        <v>40059.0</v>
      </c>
      <c r="P280" s="12" t="str">
        <f t="shared" si="3"/>
        <v>M</v>
      </c>
      <c r="Q280" s="12" t="str">
        <f t="shared" si="4"/>
        <v>Geaves105</v>
      </c>
      <c r="R280" s="12">
        <f t="shared" si="5"/>
        <v>4</v>
      </c>
      <c r="S280" s="12">
        <f t="shared" si="6"/>
        <v>105</v>
      </c>
      <c r="T280" s="12" t="str">
        <f>VLOOKUP(R280,'TEMP Data'!$E:$G,3)&amp;".com"&amp;vlookup(J280,'TEMP Data'!$A:$C,3)</f>
        <v>@apple.com.pt</v>
      </c>
    </row>
    <row r="281">
      <c r="A281" s="6" t="s">
        <v>1268</v>
      </c>
      <c r="B281" s="7" t="str">
        <f>vlookup(N281,'TEMP Data'!$M:$P,mod(R281,4)+1)</f>
        <v>Matthew</v>
      </c>
      <c r="C281" s="6" t="s">
        <v>1269</v>
      </c>
      <c r="D281" s="7" t="str">
        <f t="shared" si="1"/>
        <v>Matthew_Klesse@gmail.com</v>
      </c>
      <c r="E281" s="8" t="str">
        <f t="shared" si="2"/>
        <v/>
      </c>
      <c r="F281" s="6"/>
      <c r="G281" s="9" t="s">
        <v>142</v>
      </c>
      <c r="H281" s="9" t="s">
        <v>137</v>
      </c>
      <c r="I281" s="9" t="s">
        <v>66</v>
      </c>
      <c r="J281" s="9" t="s">
        <v>67</v>
      </c>
      <c r="K281" s="9">
        <v>90001.0</v>
      </c>
      <c r="L281" s="6" t="s">
        <v>1270</v>
      </c>
      <c r="M281" s="6" t="s">
        <v>27</v>
      </c>
      <c r="N281" s="10" t="s">
        <v>443</v>
      </c>
      <c r="O281" s="12"/>
      <c r="P281" s="12" t="str">
        <f t="shared" si="3"/>
        <v>Matthew_</v>
      </c>
      <c r="Q281" s="12" t="str">
        <f t="shared" si="4"/>
        <v>Klesse</v>
      </c>
      <c r="R281" s="12">
        <f t="shared" si="5"/>
        <v>8</v>
      </c>
      <c r="S281" s="12">
        <f t="shared" si="6"/>
        <v>231</v>
      </c>
      <c r="T281" s="12" t="str">
        <f>VLOOKUP(R281,'TEMP Data'!$E:$G,3)&amp;".com"&amp;vlookup(J281,'TEMP Data'!$A:$C,3)</f>
        <v>@gmail.com</v>
      </c>
    </row>
    <row r="282">
      <c r="A282" s="6" t="s">
        <v>1271</v>
      </c>
      <c r="B282" s="7" t="str">
        <f>vlookup(N282,'TEMP Data'!$M:$P,mod(R282,4)+1)</f>
        <v>Michal</v>
      </c>
      <c r="C282" s="6" t="s">
        <v>1272</v>
      </c>
      <c r="D282" s="7" t="str">
        <f t="shared" si="1"/>
        <v>Michael_Noller@aol.com.at</v>
      </c>
      <c r="E282" s="8" t="str">
        <f t="shared" si="2"/>
        <v/>
      </c>
      <c r="F282" s="6"/>
      <c r="G282" s="13" t="s">
        <v>1273</v>
      </c>
      <c r="H282" s="9" t="s">
        <v>322</v>
      </c>
      <c r="I282" s="9" t="s">
        <v>322</v>
      </c>
      <c r="J282" s="9" t="s">
        <v>323</v>
      </c>
      <c r="K282" s="9">
        <v>1010.0</v>
      </c>
      <c r="L282" s="6"/>
      <c r="M282" s="6" t="s">
        <v>27</v>
      </c>
      <c r="N282" s="10" t="s">
        <v>462</v>
      </c>
      <c r="O282" s="12"/>
      <c r="P282" s="12" t="str">
        <f t="shared" si="3"/>
        <v>Michael_</v>
      </c>
      <c r="Q282" s="12" t="str">
        <f t="shared" si="4"/>
        <v>Noller</v>
      </c>
      <c r="R282" s="12">
        <f t="shared" si="5"/>
        <v>6</v>
      </c>
      <c r="S282" s="12">
        <f t="shared" si="6"/>
        <v>172</v>
      </c>
      <c r="T282" s="12" t="str">
        <f>VLOOKUP(R282,'TEMP Data'!$E:$G,3)&amp;".com"&amp;vlookup(J282,'TEMP Data'!$A:$C,3)</f>
        <v>@aol.com.at</v>
      </c>
    </row>
    <row r="283">
      <c r="A283" s="6" t="s">
        <v>1274</v>
      </c>
      <c r="B283" s="7" t="str">
        <f>vlookup(N283,'TEMP Data'!$M:$P,mod(R283,4)+1)</f>
        <v>Michal</v>
      </c>
      <c r="C283" s="6" t="s">
        <v>1029</v>
      </c>
      <c r="D283" s="7" t="str">
        <f t="shared" si="1"/>
        <v>MChiechio245@outlook.com.dk</v>
      </c>
      <c r="E283" s="8" t="str">
        <f t="shared" si="2"/>
        <v>1995-01-13</v>
      </c>
      <c r="F283" s="6"/>
      <c r="G283" s="9" t="s">
        <v>1275</v>
      </c>
      <c r="H283" s="9" t="s">
        <v>581</v>
      </c>
      <c r="I283" s="9" t="s">
        <v>582</v>
      </c>
      <c r="J283" s="9" t="s">
        <v>583</v>
      </c>
      <c r="K283" s="9">
        <v>1000.0</v>
      </c>
      <c r="L283" s="6" t="s">
        <v>1276</v>
      </c>
      <c r="M283" s="6" t="s">
        <v>27</v>
      </c>
      <c r="N283" s="10" t="s">
        <v>462</v>
      </c>
      <c r="O283" s="11">
        <v>34712.0</v>
      </c>
      <c r="P283" s="12" t="str">
        <f t="shared" si="3"/>
        <v>M</v>
      </c>
      <c r="Q283" s="12" t="str">
        <f t="shared" si="4"/>
        <v>Chiechio245</v>
      </c>
      <c r="R283" s="12">
        <f t="shared" si="5"/>
        <v>2</v>
      </c>
      <c r="S283" s="12">
        <f t="shared" si="6"/>
        <v>245</v>
      </c>
      <c r="T283" s="12" t="str">
        <f>VLOOKUP(R283,'TEMP Data'!$E:$G,3)&amp;".com"&amp;vlookup(J283,'TEMP Data'!$A:$C,3)</f>
        <v>@outlook.com.dk</v>
      </c>
    </row>
    <row r="284">
      <c r="A284" s="6" t="s">
        <v>1277</v>
      </c>
      <c r="B284" s="7" t="str">
        <f>vlookup(N284,'TEMP Data'!$M:$P,mod(R284,4)+1)</f>
        <v>Mikel</v>
      </c>
      <c r="C284" s="6" t="s">
        <v>1278</v>
      </c>
      <c r="D284" s="7" t="str">
        <f t="shared" si="1"/>
        <v>MRobley155@yahoo.com</v>
      </c>
      <c r="E284" s="8" t="str">
        <f t="shared" si="2"/>
        <v>1965-01-14</v>
      </c>
      <c r="F284" s="6" t="s">
        <v>58</v>
      </c>
      <c r="G284" s="13" t="s">
        <v>1279</v>
      </c>
      <c r="H284" s="9" t="s">
        <v>608</v>
      </c>
      <c r="I284" s="9" t="s">
        <v>79</v>
      </c>
      <c r="J284" s="9" t="s">
        <v>138</v>
      </c>
      <c r="K284" s="9">
        <v>10001.0</v>
      </c>
      <c r="L284" s="6" t="s">
        <v>1280</v>
      </c>
      <c r="M284" s="6" t="s">
        <v>27</v>
      </c>
      <c r="N284" s="10" t="s">
        <v>462</v>
      </c>
      <c r="O284" s="11">
        <v>23756.0</v>
      </c>
      <c r="P284" s="12" t="str">
        <f t="shared" si="3"/>
        <v>M</v>
      </c>
      <c r="Q284" s="12" t="str">
        <f t="shared" si="4"/>
        <v>Robley155</v>
      </c>
      <c r="R284" s="12">
        <f t="shared" si="5"/>
        <v>3</v>
      </c>
      <c r="S284" s="12">
        <f t="shared" si="6"/>
        <v>155</v>
      </c>
      <c r="T284" s="12" t="str">
        <f>VLOOKUP(R284,'TEMP Data'!$E:$G,3)&amp;".com"&amp;vlookup(J284,'TEMP Data'!$A:$C,3)</f>
        <v>@yahoo.com</v>
      </c>
    </row>
    <row r="285">
      <c r="A285" s="6" t="s">
        <v>1281</v>
      </c>
      <c r="B285" s="7" t="str">
        <f>vlookup(N285,'TEMP Data'!$M:$P,mod(R285,4)+1)</f>
        <v>Michal</v>
      </c>
      <c r="C285" s="6" t="s">
        <v>1282</v>
      </c>
      <c r="D285" s="7" t="str">
        <f t="shared" si="1"/>
        <v>Michael_Ridder@hotmail.com</v>
      </c>
      <c r="E285" s="8" t="str">
        <f t="shared" si="2"/>
        <v>1993-02-11</v>
      </c>
      <c r="F285" s="6" t="s">
        <v>187</v>
      </c>
      <c r="G285" s="9" t="s">
        <v>1283</v>
      </c>
      <c r="H285" s="9" t="s">
        <v>526</v>
      </c>
      <c r="I285" s="9" t="s">
        <v>79</v>
      </c>
      <c r="J285" s="9" t="s">
        <v>67</v>
      </c>
      <c r="K285" s="9">
        <v>56789.0</v>
      </c>
      <c r="L285" s="6" t="s">
        <v>1284</v>
      </c>
      <c r="M285" s="6" t="s">
        <v>27</v>
      </c>
      <c r="N285" s="10" t="s">
        <v>462</v>
      </c>
      <c r="O285" s="11">
        <v>34011.0</v>
      </c>
      <c r="P285" s="12" t="str">
        <f t="shared" si="3"/>
        <v>Michael_</v>
      </c>
      <c r="Q285" s="12" t="str">
        <f t="shared" si="4"/>
        <v>Ridder</v>
      </c>
      <c r="R285" s="12">
        <f t="shared" si="5"/>
        <v>10</v>
      </c>
      <c r="S285" s="12">
        <f t="shared" si="6"/>
        <v>81</v>
      </c>
      <c r="T285" s="12" t="str">
        <f>VLOOKUP(R285,'TEMP Data'!$E:$G,3)&amp;".com"&amp;vlookup(J285,'TEMP Data'!$A:$C,3)</f>
        <v>@hotmail.com</v>
      </c>
    </row>
    <row r="286">
      <c r="A286" s="6" t="s">
        <v>1285</v>
      </c>
      <c r="B286" s="7" t="str">
        <f>vlookup(N286,'TEMP Data'!$M:$P,mod(R286,4)+1)</f>
        <v>Alyvia</v>
      </c>
      <c r="C286" s="6" t="s">
        <v>1286</v>
      </c>
      <c r="D286" s="7" t="str">
        <f t="shared" si="1"/>
        <v>OWardhaw232@yahoo.com.dk</v>
      </c>
      <c r="E286" s="8" t="str">
        <f t="shared" si="2"/>
        <v>1957-01-23</v>
      </c>
      <c r="F286" s="6" t="s">
        <v>45</v>
      </c>
      <c r="G286" s="9" t="s">
        <v>1287</v>
      </c>
      <c r="H286" s="9" t="s">
        <v>581</v>
      </c>
      <c r="I286" s="9" t="s">
        <v>582</v>
      </c>
      <c r="J286" s="9" t="s">
        <v>583</v>
      </c>
      <c r="K286" s="9">
        <v>1000.0</v>
      </c>
      <c r="L286" s="6"/>
      <c r="M286" s="6" t="s">
        <v>27</v>
      </c>
      <c r="N286" s="10" t="s">
        <v>479</v>
      </c>
      <c r="O286" s="11">
        <v>20843.0</v>
      </c>
      <c r="P286" s="12" t="str">
        <f t="shared" si="3"/>
        <v>O</v>
      </c>
      <c r="Q286" s="12" t="str">
        <f t="shared" si="4"/>
        <v>Wardhaw232</v>
      </c>
      <c r="R286" s="12">
        <f t="shared" si="5"/>
        <v>3</v>
      </c>
      <c r="S286" s="12">
        <f t="shared" si="6"/>
        <v>232</v>
      </c>
      <c r="T286" s="12" t="str">
        <f>VLOOKUP(R286,'TEMP Data'!$E:$G,3)&amp;".com"&amp;vlookup(J286,'TEMP Data'!$A:$C,3)</f>
        <v>@yahoo.com.dk</v>
      </c>
    </row>
    <row r="287">
      <c r="A287" s="6" t="s">
        <v>1288</v>
      </c>
      <c r="B287" s="7" t="str">
        <f>vlookup(N287,'TEMP Data'!$M:$P,mod(R287,4)+1)</f>
        <v>Olyvia</v>
      </c>
      <c r="C287" s="6" t="s">
        <v>1289</v>
      </c>
      <c r="D287" s="7" t="str">
        <f t="shared" si="1"/>
        <v>Olivia_A'Barrow@yahoo.com.fr</v>
      </c>
      <c r="E287" s="8" t="str">
        <f t="shared" si="2"/>
        <v>1992-12-28</v>
      </c>
      <c r="F287" s="6" t="s">
        <v>45</v>
      </c>
      <c r="G287" s="9" t="s">
        <v>1290</v>
      </c>
      <c r="H287" s="9" t="s">
        <v>147</v>
      </c>
      <c r="I287" s="9" t="s">
        <v>183</v>
      </c>
      <c r="J287" s="9" t="s">
        <v>148</v>
      </c>
      <c r="K287" s="9">
        <v>75002.0</v>
      </c>
      <c r="L287" s="6" t="s">
        <v>1291</v>
      </c>
      <c r="M287" s="6" t="s">
        <v>27</v>
      </c>
      <c r="N287" s="10" t="s">
        <v>479</v>
      </c>
      <c r="O287" s="11">
        <v>33966.0</v>
      </c>
      <c r="P287" s="12" t="str">
        <f t="shared" si="3"/>
        <v>Olivia_</v>
      </c>
      <c r="Q287" s="12" t="str">
        <f t="shared" si="4"/>
        <v>A'Barrow</v>
      </c>
      <c r="R287" s="12">
        <f t="shared" si="5"/>
        <v>9</v>
      </c>
      <c r="S287" s="12">
        <f t="shared" si="6"/>
        <v>104</v>
      </c>
      <c r="T287" s="12" t="str">
        <f>VLOOKUP(R287,'TEMP Data'!$E:$G,3)&amp;".com"&amp;vlookup(J287,'TEMP Data'!$A:$C,3)</f>
        <v>@yahoo.com.fr</v>
      </c>
    </row>
    <row r="288">
      <c r="A288" s="6" t="s">
        <v>1292</v>
      </c>
      <c r="B288" s="7" t="str">
        <f>vlookup(N288,'TEMP Data'!$M:$P,mod(R288,4)+1)</f>
        <v>Olyvia</v>
      </c>
      <c r="C288" s="6" t="s">
        <v>945</v>
      </c>
      <c r="D288" s="7" t="str">
        <f t="shared" si="1"/>
        <v>OJones227@gmail.com.fr</v>
      </c>
      <c r="E288" s="8" t="str">
        <f t="shared" si="2"/>
        <v>1993-06-15</v>
      </c>
      <c r="F288" s="6" t="s">
        <v>45</v>
      </c>
      <c r="G288" s="9" t="s">
        <v>1293</v>
      </c>
      <c r="H288" s="9" t="s">
        <v>302</v>
      </c>
      <c r="I288" s="9" t="s">
        <v>303</v>
      </c>
      <c r="J288" s="9" t="s">
        <v>148</v>
      </c>
      <c r="K288" s="9">
        <v>69001.0</v>
      </c>
      <c r="L288" s="6" t="s">
        <v>947</v>
      </c>
      <c r="M288" s="6" t="s">
        <v>27</v>
      </c>
      <c r="N288" s="10" t="s">
        <v>479</v>
      </c>
      <c r="O288" s="11">
        <v>34135.0</v>
      </c>
      <c r="P288" s="12" t="str">
        <f t="shared" si="3"/>
        <v>O</v>
      </c>
      <c r="Q288" s="12" t="str">
        <f t="shared" si="4"/>
        <v>Jones227</v>
      </c>
      <c r="R288" s="12">
        <f t="shared" si="5"/>
        <v>1</v>
      </c>
      <c r="S288" s="12">
        <f t="shared" si="6"/>
        <v>227</v>
      </c>
      <c r="T288" s="12" t="str">
        <f>VLOOKUP(R288,'TEMP Data'!$E:$G,3)&amp;".com"&amp;vlookup(J288,'TEMP Data'!$A:$C,3)</f>
        <v>@gmail.com.fr</v>
      </c>
    </row>
    <row r="289">
      <c r="A289" s="6" t="s">
        <v>1294</v>
      </c>
      <c r="B289" s="7" t="str">
        <f>vlookup(N289,'TEMP Data'!$M:$P,mod(R289,4)+1)</f>
        <v>Alivia</v>
      </c>
      <c r="C289" s="6" t="s">
        <v>1295</v>
      </c>
      <c r="D289" s="7" t="str">
        <f t="shared" si="1"/>
        <v>OBodega32@outlook.com.de</v>
      </c>
      <c r="E289" s="8" t="str">
        <f t="shared" si="2"/>
        <v>1966-03-04</v>
      </c>
      <c r="F289" s="6"/>
      <c r="G289" s="9" t="s">
        <v>1296</v>
      </c>
      <c r="H289" s="9" t="s">
        <v>102</v>
      </c>
      <c r="I289" s="9" t="s">
        <v>33</v>
      </c>
      <c r="J289" s="9" t="s">
        <v>86</v>
      </c>
      <c r="K289" s="9">
        <v>10115.0</v>
      </c>
      <c r="L289" s="6" t="s">
        <v>1297</v>
      </c>
      <c r="M289" s="6" t="s">
        <v>27</v>
      </c>
      <c r="N289" s="10" t="s">
        <v>479</v>
      </c>
      <c r="O289" s="11">
        <v>24170.0</v>
      </c>
      <c r="P289" s="12" t="str">
        <f t="shared" si="3"/>
        <v>O</v>
      </c>
      <c r="Q289" s="12" t="str">
        <f t="shared" si="4"/>
        <v>Bodega32</v>
      </c>
      <c r="R289" s="12">
        <f t="shared" si="5"/>
        <v>2</v>
      </c>
      <c r="S289" s="12">
        <f t="shared" si="6"/>
        <v>32</v>
      </c>
      <c r="T289" s="12" t="str">
        <f>VLOOKUP(R289,'TEMP Data'!$E:$G,3)&amp;".com"&amp;vlookup(J289,'TEMP Data'!$A:$C,3)</f>
        <v>@outlook.com.de</v>
      </c>
    </row>
    <row r="290">
      <c r="A290" s="6" t="s">
        <v>1298</v>
      </c>
      <c r="B290" s="7" t="str">
        <f>vlookup(N290,'TEMP Data'!$M:$P,mod(R290,4)+1)</f>
        <v>Sam</v>
      </c>
      <c r="C290" s="6" t="s">
        <v>1299</v>
      </c>
      <c r="D290" s="7" t="str">
        <f t="shared" si="1"/>
        <v>Samuel_Georgeon@yahoo.com.fr</v>
      </c>
      <c r="E290" s="8" t="str">
        <f t="shared" si="2"/>
        <v/>
      </c>
      <c r="F290" s="6"/>
      <c r="G290" s="13" t="s">
        <v>1300</v>
      </c>
      <c r="H290" s="9" t="s">
        <v>147</v>
      </c>
      <c r="I290" s="9" t="s">
        <v>183</v>
      </c>
      <c r="J290" s="9" t="s">
        <v>148</v>
      </c>
      <c r="K290" s="9">
        <v>75001.0</v>
      </c>
      <c r="L290" s="6" t="s">
        <v>1301</v>
      </c>
      <c r="M290" s="6" t="s">
        <v>27</v>
      </c>
      <c r="N290" s="10" t="s">
        <v>496</v>
      </c>
      <c r="O290" s="12"/>
      <c r="P290" s="12" t="str">
        <f t="shared" si="3"/>
        <v>Samuel_</v>
      </c>
      <c r="Q290" s="12" t="str">
        <f t="shared" si="4"/>
        <v>Georgeon</v>
      </c>
      <c r="R290" s="12">
        <f t="shared" si="5"/>
        <v>9</v>
      </c>
      <c r="S290" s="12">
        <f t="shared" si="6"/>
        <v>241</v>
      </c>
      <c r="T290" s="12" t="str">
        <f>VLOOKUP(R290,'TEMP Data'!$E:$G,3)&amp;".com"&amp;vlookup(J290,'TEMP Data'!$A:$C,3)</f>
        <v>@yahoo.com.fr</v>
      </c>
    </row>
    <row r="291">
      <c r="A291" s="6" t="s">
        <v>1302</v>
      </c>
      <c r="B291" s="7" t="str">
        <f>vlookup(N291,'TEMP Data'!$M:$P,mod(R291,4)+1)</f>
        <v>Samuell</v>
      </c>
      <c r="C291" s="6" t="s">
        <v>1303</v>
      </c>
      <c r="D291" s="7" t="str">
        <f t="shared" si="1"/>
        <v>Samuel_Atton@aol.com</v>
      </c>
      <c r="E291" s="8" t="str">
        <f t="shared" si="2"/>
        <v>1977-10-09</v>
      </c>
      <c r="F291" s="6" t="s">
        <v>45</v>
      </c>
      <c r="G291" s="13" t="s">
        <v>1304</v>
      </c>
      <c r="H291" s="9" t="s">
        <v>1005</v>
      </c>
      <c r="I291" s="9" t="s">
        <v>109</v>
      </c>
      <c r="J291" s="9" t="s">
        <v>67</v>
      </c>
      <c r="K291" s="9">
        <v>56789.0</v>
      </c>
      <c r="L291" s="6"/>
      <c r="M291" s="6" t="s">
        <v>27</v>
      </c>
      <c r="N291" s="10" t="s">
        <v>496</v>
      </c>
      <c r="O291" s="11">
        <v>28407.0</v>
      </c>
      <c r="P291" s="12" t="str">
        <f t="shared" si="3"/>
        <v>Samuel_</v>
      </c>
      <c r="Q291" s="12" t="str">
        <f t="shared" si="4"/>
        <v>Atton</v>
      </c>
      <c r="R291" s="12">
        <f t="shared" si="5"/>
        <v>6</v>
      </c>
      <c r="S291" s="12">
        <f t="shared" si="6"/>
        <v>143</v>
      </c>
      <c r="T291" s="12" t="str">
        <f>VLOOKUP(R291,'TEMP Data'!$E:$G,3)&amp;".com"&amp;vlookup(J291,'TEMP Data'!$A:$C,3)</f>
        <v>@aol.com</v>
      </c>
    </row>
    <row r="292">
      <c r="A292" s="6" t="s">
        <v>1305</v>
      </c>
      <c r="B292" s="7" t="str">
        <f>vlookup(N292,'TEMP Data'!$M:$P,mod(R292,4)+1)</f>
        <v>Samuel</v>
      </c>
      <c r="C292" s="6" t="s">
        <v>1306</v>
      </c>
      <c r="D292" s="7" t="str">
        <f t="shared" si="1"/>
        <v>Samuel_Hulett@gmail.com.cz</v>
      </c>
      <c r="E292" s="8" t="str">
        <f t="shared" si="2"/>
        <v>1959-06-03</v>
      </c>
      <c r="F292" s="6" t="s">
        <v>45</v>
      </c>
      <c r="G292" s="13" t="s">
        <v>1307</v>
      </c>
      <c r="H292" s="9" t="s">
        <v>500</v>
      </c>
      <c r="I292" s="9" t="s">
        <v>500</v>
      </c>
      <c r="J292" s="9" t="s">
        <v>501</v>
      </c>
      <c r="K292" s="9" t="s">
        <v>502</v>
      </c>
      <c r="L292" s="6" t="s">
        <v>1308</v>
      </c>
      <c r="M292" s="6" t="s">
        <v>27</v>
      </c>
      <c r="N292" s="10" t="s">
        <v>496</v>
      </c>
      <c r="O292" s="11">
        <v>21704.0</v>
      </c>
      <c r="P292" s="12" t="str">
        <f t="shared" si="3"/>
        <v>Samuel_</v>
      </c>
      <c r="Q292" s="12" t="str">
        <f t="shared" si="4"/>
        <v>Hulett</v>
      </c>
      <c r="R292" s="12">
        <f t="shared" si="5"/>
        <v>8</v>
      </c>
      <c r="S292" s="12">
        <f t="shared" si="6"/>
        <v>47</v>
      </c>
      <c r="T292" s="12" t="str">
        <f>VLOOKUP(R292,'TEMP Data'!$E:$G,3)&amp;".com"&amp;vlookup(J292,'TEMP Data'!$A:$C,3)</f>
        <v>@gmail.com.cz</v>
      </c>
    </row>
    <row r="293">
      <c r="A293" s="6" t="s">
        <v>1309</v>
      </c>
      <c r="B293" s="7" t="str">
        <f>vlookup(N293,'TEMP Data'!$M:$P,mod(R293,4)+1)</f>
        <v>Sam</v>
      </c>
      <c r="C293" s="6" t="s">
        <v>1310</v>
      </c>
      <c r="D293" s="7" t="str">
        <f t="shared" si="1"/>
        <v>STicehurst216@gmail.com.ca</v>
      </c>
      <c r="E293" s="8" t="str">
        <f t="shared" si="2"/>
        <v>1960-03-09</v>
      </c>
      <c r="F293" s="6" t="s">
        <v>58</v>
      </c>
      <c r="G293" s="9" t="s">
        <v>1311</v>
      </c>
      <c r="H293" s="9" t="s">
        <v>571</v>
      </c>
      <c r="I293" s="9" t="s">
        <v>572</v>
      </c>
      <c r="J293" s="9" t="s">
        <v>227</v>
      </c>
      <c r="K293" s="9" t="s">
        <v>573</v>
      </c>
      <c r="L293" s="6"/>
      <c r="M293" s="6" t="s">
        <v>27</v>
      </c>
      <c r="N293" s="10" t="s">
        <v>496</v>
      </c>
      <c r="O293" s="11">
        <v>21984.0</v>
      </c>
      <c r="P293" s="12" t="str">
        <f t="shared" si="3"/>
        <v>S</v>
      </c>
      <c r="Q293" s="12" t="str">
        <f t="shared" si="4"/>
        <v>Ticehurst216</v>
      </c>
      <c r="R293" s="12">
        <f t="shared" si="5"/>
        <v>1</v>
      </c>
      <c r="S293" s="12">
        <f t="shared" si="6"/>
        <v>216</v>
      </c>
      <c r="T293" s="12" t="str">
        <f>VLOOKUP(R293,'TEMP Data'!$E:$G,3)&amp;".com"&amp;vlookup(J293,'TEMP Data'!$A:$C,3)</f>
        <v>@gmail.com.ca</v>
      </c>
    </row>
    <row r="294">
      <c r="A294" s="6" t="s">
        <v>1312</v>
      </c>
      <c r="B294" s="7" t="str">
        <f>vlookup(N294,'TEMP Data'!$M:$P,mod(R294,4)+1)</f>
        <v>Soffia</v>
      </c>
      <c r="C294" s="6" t="s">
        <v>1313</v>
      </c>
      <c r="D294" s="7" t="str">
        <f t="shared" si="1"/>
        <v>SSobtka201@outlook.com.fr</v>
      </c>
      <c r="E294" s="8" t="str">
        <f t="shared" si="2"/>
        <v>2000-10-05</v>
      </c>
      <c r="F294" s="6" t="s">
        <v>58</v>
      </c>
      <c r="G294" s="13" t="s">
        <v>1314</v>
      </c>
      <c r="H294" s="9" t="s">
        <v>302</v>
      </c>
      <c r="I294" s="9" t="s">
        <v>303</v>
      </c>
      <c r="J294" s="9" t="s">
        <v>148</v>
      </c>
      <c r="K294" s="9">
        <v>69001.0</v>
      </c>
      <c r="L294" s="6" t="s">
        <v>1315</v>
      </c>
      <c r="M294" s="6" t="s">
        <v>27</v>
      </c>
      <c r="N294" s="10" t="s">
        <v>517</v>
      </c>
      <c r="O294" s="11">
        <v>36804.0</v>
      </c>
      <c r="P294" s="12" t="str">
        <f t="shared" si="3"/>
        <v>S</v>
      </c>
      <c r="Q294" s="12" t="str">
        <f t="shared" si="4"/>
        <v>Sobtka201</v>
      </c>
      <c r="R294" s="12">
        <f t="shared" si="5"/>
        <v>2</v>
      </c>
      <c r="S294" s="12">
        <f t="shared" si="6"/>
        <v>201</v>
      </c>
      <c r="T294" s="12" t="str">
        <f>VLOOKUP(R294,'TEMP Data'!$E:$G,3)&amp;".com"&amp;vlookup(J294,'TEMP Data'!$A:$C,3)</f>
        <v>@outlook.com.fr</v>
      </c>
    </row>
    <row r="295">
      <c r="A295" s="6" t="s">
        <v>1316</v>
      </c>
      <c r="B295" s="7" t="str">
        <f>vlookup(N295,'TEMP Data'!$M:$P,mod(R295,4)+1)</f>
        <v>Sofia</v>
      </c>
      <c r="C295" s="6" t="s">
        <v>1317</v>
      </c>
      <c r="D295" s="7" t="str">
        <f t="shared" si="1"/>
        <v>Sophia.Haws@mail.com.uk</v>
      </c>
      <c r="E295" s="8" t="str">
        <f t="shared" si="2"/>
        <v/>
      </c>
      <c r="F295" s="6"/>
      <c r="G295" s="13" t="s">
        <v>113</v>
      </c>
      <c r="H295" s="9" t="s">
        <v>176</v>
      </c>
      <c r="I295" s="9" t="s">
        <v>24</v>
      </c>
      <c r="J295" s="9" t="s">
        <v>25</v>
      </c>
      <c r="K295" s="9" t="s">
        <v>178</v>
      </c>
      <c r="L295" s="6" t="s">
        <v>1318</v>
      </c>
      <c r="M295" s="6" t="s">
        <v>27</v>
      </c>
      <c r="N295" s="10" t="s">
        <v>517</v>
      </c>
      <c r="O295" s="12"/>
      <c r="P295" s="12" t="str">
        <f t="shared" si="3"/>
        <v>Sophia.</v>
      </c>
      <c r="Q295" s="12" t="str">
        <f t="shared" si="4"/>
        <v>Haws</v>
      </c>
      <c r="R295" s="12">
        <f t="shared" si="5"/>
        <v>5</v>
      </c>
      <c r="S295" s="12">
        <f t="shared" si="6"/>
        <v>25</v>
      </c>
      <c r="T295" s="12" t="str">
        <f>VLOOKUP(R295,'TEMP Data'!$E:$G,3)&amp;".com"&amp;vlookup(J295,'TEMP Data'!$A:$C,3)</f>
        <v>@mail.com.uk</v>
      </c>
    </row>
    <row r="296">
      <c r="A296" s="6" t="s">
        <v>1319</v>
      </c>
      <c r="B296" s="7" t="str">
        <f>vlookup(N296,'TEMP Data'!$M:$P,mod(R296,4)+1)</f>
        <v>Sophia</v>
      </c>
      <c r="C296" s="6" t="s">
        <v>1320</v>
      </c>
      <c r="D296" s="7" t="str">
        <f t="shared" si="1"/>
        <v>Sophia_Forkan@gmail.com.br</v>
      </c>
      <c r="E296" s="8" t="str">
        <f t="shared" si="2"/>
        <v>2009-01-06</v>
      </c>
      <c r="F296" s="6" t="s">
        <v>45</v>
      </c>
      <c r="G296" s="9" t="s">
        <v>1321</v>
      </c>
      <c r="H296" s="9" t="s">
        <v>1187</v>
      </c>
      <c r="I296" s="9" t="s">
        <v>33</v>
      </c>
      <c r="J296" s="9" t="s">
        <v>420</v>
      </c>
      <c r="K296" s="9" t="s">
        <v>1188</v>
      </c>
      <c r="L296" s="6"/>
      <c r="M296" s="6" t="s">
        <v>27</v>
      </c>
      <c r="N296" s="10" t="s">
        <v>517</v>
      </c>
      <c r="O296" s="11">
        <v>39819.0</v>
      </c>
      <c r="P296" s="12" t="str">
        <f t="shared" si="3"/>
        <v>Sophia_</v>
      </c>
      <c r="Q296" s="12" t="str">
        <f t="shared" si="4"/>
        <v>Forkan</v>
      </c>
      <c r="R296" s="12">
        <f t="shared" si="5"/>
        <v>8</v>
      </c>
      <c r="S296" s="12">
        <f t="shared" si="6"/>
        <v>228</v>
      </c>
      <c r="T296" s="12" t="str">
        <f>VLOOKUP(R296,'TEMP Data'!$E:$G,3)&amp;".com"&amp;vlookup(J296,'TEMP Data'!$A:$C,3)</f>
        <v>@gmail.com.br</v>
      </c>
    </row>
    <row r="297">
      <c r="A297" s="6" t="s">
        <v>1322</v>
      </c>
      <c r="B297" s="7" t="str">
        <f>vlookup(N297,'TEMP Data'!$M:$P,mod(R297,4)+1)</f>
        <v>Soffia</v>
      </c>
      <c r="C297" s="6" t="s">
        <v>1323</v>
      </c>
      <c r="D297" s="7" t="str">
        <f t="shared" si="1"/>
        <v>Sophia_Flockhart@aol.com</v>
      </c>
      <c r="E297" s="8" t="str">
        <f t="shared" si="2"/>
        <v>1960-02-27</v>
      </c>
      <c r="F297" s="6" t="s">
        <v>187</v>
      </c>
      <c r="G297" s="13" t="s">
        <v>1324</v>
      </c>
      <c r="H297" s="9" t="s">
        <v>1325</v>
      </c>
      <c r="I297" s="9" t="s">
        <v>79</v>
      </c>
      <c r="J297" s="9" t="s">
        <v>67</v>
      </c>
      <c r="K297" s="9">
        <v>54321.0</v>
      </c>
      <c r="L297" s="6"/>
      <c r="M297" s="6" t="s">
        <v>27</v>
      </c>
      <c r="N297" s="10" t="s">
        <v>517</v>
      </c>
      <c r="O297" s="11">
        <v>21973.0</v>
      </c>
      <c r="P297" s="12" t="str">
        <f t="shared" si="3"/>
        <v>Sophia_</v>
      </c>
      <c r="Q297" s="12" t="str">
        <f t="shared" si="4"/>
        <v>Flockhart</v>
      </c>
      <c r="R297" s="12">
        <f t="shared" si="5"/>
        <v>6</v>
      </c>
      <c r="S297" s="12">
        <f t="shared" si="6"/>
        <v>16</v>
      </c>
      <c r="T297" s="12" t="str">
        <f>VLOOKUP(R297,'TEMP Data'!$E:$G,3)&amp;".com"&amp;vlookup(J297,'TEMP Data'!$A:$C,3)</f>
        <v>@aol.com</v>
      </c>
    </row>
    <row r="298">
      <c r="A298" s="6" t="s">
        <v>1326</v>
      </c>
      <c r="B298" s="7" t="str">
        <f>vlookup(N298,'TEMP Data'!$M:$P,mod(R298,4)+1)</f>
        <v>William</v>
      </c>
      <c r="C298" s="6" t="s">
        <v>1327</v>
      </c>
      <c r="D298" s="7" t="str">
        <f t="shared" si="1"/>
        <v>William_Geekie@gmail.com.de</v>
      </c>
      <c r="E298" s="8" t="str">
        <f t="shared" si="2"/>
        <v/>
      </c>
      <c r="F298" s="6"/>
      <c r="G298" s="13" t="s">
        <v>1328</v>
      </c>
      <c r="H298" s="9" t="s">
        <v>437</v>
      </c>
      <c r="I298" s="9" t="s">
        <v>438</v>
      </c>
      <c r="J298" s="9" t="s">
        <v>86</v>
      </c>
      <c r="K298" s="9">
        <v>80331.0</v>
      </c>
      <c r="L298" s="6" t="s">
        <v>1329</v>
      </c>
      <c r="M298" s="6" t="s">
        <v>27</v>
      </c>
      <c r="N298" s="10" t="s">
        <v>536</v>
      </c>
      <c r="O298" s="12"/>
      <c r="P298" s="12" t="str">
        <f t="shared" si="3"/>
        <v>William_</v>
      </c>
      <c r="Q298" s="12" t="str">
        <f t="shared" si="4"/>
        <v>Geekie</v>
      </c>
      <c r="R298" s="12">
        <f t="shared" si="5"/>
        <v>8</v>
      </c>
      <c r="S298" s="12">
        <f t="shared" si="6"/>
        <v>69</v>
      </c>
      <c r="T298" s="12" t="str">
        <f>VLOOKUP(R298,'TEMP Data'!$E:$G,3)&amp;".com"&amp;vlookup(J298,'TEMP Data'!$A:$C,3)</f>
        <v>@gmail.com.de</v>
      </c>
    </row>
    <row r="299">
      <c r="A299" s="6" t="s">
        <v>1330</v>
      </c>
      <c r="B299" s="7" t="str">
        <f>vlookup(N299,'TEMP Data'!$M:$P,mod(R299,4)+1)</f>
        <v>Willem</v>
      </c>
      <c r="C299" s="6" t="s">
        <v>1331</v>
      </c>
      <c r="D299" s="7" t="str">
        <f t="shared" si="1"/>
        <v>WMcKaile38@outlook.com.hu</v>
      </c>
      <c r="E299" s="8" t="str">
        <f t="shared" si="2"/>
        <v>1970-06-30</v>
      </c>
      <c r="F299" s="6" t="s">
        <v>45</v>
      </c>
      <c r="G299" s="13" t="s">
        <v>1332</v>
      </c>
      <c r="H299" s="9" t="s">
        <v>119</v>
      </c>
      <c r="I299" s="9" t="s">
        <v>119</v>
      </c>
      <c r="J299" s="9" t="s">
        <v>120</v>
      </c>
      <c r="K299" s="9">
        <v>1051.0</v>
      </c>
      <c r="L299" s="6" t="s">
        <v>1333</v>
      </c>
      <c r="M299" s="6" t="s">
        <v>27</v>
      </c>
      <c r="N299" s="10" t="s">
        <v>536</v>
      </c>
      <c r="O299" s="11">
        <v>25749.0</v>
      </c>
      <c r="P299" s="12" t="str">
        <f t="shared" si="3"/>
        <v>W</v>
      </c>
      <c r="Q299" s="12" t="str">
        <f t="shared" si="4"/>
        <v>McKaile38</v>
      </c>
      <c r="R299" s="12">
        <f t="shared" si="5"/>
        <v>2</v>
      </c>
      <c r="S299" s="12">
        <f t="shared" si="6"/>
        <v>38</v>
      </c>
      <c r="T299" s="12" t="str">
        <f>VLOOKUP(R299,'TEMP Data'!$E:$G,3)&amp;".com"&amp;vlookup(J299,'TEMP Data'!$A:$C,3)</f>
        <v>@outlook.com.hu</v>
      </c>
    </row>
    <row r="300">
      <c r="A300" s="6" t="s">
        <v>1334</v>
      </c>
      <c r="B300" s="7" t="str">
        <f>vlookup(N300,'TEMP Data'!$M:$P,mod(R300,4)+1)</f>
        <v>Willem</v>
      </c>
      <c r="C300" s="6" t="s">
        <v>1335</v>
      </c>
      <c r="D300" s="7" t="str">
        <f t="shared" si="1"/>
        <v>William_Trevena@hotmail.com</v>
      </c>
      <c r="E300" s="8" t="str">
        <f t="shared" si="2"/>
        <v>1973-12-25</v>
      </c>
      <c r="F300" s="6"/>
      <c r="G300" s="13" t="s">
        <v>1336</v>
      </c>
      <c r="H300" s="9" t="s">
        <v>114</v>
      </c>
      <c r="I300" s="9" t="s">
        <v>109</v>
      </c>
      <c r="J300" s="9" t="s">
        <v>67</v>
      </c>
      <c r="K300" s="9">
        <v>87654.0</v>
      </c>
      <c r="L300" s="6" t="s">
        <v>1337</v>
      </c>
      <c r="M300" s="6" t="s">
        <v>27</v>
      </c>
      <c r="N300" s="10" t="s">
        <v>536</v>
      </c>
      <c r="O300" s="11">
        <v>27023.0</v>
      </c>
      <c r="P300" s="12" t="str">
        <f t="shared" si="3"/>
        <v>William_</v>
      </c>
      <c r="Q300" s="12" t="str">
        <f t="shared" si="4"/>
        <v>Trevena</v>
      </c>
      <c r="R300" s="12">
        <f t="shared" si="5"/>
        <v>10</v>
      </c>
      <c r="S300" s="12">
        <f t="shared" si="6"/>
        <v>106</v>
      </c>
      <c r="T300" s="12" t="str">
        <f>VLOOKUP(R300,'TEMP Data'!$E:$G,3)&amp;".com"&amp;vlookup(J300,'TEMP Data'!$A:$C,3)</f>
        <v>@hotmail.com</v>
      </c>
    </row>
    <row r="301">
      <c r="A301" s="6" t="s">
        <v>1338</v>
      </c>
      <c r="B301" s="7" t="str">
        <f>vlookup(N301,'TEMP Data'!$M:$P,mod(R301,4)+1)</f>
        <v>Willem</v>
      </c>
      <c r="C301" s="6" t="s">
        <v>1339</v>
      </c>
      <c r="D301" s="7" t="str">
        <f t="shared" si="1"/>
        <v>William_Zelley@hotmail.com.kr</v>
      </c>
      <c r="E301" s="8" t="str">
        <f t="shared" si="2"/>
        <v>1993-10-27</v>
      </c>
      <c r="F301" s="6" t="s">
        <v>58</v>
      </c>
      <c r="G301" s="9" t="s">
        <v>1340</v>
      </c>
      <c r="H301" s="9" t="s">
        <v>250</v>
      </c>
      <c r="I301" s="9" t="s">
        <v>250</v>
      </c>
      <c r="J301" s="9" t="s">
        <v>251</v>
      </c>
      <c r="K301" s="9">
        <v>4347.0</v>
      </c>
      <c r="L301" s="6" t="s">
        <v>1341</v>
      </c>
      <c r="M301" s="6" t="s">
        <v>27</v>
      </c>
      <c r="N301" s="10" t="s">
        <v>536</v>
      </c>
      <c r="O301" s="11">
        <v>34269.0</v>
      </c>
      <c r="P301" s="12" t="str">
        <f t="shared" si="3"/>
        <v>William_</v>
      </c>
      <c r="Q301" s="12" t="str">
        <f t="shared" si="4"/>
        <v>Zelley</v>
      </c>
      <c r="R301" s="12">
        <f t="shared" si="5"/>
        <v>10</v>
      </c>
      <c r="S301" s="12">
        <f t="shared" si="6"/>
        <v>9</v>
      </c>
      <c r="T301" s="12" t="str">
        <f>VLOOKUP(R301,'TEMP Data'!$E:$G,3)&amp;".com"&amp;vlookup(J301,'TEMP Data'!$A:$C,3)</f>
        <v>@hotmail.com.kr</v>
      </c>
    </row>
    <row r="302">
      <c r="A302" s="6" t="s">
        <v>1342</v>
      </c>
      <c r="B302" s="7" t="str">
        <f>vlookup(N302,'TEMP Data'!$M:$P,mod(R302,4)+1)</f>
        <v>Abigayle</v>
      </c>
      <c r="C302" s="6" t="s">
        <v>1343</v>
      </c>
      <c r="D302" s="7" t="str">
        <f t="shared" si="1"/>
        <v>AAirton74@outlook.com.fr</v>
      </c>
      <c r="E302" s="8" t="str">
        <f t="shared" si="2"/>
        <v/>
      </c>
      <c r="F302" s="6" t="s">
        <v>45</v>
      </c>
      <c r="G302" s="9" t="s">
        <v>1344</v>
      </c>
      <c r="H302" s="9" t="s">
        <v>404</v>
      </c>
      <c r="I302" s="9" t="s">
        <v>405</v>
      </c>
      <c r="J302" s="9" t="s">
        <v>148</v>
      </c>
      <c r="K302" s="9">
        <v>13001.0</v>
      </c>
      <c r="L302" s="6"/>
      <c r="M302" s="6" t="s">
        <v>27</v>
      </c>
      <c r="N302" s="10" t="s">
        <v>28</v>
      </c>
      <c r="O302" s="12"/>
      <c r="P302" s="12" t="str">
        <f t="shared" si="3"/>
        <v>A</v>
      </c>
      <c r="Q302" s="12" t="str">
        <f t="shared" si="4"/>
        <v>Airton74</v>
      </c>
      <c r="R302" s="12">
        <f t="shared" si="5"/>
        <v>2</v>
      </c>
      <c r="S302" s="12">
        <f t="shared" si="6"/>
        <v>74</v>
      </c>
      <c r="T302" s="12" t="str">
        <f>VLOOKUP(R302,'TEMP Data'!$E:$G,3)&amp;".com"&amp;vlookup(J302,'TEMP Data'!$A:$C,3)</f>
        <v>@outlook.com.fr</v>
      </c>
    </row>
    <row r="303">
      <c r="A303" s="6" t="s">
        <v>1345</v>
      </c>
      <c r="B303" s="7" t="str">
        <f>vlookup(N303,'TEMP Data'!$M:$P,mod(R303,4)+1)</f>
        <v>Abbigail</v>
      </c>
      <c r="C303" s="6" t="s">
        <v>1346</v>
      </c>
      <c r="D303" s="7" t="str">
        <f t="shared" si="1"/>
        <v>Abigail_Mills@hotmail.com.jp</v>
      </c>
      <c r="E303" s="8" t="str">
        <f t="shared" si="2"/>
        <v>2002-09-09</v>
      </c>
      <c r="F303" s="6" t="s">
        <v>45</v>
      </c>
      <c r="G303" s="13" t="s">
        <v>1347</v>
      </c>
      <c r="H303" s="9" t="s">
        <v>280</v>
      </c>
      <c r="I303" s="9" t="s">
        <v>280</v>
      </c>
      <c r="J303" s="9" t="s">
        <v>40</v>
      </c>
      <c r="K303" s="9" t="s">
        <v>1080</v>
      </c>
      <c r="L303" s="6"/>
      <c r="M303" s="6" t="s">
        <v>27</v>
      </c>
      <c r="N303" s="10" t="s">
        <v>28</v>
      </c>
      <c r="O303" s="11">
        <v>37508.0</v>
      </c>
      <c r="P303" s="12" t="str">
        <f t="shared" si="3"/>
        <v>Abigail_</v>
      </c>
      <c r="Q303" s="12" t="str">
        <f t="shared" si="4"/>
        <v>Mills</v>
      </c>
      <c r="R303" s="12">
        <f t="shared" si="5"/>
        <v>7</v>
      </c>
      <c r="S303" s="12">
        <f t="shared" si="6"/>
        <v>32</v>
      </c>
      <c r="T303" s="12" t="str">
        <f>VLOOKUP(R303,'TEMP Data'!$E:$G,3)&amp;".com"&amp;vlookup(J303,'TEMP Data'!$A:$C,3)</f>
        <v>@hotmail.com.jp</v>
      </c>
    </row>
    <row r="304">
      <c r="A304" s="6" t="s">
        <v>1348</v>
      </c>
      <c r="B304" s="7" t="str">
        <f>vlookup(N304,'TEMP Data'!$M:$P,mod(R304,4)+1)</f>
        <v>Abigale</v>
      </c>
      <c r="C304" s="6" t="s">
        <v>1349</v>
      </c>
      <c r="D304" s="7" t="str">
        <f t="shared" si="1"/>
        <v>ABengoechea65@gmail.com</v>
      </c>
      <c r="E304" s="8" t="str">
        <f t="shared" si="2"/>
        <v/>
      </c>
      <c r="F304" s="6"/>
      <c r="G304" s="13" t="s">
        <v>1350</v>
      </c>
      <c r="H304" s="9" t="s">
        <v>189</v>
      </c>
      <c r="I304" s="9" t="s">
        <v>66</v>
      </c>
      <c r="J304" s="9" t="s">
        <v>67</v>
      </c>
      <c r="K304" s="9">
        <v>54321.0</v>
      </c>
      <c r="L304" s="6"/>
      <c r="M304" s="6" t="s">
        <v>27</v>
      </c>
      <c r="N304" s="10" t="s">
        <v>28</v>
      </c>
      <c r="O304" s="14"/>
      <c r="P304" s="12" t="str">
        <f t="shared" si="3"/>
        <v>A</v>
      </c>
      <c r="Q304" s="12" t="str">
        <f t="shared" si="4"/>
        <v>Bengoechea65</v>
      </c>
      <c r="R304" s="12">
        <f t="shared" si="5"/>
        <v>1</v>
      </c>
      <c r="S304" s="12">
        <f t="shared" si="6"/>
        <v>65</v>
      </c>
      <c r="T304" s="12" t="str">
        <f>VLOOKUP(R304,'TEMP Data'!$E:$G,3)&amp;".com"&amp;vlookup(J304,'TEMP Data'!$A:$C,3)</f>
        <v>@gmail.com</v>
      </c>
    </row>
    <row r="305">
      <c r="A305" s="6" t="s">
        <v>1351</v>
      </c>
      <c r="B305" s="7" t="str">
        <f>vlookup(N305,'TEMP Data'!$M:$P,mod(R305,4)+1)</f>
        <v>Abigail</v>
      </c>
      <c r="C305" s="6" t="s">
        <v>1352</v>
      </c>
      <c r="D305" s="7" t="str">
        <f t="shared" si="1"/>
        <v>AThoresbie173@apple.com.it</v>
      </c>
      <c r="E305" s="8" t="str">
        <f t="shared" si="2"/>
        <v>1993-01-19</v>
      </c>
      <c r="F305" s="6"/>
      <c r="G305" s="13" t="s">
        <v>1353</v>
      </c>
      <c r="H305" s="9" t="s">
        <v>862</v>
      </c>
      <c r="I305" s="9" t="s">
        <v>863</v>
      </c>
      <c r="J305" s="9" t="s">
        <v>54</v>
      </c>
      <c r="K305" s="9">
        <v>10121.0</v>
      </c>
      <c r="L305" s="6" t="s">
        <v>1354</v>
      </c>
      <c r="M305" s="6" t="s">
        <v>27</v>
      </c>
      <c r="N305" s="10" t="s">
        <v>28</v>
      </c>
      <c r="O305" s="11">
        <v>33988.0</v>
      </c>
      <c r="P305" s="12" t="str">
        <f t="shared" si="3"/>
        <v>A</v>
      </c>
      <c r="Q305" s="12" t="str">
        <f t="shared" si="4"/>
        <v>Thoresbie173</v>
      </c>
      <c r="R305" s="12">
        <f t="shared" si="5"/>
        <v>4</v>
      </c>
      <c r="S305" s="12">
        <f t="shared" si="6"/>
        <v>173</v>
      </c>
      <c r="T305" s="12" t="str">
        <f>VLOOKUP(R305,'TEMP Data'!$E:$G,3)&amp;".com"&amp;vlookup(J305,'TEMP Data'!$A:$C,3)</f>
        <v>@apple.com.it</v>
      </c>
    </row>
    <row r="306">
      <c r="A306" s="6" t="s">
        <v>1355</v>
      </c>
      <c r="B306" s="7" t="str">
        <f>vlookup(N306,'TEMP Data'!$M:$P,mod(R306,4)+1)</f>
        <v>Aidan</v>
      </c>
      <c r="C306" s="6" t="s">
        <v>1356</v>
      </c>
      <c r="D306" s="7" t="str">
        <f t="shared" si="1"/>
        <v>Aiden.Reisenstein@mail.com.jp</v>
      </c>
      <c r="E306" s="8" t="str">
        <f t="shared" si="2"/>
        <v>1960-12-06</v>
      </c>
      <c r="F306" s="6" t="s">
        <v>58</v>
      </c>
      <c r="G306" s="13" t="s">
        <v>1357</v>
      </c>
      <c r="H306" s="9" t="s">
        <v>39</v>
      </c>
      <c r="I306" s="9" t="s">
        <v>33</v>
      </c>
      <c r="J306" s="9" t="s">
        <v>40</v>
      </c>
      <c r="K306" s="9" t="s">
        <v>41</v>
      </c>
      <c r="L306" s="6"/>
      <c r="M306" s="6" t="s">
        <v>27</v>
      </c>
      <c r="N306" s="10" t="s">
        <v>55</v>
      </c>
      <c r="O306" s="11">
        <v>22256.0</v>
      </c>
      <c r="P306" s="12" t="str">
        <f t="shared" si="3"/>
        <v>Aiden.</v>
      </c>
      <c r="Q306" s="12" t="str">
        <f t="shared" si="4"/>
        <v>Reisenstein</v>
      </c>
      <c r="R306" s="12">
        <f t="shared" si="5"/>
        <v>5</v>
      </c>
      <c r="S306" s="12">
        <f t="shared" si="6"/>
        <v>139</v>
      </c>
      <c r="T306" s="12" t="str">
        <f>VLOOKUP(R306,'TEMP Data'!$E:$G,3)&amp;".com"&amp;vlookup(J306,'TEMP Data'!$A:$C,3)</f>
        <v>@mail.com.jp</v>
      </c>
    </row>
    <row r="307">
      <c r="A307" s="6" t="s">
        <v>1358</v>
      </c>
      <c r="B307" s="7" t="str">
        <f>vlookup(N307,'TEMP Data'!$M:$P,mod(R307,4)+1)</f>
        <v>Aiden</v>
      </c>
      <c r="C307" s="6" t="s">
        <v>1359</v>
      </c>
      <c r="D307" s="7" t="str">
        <f t="shared" si="1"/>
        <v>Aiden_Baumert@gmail.com.dk</v>
      </c>
      <c r="E307" s="8" t="str">
        <f t="shared" si="2"/>
        <v>1981-09-20</v>
      </c>
      <c r="F307" s="6" t="s">
        <v>58</v>
      </c>
      <c r="G307" s="13" t="s">
        <v>1360</v>
      </c>
      <c r="H307" s="9" t="s">
        <v>581</v>
      </c>
      <c r="I307" s="9" t="s">
        <v>33</v>
      </c>
      <c r="J307" s="9" t="s">
        <v>583</v>
      </c>
      <c r="K307" s="9">
        <v>1000.0</v>
      </c>
      <c r="L307" s="6" t="s">
        <v>1361</v>
      </c>
      <c r="M307" s="6" t="s">
        <v>27</v>
      </c>
      <c r="N307" s="10" t="s">
        <v>55</v>
      </c>
      <c r="O307" s="11">
        <v>29849.0</v>
      </c>
      <c r="P307" s="12" t="str">
        <f t="shared" si="3"/>
        <v>Aiden_</v>
      </c>
      <c r="Q307" s="12" t="str">
        <f t="shared" si="4"/>
        <v>Baumert</v>
      </c>
      <c r="R307" s="12">
        <f t="shared" si="5"/>
        <v>8</v>
      </c>
      <c r="S307" s="12">
        <f t="shared" si="6"/>
        <v>120</v>
      </c>
      <c r="T307" s="12" t="str">
        <f>VLOOKUP(R307,'TEMP Data'!$E:$G,3)&amp;".com"&amp;vlookup(J307,'TEMP Data'!$A:$C,3)</f>
        <v>@gmail.com.dk</v>
      </c>
    </row>
    <row r="308">
      <c r="A308" s="6" t="s">
        <v>1362</v>
      </c>
      <c r="B308" s="7" t="str">
        <f>vlookup(N308,'TEMP Data'!$M:$P,mod(R308,4)+1)</f>
        <v>Aidan</v>
      </c>
      <c r="C308" s="6" t="s">
        <v>1363</v>
      </c>
      <c r="D308" s="7" t="str">
        <f t="shared" si="1"/>
        <v>Aiden.Penwarden@mail.com.de</v>
      </c>
      <c r="E308" s="8" t="str">
        <f t="shared" si="2"/>
        <v>1999-03-22</v>
      </c>
      <c r="F308" s="6"/>
      <c r="G308" s="9" t="s">
        <v>385</v>
      </c>
      <c r="H308" s="9" t="s">
        <v>102</v>
      </c>
      <c r="I308" s="9" t="s">
        <v>102</v>
      </c>
      <c r="J308" s="9" t="s">
        <v>86</v>
      </c>
      <c r="K308" s="9">
        <v>10115.0</v>
      </c>
      <c r="L308" s="6" t="s">
        <v>1364</v>
      </c>
      <c r="M308" s="6" t="s">
        <v>27</v>
      </c>
      <c r="N308" s="10" t="s">
        <v>55</v>
      </c>
      <c r="O308" s="11">
        <v>36241.0</v>
      </c>
      <c r="P308" s="12" t="str">
        <f t="shared" si="3"/>
        <v>Aiden.</v>
      </c>
      <c r="Q308" s="12" t="str">
        <f t="shared" si="4"/>
        <v>Penwarden</v>
      </c>
      <c r="R308" s="12">
        <f t="shared" si="5"/>
        <v>5</v>
      </c>
      <c r="S308" s="12">
        <f t="shared" si="6"/>
        <v>133</v>
      </c>
      <c r="T308" s="12" t="str">
        <f>VLOOKUP(R308,'TEMP Data'!$E:$G,3)&amp;".com"&amp;vlookup(J308,'TEMP Data'!$A:$C,3)</f>
        <v>@mail.com.de</v>
      </c>
    </row>
    <row r="309">
      <c r="A309" s="6" t="s">
        <v>1365</v>
      </c>
      <c r="B309" s="7" t="str">
        <f>vlookup(N309,'TEMP Data'!$M:$P,mod(R309,4)+1)</f>
        <v>Adan</v>
      </c>
      <c r="C309" s="6" t="s">
        <v>1366</v>
      </c>
      <c r="D309" s="7" t="str">
        <f t="shared" si="1"/>
        <v>AGonsalo161@yahoo.com.es</v>
      </c>
      <c r="E309" s="8" t="str">
        <f t="shared" si="2"/>
        <v>1961-07-21</v>
      </c>
      <c r="F309" s="6"/>
      <c r="G309" s="13" t="s">
        <v>1367</v>
      </c>
      <c r="H309" s="9" t="s">
        <v>243</v>
      </c>
      <c r="I309" s="9" t="s">
        <v>243</v>
      </c>
      <c r="J309" s="9" t="s">
        <v>245</v>
      </c>
      <c r="K309" s="9">
        <v>28001.0</v>
      </c>
      <c r="L309" s="6"/>
      <c r="M309" s="6" t="s">
        <v>27</v>
      </c>
      <c r="N309" s="10" t="s">
        <v>55</v>
      </c>
      <c r="O309" s="11">
        <v>22483.0</v>
      </c>
      <c r="P309" s="12" t="str">
        <f t="shared" si="3"/>
        <v>A</v>
      </c>
      <c r="Q309" s="12" t="str">
        <f t="shared" si="4"/>
        <v>Gonsalo161</v>
      </c>
      <c r="R309" s="12">
        <f t="shared" si="5"/>
        <v>3</v>
      </c>
      <c r="S309" s="12">
        <f t="shared" si="6"/>
        <v>161</v>
      </c>
      <c r="T309" s="12" t="str">
        <f>VLOOKUP(R309,'TEMP Data'!$E:$G,3)&amp;".com"&amp;vlookup(J309,'TEMP Data'!$A:$C,3)</f>
        <v>@yahoo.com.es</v>
      </c>
    </row>
    <row r="310">
      <c r="A310" s="6" t="s">
        <v>1368</v>
      </c>
      <c r="B310" s="7" t="str">
        <f>vlookup(N310,'TEMP Data'!$M:$P,mod(R310,4)+1)</f>
        <v>Alexander</v>
      </c>
      <c r="C310" s="6" t="s">
        <v>1369</v>
      </c>
      <c r="D310" s="7" t="str">
        <f t="shared" si="1"/>
        <v>Alexander_Harbert@gmail.com</v>
      </c>
      <c r="E310" s="8" t="str">
        <f t="shared" si="2"/>
        <v>1986-02-18</v>
      </c>
      <c r="F310" s="6"/>
      <c r="G310" s="13" t="s">
        <v>1370</v>
      </c>
      <c r="H310" s="9" t="s">
        <v>410</v>
      </c>
      <c r="I310" s="9" t="s">
        <v>79</v>
      </c>
      <c r="J310" s="9" t="s">
        <v>67</v>
      </c>
      <c r="K310" s="9">
        <v>87654.0</v>
      </c>
      <c r="L310" s="6" t="s">
        <v>1371</v>
      </c>
      <c r="M310" s="6" t="s">
        <v>27</v>
      </c>
      <c r="N310" s="10" t="s">
        <v>81</v>
      </c>
      <c r="O310" s="11">
        <v>31461.0</v>
      </c>
      <c r="P310" s="12" t="str">
        <f t="shared" si="3"/>
        <v>Alexander_</v>
      </c>
      <c r="Q310" s="12" t="str">
        <f t="shared" si="4"/>
        <v>Harbert</v>
      </c>
      <c r="R310" s="12">
        <f t="shared" si="5"/>
        <v>8</v>
      </c>
      <c r="S310" s="12">
        <f t="shared" si="6"/>
        <v>16</v>
      </c>
      <c r="T310" s="12" t="str">
        <f>VLOOKUP(R310,'TEMP Data'!$E:$G,3)&amp;".com"&amp;vlookup(J310,'TEMP Data'!$A:$C,3)</f>
        <v>@gmail.com</v>
      </c>
    </row>
    <row r="311">
      <c r="A311" s="6" t="s">
        <v>1372</v>
      </c>
      <c r="B311" s="7" t="str">
        <f>vlookup(N311,'TEMP Data'!$M:$P,mod(R311,4)+1)</f>
        <v>Alaxander</v>
      </c>
      <c r="C311" s="6" t="s">
        <v>1373</v>
      </c>
      <c r="D311" s="7" t="str">
        <f t="shared" si="1"/>
        <v>ASextie50@yahoo.com.es</v>
      </c>
      <c r="E311" s="8" t="str">
        <f t="shared" si="2"/>
        <v>1973-08-28</v>
      </c>
      <c r="F311" s="6" t="s">
        <v>45</v>
      </c>
      <c r="G311" s="9" t="s">
        <v>1374</v>
      </c>
      <c r="H311" s="9" t="s">
        <v>243</v>
      </c>
      <c r="I311" s="9" t="s">
        <v>244</v>
      </c>
      <c r="J311" s="9" t="s">
        <v>245</v>
      </c>
      <c r="K311" s="9">
        <v>28001.0</v>
      </c>
      <c r="L311" s="6" t="s">
        <v>1375</v>
      </c>
      <c r="M311" s="6" t="s">
        <v>27</v>
      </c>
      <c r="N311" s="10" t="s">
        <v>81</v>
      </c>
      <c r="O311" s="11">
        <v>26904.0</v>
      </c>
      <c r="P311" s="12" t="str">
        <f t="shared" si="3"/>
        <v>A</v>
      </c>
      <c r="Q311" s="12" t="str">
        <f t="shared" si="4"/>
        <v>Sextie50</v>
      </c>
      <c r="R311" s="12">
        <f t="shared" si="5"/>
        <v>3</v>
      </c>
      <c r="S311" s="12">
        <f t="shared" si="6"/>
        <v>50</v>
      </c>
      <c r="T311" s="12" t="str">
        <f>VLOOKUP(R311,'TEMP Data'!$E:$G,3)&amp;".com"&amp;vlookup(J311,'TEMP Data'!$A:$C,3)</f>
        <v>@yahoo.com.es</v>
      </c>
    </row>
    <row r="312">
      <c r="A312" s="6" t="s">
        <v>1376</v>
      </c>
      <c r="B312" s="7" t="str">
        <f>vlookup(N312,'TEMP Data'!$M:$P,mod(R312,4)+1)</f>
        <v>Aleksander</v>
      </c>
      <c r="C312" s="6" t="s">
        <v>1377</v>
      </c>
      <c r="D312" s="7" t="str">
        <f t="shared" si="1"/>
        <v>Alexander_Isaq@yahoo.com.uk</v>
      </c>
      <c r="E312" s="8" t="str">
        <f t="shared" si="2"/>
        <v>1959-01-11</v>
      </c>
      <c r="F312" s="6"/>
      <c r="G312" s="13" t="s">
        <v>1378</v>
      </c>
      <c r="H312" s="9" t="s">
        <v>176</v>
      </c>
      <c r="I312" s="9" t="s">
        <v>24</v>
      </c>
      <c r="J312" s="9" t="s">
        <v>25</v>
      </c>
      <c r="K312" s="9" t="s">
        <v>178</v>
      </c>
      <c r="L312" s="6"/>
      <c r="M312" s="6" t="s">
        <v>27</v>
      </c>
      <c r="N312" s="10" t="s">
        <v>81</v>
      </c>
      <c r="O312" s="11">
        <v>21561.0</v>
      </c>
      <c r="P312" s="12" t="str">
        <f t="shared" si="3"/>
        <v>Alexander_</v>
      </c>
      <c r="Q312" s="12" t="str">
        <f t="shared" si="4"/>
        <v>Isaq</v>
      </c>
      <c r="R312" s="12">
        <f t="shared" si="5"/>
        <v>9</v>
      </c>
      <c r="S312" s="12">
        <f t="shared" si="6"/>
        <v>180</v>
      </c>
      <c r="T312" s="12" t="str">
        <f>VLOOKUP(R312,'TEMP Data'!$E:$G,3)&amp;".com"&amp;vlookup(J312,'TEMP Data'!$A:$C,3)</f>
        <v>@yahoo.com.uk</v>
      </c>
    </row>
    <row r="313">
      <c r="A313" s="6" t="s">
        <v>1379</v>
      </c>
      <c r="B313" s="7" t="str">
        <f>vlookup(N313,'TEMP Data'!$M:$P,mod(R313,4)+1)</f>
        <v>Alaxander</v>
      </c>
      <c r="C313" s="6" t="s">
        <v>1380</v>
      </c>
      <c r="D313" s="7" t="str">
        <f t="shared" si="1"/>
        <v>ALokier16@yahoo.com.es</v>
      </c>
      <c r="E313" s="8" t="str">
        <f t="shared" si="2"/>
        <v/>
      </c>
      <c r="F313" s="6"/>
      <c r="G313" s="9" t="s">
        <v>1381</v>
      </c>
      <c r="H313" s="9" t="s">
        <v>602</v>
      </c>
      <c r="I313" s="9" t="s">
        <v>603</v>
      </c>
      <c r="J313" s="9" t="s">
        <v>245</v>
      </c>
      <c r="K313" s="9">
        <v>41001.0</v>
      </c>
      <c r="L313" s="6" t="s">
        <v>1382</v>
      </c>
      <c r="M313" s="6" t="s">
        <v>27</v>
      </c>
      <c r="N313" s="10" t="s">
        <v>81</v>
      </c>
      <c r="O313" s="12"/>
      <c r="P313" s="12" t="str">
        <f t="shared" si="3"/>
        <v>A</v>
      </c>
      <c r="Q313" s="12" t="str">
        <f t="shared" si="4"/>
        <v>Lokier16</v>
      </c>
      <c r="R313" s="12">
        <f t="shared" si="5"/>
        <v>3</v>
      </c>
      <c r="S313" s="12">
        <f t="shared" si="6"/>
        <v>16</v>
      </c>
      <c r="T313" s="12" t="str">
        <f>VLOOKUP(R313,'TEMP Data'!$E:$G,3)&amp;".com"&amp;vlookup(J313,'TEMP Data'!$A:$C,3)</f>
        <v>@yahoo.com.es</v>
      </c>
    </row>
    <row r="314">
      <c r="A314" s="6" t="s">
        <v>1383</v>
      </c>
      <c r="B314" s="7" t="str">
        <f>vlookup(N314,'TEMP Data'!$M:$P,mod(R314,4)+1)</f>
        <v>Andreas</v>
      </c>
      <c r="C314" s="6" t="s">
        <v>1384</v>
      </c>
      <c r="D314" s="7" t="str">
        <f t="shared" si="1"/>
        <v>Andrew_Townsend@aol.com.sg</v>
      </c>
      <c r="E314" s="8" t="str">
        <f t="shared" si="2"/>
        <v>1960-06-26</v>
      </c>
      <c r="F314" s="6" t="s">
        <v>58</v>
      </c>
      <c r="G314" s="13" t="s">
        <v>1385</v>
      </c>
      <c r="H314" s="9" t="s">
        <v>1386</v>
      </c>
      <c r="I314" s="9" t="s">
        <v>33</v>
      </c>
      <c r="J314" s="9" t="s">
        <v>1386</v>
      </c>
      <c r="K314" s="9">
        <v>179805.0</v>
      </c>
      <c r="L314" s="6" t="s">
        <v>1387</v>
      </c>
      <c r="M314" s="6" t="s">
        <v>27</v>
      </c>
      <c r="N314" s="10" t="s">
        <v>104</v>
      </c>
      <c r="O314" s="11">
        <v>22093.0</v>
      </c>
      <c r="P314" s="12" t="str">
        <f t="shared" si="3"/>
        <v>Andrew_</v>
      </c>
      <c r="Q314" s="12" t="str">
        <f t="shared" si="4"/>
        <v>Townsend</v>
      </c>
      <c r="R314" s="12">
        <f t="shared" si="5"/>
        <v>6</v>
      </c>
      <c r="S314" s="12">
        <f t="shared" si="6"/>
        <v>21</v>
      </c>
      <c r="T314" s="12" t="str">
        <f>VLOOKUP(R314,'TEMP Data'!$E:$G,3)&amp;".com"&amp;vlookup(J314,'TEMP Data'!$A:$C,3)</f>
        <v>@aol.com.sg</v>
      </c>
    </row>
    <row r="315">
      <c r="A315" s="6" t="s">
        <v>1388</v>
      </c>
      <c r="B315" s="7" t="str">
        <f>vlookup(N315,'TEMP Data'!$M:$P,mod(R315,4)+1)</f>
        <v>Andre</v>
      </c>
      <c r="C315" s="6" t="s">
        <v>1389</v>
      </c>
      <c r="D315" s="7" t="str">
        <f t="shared" si="1"/>
        <v>Andrew.McVicker@mail.com.cz</v>
      </c>
      <c r="E315" s="8" t="str">
        <f t="shared" si="2"/>
        <v>1981-12-09</v>
      </c>
      <c r="F315" s="6" t="s">
        <v>45</v>
      </c>
      <c r="G315" s="9" t="s">
        <v>1390</v>
      </c>
      <c r="H315" s="9" t="s">
        <v>500</v>
      </c>
      <c r="I315" s="9" t="s">
        <v>33</v>
      </c>
      <c r="J315" s="9" t="s">
        <v>501</v>
      </c>
      <c r="K315" s="9" t="s">
        <v>502</v>
      </c>
      <c r="L315" s="6" t="s">
        <v>1391</v>
      </c>
      <c r="M315" s="6" t="s">
        <v>27</v>
      </c>
      <c r="N315" s="10" t="s">
        <v>104</v>
      </c>
      <c r="O315" s="11">
        <v>29929.0</v>
      </c>
      <c r="P315" s="12" t="str">
        <f t="shared" si="3"/>
        <v>Andrew.</v>
      </c>
      <c r="Q315" s="12" t="str">
        <f t="shared" si="4"/>
        <v>McVicker</v>
      </c>
      <c r="R315" s="12">
        <f t="shared" si="5"/>
        <v>5</v>
      </c>
      <c r="S315" s="12">
        <f t="shared" si="6"/>
        <v>239</v>
      </c>
      <c r="T315" s="12" t="str">
        <f>VLOOKUP(R315,'TEMP Data'!$E:$G,3)&amp;".com"&amp;vlookup(J315,'TEMP Data'!$A:$C,3)</f>
        <v>@mail.com.cz</v>
      </c>
    </row>
    <row r="316">
      <c r="A316" s="6" t="s">
        <v>1392</v>
      </c>
      <c r="B316" s="7" t="str">
        <f>vlookup(N316,'TEMP Data'!$M:$P,mod(R316,4)+1)</f>
        <v>Andrew</v>
      </c>
      <c r="C316" s="6" t="s">
        <v>1393</v>
      </c>
      <c r="D316" s="7" t="str">
        <f t="shared" si="1"/>
        <v>AAlekseicik160@apple.com.ca</v>
      </c>
      <c r="E316" s="8" t="str">
        <f t="shared" si="2"/>
        <v>1983-12-30</v>
      </c>
      <c r="F316" s="6" t="s">
        <v>58</v>
      </c>
      <c r="G316" s="13" t="s">
        <v>1394</v>
      </c>
      <c r="H316" s="9" t="s">
        <v>225</v>
      </c>
      <c r="I316" s="9" t="s">
        <v>226</v>
      </c>
      <c r="J316" s="9" t="s">
        <v>227</v>
      </c>
      <c r="K316" s="9" t="s">
        <v>228</v>
      </c>
      <c r="L316" s="6" t="s">
        <v>1395</v>
      </c>
      <c r="M316" s="6" t="s">
        <v>27</v>
      </c>
      <c r="N316" s="10" t="s">
        <v>104</v>
      </c>
      <c r="O316" s="11">
        <v>30680.0</v>
      </c>
      <c r="P316" s="12" t="str">
        <f t="shared" si="3"/>
        <v>A</v>
      </c>
      <c r="Q316" s="12" t="str">
        <f t="shared" si="4"/>
        <v>Alekseicik160</v>
      </c>
      <c r="R316" s="12">
        <f t="shared" si="5"/>
        <v>4</v>
      </c>
      <c r="S316" s="12">
        <f t="shared" si="6"/>
        <v>160</v>
      </c>
      <c r="T316" s="12" t="str">
        <f>VLOOKUP(R316,'TEMP Data'!$E:$G,3)&amp;".com"&amp;vlookup(J316,'TEMP Data'!$A:$C,3)</f>
        <v>@apple.com.ca</v>
      </c>
    </row>
    <row r="317">
      <c r="A317" s="6" t="s">
        <v>1396</v>
      </c>
      <c r="B317" s="7" t="str">
        <f>vlookup(N317,'TEMP Data'!$M:$P,mod(R317,4)+1)</f>
        <v>Andreas</v>
      </c>
      <c r="C317" s="6" t="s">
        <v>1397</v>
      </c>
      <c r="D317" s="7" t="str">
        <f t="shared" si="1"/>
        <v>AHitter247@outlook.com.it</v>
      </c>
      <c r="E317" s="8" t="str">
        <f t="shared" si="2"/>
        <v>2001-11-08</v>
      </c>
      <c r="F317" s="6" t="s">
        <v>58</v>
      </c>
      <c r="G317" s="9" t="s">
        <v>1398</v>
      </c>
      <c r="H317" s="9" t="s">
        <v>52</v>
      </c>
      <c r="I317" s="9" t="s">
        <v>53</v>
      </c>
      <c r="J317" s="9" t="s">
        <v>54</v>
      </c>
      <c r="K317" s="9">
        <v>118.0</v>
      </c>
      <c r="L317" s="6" t="s">
        <v>1399</v>
      </c>
      <c r="M317" s="6" t="s">
        <v>27</v>
      </c>
      <c r="N317" s="10" t="s">
        <v>104</v>
      </c>
      <c r="O317" s="11">
        <v>37203.0</v>
      </c>
      <c r="P317" s="12" t="str">
        <f t="shared" si="3"/>
        <v>A</v>
      </c>
      <c r="Q317" s="12" t="str">
        <f t="shared" si="4"/>
        <v>Hitter247</v>
      </c>
      <c r="R317" s="12">
        <f t="shared" si="5"/>
        <v>2</v>
      </c>
      <c r="S317" s="12">
        <f t="shared" si="6"/>
        <v>247</v>
      </c>
      <c r="T317" s="12" t="str">
        <f>VLOOKUP(R317,'TEMP Data'!$E:$G,3)&amp;".com"&amp;vlookup(J317,'TEMP Data'!$A:$C,3)</f>
        <v>@outlook.com.it</v>
      </c>
    </row>
    <row r="318">
      <c r="A318" s="6" t="s">
        <v>1400</v>
      </c>
      <c r="B318" s="7" t="str">
        <f>vlookup(N318,'TEMP Data'!$M:$P,mod(R318,4)+1)</f>
        <v>Benjamen</v>
      </c>
      <c r="C318" s="6" t="s">
        <v>372</v>
      </c>
      <c r="D318" s="7" t="str">
        <f t="shared" si="1"/>
        <v>Benjamin_Batistelli@yahoo.com.de</v>
      </c>
      <c r="E318" s="8" t="str">
        <f t="shared" si="2"/>
        <v>1978-06-30</v>
      </c>
      <c r="F318" s="6" t="s">
        <v>45</v>
      </c>
      <c r="G318" s="9" t="s">
        <v>1401</v>
      </c>
      <c r="H318" s="9" t="s">
        <v>102</v>
      </c>
      <c r="I318" s="9" t="s">
        <v>102</v>
      </c>
      <c r="J318" s="9" t="s">
        <v>86</v>
      </c>
      <c r="K318" s="9">
        <v>10115.0</v>
      </c>
      <c r="L318" s="6"/>
      <c r="M318" s="6" t="s">
        <v>27</v>
      </c>
      <c r="N318" s="10" t="s">
        <v>126</v>
      </c>
      <c r="O318" s="11">
        <v>28671.0</v>
      </c>
      <c r="P318" s="12" t="str">
        <f t="shared" si="3"/>
        <v>Benjamin_</v>
      </c>
      <c r="Q318" s="12" t="str">
        <f t="shared" si="4"/>
        <v>Batistelli</v>
      </c>
      <c r="R318" s="12">
        <f t="shared" si="5"/>
        <v>9</v>
      </c>
      <c r="S318" s="12">
        <f t="shared" si="6"/>
        <v>223</v>
      </c>
      <c r="T318" s="12" t="str">
        <f>VLOOKUP(R318,'TEMP Data'!$E:$G,3)&amp;".com"&amp;vlookup(J318,'TEMP Data'!$A:$C,3)</f>
        <v>@yahoo.com.de</v>
      </c>
    </row>
    <row r="319">
      <c r="A319" s="6" t="s">
        <v>1402</v>
      </c>
      <c r="B319" s="7" t="str">
        <f>vlookup(N319,'TEMP Data'!$M:$P,mod(R319,4)+1)</f>
        <v>Ben</v>
      </c>
      <c r="C319" s="6" t="s">
        <v>1403</v>
      </c>
      <c r="D319" s="7" t="str">
        <f t="shared" si="1"/>
        <v>Benjamin_Ruddle@hotmail.com</v>
      </c>
      <c r="E319" s="8" t="str">
        <f t="shared" si="2"/>
        <v>1989-01-18</v>
      </c>
      <c r="F319" s="6"/>
      <c r="G319" s="9" t="s">
        <v>1404</v>
      </c>
      <c r="H319" s="9" t="s">
        <v>608</v>
      </c>
      <c r="I319" s="9" t="s">
        <v>79</v>
      </c>
      <c r="J319" s="9" t="s">
        <v>67</v>
      </c>
      <c r="K319" s="9">
        <v>10001.0</v>
      </c>
      <c r="L319" s="6" t="s">
        <v>200</v>
      </c>
      <c r="M319" s="6" t="s">
        <v>27</v>
      </c>
      <c r="N319" s="10" t="s">
        <v>126</v>
      </c>
      <c r="O319" s="11">
        <v>32526.0</v>
      </c>
      <c r="P319" s="12" t="str">
        <f t="shared" si="3"/>
        <v>Benjamin_</v>
      </c>
      <c r="Q319" s="12" t="str">
        <f t="shared" si="4"/>
        <v>Ruddle</v>
      </c>
      <c r="R319" s="12">
        <f t="shared" si="5"/>
        <v>10</v>
      </c>
      <c r="S319" s="12">
        <f t="shared" si="6"/>
        <v>142</v>
      </c>
      <c r="T319" s="12" t="str">
        <f>VLOOKUP(R319,'TEMP Data'!$E:$G,3)&amp;".com"&amp;vlookup(J319,'TEMP Data'!$A:$C,3)</f>
        <v>@hotmail.com</v>
      </c>
    </row>
    <row r="320">
      <c r="A320" s="6" t="s">
        <v>1405</v>
      </c>
      <c r="B320" s="7" t="str">
        <f>vlookup(N320,'TEMP Data'!$M:$P,mod(R320,4)+1)</f>
        <v>Ben</v>
      </c>
      <c r="C320" s="6" t="s">
        <v>1406</v>
      </c>
      <c r="D320" s="7" t="str">
        <f t="shared" si="1"/>
        <v>Benjamin_Petschel@aol.com</v>
      </c>
      <c r="E320" s="8" t="str">
        <f t="shared" si="2"/>
        <v>1987-05-18</v>
      </c>
      <c r="F320" s="6" t="s">
        <v>58</v>
      </c>
      <c r="G320" s="9" t="s">
        <v>1407</v>
      </c>
      <c r="H320" s="9" t="s">
        <v>470</v>
      </c>
      <c r="I320" s="9" t="s">
        <v>109</v>
      </c>
      <c r="J320" s="9" t="s">
        <v>67</v>
      </c>
      <c r="K320" s="9">
        <v>10987.0</v>
      </c>
      <c r="L320" s="6"/>
      <c r="M320" s="6" t="s">
        <v>27</v>
      </c>
      <c r="N320" s="10" t="s">
        <v>126</v>
      </c>
      <c r="O320" s="11">
        <v>31915.0</v>
      </c>
      <c r="P320" s="12" t="str">
        <f t="shared" si="3"/>
        <v>Benjamin_</v>
      </c>
      <c r="Q320" s="12" t="str">
        <f t="shared" si="4"/>
        <v>Petschel</v>
      </c>
      <c r="R320" s="12">
        <f t="shared" si="5"/>
        <v>6</v>
      </c>
      <c r="S320" s="12">
        <f t="shared" si="6"/>
        <v>188</v>
      </c>
      <c r="T320" s="12" t="str">
        <f>VLOOKUP(R320,'TEMP Data'!$E:$G,3)&amp;".com"&amp;vlookup(J320,'TEMP Data'!$A:$C,3)</f>
        <v>@aol.com</v>
      </c>
    </row>
    <row r="321">
      <c r="A321" s="6" t="s">
        <v>1408</v>
      </c>
      <c r="B321" s="7" t="str">
        <f>vlookup(N321,'TEMP Data'!$M:$P,mod(R321,4)+1)</f>
        <v>Ben</v>
      </c>
      <c r="C321" s="6" t="s">
        <v>1409</v>
      </c>
      <c r="D321" s="7" t="str">
        <f t="shared" si="1"/>
        <v>BExposito207@outlook.com</v>
      </c>
      <c r="E321" s="8" t="str">
        <f t="shared" si="2"/>
        <v/>
      </c>
      <c r="F321" s="6"/>
      <c r="G321" s="13" t="s">
        <v>1410</v>
      </c>
      <c r="H321" s="9" t="s">
        <v>275</v>
      </c>
      <c r="I321" s="9" t="s">
        <v>109</v>
      </c>
      <c r="J321" s="9" t="s">
        <v>67</v>
      </c>
      <c r="K321" s="9">
        <v>23456.0</v>
      </c>
      <c r="L321" s="6" t="s">
        <v>1411</v>
      </c>
      <c r="M321" s="6" t="s">
        <v>27</v>
      </c>
      <c r="N321" s="10" t="s">
        <v>126</v>
      </c>
      <c r="O321" s="14"/>
      <c r="P321" s="12" t="str">
        <f t="shared" si="3"/>
        <v>B</v>
      </c>
      <c r="Q321" s="12" t="str">
        <f t="shared" si="4"/>
        <v>Exposito207</v>
      </c>
      <c r="R321" s="12">
        <f t="shared" si="5"/>
        <v>2</v>
      </c>
      <c r="S321" s="12">
        <f t="shared" si="6"/>
        <v>207</v>
      </c>
      <c r="T321" s="12" t="str">
        <f>VLOOKUP(R321,'TEMP Data'!$E:$G,3)&amp;".com"&amp;vlookup(J321,'TEMP Data'!$A:$C,3)</f>
        <v>@outlook.com</v>
      </c>
    </row>
    <row r="322">
      <c r="A322" s="6" t="s">
        <v>1412</v>
      </c>
      <c r="B322" s="7" t="str">
        <f>vlookup(N322,'TEMP Data'!$M:$P,mod(R322,4)+1)</f>
        <v>Cleo</v>
      </c>
      <c r="C322" s="6" t="s">
        <v>1413</v>
      </c>
      <c r="D322" s="7" t="str">
        <f t="shared" si="1"/>
        <v>Chloe_Dederick@hotmail.com.fr</v>
      </c>
      <c r="E322" s="8" t="str">
        <f t="shared" si="2"/>
        <v/>
      </c>
      <c r="F322" s="6" t="s">
        <v>187</v>
      </c>
      <c r="G322" s="9" t="s">
        <v>1414</v>
      </c>
      <c r="H322" s="9" t="s">
        <v>147</v>
      </c>
      <c r="I322" s="9" t="s">
        <v>33</v>
      </c>
      <c r="J322" s="9" t="s">
        <v>148</v>
      </c>
      <c r="K322" s="9">
        <v>75001.0</v>
      </c>
      <c r="L322" s="6" t="s">
        <v>1415</v>
      </c>
      <c r="M322" s="6" t="s">
        <v>27</v>
      </c>
      <c r="N322" s="10" t="s">
        <v>150</v>
      </c>
      <c r="O322" s="12"/>
      <c r="P322" s="12" t="str">
        <f t="shared" si="3"/>
        <v>Chloe_</v>
      </c>
      <c r="Q322" s="12" t="str">
        <f t="shared" si="4"/>
        <v>Dederick</v>
      </c>
      <c r="R322" s="12">
        <f t="shared" si="5"/>
        <v>7</v>
      </c>
      <c r="S322" s="12">
        <f t="shared" si="6"/>
        <v>40</v>
      </c>
      <c r="T322" s="12" t="str">
        <f>VLOOKUP(R322,'TEMP Data'!$E:$G,3)&amp;".com"&amp;vlookup(J322,'TEMP Data'!$A:$C,3)</f>
        <v>@hotmail.com.fr</v>
      </c>
    </row>
    <row r="323">
      <c r="A323" s="6" t="s">
        <v>1416</v>
      </c>
      <c r="B323" s="7" t="str">
        <f>vlookup(N323,'TEMP Data'!$M:$P,mod(R323,4)+1)</f>
        <v>Khloe</v>
      </c>
      <c r="C323" s="6" t="s">
        <v>1417</v>
      </c>
      <c r="D323" s="7" t="str">
        <f t="shared" si="1"/>
        <v>Chloe_Docherty@yahoo.com</v>
      </c>
      <c r="E323" s="8" t="str">
        <f t="shared" si="2"/>
        <v/>
      </c>
      <c r="F323" s="6"/>
      <c r="G323" s="9" t="s">
        <v>1418</v>
      </c>
      <c r="H323" s="9" t="s">
        <v>459</v>
      </c>
      <c r="I323" s="9" t="s">
        <v>460</v>
      </c>
      <c r="J323" s="9" t="s">
        <v>138</v>
      </c>
      <c r="K323" s="9">
        <v>60601.0</v>
      </c>
      <c r="L323" s="6"/>
      <c r="M323" s="6" t="s">
        <v>27</v>
      </c>
      <c r="N323" s="10" t="s">
        <v>150</v>
      </c>
      <c r="O323" s="12"/>
      <c r="P323" s="12" t="str">
        <f t="shared" si="3"/>
        <v>Chloe_</v>
      </c>
      <c r="Q323" s="12" t="str">
        <f t="shared" si="4"/>
        <v>Docherty</v>
      </c>
      <c r="R323" s="12">
        <f t="shared" si="5"/>
        <v>9</v>
      </c>
      <c r="S323" s="12">
        <f t="shared" si="6"/>
        <v>193</v>
      </c>
      <c r="T323" s="12" t="str">
        <f>VLOOKUP(R323,'TEMP Data'!$E:$G,3)&amp;".com"&amp;vlookup(J323,'TEMP Data'!$A:$C,3)</f>
        <v>@yahoo.com</v>
      </c>
    </row>
    <row r="324">
      <c r="A324" s="6" t="s">
        <v>1419</v>
      </c>
      <c r="B324" s="7" t="str">
        <f>vlookup(N324,'TEMP Data'!$M:$P,mod(R324,4)+1)</f>
        <v>Chloe</v>
      </c>
      <c r="C324" s="6" t="s">
        <v>1420</v>
      </c>
      <c r="D324" s="7" t="str">
        <f t="shared" si="1"/>
        <v>Chloe_Klaff@gmail.com.es</v>
      </c>
      <c r="E324" s="8" t="str">
        <f t="shared" si="2"/>
        <v>1978-06-01</v>
      </c>
      <c r="F324" s="6" t="s">
        <v>45</v>
      </c>
      <c r="G324" s="9" t="s">
        <v>1421</v>
      </c>
      <c r="H324" s="9" t="s">
        <v>345</v>
      </c>
      <c r="I324" s="9" t="s">
        <v>346</v>
      </c>
      <c r="J324" s="9" t="s">
        <v>245</v>
      </c>
      <c r="K324" s="9">
        <v>8001.0</v>
      </c>
      <c r="L324" s="6" t="s">
        <v>1422</v>
      </c>
      <c r="M324" s="6" t="s">
        <v>27</v>
      </c>
      <c r="N324" s="10" t="s">
        <v>150</v>
      </c>
      <c r="O324" s="11">
        <v>28642.0</v>
      </c>
      <c r="P324" s="12" t="str">
        <f t="shared" si="3"/>
        <v>Chloe_</v>
      </c>
      <c r="Q324" s="12" t="str">
        <f t="shared" si="4"/>
        <v>Klaff</v>
      </c>
      <c r="R324" s="12">
        <f t="shared" si="5"/>
        <v>8</v>
      </c>
      <c r="S324" s="12">
        <f t="shared" si="6"/>
        <v>187</v>
      </c>
      <c r="T324" s="12" t="str">
        <f>VLOOKUP(R324,'TEMP Data'!$E:$G,3)&amp;".com"&amp;vlookup(J324,'TEMP Data'!$A:$C,3)</f>
        <v>@gmail.com.es</v>
      </c>
    </row>
    <row r="325">
      <c r="A325" s="6" t="s">
        <v>1423</v>
      </c>
      <c r="B325" s="7" t="str">
        <f>vlookup(N325,'TEMP Data'!$M:$P,mod(R325,4)+1)</f>
        <v>Chloe</v>
      </c>
      <c r="C325" s="6" t="s">
        <v>1424</v>
      </c>
      <c r="D325" s="7" t="str">
        <f t="shared" si="1"/>
        <v>CWornum199@apple.com.pt</v>
      </c>
      <c r="E325" s="8" t="str">
        <f t="shared" si="2"/>
        <v>1985-01-03</v>
      </c>
      <c r="F325" s="6" t="s">
        <v>45</v>
      </c>
      <c r="G325" s="9" t="s">
        <v>1425</v>
      </c>
      <c r="H325" s="9" t="s">
        <v>295</v>
      </c>
      <c r="I325" s="9" t="s">
        <v>295</v>
      </c>
      <c r="J325" s="9" t="s">
        <v>296</v>
      </c>
      <c r="K325" s="9" t="s">
        <v>1206</v>
      </c>
      <c r="L325" s="6" t="s">
        <v>1426</v>
      </c>
      <c r="M325" s="6" t="s">
        <v>27</v>
      </c>
      <c r="N325" s="10" t="s">
        <v>150</v>
      </c>
      <c r="O325" s="11">
        <v>31050.0</v>
      </c>
      <c r="P325" s="12" t="str">
        <f t="shared" si="3"/>
        <v>C</v>
      </c>
      <c r="Q325" s="12" t="str">
        <f t="shared" si="4"/>
        <v>Wornum199</v>
      </c>
      <c r="R325" s="12">
        <f t="shared" si="5"/>
        <v>4</v>
      </c>
      <c r="S325" s="12">
        <f t="shared" si="6"/>
        <v>199</v>
      </c>
      <c r="T325" s="12" t="str">
        <f>VLOOKUP(R325,'TEMP Data'!$E:$G,3)&amp;".com"&amp;vlookup(J325,'TEMP Data'!$A:$C,3)</f>
        <v>@apple.com.pt</v>
      </c>
    </row>
    <row r="326">
      <c r="A326" s="6" t="s">
        <v>1427</v>
      </c>
      <c r="B326" s="7" t="str">
        <f>vlookup(N326,'TEMP Data'!$M:$P,mod(R326,4)+1)</f>
        <v>Kristopher</v>
      </c>
      <c r="C326" s="6" t="s">
        <v>1428</v>
      </c>
      <c r="D326" s="7" t="str">
        <f t="shared" si="1"/>
        <v>Christopher.Knapper@mail.com</v>
      </c>
      <c r="E326" s="8" t="str">
        <f t="shared" si="2"/>
        <v>1964-04-06</v>
      </c>
      <c r="F326" s="6"/>
      <c r="G326" s="13" t="s">
        <v>1429</v>
      </c>
      <c r="H326" s="9" t="s">
        <v>608</v>
      </c>
      <c r="I326" s="9" t="s">
        <v>79</v>
      </c>
      <c r="J326" s="9" t="s">
        <v>138</v>
      </c>
      <c r="K326" s="9">
        <v>10001.0</v>
      </c>
      <c r="L326" s="6" t="s">
        <v>1430</v>
      </c>
      <c r="M326" s="6" t="s">
        <v>27</v>
      </c>
      <c r="N326" s="10" t="s">
        <v>172</v>
      </c>
      <c r="O326" s="11">
        <v>23473.0</v>
      </c>
      <c r="P326" s="12" t="str">
        <f t="shared" si="3"/>
        <v>Christopher.</v>
      </c>
      <c r="Q326" s="12" t="str">
        <f t="shared" si="4"/>
        <v>Knapper</v>
      </c>
      <c r="R326" s="12">
        <f t="shared" si="5"/>
        <v>5</v>
      </c>
      <c r="S326" s="12">
        <f t="shared" si="6"/>
        <v>243</v>
      </c>
      <c r="T326" s="12" t="str">
        <f>VLOOKUP(R326,'TEMP Data'!$E:$G,3)&amp;".com"&amp;vlookup(J326,'TEMP Data'!$A:$C,3)</f>
        <v>@mail.com</v>
      </c>
    </row>
    <row r="327">
      <c r="A327" s="6" t="s">
        <v>1431</v>
      </c>
      <c r="B327" s="7" t="str">
        <f>vlookup(N327,'TEMP Data'!$M:$P,mod(R327,4)+1)</f>
        <v>Kristopher</v>
      </c>
      <c r="C327" s="6" t="s">
        <v>1029</v>
      </c>
      <c r="D327" s="7" t="str">
        <f t="shared" si="1"/>
        <v>CChiechio169@gmail.com</v>
      </c>
      <c r="E327" s="8" t="str">
        <f t="shared" si="2"/>
        <v>2008-07-04</v>
      </c>
      <c r="F327" s="6" t="s">
        <v>58</v>
      </c>
      <c r="G327" s="9" t="s">
        <v>1432</v>
      </c>
      <c r="H327" s="9" t="s">
        <v>454</v>
      </c>
      <c r="I327" s="9" t="s">
        <v>109</v>
      </c>
      <c r="J327" s="9" t="s">
        <v>67</v>
      </c>
      <c r="K327" s="9">
        <v>56789.0</v>
      </c>
      <c r="L327" s="6" t="s">
        <v>1031</v>
      </c>
      <c r="M327" s="6" t="s">
        <v>27</v>
      </c>
      <c r="N327" s="10" t="s">
        <v>172</v>
      </c>
      <c r="O327" s="11">
        <v>39633.0</v>
      </c>
      <c r="P327" s="12" t="str">
        <f t="shared" si="3"/>
        <v>C</v>
      </c>
      <c r="Q327" s="12" t="str">
        <f t="shared" si="4"/>
        <v>Chiechio169</v>
      </c>
      <c r="R327" s="12">
        <f t="shared" si="5"/>
        <v>1</v>
      </c>
      <c r="S327" s="12">
        <f t="shared" si="6"/>
        <v>169</v>
      </c>
      <c r="T327" s="12" t="str">
        <f>VLOOKUP(R327,'TEMP Data'!$E:$G,3)&amp;".com"&amp;vlookup(J327,'TEMP Data'!$A:$C,3)</f>
        <v>@gmail.com</v>
      </c>
    </row>
    <row r="328">
      <c r="A328" s="6" t="s">
        <v>1433</v>
      </c>
      <c r="B328" s="7" t="str">
        <f>vlookup(N328,'TEMP Data'!$M:$P,mod(R328,4)+1)</f>
        <v>Kristopher</v>
      </c>
      <c r="C328" s="6" t="s">
        <v>1434</v>
      </c>
      <c r="D328" s="7" t="str">
        <f t="shared" si="1"/>
        <v>Christopher_Arnaudon@yahoo.com.mx</v>
      </c>
      <c r="E328" s="8" t="str">
        <f t="shared" si="2"/>
        <v/>
      </c>
      <c r="F328" s="6" t="s">
        <v>58</v>
      </c>
      <c r="G328" s="13" t="s">
        <v>1435</v>
      </c>
      <c r="H328" s="9" t="s">
        <v>212</v>
      </c>
      <c r="I328" s="9" t="s">
        <v>33</v>
      </c>
      <c r="J328" s="9" t="s">
        <v>214</v>
      </c>
      <c r="K328" s="9">
        <v>6010.0</v>
      </c>
      <c r="L328" s="6" t="s">
        <v>1436</v>
      </c>
      <c r="M328" s="6" t="s">
        <v>27</v>
      </c>
      <c r="N328" s="10" t="s">
        <v>172</v>
      </c>
      <c r="O328" s="12"/>
      <c r="P328" s="12" t="str">
        <f t="shared" si="3"/>
        <v>Christopher_</v>
      </c>
      <c r="Q328" s="12" t="str">
        <f t="shared" si="4"/>
        <v>Arnaudon</v>
      </c>
      <c r="R328" s="12">
        <f t="shared" si="5"/>
        <v>9</v>
      </c>
      <c r="S328" s="12">
        <f t="shared" si="6"/>
        <v>22</v>
      </c>
      <c r="T328" s="12" t="str">
        <f>VLOOKUP(R328,'TEMP Data'!$E:$G,3)&amp;".com"&amp;vlookup(J328,'TEMP Data'!$A:$C,3)</f>
        <v>@yahoo.com.mx</v>
      </c>
    </row>
    <row r="329">
      <c r="A329" s="6" t="s">
        <v>1437</v>
      </c>
      <c r="B329" s="7" t="str">
        <f>vlookup(N329,'TEMP Data'!$M:$P,mod(R329,4)+1)</f>
        <v>Christophe</v>
      </c>
      <c r="C329" s="6" t="s">
        <v>1438</v>
      </c>
      <c r="D329" s="7" t="str">
        <f t="shared" si="1"/>
        <v>Christopher_Flude@aol.com</v>
      </c>
      <c r="E329" s="8" t="str">
        <f t="shared" si="2"/>
        <v/>
      </c>
      <c r="F329" s="6" t="s">
        <v>45</v>
      </c>
      <c r="G329" s="13" t="s">
        <v>1439</v>
      </c>
      <c r="H329" s="9" t="s">
        <v>270</v>
      </c>
      <c r="I329" s="9" t="s">
        <v>109</v>
      </c>
      <c r="J329" s="9" t="s">
        <v>67</v>
      </c>
      <c r="K329" s="9">
        <v>10987.0</v>
      </c>
      <c r="L329" s="6" t="s">
        <v>1440</v>
      </c>
      <c r="M329" s="6" t="s">
        <v>27</v>
      </c>
      <c r="N329" s="10" t="s">
        <v>172</v>
      </c>
      <c r="O329" s="12"/>
      <c r="P329" s="12" t="str">
        <f t="shared" si="3"/>
        <v>Christopher_</v>
      </c>
      <c r="Q329" s="12" t="str">
        <f t="shared" si="4"/>
        <v>Flude</v>
      </c>
      <c r="R329" s="12">
        <f t="shared" si="5"/>
        <v>6</v>
      </c>
      <c r="S329" s="12">
        <f t="shared" si="6"/>
        <v>241</v>
      </c>
      <c r="T329" s="12" t="str">
        <f>VLOOKUP(R329,'TEMP Data'!$E:$G,3)&amp;".com"&amp;vlookup(J329,'TEMP Data'!$A:$C,3)</f>
        <v>@aol.com</v>
      </c>
    </row>
    <row r="330">
      <c r="A330" s="6" t="s">
        <v>1441</v>
      </c>
      <c r="B330" s="7" t="str">
        <f>vlookup(N330,'TEMP Data'!$M:$P,mod(R330,4)+1)</f>
        <v>Daniell</v>
      </c>
      <c r="C330" s="6" t="s">
        <v>1442</v>
      </c>
      <c r="D330" s="7" t="str">
        <f t="shared" si="1"/>
        <v>DBartell52@outlook.com.uk</v>
      </c>
      <c r="E330" s="8" t="str">
        <f t="shared" si="2"/>
        <v/>
      </c>
      <c r="F330" s="6"/>
      <c r="G330" s="9" t="s">
        <v>1443</v>
      </c>
      <c r="H330" s="9" t="s">
        <v>176</v>
      </c>
      <c r="I330" s="9" t="s">
        <v>24</v>
      </c>
      <c r="J330" s="9" t="s">
        <v>25</v>
      </c>
      <c r="K330" s="9" t="s">
        <v>178</v>
      </c>
      <c r="L330" s="6" t="s">
        <v>1444</v>
      </c>
      <c r="M330" s="6" t="s">
        <v>27</v>
      </c>
      <c r="N330" s="10" t="s">
        <v>196</v>
      </c>
      <c r="O330" s="12"/>
      <c r="P330" s="12" t="str">
        <f t="shared" si="3"/>
        <v>D</v>
      </c>
      <c r="Q330" s="12" t="str">
        <f t="shared" si="4"/>
        <v>Bartell52</v>
      </c>
      <c r="R330" s="12">
        <f t="shared" si="5"/>
        <v>2</v>
      </c>
      <c r="S330" s="12">
        <f t="shared" si="6"/>
        <v>52</v>
      </c>
      <c r="T330" s="12" t="str">
        <f>VLOOKUP(R330,'TEMP Data'!$E:$G,3)&amp;".com"&amp;vlookup(J330,'TEMP Data'!$A:$C,3)</f>
        <v>@outlook.com.uk</v>
      </c>
    </row>
    <row r="331">
      <c r="A331" s="6" t="s">
        <v>1445</v>
      </c>
      <c r="B331" s="7" t="str">
        <f>vlookup(N331,'TEMP Data'!$M:$P,mod(R331,4)+1)</f>
        <v>Danial</v>
      </c>
      <c r="C331" s="6" t="s">
        <v>1446</v>
      </c>
      <c r="D331" s="7" t="str">
        <f t="shared" si="1"/>
        <v>DFitzgerald97@gmail.com.pt</v>
      </c>
      <c r="E331" s="8" t="str">
        <f t="shared" si="2"/>
        <v>1961-02-03</v>
      </c>
      <c r="F331" s="6"/>
      <c r="G331" s="9" t="s">
        <v>1447</v>
      </c>
      <c r="H331" s="9" t="s">
        <v>295</v>
      </c>
      <c r="I331" s="9" t="s">
        <v>295</v>
      </c>
      <c r="J331" s="9" t="s">
        <v>296</v>
      </c>
      <c r="K331" s="9" t="s">
        <v>327</v>
      </c>
      <c r="L331" s="6" t="s">
        <v>1448</v>
      </c>
      <c r="M331" s="6" t="s">
        <v>27</v>
      </c>
      <c r="N331" s="10" t="s">
        <v>196</v>
      </c>
      <c r="O331" s="11">
        <v>22315.0</v>
      </c>
      <c r="P331" s="12" t="str">
        <f t="shared" si="3"/>
        <v>D</v>
      </c>
      <c r="Q331" s="12" t="str">
        <f t="shared" si="4"/>
        <v>Fitzgerald97</v>
      </c>
      <c r="R331" s="12">
        <f t="shared" si="5"/>
        <v>1</v>
      </c>
      <c r="S331" s="12">
        <f t="shared" si="6"/>
        <v>97</v>
      </c>
      <c r="T331" s="12" t="str">
        <f>VLOOKUP(R331,'TEMP Data'!$E:$G,3)&amp;".com"&amp;vlookup(J331,'TEMP Data'!$A:$C,3)</f>
        <v>@gmail.com.pt</v>
      </c>
    </row>
    <row r="332">
      <c r="A332" s="6" t="s">
        <v>1449</v>
      </c>
      <c r="B332" s="7" t="str">
        <f>vlookup(N332,'TEMP Data'!$M:$P,mod(R332,4)+1)</f>
        <v>Daniell</v>
      </c>
      <c r="C332" s="6" t="s">
        <v>1450</v>
      </c>
      <c r="D332" s="7" t="str">
        <f t="shared" si="1"/>
        <v>Daniel_Posnette@aol.com.nl</v>
      </c>
      <c r="E332" s="8" t="str">
        <f t="shared" si="2"/>
        <v>1975-07-22</v>
      </c>
      <c r="F332" s="6"/>
      <c r="G332" s="13" t="s">
        <v>1451</v>
      </c>
      <c r="H332" s="9" t="s">
        <v>96</v>
      </c>
      <c r="I332" s="9" t="s">
        <v>483</v>
      </c>
      <c r="J332" s="9" t="s">
        <v>97</v>
      </c>
      <c r="K332" s="9" t="s">
        <v>484</v>
      </c>
      <c r="L332" s="6"/>
      <c r="M332" s="6" t="s">
        <v>27</v>
      </c>
      <c r="N332" s="10" t="s">
        <v>196</v>
      </c>
      <c r="O332" s="11">
        <v>27597.0</v>
      </c>
      <c r="P332" s="12" t="str">
        <f t="shared" si="3"/>
        <v>Daniel_</v>
      </c>
      <c r="Q332" s="12" t="str">
        <f t="shared" si="4"/>
        <v>Posnette</v>
      </c>
      <c r="R332" s="12">
        <f t="shared" si="5"/>
        <v>6</v>
      </c>
      <c r="S332" s="12">
        <f t="shared" si="6"/>
        <v>53</v>
      </c>
      <c r="T332" s="12" t="str">
        <f>VLOOKUP(R332,'TEMP Data'!$E:$G,3)&amp;".com"&amp;vlookup(J332,'TEMP Data'!$A:$C,3)</f>
        <v>@aol.com.nl</v>
      </c>
    </row>
    <row r="333">
      <c r="A333" s="6" t="s">
        <v>1452</v>
      </c>
      <c r="B333" s="7" t="str">
        <f>vlookup(N333,'TEMP Data'!$M:$P,mod(R333,4)+1)</f>
        <v>Daniel</v>
      </c>
      <c r="C333" s="6" t="s">
        <v>1453</v>
      </c>
      <c r="D333" s="7" t="str">
        <f t="shared" si="1"/>
        <v>DSenner75@apple.com.kr</v>
      </c>
      <c r="E333" s="8" t="str">
        <f t="shared" si="2"/>
        <v>1970-11-27</v>
      </c>
      <c r="F333" s="6" t="s">
        <v>45</v>
      </c>
      <c r="G333" s="9" t="s">
        <v>1454</v>
      </c>
      <c r="H333" s="9" t="s">
        <v>250</v>
      </c>
      <c r="I333" s="9" t="s">
        <v>250</v>
      </c>
      <c r="J333" s="9" t="s">
        <v>251</v>
      </c>
      <c r="K333" s="9">
        <v>4534.0</v>
      </c>
      <c r="L333" s="6"/>
      <c r="M333" s="6" t="s">
        <v>27</v>
      </c>
      <c r="N333" s="10" t="s">
        <v>196</v>
      </c>
      <c r="O333" s="11">
        <v>25899.0</v>
      </c>
      <c r="P333" s="12" t="str">
        <f t="shared" si="3"/>
        <v>D</v>
      </c>
      <c r="Q333" s="12" t="str">
        <f t="shared" si="4"/>
        <v>Senner75</v>
      </c>
      <c r="R333" s="12">
        <f t="shared" si="5"/>
        <v>4</v>
      </c>
      <c r="S333" s="12">
        <f t="shared" si="6"/>
        <v>75</v>
      </c>
      <c r="T333" s="12" t="str">
        <f>VLOOKUP(R333,'TEMP Data'!$E:$G,3)&amp;".com"&amp;vlookup(J333,'TEMP Data'!$A:$C,3)</f>
        <v>@apple.com.kr</v>
      </c>
    </row>
    <row r="334">
      <c r="A334" s="6" t="s">
        <v>1455</v>
      </c>
      <c r="B334" s="7" t="str">
        <f>vlookup(N334,'TEMP Data'!$M:$P,mod(R334,4)+1)</f>
        <v>Elizabith</v>
      </c>
      <c r="C334" s="6" t="s">
        <v>1456</v>
      </c>
      <c r="D334" s="7" t="str">
        <f t="shared" si="1"/>
        <v>Elizabeth_Bather@aol.com.gr</v>
      </c>
      <c r="E334" s="8" t="str">
        <f t="shared" si="2"/>
        <v/>
      </c>
      <c r="F334" s="6" t="s">
        <v>58</v>
      </c>
      <c r="G334" s="13" t="s">
        <v>1457</v>
      </c>
      <c r="H334" s="9" t="s">
        <v>130</v>
      </c>
      <c r="I334" s="9" t="s">
        <v>33</v>
      </c>
      <c r="J334" s="9" t="s">
        <v>131</v>
      </c>
      <c r="K334" s="9" t="s">
        <v>132</v>
      </c>
      <c r="L334" s="6" t="s">
        <v>1458</v>
      </c>
      <c r="M334" s="6" t="s">
        <v>27</v>
      </c>
      <c r="N334" s="10" t="s">
        <v>216</v>
      </c>
      <c r="O334" s="12"/>
      <c r="P334" s="12" t="str">
        <f t="shared" si="3"/>
        <v>Elizabeth_</v>
      </c>
      <c r="Q334" s="12" t="str">
        <f t="shared" si="4"/>
        <v>Bather</v>
      </c>
      <c r="R334" s="12">
        <f t="shared" si="5"/>
        <v>6</v>
      </c>
      <c r="S334" s="12">
        <f t="shared" si="6"/>
        <v>113</v>
      </c>
      <c r="T334" s="12" t="str">
        <f>VLOOKUP(R334,'TEMP Data'!$E:$G,3)&amp;".com"&amp;vlookup(J334,'TEMP Data'!$A:$C,3)</f>
        <v>@aol.com.gr</v>
      </c>
    </row>
    <row r="335">
      <c r="A335" s="6" t="s">
        <v>1459</v>
      </c>
      <c r="B335" s="7" t="str">
        <f>vlookup(N335,'TEMP Data'!$M:$P,mod(R335,4)+1)</f>
        <v>Elizabith</v>
      </c>
      <c r="C335" s="6" t="s">
        <v>1460</v>
      </c>
      <c r="D335" s="7" t="str">
        <f t="shared" si="1"/>
        <v>Elizabeth_Belleny@aol.com.se</v>
      </c>
      <c r="E335" s="8" t="str">
        <f t="shared" si="2"/>
        <v>1988-11-24</v>
      </c>
      <c r="F335" s="6" t="s">
        <v>58</v>
      </c>
      <c r="G335" s="13" t="s">
        <v>1461</v>
      </c>
      <c r="H335" s="9" t="s">
        <v>688</v>
      </c>
      <c r="I335" s="9" t="s">
        <v>688</v>
      </c>
      <c r="J335" s="9" t="s">
        <v>689</v>
      </c>
      <c r="K335" s="9">
        <v>11120.0</v>
      </c>
      <c r="L335" s="6" t="s">
        <v>1462</v>
      </c>
      <c r="M335" s="6" t="s">
        <v>27</v>
      </c>
      <c r="N335" s="10" t="s">
        <v>216</v>
      </c>
      <c r="O335" s="11">
        <v>32471.0</v>
      </c>
      <c r="P335" s="12" t="str">
        <f t="shared" si="3"/>
        <v>Elizabeth_</v>
      </c>
      <c r="Q335" s="12" t="str">
        <f t="shared" si="4"/>
        <v>Belleny</v>
      </c>
      <c r="R335" s="12">
        <f t="shared" si="5"/>
        <v>6</v>
      </c>
      <c r="S335" s="12">
        <f t="shared" si="6"/>
        <v>138</v>
      </c>
      <c r="T335" s="12" t="str">
        <f>VLOOKUP(R335,'TEMP Data'!$E:$G,3)&amp;".com"&amp;vlookup(J335,'TEMP Data'!$A:$C,3)</f>
        <v>@aol.com.se</v>
      </c>
    </row>
    <row r="336">
      <c r="A336" s="6" t="s">
        <v>1463</v>
      </c>
      <c r="B336" s="7" t="str">
        <f>vlookup(N336,'TEMP Data'!$M:$P,mod(R336,4)+1)</f>
        <v>Elizabith</v>
      </c>
      <c r="C336" s="6" t="s">
        <v>1464</v>
      </c>
      <c r="D336" s="7" t="str">
        <f t="shared" si="1"/>
        <v>Elizabeth_Bouttell@aol.com.fr</v>
      </c>
      <c r="E336" s="8" t="str">
        <f t="shared" si="2"/>
        <v>2003-07-26</v>
      </c>
      <c r="F336" s="6" t="s">
        <v>187</v>
      </c>
      <c r="G336" s="9" t="s">
        <v>1465</v>
      </c>
      <c r="H336" s="9" t="s">
        <v>302</v>
      </c>
      <c r="I336" s="9" t="s">
        <v>303</v>
      </c>
      <c r="J336" s="9" t="s">
        <v>148</v>
      </c>
      <c r="K336" s="9">
        <v>69001.0</v>
      </c>
      <c r="L336" s="6"/>
      <c r="M336" s="6" t="s">
        <v>27</v>
      </c>
      <c r="N336" s="10" t="s">
        <v>216</v>
      </c>
      <c r="O336" s="11">
        <v>37828.0</v>
      </c>
      <c r="P336" s="12" t="str">
        <f t="shared" si="3"/>
        <v>Elizabeth_</v>
      </c>
      <c r="Q336" s="12" t="str">
        <f t="shared" si="4"/>
        <v>Bouttell</v>
      </c>
      <c r="R336" s="12">
        <f t="shared" si="5"/>
        <v>6</v>
      </c>
      <c r="S336" s="12">
        <f t="shared" si="6"/>
        <v>67</v>
      </c>
      <c r="T336" s="12" t="str">
        <f>VLOOKUP(R336,'TEMP Data'!$E:$G,3)&amp;".com"&amp;vlookup(J336,'TEMP Data'!$A:$C,3)</f>
        <v>@aol.com.fr</v>
      </c>
    </row>
    <row r="337">
      <c r="A337" s="6" t="s">
        <v>1466</v>
      </c>
      <c r="B337" s="7" t="str">
        <f>vlookup(N337,'TEMP Data'!$M:$P,mod(R337,4)+1)</f>
        <v>Elizabeth</v>
      </c>
      <c r="C337" s="6" t="s">
        <v>1467</v>
      </c>
      <c r="D337" s="7" t="str">
        <f t="shared" si="1"/>
        <v>Elizabeth_Tennet@gmail.com.cn</v>
      </c>
      <c r="E337" s="8" t="str">
        <f t="shared" si="2"/>
        <v>1972-10-07</v>
      </c>
      <c r="F337" s="6"/>
      <c r="G337" s="9" t="s">
        <v>1468</v>
      </c>
      <c r="H337" s="9" t="s">
        <v>1469</v>
      </c>
      <c r="I337" s="9" t="s">
        <v>33</v>
      </c>
      <c r="J337" s="9" t="s">
        <v>1470</v>
      </c>
      <c r="K337" s="9">
        <v>100006.0</v>
      </c>
      <c r="L337" s="6"/>
      <c r="M337" s="6" t="s">
        <v>27</v>
      </c>
      <c r="N337" s="10" t="s">
        <v>216</v>
      </c>
      <c r="O337" s="11">
        <v>26579.0</v>
      </c>
      <c r="P337" s="12" t="str">
        <f t="shared" si="3"/>
        <v>Elizabeth_</v>
      </c>
      <c r="Q337" s="12" t="str">
        <f t="shared" si="4"/>
        <v>Tennet</v>
      </c>
      <c r="R337" s="12">
        <f t="shared" si="5"/>
        <v>8</v>
      </c>
      <c r="S337" s="12">
        <f t="shared" si="6"/>
        <v>234</v>
      </c>
      <c r="T337" s="12" t="str">
        <f>VLOOKUP(R337,'TEMP Data'!$E:$G,3)&amp;".com"&amp;vlookup(J337,'TEMP Data'!$A:$C,3)</f>
        <v>@gmail.com.cn</v>
      </c>
    </row>
    <row r="338">
      <c r="A338" s="6" t="s">
        <v>1471</v>
      </c>
      <c r="B338" s="7" t="str">
        <f>vlookup(N338,'TEMP Data'!$M:$P,mod(R338,4)+1)</f>
        <v>Emily</v>
      </c>
      <c r="C338" s="6" t="s">
        <v>1472</v>
      </c>
      <c r="D338" s="7" t="str">
        <f t="shared" si="1"/>
        <v>EEbi193@apple.com.at</v>
      </c>
      <c r="E338" s="8" t="str">
        <f t="shared" si="2"/>
        <v>1967-08-20</v>
      </c>
      <c r="F338" s="6" t="s">
        <v>45</v>
      </c>
      <c r="G338" s="9" t="s">
        <v>1473</v>
      </c>
      <c r="H338" s="9" t="s">
        <v>322</v>
      </c>
      <c r="I338" s="9" t="s">
        <v>322</v>
      </c>
      <c r="J338" s="9" t="s">
        <v>323</v>
      </c>
      <c r="K338" s="9">
        <v>1010.0</v>
      </c>
      <c r="L338" s="6"/>
      <c r="M338" s="6" t="s">
        <v>27</v>
      </c>
      <c r="N338" s="10" t="s">
        <v>239</v>
      </c>
      <c r="O338" s="11">
        <v>24704.0</v>
      </c>
      <c r="P338" s="12" t="str">
        <f t="shared" si="3"/>
        <v>E</v>
      </c>
      <c r="Q338" s="12" t="str">
        <f t="shared" si="4"/>
        <v>Ebi193</v>
      </c>
      <c r="R338" s="12">
        <f t="shared" si="5"/>
        <v>4</v>
      </c>
      <c r="S338" s="12">
        <f t="shared" si="6"/>
        <v>193</v>
      </c>
      <c r="T338" s="12" t="str">
        <f>VLOOKUP(R338,'TEMP Data'!$E:$G,3)&amp;".com"&amp;vlookup(J338,'TEMP Data'!$A:$C,3)</f>
        <v>@apple.com.at</v>
      </c>
    </row>
    <row r="339">
      <c r="A339" s="6" t="s">
        <v>1474</v>
      </c>
      <c r="B339" s="7" t="str">
        <f>vlookup(N339,'TEMP Data'!$M:$P,mod(R339,4)+1)</f>
        <v>Emalee</v>
      </c>
      <c r="C339" s="6" t="s">
        <v>1475</v>
      </c>
      <c r="D339" s="7" t="str">
        <f t="shared" si="1"/>
        <v>Emily.Kaufman@mail.com.kr</v>
      </c>
      <c r="E339" s="8" t="str">
        <f t="shared" si="2"/>
        <v>1968-06-08</v>
      </c>
      <c r="F339" s="6" t="s">
        <v>58</v>
      </c>
      <c r="G339" s="9" t="s">
        <v>1476</v>
      </c>
      <c r="H339" s="9" t="s">
        <v>250</v>
      </c>
      <c r="I339" s="9" t="s">
        <v>250</v>
      </c>
      <c r="J339" s="9" t="s">
        <v>251</v>
      </c>
      <c r="K339" s="9">
        <v>3142.0</v>
      </c>
      <c r="L339" s="6"/>
      <c r="M339" s="6" t="s">
        <v>27</v>
      </c>
      <c r="N339" s="10" t="s">
        <v>239</v>
      </c>
      <c r="O339" s="11">
        <v>24997.0</v>
      </c>
      <c r="P339" s="12" t="str">
        <f t="shared" si="3"/>
        <v>Emily.</v>
      </c>
      <c r="Q339" s="12" t="str">
        <f t="shared" si="4"/>
        <v>Kaufman</v>
      </c>
      <c r="R339" s="12">
        <f t="shared" si="5"/>
        <v>5</v>
      </c>
      <c r="S339" s="12">
        <f t="shared" si="6"/>
        <v>120</v>
      </c>
      <c r="T339" s="12" t="str">
        <f>VLOOKUP(R339,'TEMP Data'!$E:$G,3)&amp;".com"&amp;vlookup(J339,'TEMP Data'!$A:$C,3)</f>
        <v>@mail.com.kr</v>
      </c>
    </row>
    <row r="340">
      <c r="A340" s="6" t="s">
        <v>1477</v>
      </c>
      <c r="B340" s="7" t="str">
        <f>vlookup(N340,'TEMP Data'!$M:$P,mod(R340,4)+1)</f>
        <v>Emalee</v>
      </c>
      <c r="C340" s="6" t="s">
        <v>1478</v>
      </c>
      <c r="D340" s="7" t="str">
        <f t="shared" si="1"/>
        <v>Emily.Berthot@mail.com.nl</v>
      </c>
      <c r="E340" s="8" t="str">
        <f t="shared" si="2"/>
        <v/>
      </c>
      <c r="F340" s="6" t="s">
        <v>45</v>
      </c>
      <c r="G340" s="9" t="s">
        <v>1479</v>
      </c>
      <c r="H340" s="9" t="s">
        <v>96</v>
      </c>
      <c r="I340" s="9" t="s">
        <v>483</v>
      </c>
      <c r="J340" s="9" t="s">
        <v>97</v>
      </c>
      <c r="K340" s="9" t="s">
        <v>484</v>
      </c>
      <c r="L340" s="6" t="s">
        <v>1480</v>
      </c>
      <c r="M340" s="6" t="s">
        <v>27</v>
      </c>
      <c r="N340" s="10" t="s">
        <v>239</v>
      </c>
      <c r="O340" s="12"/>
      <c r="P340" s="12" t="str">
        <f t="shared" si="3"/>
        <v>Emily.</v>
      </c>
      <c r="Q340" s="12" t="str">
        <f t="shared" si="4"/>
        <v>Berthot</v>
      </c>
      <c r="R340" s="12">
        <f t="shared" si="5"/>
        <v>5</v>
      </c>
      <c r="S340" s="12">
        <f t="shared" si="6"/>
        <v>112</v>
      </c>
      <c r="T340" s="12" t="str">
        <f>VLOOKUP(R340,'TEMP Data'!$E:$G,3)&amp;".com"&amp;vlookup(J340,'TEMP Data'!$A:$C,3)</f>
        <v>@mail.com.nl</v>
      </c>
    </row>
    <row r="341">
      <c r="A341" s="6" t="s">
        <v>1481</v>
      </c>
      <c r="B341" s="7" t="str">
        <f>vlookup(N341,'TEMP Data'!$M:$P,mod(R341,4)+1)</f>
        <v>Amelie</v>
      </c>
      <c r="C341" s="6" t="s">
        <v>1482</v>
      </c>
      <c r="D341" s="7" t="str">
        <f t="shared" si="1"/>
        <v>EBolver81@yahoo.com.bg</v>
      </c>
      <c r="E341" s="8" t="str">
        <f t="shared" si="2"/>
        <v/>
      </c>
      <c r="F341" s="6"/>
      <c r="G341" s="13" t="s">
        <v>1483</v>
      </c>
      <c r="H341" s="9" t="s">
        <v>1484</v>
      </c>
      <c r="I341" s="9" t="s">
        <v>1485</v>
      </c>
      <c r="J341" s="9" t="s">
        <v>1486</v>
      </c>
      <c r="K341" s="9">
        <v>1000.0</v>
      </c>
      <c r="L341" s="6" t="s">
        <v>1487</v>
      </c>
      <c r="M341" s="6" t="s">
        <v>27</v>
      </c>
      <c r="N341" s="10" t="s">
        <v>239</v>
      </c>
      <c r="O341" s="12"/>
      <c r="P341" s="12" t="str">
        <f t="shared" si="3"/>
        <v>E</v>
      </c>
      <c r="Q341" s="12" t="str">
        <f t="shared" si="4"/>
        <v>Bolver81</v>
      </c>
      <c r="R341" s="12">
        <f t="shared" si="5"/>
        <v>3</v>
      </c>
      <c r="S341" s="12">
        <f t="shared" si="6"/>
        <v>81</v>
      </c>
      <c r="T341" s="12" t="str">
        <f>VLOOKUP(R341,'TEMP Data'!$E:$G,3)&amp;".com"&amp;vlookup(J341,'TEMP Data'!$A:$C,3)</f>
        <v>@yahoo.com.bg</v>
      </c>
    </row>
    <row r="342">
      <c r="A342" s="6" t="s">
        <v>1488</v>
      </c>
      <c r="B342" s="7" t="str">
        <f>vlookup(N342,'TEMP Data'!$M:$P,mod(R342,4)+1)</f>
        <v>Emmah</v>
      </c>
      <c r="C342" s="6" t="s">
        <v>1489</v>
      </c>
      <c r="D342" s="7" t="str">
        <f t="shared" si="1"/>
        <v>ECastanares72@gmail.com.ru</v>
      </c>
      <c r="E342" s="8" t="str">
        <f t="shared" si="2"/>
        <v>1980-11-10</v>
      </c>
      <c r="F342" s="6" t="s">
        <v>58</v>
      </c>
      <c r="G342" s="9" t="s">
        <v>1490</v>
      </c>
      <c r="H342" s="9" t="s">
        <v>316</v>
      </c>
      <c r="I342" s="9" t="s">
        <v>317</v>
      </c>
      <c r="J342" s="9" t="s">
        <v>318</v>
      </c>
      <c r="K342" s="9">
        <v>190000.0</v>
      </c>
      <c r="L342" s="6" t="s">
        <v>1491</v>
      </c>
      <c r="M342" s="6" t="s">
        <v>27</v>
      </c>
      <c r="N342" s="10" t="s">
        <v>262</v>
      </c>
      <c r="O342" s="11">
        <v>29535.0</v>
      </c>
      <c r="P342" s="12" t="str">
        <f t="shared" si="3"/>
        <v>E</v>
      </c>
      <c r="Q342" s="12" t="str">
        <f t="shared" si="4"/>
        <v>Castanares72</v>
      </c>
      <c r="R342" s="12">
        <f t="shared" si="5"/>
        <v>1</v>
      </c>
      <c r="S342" s="12">
        <f t="shared" si="6"/>
        <v>72</v>
      </c>
      <c r="T342" s="12" t="str">
        <f>VLOOKUP(R342,'TEMP Data'!$E:$G,3)&amp;".com"&amp;vlookup(J342,'TEMP Data'!$A:$C,3)</f>
        <v>@gmail.com.ru</v>
      </c>
    </row>
    <row r="343">
      <c r="A343" s="6" t="s">
        <v>1492</v>
      </c>
      <c r="B343" s="7" t="str">
        <f>vlookup(N343,'TEMP Data'!$M:$P,mod(R343,4)+1)</f>
        <v>Emmah</v>
      </c>
      <c r="C343" s="6" t="s">
        <v>1493</v>
      </c>
      <c r="D343" s="7" t="str">
        <f t="shared" si="1"/>
        <v>Emma_Pomroy@yahoo.com.kr</v>
      </c>
      <c r="E343" s="8" t="str">
        <f t="shared" si="2"/>
        <v>1967-12-09</v>
      </c>
      <c r="F343" s="6" t="s">
        <v>58</v>
      </c>
      <c r="G343" s="13" t="s">
        <v>1494</v>
      </c>
      <c r="H343" s="9" t="s">
        <v>250</v>
      </c>
      <c r="I343" s="9" t="s">
        <v>33</v>
      </c>
      <c r="J343" s="9" t="s">
        <v>251</v>
      </c>
      <c r="K343" s="9">
        <v>4526.0</v>
      </c>
      <c r="L343" s="6" t="s">
        <v>1495</v>
      </c>
      <c r="M343" s="6" t="s">
        <v>27</v>
      </c>
      <c r="N343" s="10" t="s">
        <v>262</v>
      </c>
      <c r="O343" s="11">
        <v>24815.0</v>
      </c>
      <c r="P343" s="12" t="str">
        <f t="shared" si="3"/>
        <v>Emma_</v>
      </c>
      <c r="Q343" s="12" t="str">
        <f t="shared" si="4"/>
        <v>Pomroy</v>
      </c>
      <c r="R343" s="12">
        <f t="shared" si="5"/>
        <v>9</v>
      </c>
      <c r="S343" s="12">
        <f t="shared" si="6"/>
        <v>142</v>
      </c>
      <c r="T343" s="12" t="str">
        <f>VLOOKUP(R343,'TEMP Data'!$E:$G,3)&amp;".com"&amp;vlookup(J343,'TEMP Data'!$A:$C,3)</f>
        <v>@yahoo.com.kr</v>
      </c>
    </row>
    <row r="344">
      <c r="A344" s="6" t="s">
        <v>1496</v>
      </c>
      <c r="B344" s="7" t="str">
        <f>vlookup(N344,'TEMP Data'!$M:$P,mod(R344,4)+1)</f>
        <v>Emma</v>
      </c>
      <c r="C344" s="6" t="s">
        <v>1497</v>
      </c>
      <c r="D344" s="7" t="str">
        <f t="shared" si="1"/>
        <v>EFlorey136@apple.com.fr</v>
      </c>
      <c r="E344" s="8" t="str">
        <f t="shared" si="2"/>
        <v/>
      </c>
      <c r="F344" s="6"/>
      <c r="G344" s="9" t="s">
        <v>1404</v>
      </c>
      <c r="H344" s="9" t="s">
        <v>147</v>
      </c>
      <c r="I344" s="9" t="s">
        <v>736</v>
      </c>
      <c r="J344" s="9" t="s">
        <v>148</v>
      </c>
      <c r="K344" s="9">
        <v>75001.0</v>
      </c>
      <c r="L344" s="6" t="s">
        <v>1498</v>
      </c>
      <c r="M344" s="6" t="s">
        <v>27</v>
      </c>
      <c r="N344" s="10" t="s">
        <v>262</v>
      </c>
      <c r="O344" s="12"/>
      <c r="P344" s="12" t="str">
        <f t="shared" si="3"/>
        <v>E</v>
      </c>
      <c r="Q344" s="12" t="str">
        <f t="shared" si="4"/>
        <v>Florey136</v>
      </c>
      <c r="R344" s="12">
        <f t="shared" si="5"/>
        <v>4</v>
      </c>
      <c r="S344" s="12">
        <f t="shared" si="6"/>
        <v>136</v>
      </c>
      <c r="T344" s="12" t="str">
        <f>VLOOKUP(R344,'TEMP Data'!$E:$G,3)&amp;".com"&amp;vlookup(J344,'TEMP Data'!$A:$C,3)</f>
        <v>@apple.com.fr</v>
      </c>
    </row>
    <row r="345">
      <c r="A345" s="6" t="s">
        <v>1499</v>
      </c>
      <c r="B345" s="7" t="str">
        <f>vlookup(N345,'TEMP Data'!$M:$P,mod(R345,4)+1)</f>
        <v>Emmah</v>
      </c>
      <c r="C345" s="6" t="s">
        <v>1500</v>
      </c>
      <c r="D345" s="7" t="str">
        <f t="shared" si="1"/>
        <v>Emma.Bentzen@mail.com.de</v>
      </c>
      <c r="E345" s="8" t="str">
        <f t="shared" si="2"/>
        <v>1976-09-11</v>
      </c>
      <c r="F345" s="6" t="s">
        <v>45</v>
      </c>
      <c r="G345" s="13" t="s">
        <v>1501</v>
      </c>
      <c r="H345" s="9" t="s">
        <v>102</v>
      </c>
      <c r="I345" s="9" t="s">
        <v>102</v>
      </c>
      <c r="J345" s="9" t="s">
        <v>86</v>
      </c>
      <c r="K345" s="9">
        <v>10115.0</v>
      </c>
      <c r="L345" s="6"/>
      <c r="M345" s="6" t="s">
        <v>27</v>
      </c>
      <c r="N345" s="10" t="s">
        <v>262</v>
      </c>
      <c r="O345" s="11">
        <v>28014.0</v>
      </c>
      <c r="P345" s="12" t="str">
        <f t="shared" si="3"/>
        <v>Emma.</v>
      </c>
      <c r="Q345" s="12" t="str">
        <f t="shared" si="4"/>
        <v>Bentzen</v>
      </c>
      <c r="R345" s="12">
        <f t="shared" si="5"/>
        <v>5</v>
      </c>
      <c r="S345" s="12">
        <f t="shared" si="6"/>
        <v>170</v>
      </c>
      <c r="T345" s="12" t="str">
        <f>VLOOKUP(R345,'TEMP Data'!$E:$G,3)&amp;".com"&amp;vlookup(J345,'TEMP Data'!$A:$C,3)</f>
        <v>@mail.com.de</v>
      </c>
    </row>
    <row r="346">
      <c r="A346" s="6" t="s">
        <v>1502</v>
      </c>
      <c r="B346" s="7" t="str">
        <f>vlookup(N346,'TEMP Data'!$M:$P,mod(R346,4)+1)</f>
        <v>Ethen</v>
      </c>
      <c r="C346" s="6" t="s">
        <v>380</v>
      </c>
      <c r="D346" s="7" t="str">
        <f t="shared" si="1"/>
        <v>Ethan_Baitey@hotmail.com</v>
      </c>
      <c r="E346" s="8" t="str">
        <f t="shared" si="2"/>
        <v>1991-08-18</v>
      </c>
      <c r="F346" s="6"/>
      <c r="G346" s="9" t="s">
        <v>1503</v>
      </c>
      <c r="H346" s="9" t="s">
        <v>1504</v>
      </c>
      <c r="I346" s="9" t="s">
        <v>109</v>
      </c>
      <c r="J346" s="9" t="s">
        <v>67</v>
      </c>
      <c r="K346" s="9">
        <v>87654.0</v>
      </c>
      <c r="L346" s="6" t="s">
        <v>1505</v>
      </c>
      <c r="M346" s="6" t="s">
        <v>27</v>
      </c>
      <c r="N346" s="10" t="s">
        <v>283</v>
      </c>
      <c r="O346" s="11">
        <v>33468.0</v>
      </c>
      <c r="P346" s="12" t="str">
        <f t="shared" si="3"/>
        <v>Ethan_</v>
      </c>
      <c r="Q346" s="12" t="str">
        <f t="shared" si="4"/>
        <v>Baitey</v>
      </c>
      <c r="R346" s="12">
        <f t="shared" si="5"/>
        <v>10</v>
      </c>
      <c r="S346" s="12">
        <f t="shared" si="6"/>
        <v>18</v>
      </c>
      <c r="T346" s="12" t="str">
        <f>VLOOKUP(R346,'TEMP Data'!$E:$G,3)&amp;".com"&amp;vlookup(J346,'TEMP Data'!$A:$C,3)</f>
        <v>@hotmail.com</v>
      </c>
    </row>
    <row r="347">
      <c r="A347" s="6" t="s">
        <v>1506</v>
      </c>
      <c r="B347" s="7" t="str">
        <f>vlookup(N347,'TEMP Data'!$M:$P,mod(R347,4)+1)</f>
        <v>Ethen</v>
      </c>
      <c r="C347" s="6" t="s">
        <v>1507</v>
      </c>
      <c r="D347" s="7" t="str">
        <f t="shared" si="1"/>
        <v>Ethan_Sine@aol.com.es</v>
      </c>
      <c r="E347" s="8" t="str">
        <f t="shared" si="2"/>
        <v>2005-12-28</v>
      </c>
      <c r="F347" s="6" t="s">
        <v>45</v>
      </c>
      <c r="G347" s="13" t="s">
        <v>1508</v>
      </c>
      <c r="H347" s="9" t="s">
        <v>345</v>
      </c>
      <c r="I347" s="9" t="s">
        <v>346</v>
      </c>
      <c r="J347" s="9" t="s">
        <v>245</v>
      </c>
      <c r="K347" s="9">
        <v>8001.0</v>
      </c>
      <c r="L347" s="6" t="s">
        <v>1509</v>
      </c>
      <c r="M347" s="6" t="s">
        <v>27</v>
      </c>
      <c r="N347" s="10" t="s">
        <v>283</v>
      </c>
      <c r="O347" s="11">
        <v>38714.0</v>
      </c>
      <c r="P347" s="12" t="str">
        <f t="shared" si="3"/>
        <v>Ethan_</v>
      </c>
      <c r="Q347" s="12" t="str">
        <f t="shared" si="4"/>
        <v>Sine</v>
      </c>
      <c r="R347" s="12">
        <f t="shared" si="5"/>
        <v>6</v>
      </c>
      <c r="S347" s="12">
        <f t="shared" si="6"/>
        <v>120</v>
      </c>
      <c r="T347" s="12" t="str">
        <f>VLOOKUP(R347,'TEMP Data'!$E:$G,3)&amp;".com"&amp;vlookup(J347,'TEMP Data'!$A:$C,3)</f>
        <v>@aol.com.es</v>
      </c>
    </row>
    <row r="348">
      <c r="A348" s="6" t="s">
        <v>1510</v>
      </c>
      <c r="B348" s="7" t="str">
        <f>vlookup(N348,'TEMP Data'!$M:$P,mod(R348,4)+1)</f>
        <v>Ethen</v>
      </c>
      <c r="C348" s="6" t="s">
        <v>1511</v>
      </c>
      <c r="D348" s="7" t="str">
        <f t="shared" si="1"/>
        <v>Ethan_Fifield@hotmail.com.jp</v>
      </c>
      <c r="E348" s="8" t="str">
        <f t="shared" si="2"/>
        <v>1988-03-15</v>
      </c>
      <c r="F348" s="6"/>
      <c r="G348" s="9" t="s">
        <v>1512</v>
      </c>
      <c r="H348" s="9" t="s">
        <v>280</v>
      </c>
      <c r="I348" s="9" t="s">
        <v>280</v>
      </c>
      <c r="J348" s="9" t="s">
        <v>40</v>
      </c>
      <c r="K348" s="9" t="s">
        <v>281</v>
      </c>
      <c r="L348" s="6"/>
      <c r="M348" s="6" t="s">
        <v>27</v>
      </c>
      <c r="N348" s="10" t="s">
        <v>283</v>
      </c>
      <c r="O348" s="11">
        <v>32217.0</v>
      </c>
      <c r="P348" s="12" t="str">
        <f t="shared" si="3"/>
        <v>Ethan_</v>
      </c>
      <c r="Q348" s="12" t="str">
        <f t="shared" si="4"/>
        <v>Fifield</v>
      </c>
      <c r="R348" s="12">
        <f t="shared" si="5"/>
        <v>10</v>
      </c>
      <c r="S348" s="12">
        <f t="shared" si="6"/>
        <v>227</v>
      </c>
      <c r="T348" s="12" t="str">
        <f>VLOOKUP(R348,'TEMP Data'!$E:$G,3)&amp;".com"&amp;vlookup(J348,'TEMP Data'!$A:$C,3)</f>
        <v>@hotmail.com.jp</v>
      </c>
    </row>
    <row r="349">
      <c r="A349" s="6" t="s">
        <v>1513</v>
      </c>
      <c r="B349" s="7" t="str">
        <f>vlookup(N349,'TEMP Data'!$M:$P,mod(R349,4)+1)</f>
        <v>Eitan</v>
      </c>
      <c r="C349" s="6" t="s">
        <v>1514</v>
      </c>
      <c r="D349" s="7" t="str">
        <f t="shared" si="1"/>
        <v>EKirkham83@gmail.com</v>
      </c>
      <c r="E349" s="8" t="str">
        <f t="shared" si="2"/>
        <v>2006-07-25</v>
      </c>
      <c r="F349" s="6"/>
      <c r="G349" s="13" t="s">
        <v>1515</v>
      </c>
      <c r="H349" s="9" t="s">
        <v>637</v>
      </c>
      <c r="I349" s="9" t="s">
        <v>79</v>
      </c>
      <c r="J349" s="9" t="s">
        <v>67</v>
      </c>
      <c r="K349" s="9">
        <v>87654.0</v>
      </c>
      <c r="L349" s="6" t="s">
        <v>1516</v>
      </c>
      <c r="M349" s="6" t="s">
        <v>27</v>
      </c>
      <c r="N349" s="10" t="s">
        <v>283</v>
      </c>
      <c r="O349" s="11">
        <v>38923.0</v>
      </c>
      <c r="P349" s="12" t="str">
        <f t="shared" si="3"/>
        <v>E</v>
      </c>
      <c r="Q349" s="12" t="str">
        <f t="shared" si="4"/>
        <v>Kirkham83</v>
      </c>
      <c r="R349" s="12">
        <f t="shared" si="5"/>
        <v>1</v>
      </c>
      <c r="S349" s="12">
        <f t="shared" si="6"/>
        <v>83</v>
      </c>
      <c r="T349" s="12" t="str">
        <f>VLOOKUP(R349,'TEMP Data'!$E:$G,3)&amp;".com"&amp;vlookup(J349,'TEMP Data'!$A:$C,3)</f>
        <v>@gmail.com</v>
      </c>
    </row>
    <row r="350">
      <c r="A350" s="6" t="s">
        <v>1517</v>
      </c>
      <c r="B350" s="7" t="str">
        <f>vlookup(N350,'TEMP Data'!$M:$P,mod(R350,4)+1)</f>
        <v>Greys</v>
      </c>
      <c r="C350" s="6" t="s">
        <v>1518</v>
      </c>
      <c r="D350" s="7" t="str">
        <f t="shared" si="1"/>
        <v>Grace_MacAlees@hotmail.com.gr</v>
      </c>
      <c r="E350" s="8" t="str">
        <f t="shared" si="2"/>
        <v>1975-08-21</v>
      </c>
      <c r="F350" s="6"/>
      <c r="G350" s="13" t="s">
        <v>1519</v>
      </c>
      <c r="H350" s="9" t="s">
        <v>130</v>
      </c>
      <c r="I350" s="9" t="s">
        <v>207</v>
      </c>
      <c r="J350" s="9" t="s">
        <v>131</v>
      </c>
      <c r="K350" s="9" t="s">
        <v>132</v>
      </c>
      <c r="L350" s="6" t="s">
        <v>1520</v>
      </c>
      <c r="M350" s="6" t="s">
        <v>27</v>
      </c>
      <c r="N350" s="10" t="s">
        <v>305</v>
      </c>
      <c r="O350" s="11">
        <v>27627.0</v>
      </c>
      <c r="P350" s="12" t="str">
        <f t="shared" si="3"/>
        <v>Grace_</v>
      </c>
      <c r="Q350" s="12" t="str">
        <f t="shared" si="4"/>
        <v>MacAlees</v>
      </c>
      <c r="R350" s="12">
        <f t="shared" si="5"/>
        <v>10</v>
      </c>
      <c r="S350" s="12">
        <f t="shared" si="6"/>
        <v>191</v>
      </c>
      <c r="T350" s="12" t="str">
        <f>VLOOKUP(R350,'TEMP Data'!$E:$G,3)&amp;".com"&amp;vlookup(J350,'TEMP Data'!$A:$C,3)</f>
        <v>@hotmail.com.gr</v>
      </c>
    </row>
    <row r="351">
      <c r="A351" s="6" t="s">
        <v>1521</v>
      </c>
      <c r="B351" s="7" t="str">
        <f>vlookup(N351,'TEMP Data'!$M:$P,mod(R351,4)+1)</f>
        <v>Grayce</v>
      </c>
      <c r="C351" s="6" t="s">
        <v>1522</v>
      </c>
      <c r="D351" s="7" t="str">
        <f t="shared" si="1"/>
        <v>Grace_Bingley@yahoo.com</v>
      </c>
      <c r="E351" s="8" t="str">
        <f t="shared" si="2"/>
        <v>1978-03-31</v>
      </c>
      <c r="F351" s="6" t="s">
        <v>58</v>
      </c>
      <c r="G351" s="13" t="s">
        <v>1523</v>
      </c>
      <c r="H351" s="9" t="s">
        <v>395</v>
      </c>
      <c r="I351" s="9" t="s">
        <v>66</v>
      </c>
      <c r="J351" s="9" t="s">
        <v>67</v>
      </c>
      <c r="K351" s="9">
        <v>23456.0</v>
      </c>
      <c r="L351" s="6" t="s">
        <v>1524</v>
      </c>
      <c r="M351" s="6" t="s">
        <v>27</v>
      </c>
      <c r="N351" s="10" t="s">
        <v>305</v>
      </c>
      <c r="O351" s="11">
        <v>28580.0</v>
      </c>
      <c r="P351" s="12" t="str">
        <f t="shared" si="3"/>
        <v>Grace_</v>
      </c>
      <c r="Q351" s="12" t="str">
        <f t="shared" si="4"/>
        <v>Bingley</v>
      </c>
      <c r="R351" s="12">
        <f t="shared" si="5"/>
        <v>9</v>
      </c>
      <c r="S351" s="12">
        <f t="shared" si="6"/>
        <v>101</v>
      </c>
      <c r="T351" s="12" t="str">
        <f>VLOOKUP(R351,'TEMP Data'!$E:$G,3)&amp;".com"&amp;vlookup(J351,'TEMP Data'!$A:$C,3)</f>
        <v>@yahoo.com</v>
      </c>
    </row>
    <row r="352">
      <c r="A352" s="6" t="s">
        <v>1525</v>
      </c>
      <c r="B352" s="7" t="str">
        <f>vlookup(N352,'TEMP Data'!$M:$P,mod(R352,4)+1)</f>
        <v>Grayce</v>
      </c>
      <c r="C352" s="6" t="s">
        <v>1526</v>
      </c>
      <c r="D352" s="7" t="str">
        <f t="shared" si="1"/>
        <v>Grace.Hefferon@mail.com.ca</v>
      </c>
      <c r="E352" s="8" t="str">
        <f t="shared" si="2"/>
        <v>1975-10-15</v>
      </c>
      <c r="F352" s="6" t="s">
        <v>45</v>
      </c>
      <c r="G352" s="13" t="s">
        <v>1527</v>
      </c>
      <c r="H352" s="9" t="s">
        <v>711</v>
      </c>
      <c r="I352" s="9" t="s">
        <v>712</v>
      </c>
      <c r="J352" s="9" t="s">
        <v>227</v>
      </c>
      <c r="K352" s="9" t="s">
        <v>713</v>
      </c>
      <c r="L352" s="6" t="s">
        <v>1528</v>
      </c>
      <c r="M352" s="6" t="s">
        <v>27</v>
      </c>
      <c r="N352" s="10" t="s">
        <v>305</v>
      </c>
      <c r="O352" s="11">
        <v>27682.0</v>
      </c>
      <c r="P352" s="12" t="str">
        <f t="shared" si="3"/>
        <v>Grace.</v>
      </c>
      <c r="Q352" s="12" t="str">
        <f t="shared" si="4"/>
        <v>Hefferon</v>
      </c>
      <c r="R352" s="12">
        <f t="shared" si="5"/>
        <v>5</v>
      </c>
      <c r="S352" s="12">
        <f t="shared" si="6"/>
        <v>186</v>
      </c>
      <c r="T352" s="12" t="str">
        <f>VLOOKUP(R352,'TEMP Data'!$E:$G,3)&amp;".com"&amp;vlookup(J352,'TEMP Data'!$A:$C,3)</f>
        <v>@mail.com.ca</v>
      </c>
    </row>
    <row r="353">
      <c r="A353" s="6" t="s">
        <v>1529</v>
      </c>
      <c r="B353" s="7" t="str">
        <f>vlookup(N353,'TEMP Data'!$M:$P,mod(R353,4)+1)</f>
        <v>Greys</v>
      </c>
      <c r="C353" s="6" t="s">
        <v>1530</v>
      </c>
      <c r="D353" s="7" t="str">
        <f t="shared" si="1"/>
        <v>Grace_Gee@hotmail.com</v>
      </c>
      <c r="E353" s="8" t="str">
        <f t="shared" si="2"/>
        <v>2003-10-11</v>
      </c>
      <c r="F353" s="6"/>
      <c r="G353" s="13" t="s">
        <v>1531</v>
      </c>
      <c r="H353" s="9" t="s">
        <v>914</v>
      </c>
      <c r="I353" s="9" t="s">
        <v>79</v>
      </c>
      <c r="J353" s="9" t="s">
        <v>67</v>
      </c>
      <c r="K353" s="9">
        <v>87654.0</v>
      </c>
      <c r="L353" s="6" t="s">
        <v>1532</v>
      </c>
      <c r="M353" s="6" t="s">
        <v>27</v>
      </c>
      <c r="N353" s="10" t="s">
        <v>305</v>
      </c>
      <c r="O353" s="11">
        <v>37905.0</v>
      </c>
      <c r="P353" s="12" t="str">
        <f t="shared" si="3"/>
        <v>Grace_</v>
      </c>
      <c r="Q353" s="12" t="str">
        <f t="shared" si="4"/>
        <v>Gee</v>
      </c>
      <c r="R353" s="12">
        <f t="shared" si="5"/>
        <v>10</v>
      </c>
      <c r="S353" s="12">
        <f t="shared" si="6"/>
        <v>22</v>
      </c>
      <c r="T353" s="12" t="str">
        <f>VLOOKUP(R353,'TEMP Data'!$E:$G,3)&amp;".com"&amp;vlookup(J353,'TEMP Data'!$A:$C,3)</f>
        <v>@hotmail.com</v>
      </c>
    </row>
    <row r="354">
      <c r="A354" s="6" t="s">
        <v>1533</v>
      </c>
      <c r="B354" s="7" t="str">
        <f>vlookup(N354,'TEMP Data'!$M:$P,mod(R354,4)+1)</f>
        <v>Isabela</v>
      </c>
      <c r="C354" s="6" t="s">
        <v>1534</v>
      </c>
      <c r="D354" s="7" t="str">
        <f t="shared" si="1"/>
        <v>Isabella_Purton@hotmail.com.uk</v>
      </c>
      <c r="E354" s="8" t="str">
        <f t="shared" si="2"/>
        <v/>
      </c>
      <c r="F354" s="6" t="s">
        <v>187</v>
      </c>
      <c r="G354" s="13" t="s">
        <v>1535</v>
      </c>
      <c r="H354" s="9" t="s">
        <v>176</v>
      </c>
      <c r="I354" s="9" t="s">
        <v>24</v>
      </c>
      <c r="J354" s="9" t="s">
        <v>177</v>
      </c>
      <c r="K354" s="9" t="s">
        <v>178</v>
      </c>
      <c r="L354" s="6" t="s">
        <v>1536</v>
      </c>
      <c r="M354" s="6" t="s">
        <v>27</v>
      </c>
      <c r="N354" s="10" t="s">
        <v>329</v>
      </c>
      <c r="O354" s="12"/>
      <c r="P354" s="12" t="str">
        <f t="shared" si="3"/>
        <v>Isabella_</v>
      </c>
      <c r="Q354" s="12" t="str">
        <f t="shared" si="4"/>
        <v>Purton</v>
      </c>
      <c r="R354" s="12">
        <f t="shared" si="5"/>
        <v>10</v>
      </c>
      <c r="S354" s="12">
        <f t="shared" si="6"/>
        <v>36</v>
      </c>
      <c r="T354" s="12" t="str">
        <f>VLOOKUP(R354,'TEMP Data'!$E:$G,3)&amp;".com"&amp;vlookup(J354,'TEMP Data'!$A:$C,3)</f>
        <v>@hotmail.com.uk</v>
      </c>
    </row>
    <row r="355">
      <c r="A355" s="6" t="s">
        <v>1537</v>
      </c>
      <c r="B355" s="7" t="str">
        <f>vlookup(N355,'TEMP Data'!$M:$P,mod(R355,4)+1)</f>
        <v>Isabella</v>
      </c>
      <c r="C355" s="6" t="s">
        <v>1538</v>
      </c>
      <c r="D355" s="7" t="str">
        <f t="shared" si="1"/>
        <v>Isabella_Spottiswoode@gmail.com.ar</v>
      </c>
      <c r="E355" s="8" t="str">
        <f t="shared" si="2"/>
        <v>1957-07-07</v>
      </c>
      <c r="F355" s="6" t="s">
        <v>45</v>
      </c>
      <c r="G355" s="13" t="s">
        <v>1539</v>
      </c>
      <c r="H355" s="9" t="s">
        <v>71</v>
      </c>
      <c r="I355" s="9" t="s">
        <v>33</v>
      </c>
      <c r="J355" s="9" t="s">
        <v>73</v>
      </c>
      <c r="K355" s="9" t="s">
        <v>943</v>
      </c>
      <c r="L355" s="6" t="s">
        <v>1540</v>
      </c>
      <c r="M355" s="6" t="s">
        <v>27</v>
      </c>
      <c r="N355" s="10" t="s">
        <v>329</v>
      </c>
      <c r="O355" s="11">
        <v>21008.0</v>
      </c>
      <c r="P355" s="12" t="str">
        <f t="shared" si="3"/>
        <v>Isabella_</v>
      </c>
      <c r="Q355" s="12" t="str">
        <f t="shared" si="4"/>
        <v>Spottiswoode</v>
      </c>
      <c r="R355" s="12">
        <f t="shared" si="5"/>
        <v>8</v>
      </c>
      <c r="S355" s="12">
        <f t="shared" si="6"/>
        <v>64</v>
      </c>
      <c r="T355" s="12" t="str">
        <f>VLOOKUP(R355,'TEMP Data'!$E:$G,3)&amp;".com"&amp;vlookup(J355,'TEMP Data'!$A:$C,3)</f>
        <v>@gmail.com.ar</v>
      </c>
    </row>
    <row r="356">
      <c r="A356" s="6" t="s">
        <v>1541</v>
      </c>
      <c r="B356" s="7" t="str">
        <f>vlookup(N356,'TEMP Data'!$M:$P,mod(R356,4)+1)</f>
        <v>Ysabella</v>
      </c>
      <c r="C356" s="6" t="s">
        <v>1542</v>
      </c>
      <c r="D356" s="7" t="str">
        <f t="shared" si="1"/>
        <v>IFinicj153@yahoo.com</v>
      </c>
      <c r="E356" s="8" t="str">
        <f t="shared" si="2"/>
        <v/>
      </c>
      <c r="F356" s="6" t="s">
        <v>45</v>
      </c>
      <c r="G356" s="13" t="s">
        <v>1543</v>
      </c>
      <c r="H356" s="9" t="s">
        <v>1544</v>
      </c>
      <c r="I356" s="9" t="s">
        <v>109</v>
      </c>
      <c r="J356" s="9" t="s">
        <v>67</v>
      </c>
      <c r="K356" s="9">
        <v>56789.0</v>
      </c>
      <c r="L356" s="6" t="s">
        <v>1545</v>
      </c>
      <c r="M356" s="6" t="s">
        <v>27</v>
      </c>
      <c r="N356" s="10" t="s">
        <v>329</v>
      </c>
      <c r="O356" s="12"/>
      <c r="P356" s="12" t="str">
        <f t="shared" si="3"/>
        <v>I</v>
      </c>
      <c r="Q356" s="12" t="str">
        <f t="shared" si="4"/>
        <v>Finicj153</v>
      </c>
      <c r="R356" s="12">
        <f t="shared" si="5"/>
        <v>3</v>
      </c>
      <c r="S356" s="12">
        <f t="shared" si="6"/>
        <v>153</v>
      </c>
      <c r="T356" s="12" t="str">
        <f>VLOOKUP(R356,'TEMP Data'!$E:$G,3)&amp;".com"&amp;vlookup(J356,'TEMP Data'!$A:$C,3)</f>
        <v>@yahoo.com</v>
      </c>
    </row>
    <row r="357">
      <c r="A357" s="6" t="s">
        <v>1546</v>
      </c>
      <c r="B357" s="7" t="str">
        <f>vlookup(N357,'TEMP Data'!$M:$P,mod(R357,4)+1)</f>
        <v>Isabella</v>
      </c>
      <c r="C357" s="6" t="s">
        <v>1547</v>
      </c>
      <c r="D357" s="7" t="str">
        <f t="shared" si="1"/>
        <v>IHassen211@apple.com.it</v>
      </c>
      <c r="E357" s="8" t="str">
        <f t="shared" si="2"/>
        <v/>
      </c>
      <c r="F357" s="6" t="s">
        <v>58</v>
      </c>
      <c r="G357" s="9" t="s">
        <v>1548</v>
      </c>
      <c r="H357" s="9" t="s">
        <v>389</v>
      </c>
      <c r="I357" s="9" t="s">
        <v>390</v>
      </c>
      <c r="J357" s="9" t="s">
        <v>54</v>
      </c>
      <c r="K357" s="9">
        <v>20121.0</v>
      </c>
      <c r="L357" s="6" t="s">
        <v>1549</v>
      </c>
      <c r="M357" s="6" t="s">
        <v>27</v>
      </c>
      <c r="N357" s="10" t="s">
        <v>329</v>
      </c>
      <c r="O357" s="12"/>
      <c r="P357" s="12" t="str">
        <f t="shared" si="3"/>
        <v>I</v>
      </c>
      <c r="Q357" s="12" t="str">
        <f t="shared" si="4"/>
        <v>Hassen211</v>
      </c>
      <c r="R357" s="12">
        <f t="shared" si="5"/>
        <v>4</v>
      </c>
      <c r="S357" s="12">
        <f t="shared" si="6"/>
        <v>211</v>
      </c>
      <c r="T357" s="12" t="str">
        <f>VLOOKUP(R357,'TEMP Data'!$E:$G,3)&amp;".com"&amp;vlookup(J357,'TEMP Data'!$A:$C,3)</f>
        <v>@apple.com.it</v>
      </c>
    </row>
    <row r="358">
      <c r="A358" s="6" t="s">
        <v>1550</v>
      </c>
      <c r="B358" s="7" t="str">
        <f>vlookup(N358,'TEMP Data'!$M:$P,mod(R358,4)+1)</f>
        <v>Jaims</v>
      </c>
      <c r="C358" s="6" t="s">
        <v>1551</v>
      </c>
      <c r="D358" s="7" t="str">
        <f t="shared" si="1"/>
        <v>James_Cranshaw@aol.com.es</v>
      </c>
      <c r="E358" s="8" t="str">
        <f t="shared" si="2"/>
        <v>1985-06-17</v>
      </c>
      <c r="F358" s="6" t="s">
        <v>45</v>
      </c>
      <c r="G358" s="13" t="s">
        <v>1552</v>
      </c>
      <c r="H358" s="9" t="s">
        <v>345</v>
      </c>
      <c r="I358" s="9" t="s">
        <v>346</v>
      </c>
      <c r="J358" s="9" t="s">
        <v>245</v>
      </c>
      <c r="K358" s="9">
        <v>8002.0</v>
      </c>
      <c r="L358" s="6" t="s">
        <v>1553</v>
      </c>
      <c r="M358" s="6" t="s">
        <v>27</v>
      </c>
      <c r="N358" s="10" t="s">
        <v>348</v>
      </c>
      <c r="O358" s="11">
        <v>31215.0</v>
      </c>
      <c r="P358" s="12" t="str">
        <f t="shared" si="3"/>
        <v>James_</v>
      </c>
      <c r="Q358" s="12" t="str">
        <f t="shared" si="4"/>
        <v>Cranshaw</v>
      </c>
      <c r="R358" s="12">
        <f t="shared" si="5"/>
        <v>6</v>
      </c>
      <c r="S358" s="12">
        <f t="shared" si="6"/>
        <v>66</v>
      </c>
      <c r="T358" s="12" t="str">
        <f>VLOOKUP(R358,'TEMP Data'!$E:$G,3)&amp;".com"&amp;vlookup(J358,'TEMP Data'!$A:$C,3)</f>
        <v>@aol.com.es</v>
      </c>
    </row>
    <row r="359">
      <c r="A359" s="6" t="s">
        <v>1554</v>
      </c>
      <c r="B359" s="7" t="str">
        <f>vlookup(N359,'TEMP Data'!$M:$P,mod(R359,4)+1)</f>
        <v>Jaymes</v>
      </c>
      <c r="C359" s="6" t="s">
        <v>435</v>
      </c>
      <c r="D359" s="7" t="str">
        <f t="shared" si="1"/>
        <v>James_Whatling@yahoo.com.jp</v>
      </c>
      <c r="E359" s="8" t="str">
        <f t="shared" si="2"/>
        <v>1977-05-19</v>
      </c>
      <c r="F359" s="6"/>
      <c r="G359" s="13" t="s">
        <v>1555</v>
      </c>
      <c r="H359" s="9" t="s">
        <v>280</v>
      </c>
      <c r="I359" s="9" t="s">
        <v>280</v>
      </c>
      <c r="J359" s="9" t="s">
        <v>40</v>
      </c>
      <c r="K359" s="9" t="s">
        <v>281</v>
      </c>
      <c r="L359" s="6"/>
      <c r="M359" s="6" t="s">
        <v>27</v>
      </c>
      <c r="N359" s="10" t="s">
        <v>348</v>
      </c>
      <c r="O359" s="11">
        <v>28264.0</v>
      </c>
      <c r="P359" s="12" t="str">
        <f t="shared" si="3"/>
        <v>James_</v>
      </c>
      <c r="Q359" s="12" t="str">
        <f t="shared" si="4"/>
        <v>Whatling</v>
      </c>
      <c r="R359" s="12">
        <f t="shared" si="5"/>
        <v>9</v>
      </c>
      <c r="S359" s="12">
        <f t="shared" si="6"/>
        <v>96</v>
      </c>
      <c r="T359" s="12" t="str">
        <f>VLOOKUP(R359,'TEMP Data'!$E:$G,3)&amp;".com"&amp;vlookup(J359,'TEMP Data'!$A:$C,3)</f>
        <v>@yahoo.com.jp</v>
      </c>
    </row>
    <row r="360">
      <c r="A360" s="6" t="s">
        <v>1556</v>
      </c>
      <c r="B360" s="7" t="str">
        <f>vlookup(N360,'TEMP Data'!$M:$P,mod(R360,4)+1)</f>
        <v>Jaymes</v>
      </c>
      <c r="C360" s="6" t="s">
        <v>1557</v>
      </c>
      <c r="D360" s="7" t="str">
        <f t="shared" si="1"/>
        <v>James.Shuttlewood@mail.com</v>
      </c>
      <c r="E360" s="8" t="str">
        <f t="shared" si="2"/>
        <v>1957-12-10</v>
      </c>
      <c r="F360" s="6" t="s">
        <v>58</v>
      </c>
      <c r="G360" s="13" t="s">
        <v>1558</v>
      </c>
      <c r="H360" s="9" t="s">
        <v>1559</v>
      </c>
      <c r="I360" s="9" t="s">
        <v>79</v>
      </c>
      <c r="J360" s="9" t="s">
        <v>67</v>
      </c>
      <c r="K360" s="9">
        <v>23456.0</v>
      </c>
      <c r="L360" s="6" t="s">
        <v>1560</v>
      </c>
      <c r="M360" s="6" t="s">
        <v>27</v>
      </c>
      <c r="N360" s="10" t="s">
        <v>348</v>
      </c>
      <c r="O360" s="11">
        <v>21164.0</v>
      </c>
      <c r="P360" s="12" t="str">
        <f t="shared" si="3"/>
        <v>James.</v>
      </c>
      <c r="Q360" s="12" t="str">
        <f t="shared" si="4"/>
        <v>Shuttlewood</v>
      </c>
      <c r="R360" s="12">
        <f t="shared" si="5"/>
        <v>5</v>
      </c>
      <c r="S360" s="12">
        <f t="shared" si="6"/>
        <v>22</v>
      </c>
      <c r="T360" s="12" t="str">
        <f>VLOOKUP(R360,'TEMP Data'!$E:$G,3)&amp;".com"&amp;vlookup(J360,'TEMP Data'!$A:$C,3)</f>
        <v>@mail.com</v>
      </c>
    </row>
    <row r="361">
      <c r="A361" s="6" t="s">
        <v>1561</v>
      </c>
      <c r="B361" s="7" t="str">
        <f>vlookup(N361,'TEMP Data'!$M:$P,mod(R361,4)+1)</f>
        <v>Jaymes</v>
      </c>
      <c r="C361" s="6" t="s">
        <v>1562</v>
      </c>
      <c r="D361" s="7" t="str">
        <f t="shared" si="1"/>
        <v>James_Downe@yahoo.com.de</v>
      </c>
      <c r="E361" s="8" t="str">
        <f t="shared" si="2"/>
        <v>2007-09-02</v>
      </c>
      <c r="F361" s="6" t="s">
        <v>58</v>
      </c>
      <c r="G361" s="13" t="s">
        <v>1563</v>
      </c>
      <c r="H361" s="9" t="s">
        <v>102</v>
      </c>
      <c r="I361" s="9" t="s">
        <v>102</v>
      </c>
      <c r="J361" s="9" t="s">
        <v>86</v>
      </c>
      <c r="K361" s="9">
        <v>10117.0</v>
      </c>
      <c r="L361" s="6"/>
      <c r="M361" s="6" t="s">
        <v>27</v>
      </c>
      <c r="N361" s="10" t="s">
        <v>348</v>
      </c>
      <c r="O361" s="11">
        <v>39327.0</v>
      </c>
      <c r="P361" s="12" t="str">
        <f t="shared" si="3"/>
        <v>James_</v>
      </c>
      <c r="Q361" s="12" t="str">
        <f t="shared" si="4"/>
        <v>Downe</v>
      </c>
      <c r="R361" s="12">
        <f t="shared" si="5"/>
        <v>9</v>
      </c>
      <c r="S361" s="12">
        <f t="shared" si="6"/>
        <v>239</v>
      </c>
      <c r="T361" s="12" t="str">
        <f>VLOOKUP(R361,'TEMP Data'!$E:$G,3)&amp;".com"&amp;vlookup(J361,'TEMP Data'!$A:$C,3)</f>
        <v>@yahoo.com.de</v>
      </c>
    </row>
    <row r="362">
      <c r="A362" s="6" t="s">
        <v>1564</v>
      </c>
      <c r="B362" s="7" t="str">
        <f>vlookup(N362,'TEMP Data'!$M:$P,mod(R362,4)+1)</f>
        <v>Josef</v>
      </c>
      <c r="C362" s="6" t="s">
        <v>1565</v>
      </c>
      <c r="D362" s="7" t="str">
        <f t="shared" si="1"/>
        <v>Joseph.Burg@mail.com</v>
      </c>
      <c r="E362" s="8" t="str">
        <f t="shared" si="2"/>
        <v>1979-11-20</v>
      </c>
      <c r="F362" s="6" t="s">
        <v>58</v>
      </c>
      <c r="G362" s="9" t="s">
        <v>1566</v>
      </c>
      <c r="H362" s="9" t="s">
        <v>608</v>
      </c>
      <c r="I362" s="9" t="s">
        <v>79</v>
      </c>
      <c r="J362" s="9" t="s">
        <v>67</v>
      </c>
      <c r="K362" s="9">
        <v>10001.0</v>
      </c>
      <c r="L362" s="6" t="s">
        <v>1567</v>
      </c>
      <c r="M362" s="6" t="s">
        <v>27</v>
      </c>
      <c r="N362" s="10" t="s">
        <v>365</v>
      </c>
      <c r="O362" s="11">
        <v>29179.0</v>
      </c>
      <c r="P362" s="12" t="str">
        <f t="shared" si="3"/>
        <v>Joseph.</v>
      </c>
      <c r="Q362" s="12" t="str">
        <f t="shared" si="4"/>
        <v>Burg</v>
      </c>
      <c r="R362" s="12">
        <f t="shared" si="5"/>
        <v>5</v>
      </c>
      <c r="S362" s="12">
        <f t="shared" si="6"/>
        <v>169</v>
      </c>
      <c r="T362" s="12" t="str">
        <f>VLOOKUP(R362,'TEMP Data'!$E:$G,3)&amp;".com"&amp;vlookup(J362,'TEMP Data'!$A:$C,3)</f>
        <v>@mail.com</v>
      </c>
    </row>
    <row r="363">
      <c r="A363" s="6" t="s">
        <v>1568</v>
      </c>
      <c r="B363" s="7" t="str">
        <f>vlookup(N363,'TEMP Data'!$M:$P,mod(R363,4)+1)</f>
        <v>Josef</v>
      </c>
      <c r="C363" s="6" t="s">
        <v>756</v>
      </c>
      <c r="D363" s="7" t="str">
        <f t="shared" si="1"/>
        <v>Joseph.Roddell@mail.com.pt</v>
      </c>
      <c r="E363" s="8" t="str">
        <f t="shared" si="2"/>
        <v>1961-05-02</v>
      </c>
      <c r="F363" s="6" t="s">
        <v>58</v>
      </c>
      <c r="G363" s="13" t="s">
        <v>1569</v>
      </c>
      <c r="H363" s="9" t="s">
        <v>295</v>
      </c>
      <c r="I363" s="9" t="s">
        <v>295</v>
      </c>
      <c r="J363" s="9" t="s">
        <v>296</v>
      </c>
      <c r="K363" s="9" t="s">
        <v>297</v>
      </c>
      <c r="L363" s="6"/>
      <c r="M363" s="6" t="s">
        <v>27</v>
      </c>
      <c r="N363" s="10" t="s">
        <v>365</v>
      </c>
      <c r="O363" s="11">
        <v>22403.0</v>
      </c>
      <c r="P363" s="12" t="str">
        <f t="shared" si="3"/>
        <v>Joseph.</v>
      </c>
      <c r="Q363" s="12" t="str">
        <f t="shared" si="4"/>
        <v>Roddell</v>
      </c>
      <c r="R363" s="12">
        <f t="shared" si="5"/>
        <v>5</v>
      </c>
      <c r="S363" s="12">
        <f t="shared" si="6"/>
        <v>168</v>
      </c>
      <c r="T363" s="12" t="str">
        <f>VLOOKUP(R363,'TEMP Data'!$E:$G,3)&amp;".com"&amp;vlookup(J363,'TEMP Data'!$A:$C,3)</f>
        <v>@mail.com.pt</v>
      </c>
    </row>
    <row r="364">
      <c r="A364" s="6" t="s">
        <v>1570</v>
      </c>
      <c r="B364" s="7" t="str">
        <f>vlookup(N364,'TEMP Data'!$M:$P,mod(R364,4)+1)</f>
        <v>Josif</v>
      </c>
      <c r="C364" s="6" t="s">
        <v>1571</v>
      </c>
      <c r="D364" s="7" t="str">
        <f t="shared" si="1"/>
        <v>Joseph_Lease@hotmail.com.br</v>
      </c>
      <c r="E364" s="8" t="str">
        <f t="shared" si="2"/>
        <v>1959-11-06</v>
      </c>
      <c r="F364" s="6" t="s">
        <v>45</v>
      </c>
      <c r="G364" s="13" t="s">
        <v>1572</v>
      </c>
      <c r="H364" s="9" t="s">
        <v>1187</v>
      </c>
      <c r="I364" s="9" t="s">
        <v>1187</v>
      </c>
      <c r="J364" s="9" t="s">
        <v>420</v>
      </c>
      <c r="K364" s="9" t="s">
        <v>1246</v>
      </c>
      <c r="L364" s="6" t="s">
        <v>1573</v>
      </c>
      <c r="M364" s="6" t="s">
        <v>27</v>
      </c>
      <c r="N364" s="10" t="s">
        <v>365</v>
      </c>
      <c r="O364" s="11">
        <v>21860.0</v>
      </c>
      <c r="P364" s="12" t="str">
        <f t="shared" si="3"/>
        <v>Joseph_</v>
      </c>
      <c r="Q364" s="12" t="str">
        <f t="shared" si="4"/>
        <v>Lease</v>
      </c>
      <c r="R364" s="12">
        <f t="shared" si="5"/>
        <v>7</v>
      </c>
      <c r="S364" s="12">
        <f t="shared" si="6"/>
        <v>185</v>
      </c>
      <c r="T364" s="12" t="str">
        <f>VLOOKUP(R364,'TEMP Data'!$E:$G,3)&amp;".com"&amp;vlookup(J364,'TEMP Data'!$A:$C,3)</f>
        <v>@hotmail.com.br</v>
      </c>
    </row>
    <row r="365">
      <c r="A365" s="6" t="s">
        <v>1574</v>
      </c>
      <c r="B365" s="7" t="str">
        <f>vlookup(N365,'TEMP Data'!$M:$P,mod(R365,4)+1)</f>
        <v>Josif</v>
      </c>
      <c r="C365" s="6" t="s">
        <v>1575</v>
      </c>
      <c r="D365" s="7" t="str">
        <f t="shared" si="1"/>
        <v>Joseph_Schiefersten@hotmail.com.se</v>
      </c>
      <c r="E365" s="8" t="str">
        <f t="shared" si="2"/>
        <v>2004-12-20</v>
      </c>
      <c r="F365" s="6" t="s">
        <v>45</v>
      </c>
      <c r="G365" s="13" t="s">
        <v>1576</v>
      </c>
      <c r="H365" s="9" t="s">
        <v>688</v>
      </c>
      <c r="I365" s="9" t="s">
        <v>33</v>
      </c>
      <c r="J365" s="9" t="s">
        <v>689</v>
      </c>
      <c r="K365" s="9">
        <v>11120.0</v>
      </c>
      <c r="L365" s="6"/>
      <c r="M365" s="6" t="s">
        <v>27</v>
      </c>
      <c r="N365" s="10" t="s">
        <v>365</v>
      </c>
      <c r="O365" s="11">
        <v>38341.0</v>
      </c>
      <c r="P365" s="12" t="str">
        <f t="shared" si="3"/>
        <v>Joseph_</v>
      </c>
      <c r="Q365" s="12" t="str">
        <f t="shared" si="4"/>
        <v>Schiefersten</v>
      </c>
      <c r="R365" s="12">
        <f t="shared" si="5"/>
        <v>7</v>
      </c>
      <c r="S365" s="12">
        <f t="shared" si="6"/>
        <v>177</v>
      </c>
      <c r="T365" s="12" t="str">
        <f>VLOOKUP(R365,'TEMP Data'!$E:$G,3)&amp;".com"&amp;vlookup(J365,'TEMP Data'!$A:$C,3)</f>
        <v>@hotmail.com.se</v>
      </c>
    </row>
    <row r="366">
      <c r="A366" s="6" t="s">
        <v>1577</v>
      </c>
      <c r="B366" s="7" t="str">
        <f>vlookup(N366,'TEMP Data'!$M:$P,mod(R366,4)+1)</f>
        <v>Katarina</v>
      </c>
      <c r="C366" s="6" t="s">
        <v>1349</v>
      </c>
      <c r="D366" s="7" t="str">
        <f t="shared" si="1"/>
        <v>KBengoechea23@yahoo.com.jp</v>
      </c>
      <c r="E366" s="8" t="str">
        <f t="shared" si="2"/>
        <v>1993-08-14</v>
      </c>
      <c r="F366" s="6" t="s">
        <v>45</v>
      </c>
      <c r="G366" s="13" t="s">
        <v>1578</v>
      </c>
      <c r="H366" s="9" t="s">
        <v>39</v>
      </c>
      <c r="I366" s="9" t="s">
        <v>33</v>
      </c>
      <c r="J366" s="9" t="s">
        <v>40</v>
      </c>
      <c r="K366" s="9" t="s">
        <v>41</v>
      </c>
      <c r="L366" s="6"/>
      <c r="M366" s="6" t="s">
        <v>27</v>
      </c>
      <c r="N366" s="10" t="s">
        <v>382</v>
      </c>
      <c r="O366" s="11">
        <v>34195.0</v>
      </c>
      <c r="P366" s="12" t="str">
        <f t="shared" si="3"/>
        <v>K</v>
      </c>
      <c r="Q366" s="12" t="str">
        <f t="shared" si="4"/>
        <v>Bengoechea23</v>
      </c>
      <c r="R366" s="12">
        <f t="shared" si="5"/>
        <v>3</v>
      </c>
      <c r="S366" s="12">
        <f t="shared" si="6"/>
        <v>23</v>
      </c>
      <c r="T366" s="12" t="str">
        <f>VLOOKUP(R366,'TEMP Data'!$E:$G,3)&amp;".com"&amp;vlookup(J366,'TEMP Data'!$A:$C,3)</f>
        <v>@yahoo.com.jp</v>
      </c>
    </row>
    <row r="367">
      <c r="A367" s="6" t="s">
        <v>1579</v>
      </c>
      <c r="B367" s="7" t="str">
        <f>vlookup(N367,'TEMP Data'!$M:$P,mod(R367,4)+1)</f>
        <v>Katarina</v>
      </c>
      <c r="C367" s="6" t="s">
        <v>1580</v>
      </c>
      <c r="D367" s="7" t="str">
        <f t="shared" si="1"/>
        <v>Katherine_Bushe@hotmail.com.ch</v>
      </c>
      <c r="E367" s="8" t="str">
        <f t="shared" si="2"/>
        <v>1985-05-23</v>
      </c>
      <c r="F367" s="6" t="s">
        <v>187</v>
      </c>
      <c r="G367" s="9" t="s">
        <v>1581</v>
      </c>
      <c r="H367" s="9" t="s">
        <v>220</v>
      </c>
      <c r="I367" s="9" t="s">
        <v>220</v>
      </c>
      <c r="J367" s="9" t="s">
        <v>221</v>
      </c>
      <c r="K367" s="9">
        <v>8001.0</v>
      </c>
      <c r="L367" s="6"/>
      <c r="M367" s="6" t="s">
        <v>27</v>
      </c>
      <c r="N367" s="10" t="s">
        <v>382</v>
      </c>
      <c r="O367" s="11">
        <v>31190.0</v>
      </c>
      <c r="P367" s="12" t="str">
        <f t="shared" si="3"/>
        <v>Katherine_</v>
      </c>
      <c r="Q367" s="12" t="str">
        <f t="shared" si="4"/>
        <v>Bushe</v>
      </c>
      <c r="R367" s="12">
        <f t="shared" si="5"/>
        <v>7</v>
      </c>
      <c r="S367" s="12">
        <f t="shared" si="6"/>
        <v>121</v>
      </c>
      <c r="T367" s="12" t="str">
        <f>VLOOKUP(R367,'TEMP Data'!$E:$G,3)&amp;".com"&amp;vlookup(J367,'TEMP Data'!$A:$C,3)</f>
        <v>@hotmail.com.ch</v>
      </c>
    </row>
    <row r="368">
      <c r="A368" s="6" t="s">
        <v>1582</v>
      </c>
      <c r="B368" s="7" t="str">
        <f>vlookup(N368,'TEMP Data'!$M:$P,mod(R368,4)+1)</f>
        <v>Katherine</v>
      </c>
      <c r="C368" s="6" t="s">
        <v>1583</v>
      </c>
      <c r="D368" s="7" t="str">
        <f t="shared" si="1"/>
        <v>Katherine_Kisbee@gmail.com.it</v>
      </c>
      <c r="E368" s="8" t="str">
        <f t="shared" si="2"/>
        <v/>
      </c>
      <c r="F368" s="6"/>
      <c r="G368" s="13" t="s">
        <v>1584</v>
      </c>
      <c r="H368" s="9" t="s">
        <v>389</v>
      </c>
      <c r="I368" s="9" t="s">
        <v>390</v>
      </c>
      <c r="J368" s="9" t="s">
        <v>54</v>
      </c>
      <c r="K368" s="9">
        <v>20121.0</v>
      </c>
      <c r="L368" s="6" t="s">
        <v>1585</v>
      </c>
      <c r="M368" s="6" t="s">
        <v>27</v>
      </c>
      <c r="N368" s="10" t="s">
        <v>382</v>
      </c>
      <c r="O368" s="12"/>
      <c r="P368" s="12" t="str">
        <f t="shared" si="3"/>
        <v>Katherine_</v>
      </c>
      <c r="Q368" s="12" t="str">
        <f t="shared" si="4"/>
        <v>Kisbee</v>
      </c>
      <c r="R368" s="12">
        <f t="shared" si="5"/>
        <v>8</v>
      </c>
      <c r="S368" s="12">
        <f t="shared" si="6"/>
        <v>0</v>
      </c>
      <c r="T368" s="12" t="str">
        <f>VLOOKUP(R368,'TEMP Data'!$E:$G,3)&amp;".com"&amp;vlookup(J368,'TEMP Data'!$A:$C,3)</f>
        <v>@gmail.com.it</v>
      </c>
    </row>
    <row r="369">
      <c r="A369" s="6" t="s">
        <v>1586</v>
      </c>
      <c r="B369" s="7" t="str">
        <f>vlookup(N369,'TEMP Data'!$M:$P,mod(R369,4)+1)</f>
        <v>Katherine</v>
      </c>
      <c r="C369" s="6" t="s">
        <v>1587</v>
      </c>
      <c r="D369" s="7" t="str">
        <f t="shared" si="1"/>
        <v>Katherine_Usherwood@gmail.com.co</v>
      </c>
      <c r="E369" s="8" t="str">
        <f t="shared" si="2"/>
        <v/>
      </c>
      <c r="F369" s="6" t="s">
        <v>58</v>
      </c>
      <c r="G369" s="9" t="s">
        <v>1588</v>
      </c>
      <c r="H369" s="9" t="s">
        <v>667</v>
      </c>
      <c r="I369" s="9" t="s">
        <v>33</v>
      </c>
      <c r="J369" s="9" t="s">
        <v>668</v>
      </c>
      <c r="K369" s="9">
        <v>110321.0</v>
      </c>
      <c r="L369" s="6"/>
      <c r="M369" s="6" t="s">
        <v>27</v>
      </c>
      <c r="N369" s="10" t="s">
        <v>382</v>
      </c>
      <c r="O369" s="12"/>
      <c r="P369" s="12" t="str">
        <f t="shared" si="3"/>
        <v>Katherine_</v>
      </c>
      <c r="Q369" s="12" t="str">
        <f t="shared" si="4"/>
        <v>Usherwood</v>
      </c>
      <c r="R369" s="12">
        <f t="shared" si="5"/>
        <v>8</v>
      </c>
      <c r="S369" s="12">
        <f t="shared" si="6"/>
        <v>132</v>
      </c>
      <c r="T369" s="12" t="str">
        <f>VLOOKUP(R369,'TEMP Data'!$E:$G,3)&amp;".com"&amp;vlookup(J369,'TEMP Data'!$A:$C,3)</f>
        <v>@gmail.com.co</v>
      </c>
    </row>
    <row r="370">
      <c r="A370" s="6" t="s">
        <v>1589</v>
      </c>
      <c r="B370" s="7" t="str">
        <f>vlookup(N370,'TEMP Data'!$M:$P,mod(R370,4)+1)</f>
        <v>Lillie</v>
      </c>
      <c r="C370" s="6" t="s">
        <v>1590</v>
      </c>
      <c r="D370" s="7" t="str">
        <f t="shared" si="1"/>
        <v>LMcCahey24@gmail.com.fr</v>
      </c>
      <c r="E370" s="8" t="str">
        <f t="shared" si="2"/>
        <v>2005-08-20</v>
      </c>
      <c r="F370" s="6" t="s">
        <v>58</v>
      </c>
      <c r="G370" s="9" t="s">
        <v>1591</v>
      </c>
      <c r="H370" s="9" t="s">
        <v>147</v>
      </c>
      <c r="I370" s="9" t="s">
        <v>183</v>
      </c>
      <c r="J370" s="9" t="s">
        <v>148</v>
      </c>
      <c r="K370" s="9">
        <v>75003.0</v>
      </c>
      <c r="L370" s="6" t="s">
        <v>1592</v>
      </c>
      <c r="M370" s="6" t="s">
        <v>27</v>
      </c>
      <c r="N370" s="10" t="s">
        <v>400</v>
      </c>
      <c r="O370" s="11">
        <v>38584.0</v>
      </c>
      <c r="P370" s="12" t="str">
        <f t="shared" si="3"/>
        <v>L</v>
      </c>
      <c r="Q370" s="12" t="str">
        <f t="shared" si="4"/>
        <v>McCahey24</v>
      </c>
      <c r="R370" s="12">
        <f t="shared" si="5"/>
        <v>1</v>
      </c>
      <c r="S370" s="12">
        <f t="shared" si="6"/>
        <v>24</v>
      </c>
      <c r="T370" s="12" t="str">
        <f>VLOOKUP(R370,'TEMP Data'!$E:$G,3)&amp;".com"&amp;vlookup(J370,'TEMP Data'!$A:$C,3)</f>
        <v>@gmail.com.fr</v>
      </c>
    </row>
    <row r="371">
      <c r="A371" s="6" t="s">
        <v>1593</v>
      </c>
      <c r="B371" s="7" t="str">
        <f>vlookup(N371,'TEMP Data'!$M:$P,mod(R371,4)+1)</f>
        <v>Lillie</v>
      </c>
      <c r="C371" s="6" t="s">
        <v>1594</v>
      </c>
      <c r="D371" s="7" t="str">
        <f t="shared" si="1"/>
        <v>LOsler243@gmail.com.de</v>
      </c>
      <c r="E371" s="8" t="str">
        <f t="shared" si="2"/>
        <v>1962-06-23</v>
      </c>
      <c r="F371" s="6" t="s">
        <v>45</v>
      </c>
      <c r="G371" s="13" t="s">
        <v>1595</v>
      </c>
      <c r="H371" s="9" t="s">
        <v>85</v>
      </c>
      <c r="I371" s="9" t="s">
        <v>85</v>
      </c>
      <c r="J371" s="9" t="s">
        <v>86</v>
      </c>
      <c r="K371" s="9">
        <v>20095.0</v>
      </c>
      <c r="L371" s="6" t="s">
        <v>1596</v>
      </c>
      <c r="M371" s="6" t="s">
        <v>27</v>
      </c>
      <c r="N371" s="10" t="s">
        <v>400</v>
      </c>
      <c r="O371" s="11">
        <v>22820.0</v>
      </c>
      <c r="P371" s="12" t="str">
        <f t="shared" si="3"/>
        <v>L</v>
      </c>
      <c r="Q371" s="12" t="str">
        <f t="shared" si="4"/>
        <v>Osler243</v>
      </c>
      <c r="R371" s="12">
        <f t="shared" si="5"/>
        <v>1</v>
      </c>
      <c r="S371" s="12">
        <f t="shared" si="6"/>
        <v>243</v>
      </c>
      <c r="T371" s="12" t="str">
        <f>VLOOKUP(R371,'TEMP Data'!$E:$G,3)&amp;".com"&amp;vlookup(J371,'TEMP Data'!$A:$C,3)</f>
        <v>@gmail.com.de</v>
      </c>
    </row>
    <row r="372">
      <c r="A372" s="6" t="s">
        <v>1597</v>
      </c>
      <c r="B372" s="7" t="str">
        <f>vlookup(N372,'TEMP Data'!$M:$P,mod(R372,4)+1)</f>
        <v>Lillie</v>
      </c>
      <c r="C372" s="6" t="s">
        <v>1598</v>
      </c>
      <c r="D372" s="7" t="str">
        <f t="shared" si="1"/>
        <v>LMacGillavery6@gmail.com.jp</v>
      </c>
      <c r="E372" s="8" t="str">
        <f t="shared" si="2"/>
        <v>1988-10-08</v>
      </c>
      <c r="F372" s="6" t="s">
        <v>187</v>
      </c>
      <c r="G372" s="13" t="s">
        <v>1599</v>
      </c>
      <c r="H372" s="9" t="s">
        <v>39</v>
      </c>
      <c r="I372" s="9" t="s">
        <v>39</v>
      </c>
      <c r="J372" s="9" t="s">
        <v>40</v>
      </c>
      <c r="K372" s="9" t="s">
        <v>41</v>
      </c>
      <c r="L372" s="6"/>
      <c r="M372" s="6" t="s">
        <v>27</v>
      </c>
      <c r="N372" s="10" t="s">
        <v>400</v>
      </c>
      <c r="O372" s="11">
        <v>32424.0</v>
      </c>
      <c r="P372" s="12" t="str">
        <f t="shared" si="3"/>
        <v>L</v>
      </c>
      <c r="Q372" s="12" t="str">
        <f t="shared" si="4"/>
        <v>MacGillavery6</v>
      </c>
      <c r="R372" s="12">
        <f t="shared" si="5"/>
        <v>1</v>
      </c>
      <c r="S372" s="12">
        <f t="shared" si="6"/>
        <v>6</v>
      </c>
      <c r="T372" s="12" t="str">
        <f>VLOOKUP(R372,'TEMP Data'!$E:$G,3)&amp;".com"&amp;vlookup(J372,'TEMP Data'!$A:$C,3)</f>
        <v>@gmail.com.jp</v>
      </c>
    </row>
    <row r="373">
      <c r="A373" s="6" t="s">
        <v>1600</v>
      </c>
      <c r="B373" s="7" t="str">
        <f>vlookup(N373,'TEMP Data'!$M:$P,mod(R373,4)+1)</f>
        <v>Lillie</v>
      </c>
      <c r="C373" s="6" t="s">
        <v>1601</v>
      </c>
      <c r="D373" s="7" t="str">
        <f t="shared" si="1"/>
        <v>Lily_Camus@yahoo.com.de</v>
      </c>
      <c r="E373" s="8" t="str">
        <f t="shared" si="2"/>
        <v/>
      </c>
      <c r="F373" s="6" t="s">
        <v>45</v>
      </c>
      <c r="G373" s="9" t="s">
        <v>1602</v>
      </c>
      <c r="H373" s="9" t="s">
        <v>85</v>
      </c>
      <c r="I373" s="9" t="s">
        <v>85</v>
      </c>
      <c r="J373" s="9" t="s">
        <v>86</v>
      </c>
      <c r="K373" s="9">
        <v>20095.0</v>
      </c>
      <c r="L373" s="6" t="s">
        <v>1603</v>
      </c>
      <c r="M373" s="6" t="s">
        <v>27</v>
      </c>
      <c r="N373" s="10" t="s">
        <v>400</v>
      </c>
      <c r="O373" s="12"/>
      <c r="P373" s="12" t="str">
        <f t="shared" si="3"/>
        <v>Lily_</v>
      </c>
      <c r="Q373" s="12" t="str">
        <f t="shared" si="4"/>
        <v>Camus</v>
      </c>
      <c r="R373" s="12">
        <f t="shared" si="5"/>
        <v>9</v>
      </c>
      <c r="S373" s="12">
        <f t="shared" si="6"/>
        <v>3</v>
      </c>
      <c r="T373" s="12" t="str">
        <f>VLOOKUP(R373,'TEMP Data'!$E:$G,3)&amp;".com"&amp;vlookup(J373,'TEMP Data'!$A:$C,3)</f>
        <v>@yahoo.com.de</v>
      </c>
    </row>
    <row r="374">
      <c r="A374" s="6" t="s">
        <v>1604</v>
      </c>
      <c r="B374" s="7" t="str">
        <f>vlookup(N374,'TEMP Data'!$M:$P,mod(R374,4)+1)</f>
        <v>Maddison</v>
      </c>
      <c r="C374" s="6" t="s">
        <v>1605</v>
      </c>
      <c r="D374" s="7" t="str">
        <f t="shared" si="1"/>
        <v>Madison_Zucker@aol.com.mx</v>
      </c>
      <c r="E374" s="8" t="str">
        <f t="shared" si="2"/>
        <v>1971-04-11</v>
      </c>
      <c r="F374" s="6" t="s">
        <v>58</v>
      </c>
      <c r="G374" s="13" t="s">
        <v>1606</v>
      </c>
      <c r="H374" s="9" t="s">
        <v>212</v>
      </c>
      <c r="I374" s="9" t="s">
        <v>33</v>
      </c>
      <c r="J374" s="9" t="s">
        <v>214</v>
      </c>
      <c r="K374" s="9">
        <v>6010.0</v>
      </c>
      <c r="L374" s="6"/>
      <c r="M374" s="6" t="s">
        <v>27</v>
      </c>
      <c r="N374" s="10" t="s">
        <v>423</v>
      </c>
      <c r="O374" s="11">
        <v>26034.0</v>
      </c>
      <c r="P374" s="12" t="str">
        <f t="shared" si="3"/>
        <v>Madison_</v>
      </c>
      <c r="Q374" s="12" t="str">
        <f t="shared" si="4"/>
        <v>Zucker</v>
      </c>
      <c r="R374" s="12">
        <f t="shared" si="5"/>
        <v>6</v>
      </c>
      <c r="S374" s="12">
        <f t="shared" si="6"/>
        <v>121</v>
      </c>
      <c r="T374" s="12" t="str">
        <f>VLOOKUP(R374,'TEMP Data'!$E:$G,3)&amp;".com"&amp;vlookup(J374,'TEMP Data'!$A:$C,3)</f>
        <v>@aol.com.mx</v>
      </c>
    </row>
    <row r="375">
      <c r="A375" s="6" t="s">
        <v>1607</v>
      </c>
      <c r="B375" s="7" t="str">
        <f>vlookup(N375,'TEMP Data'!$M:$P,mod(R375,4)+1)</f>
        <v>Madyson</v>
      </c>
      <c r="C375" s="6" t="s">
        <v>1608</v>
      </c>
      <c r="D375" s="7" t="str">
        <f t="shared" si="1"/>
        <v>Madison_Dibdale@hotmail.com.no</v>
      </c>
      <c r="E375" s="8" t="str">
        <f t="shared" si="2"/>
        <v>2000-05-23</v>
      </c>
      <c r="F375" s="6" t="s">
        <v>45</v>
      </c>
      <c r="G375" s="13" t="s">
        <v>1609</v>
      </c>
      <c r="H375" s="9" t="s">
        <v>352</v>
      </c>
      <c r="I375" s="9" t="s">
        <v>352</v>
      </c>
      <c r="J375" s="9" t="s">
        <v>353</v>
      </c>
      <c r="K375" s="9">
        <v>10.0</v>
      </c>
      <c r="L375" s="6" t="s">
        <v>1610</v>
      </c>
      <c r="M375" s="6" t="s">
        <v>27</v>
      </c>
      <c r="N375" s="10" t="s">
        <v>423</v>
      </c>
      <c r="O375" s="11">
        <v>36669.0</v>
      </c>
      <c r="P375" s="12" t="str">
        <f t="shared" si="3"/>
        <v>Madison_</v>
      </c>
      <c r="Q375" s="12" t="str">
        <f t="shared" si="4"/>
        <v>Dibdale</v>
      </c>
      <c r="R375" s="12">
        <f t="shared" si="5"/>
        <v>7</v>
      </c>
      <c r="S375" s="12">
        <f t="shared" si="6"/>
        <v>170</v>
      </c>
      <c r="T375" s="12" t="str">
        <f>VLOOKUP(R375,'TEMP Data'!$E:$G,3)&amp;".com"&amp;vlookup(J375,'TEMP Data'!$A:$C,3)</f>
        <v>@hotmail.com.no</v>
      </c>
    </row>
    <row r="376">
      <c r="A376" s="6" t="s">
        <v>1611</v>
      </c>
      <c r="B376" s="7" t="str">
        <f>vlookup(N376,'TEMP Data'!$M:$P,mod(R376,4)+1)</f>
        <v>Madison</v>
      </c>
      <c r="C376" s="6" t="s">
        <v>1134</v>
      </c>
      <c r="D376" s="7" t="str">
        <f t="shared" si="1"/>
        <v>MVautier88@apple.com.es</v>
      </c>
      <c r="E376" s="8" t="str">
        <f t="shared" si="2"/>
        <v/>
      </c>
      <c r="F376" s="6" t="s">
        <v>45</v>
      </c>
      <c r="G376" s="13" t="s">
        <v>1612</v>
      </c>
      <c r="H376" s="9" t="s">
        <v>243</v>
      </c>
      <c r="I376" s="9" t="s">
        <v>243</v>
      </c>
      <c r="J376" s="9" t="s">
        <v>245</v>
      </c>
      <c r="K376" s="9">
        <v>28001.0</v>
      </c>
      <c r="L376" s="6" t="s">
        <v>1136</v>
      </c>
      <c r="M376" s="6" t="s">
        <v>27</v>
      </c>
      <c r="N376" s="10" t="s">
        <v>423</v>
      </c>
      <c r="O376" s="12"/>
      <c r="P376" s="12" t="str">
        <f t="shared" si="3"/>
        <v>M</v>
      </c>
      <c r="Q376" s="12" t="str">
        <f t="shared" si="4"/>
        <v>Vautier88</v>
      </c>
      <c r="R376" s="12">
        <f t="shared" si="5"/>
        <v>4</v>
      </c>
      <c r="S376" s="12">
        <f t="shared" si="6"/>
        <v>88</v>
      </c>
      <c r="T376" s="12" t="str">
        <f>VLOOKUP(R376,'TEMP Data'!$E:$G,3)&amp;".com"&amp;vlookup(J376,'TEMP Data'!$A:$C,3)</f>
        <v>@apple.com.es</v>
      </c>
    </row>
    <row r="377">
      <c r="A377" s="6" t="s">
        <v>1613</v>
      </c>
      <c r="B377" s="7" t="str">
        <f>vlookup(N377,'TEMP Data'!$M:$P,mod(R377,4)+1)</f>
        <v>Madyson</v>
      </c>
      <c r="C377" s="6" t="s">
        <v>1614</v>
      </c>
      <c r="D377" s="7" t="str">
        <f t="shared" si="1"/>
        <v>MIerland19@yahoo.com.uk</v>
      </c>
      <c r="E377" s="8" t="str">
        <f t="shared" si="2"/>
        <v>2006-04-11</v>
      </c>
      <c r="F377" s="6"/>
      <c r="G377" s="13" t="s">
        <v>1615</v>
      </c>
      <c r="H377" s="9" t="s">
        <v>169</v>
      </c>
      <c r="I377" s="9" t="s">
        <v>24</v>
      </c>
      <c r="J377" s="9" t="s">
        <v>25</v>
      </c>
      <c r="K377" s="9" t="s">
        <v>170</v>
      </c>
      <c r="L377" s="6" t="s">
        <v>1616</v>
      </c>
      <c r="M377" s="6" t="s">
        <v>27</v>
      </c>
      <c r="N377" s="10" t="s">
        <v>423</v>
      </c>
      <c r="O377" s="11">
        <v>38818.0</v>
      </c>
      <c r="P377" s="12" t="str">
        <f t="shared" si="3"/>
        <v>M</v>
      </c>
      <c r="Q377" s="12" t="str">
        <f t="shared" si="4"/>
        <v>Ierland19</v>
      </c>
      <c r="R377" s="12">
        <f t="shared" si="5"/>
        <v>3</v>
      </c>
      <c r="S377" s="12">
        <f t="shared" si="6"/>
        <v>19</v>
      </c>
      <c r="T377" s="12" t="str">
        <f>VLOOKUP(R377,'TEMP Data'!$E:$G,3)&amp;".com"&amp;vlookup(J377,'TEMP Data'!$A:$C,3)</f>
        <v>@yahoo.com.uk</v>
      </c>
    </row>
    <row r="378">
      <c r="A378" s="6" t="s">
        <v>1617</v>
      </c>
      <c r="B378" s="7" t="str">
        <f>vlookup(N378,'TEMP Data'!$M:$P,mod(R378,4)+1)</f>
        <v>Matthew</v>
      </c>
      <c r="C378" s="6" t="s">
        <v>1618</v>
      </c>
      <c r="D378" s="7" t="str">
        <f t="shared" si="1"/>
        <v>Matthew_Ferron@gmail.com.jp</v>
      </c>
      <c r="E378" s="8" t="str">
        <f t="shared" si="2"/>
        <v>2002-04-07</v>
      </c>
      <c r="F378" s="6" t="s">
        <v>58</v>
      </c>
      <c r="G378" s="9" t="s">
        <v>1619</v>
      </c>
      <c r="H378" s="9" t="s">
        <v>39</v>
      </c>
      <c r="I378" s="9" t="s">
        <v>33</v>
      </c>
      <c r="J378" s="9" t="s">
        <v>40</v>
      </c>
      <c r="K378" s="9" t="s">
        <v>41</v>
      </c>
      <c r="L378" s="6" t="s">
        <v>1620</v>
      </c>
      <c r="M378" s="6" t="s">
        <v>27</v>
      </c>
      <c r="N378" s="10" t="s">
        <v>443</v>
      </c>
      <c r="O378" s="11">
        <v>37353.0</v>
      </c>
      <c r="P378" s="12" t="str">
        <f t="shared" si="3"/>
        <v>Matthew_</v>
      </c>
      <c r="Q378" s="12" t="str">
        <f t="shared" si="4"/>
        <v>Ferron</v>
      </c>
      <c r="R378" s="12">
        <f t="shared" si="5"/>
        <v>8</v>
      </c>
      <c r="S378" s="12">
        <f t="shared" si="6"/>
        <v>143</v>
      </c>
      <c r="T378" s="12" t="str">
        <f>VLOOKUP(R378,'TEMP Data'!$E:$G,3)&amp;".com"&amp;vlookup(J378,'TEMP Data'!$A:$C,3)</f>
        <v>@gmail.com.jp</v>
      </c>
    </row>
    <row r="379">
      <c r="A379" s="6" t="s">
        <v>1621</v>
      </c>
      <c r="B379" s="7" t="str">
        <f>vlookup(N379,'TEMP Data'!$M:$P,mod(R379,4)+1)</f>
        <v>Matthew</v>
      </c>
      <c r="C379" s="6" t="s">
        <v>1622</v>
      </c>
      <c r="D379" s="7" t="str">
        <f t="shared" si="1"/>
        <v>Matthew_Lathaye@gmail.com.ar</v>
      </c>
      <c r="E379" s="8" t="str">
        <f t="shared" si="2"/>
        <v>2009-05-13</v>
      </c>
      <c r="F379" s="6"/>
      <c r="G379" s="13" t="s">
        <v>1623</v>
      </c>
      <c r="H379" s="9" t="s">
        <v>71</v>
      </c>
      <c r="I379" s="9" t="s">
        <v>72</v>
      </c>
      <c r="J379" s="9" t="s">
        <v>73</v>
      </c>
      <c r="K379" s="9" t="s">
        <v>154</v>
      </c>
      <c r="L379" s="6" t="s">
        <v>1624</v>
      </c>
      <c r="M379" s="6" t="s">
        <v>27</v>
      </c>
      <c r="N379" s="10" t="s">
        <v>443</v>
      </c>
      <c r="O379" s="11">
        <v>39946.0</v>
      </c>
      <c r="P379" s="12" t="str">
        <f t="shared" si="3"/>
        <v>Matthew_</v>
      </c>
      <c r="Q379" s="12" t="str">
        <f t="shared" si="4"/>
        <v>Lathaye</v>
      </c>
      <c r="R379" s="12">
        <f t="shared" si="5"/>
        <v>8</v>
      </c>
      <c r="S379" s="12">
        <f t="shared" si="6"/>
        <v>70</v>
      </c>
      <c r="T379" s="12" t="str">
        <f>VLOOKUP(R379,'TEMP Data'!$E:$G,3)&amp;".com"&amp;vlookup(J379,'TEMP Data'!$A:$C,3)</f>
        <v>@gmail.com.ar</v>
      </c>
    </row>
    <row r="380">
      <c r="A380" s="6" t="s">
        <v>1625</v>
      </c>
      <c r="B380" s="7" t="str">
        <f>vlookup(N380,'TEMP Data'!$M:$P,mod(R380,4)+1)</f>
        <v>Matthieu</v>
      </c>
      <c r="C380" s="6" t="s">
        <v>613</v>
      </c>
      <c r="D380" s="7" t="str">
        <f t="shared" si="1"/>
        <v>Matthew_Luard@aol.com.es</v>
      </c>
      <c r="E380" s="8" t="str">
        <f t="shared" si="2"/>
        <v>1963-09-12</v>
      </c>
      <c r="F380" s="6"/>
      <c r="G380" s="13" t="s">
        <v>1626</v>
      </c>
      <c r="H380" s="9" t="s">
        <v>243</v>
      </c>
      <c r="I380" s="9" t="s">
        <v>33</v>
      </c>
      <c r="J380" s="9" t="s">
        <v>245</v>
      </c>
      <c r="K380" s="9">
        <v>28013.0</v>
      </c>
      <c r="L380" s="6"/>
      <c r="M380" s="6" t="s">
        <v>27</v>
      </c>
      <c r="N380" s="10" t="s">
        <v>443</v>
      </c>
      <c r="O380" s="11">
        <v>23266.0</v>
      </c>
      <c r="P380" s="12" t="str">
        <f t="shared" si="3"/>
        <v>Matthew_</v>
      </c>
      <c r="Q380" s="12" t="str">
        <f t="shared" si="4"/>
        <v>Luard</v>
      </c>
      <c r="R380" s="12">
        <f t="shared" si="5"/>
        <v>6</v>
      </c>
      <c r="S380" s="12">
        <f t="shared" si="6"/>
        <v>6</v>
      </c>
      <c r="T380" s="12" t="str">
        <f>VLOOKUP(R380,'TEMP Data'!$E:$G,3)&amp;".com"&amp;vlookup(J380,'TEMP Data'!$A:$C,3)</f>
        <v>@aol.com.es</v>
      </c>
    </row>
    <row r="381">
      <c r="A381" s="6" t="s">
        <v>1627</v>
      </c>
      <c r="B381" s="7" t="str">
        <f>vlookup(N381,'TEMP Data'!$M:$P,mod(R381,4)+1)</f>
        <v>Matthieu</v>
      </c>
      <c r="C381" s="6" t="s">
        <v>1628</v>
      </c>
      <c r="D381" s="7" t="str">
        <f t="shared" si="1"/>
        <v>Matthew_Brumham@aol.com.uk</v>
      </c>
      <c r="E381" s="8" t="str">
        <f t="shared" si="2"/>
        <v/>
      </c>
      <c r="F381" s="6" t="s">
        <v>45</v>
      </c>
      <c r="G381" s="9" t="s">
        <v>1629</v>
      </c>
      <c r="H381" s="9" t="s">
        <v>176</v>
      </c>
      <c r="I381" s="9" t="s">
        <v>24</v>
      </c>
      <c r="J381" s="9" t="s">
        <v>25</v>
      </c>
      <c r="K381" s="9" t="s">
        <v>178</v>
      </c>
      <c r="L381" s="6" t="s">
        <v>1630</v>
      </c>
      <c r="M381" s="6" t="s">
        <v>27</v>
      </c>
      <c r="N381" s="10" t="s">
        <v>443</v>
      </c>
      <c r="O381" s="12"/>
      <c r="P381" s="12" t="str">
        <f t="shared" si="3"/>
        <v>Matthew_</v>
      </c>
      <c r="Q381" s="12" t="str">
        <f t="shared" si="4"/>
        <v>Brumham</v>
      </c>
      <c r="R381" s="12">
        <f t="shared" si="5"/>
        <v>6</v>
      </c>
      <c r="S381" s="12">
        <f t="shared" si="6"/>
        <v>191</v>
      </c>
      <c r="T381" s="12" t="str">
        <f>VLOOKUP(R381,'TEMP Data'!$E:$G,3)&amp;".com"&amp;vlookup(J381,'TEMP Data'!$A:$C,3)</f>
        <v>@aol.com.uk</v>
      </c>
    </row>
    <row r="382">
      <c r="A382" s="6" t="s">
        <v>1631</v>
      </c>
      <c r="B382" s="7" t="str">
        <f>vlookup(N382,'TEMP Data'!$M:$P,mod(R382,4)+1)</f>
        <v>Mikael</v>
      </c>
      <c r="C382" s="6" t="s">
        <v>1632</v>
      </c>
      <c r="D382" s="7" t="str">
        <f t="shared" si="1"/>
        <v>MLinfield13@gmail.com</v>
      </c>
      <c r="E382" s="8" t="str">
        <f t="shared" si="2"/>
        <v>1990-03-21</v>
      </c>
      <c r="F382" s="6" t="s">
        <v>58</v>
      </c>
      <c r="G382" s="13" t="s">
        <v>1633</v>
      </c>
      <c r="H382" s="9" t="s">
        <v>1634</v>
      </c>
      <c r="I382" s="9" t="s">
        <v>66</v>
      </c>
      <c r="J382" s="9" t="s">
        <v>67</v>
      </c>
      <c r="K382" s="9">
        <v>56789.0</v>
      </c>
      <c r="L382" s="6" t="s">
        <v>1635</v>
      </c>
      <c r="M382" s="6" t="s">
        <v>27</v>
      </c>
      <c r="N382" s="10" t="s">
        <v>462</v>
      </c>
      <c r="O382" s="11">
        <v>32953.0</v>
      </c>
      <c r="P382" s="12" t="str">
        <f t="shared" si="3"/>
        <v>M</v>
      </c>
      <c r="Q382" s="12" t="str">
        <f t="shared" si="4"/>
        <v>Linfield13</v>
      </c>
      <c r="R382" s="12">
        <f t="shared" si="5"/>
        <v>1</v>
      </c>
      <c r="S382" s="12">
        <f t="shared" si="6"/>
        <v>13</v>
      </c>
      <c r="T382" s="12" t="str">
        <f>VLOOKUP(R382,'TEMP Data'!$E:$G,3)&amp;".com"&amp;vlookup(J382,'TEMP Data'!$A:$C,3)</f>
        <v>@gmail.com</v>
      </c>
    </row>
    <row r="383">
      <c r="A383" s="6" t="s">
        <v>1636</v>
      </c>
      <c r="B383" s="7" t="str">
        <f>vlookup(N383,'TEMP Data'!$M:$P,mod(R383,4)+1)</f>
        <v>Michael</v>
      </c>
      <c r="C383" s="6" t="s">
        <v>362</v>
      </c>
      <c r="D383" s="7" t="str">
        <f t="shared" si="1"/>
        <v>Michael_Reford@gmail.com</v>
      </c>
      <c r="E383" s="8" t="str">
        <f t="shared" si="2"/>
        <v/>
      </c>
      <c r="F383" s="6"/>
      <c r="G383" s="9" t="s">
        <v>1637</v>
      </c>
      <c r="H383" s="9" t="s">
        <v>275</v>
      </c>
      <c r="I383" s="9" t="s">
        <v>66</v>
      </c>
      <c r="J383" s="9" t="s">
        <v>67</v>
      </c>
      <c r="K383" s="9">
        <v>23456.0</v>
      </c>
      <c r="L383" s="6" t="s">
        <v>364</v>
      </c>
      <c r="M383" s="6" t="s">
        <v>27</v>
      </c>
      <c r="N383" s="10" t="s">
        <v>462</v>
      </c>
      <c r="O383" s="12"/>
      <c r="P383" s="12" t="str">
        <f t="shared" si="3"/>
        <v>Michael_</v>
      </c>
      <c r="Q383" s="12" t="str">
        <f t="shared" si="4"/>
        <v>Reford</v>
      </c>
      <c r="R383" s="12">
        <f t="shared" si="5"/>
        <v>8</v>
      </c>
      <c r="S383" s="12">
        <f t="shared" si="6"/>
        <v>112</v>
      </c>
      <c r="T383" s="12" t="str">
        <f>VLOOKUP(R383,'TEMP Data'!$E:$G,3)&amp;".com"&amp;vlookup(J383,'TEMP Data'!$A:$C,3)</f>
        <v>@gmail.com</v>
      </c>
    </row>
    <row r="384">
      <c r="A384" s="6" t="s">
        <v>1638</v>
      </c>
      <c r="B384" s="7" t="str">
        <f>vlookup(N384,'TEMP Data'!$M:$P,mod(R384,4)+1)</f>
        <v>Mikel</v>
      </c>
      <c r="C384" s="6" t="s">
        <v>1639</v>
      </c>
      <c r="D384" s="7" t="str">
        <f t="shared" si="1"/>
        <v>Michael_Kristoffersson@hotmail.com.uk</v>
      </c>
      <c r="E384" s="8" t="str">
        <f t="shared" si="2"/>
        <v>1978-09-13</v>
      </c>
      <c r="F384" s="6" t="s">
        <v>45</v>
      </c>
      <c r="G384" s="13" t="s">
        <v>1640</v>
      </c>
      <c r="H384" s="9" t="s">
        <v>169</v>
      </c>
      <c r="I384" s="9" t="s">
        <v>24</v>
      </c>
      <c r="J384" s="9" t="s">
        <v>25</v>
      </c>
      <c r="K384" s="9" t="s">
        <v>170</v>
      </c>
      <c r="L384" s="6"/>
      <c r="M384" s="6" t="s">
        <v>27</v>
      </c>
      <c r="N384" s="10" t="s">
        <v>462</v>
      </c>
      <c r="O384" s="11">
        <v>28746.0</v>
      </c>
      <c r="P384" s="12" t="str">
        <f t="shared" si="3"/>
        <v>Michael_</v>
      </c>
      <c r="Q384" s="12" t="str">
        <f t="shared" si="4"/>
        <v>Kristoffersson</v>
      </c>
      <c r="R384" s="12">
        <f t="shared" si="5"/>
        <v>7</v>
      </c>
      <c r="S384" s="12">
        <f t="shared" si="6"/>
        <v>208</v>
      </c>
      <c r="T384" s="12" t="str">
        <f>VLOOKUP(R384,'TEMP Data'!$E:$G,3)&amp;".com"&amp;vlookup(J384,'TEMP Data'!$A:$C,3)</f>
        <v>@hotmail.com.uk</v>
      </c>
    </row>
    <row r="385">
      <c r="A385" s="6" t="s">
        <v>1641</v>
      </c>
      <c r="B385" s="7" t="str">
        <f>vlookup(N385,'TEMP Data'!$M:$P,mod(R385,4)+1)</f>
        <v>Michael</v>
      </c>
      <c r="C385" s="6" t="s">
        <v>1467</v>
      </c>
      <c r="D385" s="7" t="str">
        <f t="shared" si="1"/>
        <v>MTennet56@apple.com.gr</v>
      </c>
      <c r="E385" s="8" t="str">
        <f t="shared" si="2"/>
        <v>1984-05-30</v>
      </c>
      <c r="F385" s="6"/>
      <c r="G385" s="9" t="s">
        <v>1642</v>
      </c>
      <c r="H385" s="9" t="s">
        <v>130</v>
      </c>
      <c r="I385" s="9" t="s">
        <v>207</v>
      </c>
      <c r="J385" s="9" t="s">
        <v>131</v>
      </c>
      <c r="K385" s="9" t="s">
        <v>132</v>
      </c>
      <c r="L385" s="6" t="s">
        <v>1643</v>
      </c>
      <c r="M385" s="6" t="s">
        <v>27</v>
      </c>
      <c r="N385" s="10" t="s">
        <v>462</v>
      </c>
      <c r="O385" s="11">
        <v>30832.0</v>
      </c>
      <c r="P385" s="12" t="str">
        <f t="shared" si="3"/>
        <v>M</v>
      </c>
      <c r="Q385" s="12" t="str">
        <f t="shared" si="4"/>
        <v>Tennet56</v>
      </c>
      <c r="R385" s="12">
        <f t="shared" si="5"/>
        <v>4</v>
      </c>
      <c r="S385" s="12">
        <f t="shared" si="6"/>
        <v>56</v>
      </c>
      <c r="T385" s="12" t="str">
        <f>VLOOKUP(R385,'TEMP Data'!$E:$G,3)&amp;".com"&amp;vlookup(J385,'TEMP Data'!$A:$C,3)</f>
        <v>@apple.com.gr</v>
      </c>
    </row>
    <row r="386">
      <c r="A386" s="6" t="s">
        <v>1644</v>
      </c>
      <c r="B386" s="7" t="str">
        <f>vlookup(N386,'TEMP Data'!$M:$P,mod(R386,4)+1)</f>
        <v>Olivia</v>
      </c>
      <c r="C386" s="6" t="s">
        <v>1645</v>
      </c>
      <c r="D386" s="7" t="str">
        <f t="shared" si="1"/>
        <v>OHembrow215@apple.com.be</v>
      </c>
      <c r="E386" s="8" t="str">
        <f t="shared" si="2"/>
        <v>2001-08-11</v>
      </c>
      <c r="F386" s="6" t="s">
        <v>45</v>
      </c>
      <c r="G386" s="9" t="s">
        <v>1646</v>
      </c>
      <c r="H386" s="9" t="s">
        <v>163</v>
      </c>
      <c r="I386" s="9" t="s">
        <v>163</v>
      </c>
      <c r="J386" s="9" t="s">
        <v>164</v>
      </c>
      <c r="K386" s="9">
        <v>1000.0</v>
      </c>
      <c r="L386" s="6" t="s">
        <v>1647</v>
      </c>
      <c r="M386" s="6" t="s">
        <v>27</v>
      </c>
      <c r="N386" s="10" t="s">
        <v>479</v>
      </c>
      <c r="O386" s="11">
        <v>37114.0</v>
      </c>
      <c r="P386" s="12" t="str">
        <f t="shared" si="3"/>
        <v>O</v>
      </c>
      <c r="Q386" s="12" t="str">
        <f t="shared" si="4"/>
        <v>Hembrow215</v>
      </c>
      <c r="R386" s="12">
        <f t="shared" si="5"/>
        <v>4</v>
      </c>
      <c r="S386" s="12">
        <f t="shared" si="6"/>
        <v>215</v>
      </c>
      <c r="T386" s="12" t="str">
        <f>VLOOKUP(R386,'TEMP Data'!$E:$G,3)&amp;".com"&amp;vlookup(J386,'TEMP Data'!$A:$C,3)</f>
        <v>@apple.com.be</v>
      </c>
    </row>
    <row r="387">
      <c r="A387" s="6" t="s">
        <v>1648</v>
      </c>
      <c r="B387" s="7" t="str">
        <f>vlookup(N387,'TEMP Data'!$M:$P,mod(R387,4)+1)</f>
        <v>Alivia</v>
      </c>
      <c r="C387" s="6" t="s">
        <v>1649</v>
      </c>
      <c r="D387" s="7" t="str">
        <f t="shared" si="1"/>
        <v>Olivia_Kwiek@hotmail.com.ca</v>
      </c>
      <c r="E387" s="8" t="str">
        <f t="shared" si="2"/>
        <v>1970-05-11</v>
      </c>
      <c r="F387" s="6"/>
      <c r="G387" s="13" t="s">
        <v>1650</v>
      </c>
      <c r="H387" s="9" t="s">
        <v>571</v>
      </c>
      <c r="I387" s="9" t="s">
        <v>572</v>
      </c>
      <c r="J387" s="9" t="s">
        <v>227</v>
      </c>
      <c r="K387" s="9" t="s">
        <v>573</v>
      </c>
      <c r="L387" s="6" t="s">
        <v>1651</v>
      </c>
      <c r="M387" s="6" t="s">
        <v>27</v>
      </c>
      <c r="N387" s="10" t="s">
        <v>479</v>
      </c>
      <c r="O387" s="11">
        <v>25699.0</v>
      </c>
      <c r="P387" s="12" t="str">
        <f t="shared" si="3"/>
        <v>Olivia_</v>
      </c>
      <c r="Q387" s="12" t="str">
        <f t="shared" si="4"/>
        <v>Kwiek</v>
      </c>
      <c r="R387" s="12">
        <f t="shared" si="5"/>
        <v>10</v>
      </c>
      <c r="S387" s="12">
        <f t="shared" si="6"/>
        <v>164</v>
      </c>
      <c r="T387" s="12" t="str">
        <f>VLOOKUP(R387,'TEMP Data'!$E:$G,3)&amp;".com"&amp;vlookup(J387,'TEMP Data'!$A:$C,3)</f>
        <v>@hotmail.com.ca</v>
      </c>
    </row>
    <row r="388">
      <c r="A388" s="6" t="s">
        <v>1652</v>
      </c>
      <c r="B388" s="7" t="str">
        <f>vlookup(N388,'TEMP Data'!$M:$P,mod(R388,4)+1)</f>
        <v>Olyvia</v>
      </c>
      <c r="C388" s="6" t="s">
        <v>1653</v>
      </c>
      <c r="D388" s="7" t="str">
        <f t="shared" si="1"/>
        <v>Olivia.Renfield@mail.com.gr</v>
      </c>
      <c r="E388" s="8" t="str">
        <f t="shared" si="2"/>
        <v>1972-03-24</v>
      </c>
      <c r="F388" s="6" t="s">
        <v>45</v>
      </c>
      <c r="G388" s="13" t="s">
        <v>1654</v>
      </c>
      <c r="H388" s="9" t="s">
        <v>130</v>
      </c>
      <c r="I388" s="9" t="s">
        <v>207</v>
      </c>
      <c r="J388" s="9" t="s">
        <v>131</v>
      </c>
      <c r="K388" s="9" t="s">
        <v>132</v>
      </c>
      <c r="L388" s="6" t="s">
        <v>1655</v>
      </c>
      <c r="M388" s="6" t="s">
        <v>27</v>
      </c>
      <c r="N388" s="10" t="s">
        <v>479</v>
      </c>
      <c r="O388" s="11">
        <v>26382.0</v>
      </c>
      <c r="P388" s="12" t="str">
        <f t="shared" si="3"/>
        <v>Olivia.</v>
      </c>
      <c r="Q388" s="12" t="str">
        <f t="shared" si="4"/>
        <v>Renfield</v>
      </c>
      <c r="R388" s="12">
        <f t="shared" si="5"/>
        <v>5</v>
      </c>
      <c r="S388" s="12">
        <f t="shared" si="6"/>
        <v>132</v>
      </c>
      <c r="T388" s="12" t="str">
        <f>VLOOKUP(R388,'TEMP Data'!$E:$G,3)&amp;".com"&amp;vlookup(J388,'TEMP Data'!$A:$C,3)</f>
        <v>@mail.com.gr</v>
      </c>
    </row>
    <row r="389">
      <c r="A389" s="6" t="s">
        <v>1656</v>
      </c>
      <c r="B389" s="7" t="str">
        <f>vlookup(N389,'TEMP Data'!$M:$P,mod(R389,4)+1)</f>
        <v>Olivia</v>
      </c>
      <c r="C389" s="6" t="s">
        <v>1657</v>
      </c>
      <c r="D389" s="7" t="str">
        <f t="shared" si="1"/>
        <v>Olivia_Tomaszek@gmail.com.ar</v>
      </c>
      <c r="E389" s="8" t="str">
        <f t="shared" si="2"/>
        <v>1970-01-29</v>
      </c>
      <c r="F389" s="6" t="s">
        <v>58</v>
      </c>
      <c r="G389" s="13" t="s">
        <v>1658</v>
      </c>
      <c r="H389" s="9" t="s">
        <v>71</v>
      </c>
      <c r="I389" s="9" t="s">
        <v>33</v>
      </c>
      <c r="J389" s="9" t="s">
        <v>73</v>
      </c>
      <c r="K389" s="9" t="s">
        <v>943</v>
      </c>
      <c r="L389" s="6" t="s">
        <v>1659</v>
      </c>
      <c r="M389" s="6" t="s">
        <v>27</v>
      </c>
      <c r="N389" s="10" t="s">
        <v>479</v>
      </c>
      <c r="O389" s="11">
        <v>25597.0</v>
      </c>
      <c r="P389" s="12" t="str">
        <f t="shared" si="3"/>
        <v>Olivia_</v>
      </c>
      <c r="Q389" s="12" t="str">
        <f t="shared" si="4"/>
        <v>Tomaszek</v>
      </c>
      <c r="R389" s="12">
        <f t="shared" si="5"/>
        <v>8</v>
      </c>
      <c r="S389" s="12">
        <f t="shared" si="6"/>
        <v>140</v>
      </c>
      <c r="T389" s="12" t="str">
        <f>VLOOKUP(R389,'TEMP Data'!$E:$G,3)&amp;".com"&amp;vlookup(J389,'TEMP Data'!$A:$C,3)</f>
        <v>@gmail.com.ar</v>
      </c>
    </row>
    <row r="390">
      <c r="A390" s="6" t="s">
        <v>1660</v>
      </c>
      <c r="B390" s="7" t="str">
        <f>vlookup(N390,'TEMP Data'!$M:$P,mod(R390,4)+1)</f>
        <v>Samuell</v>
      </c>
      <c r="C390" s="6" t="s">
        <v>1661</v>
      </c>
      <c r="D390" s="7" t="str">
        <f t="shared" si="1"/>
        <v>Samuel_Vardey@aol.com</v>
      </c>
      <c r="E390" s="8" t="str">
        <f t="shared" si="2"/>
        <v>1963-03-17</v>
      </c>
      <c r="F390" s="6" t="s">
        <v>58</v>
      </c>
      <c r="G390" s="9" t="s">
        <v>931</v>
      </c>
      <c r="H390" s="9" t="s">
        <v>1662</v>
      </c>
      <c r="I390" s="9" t="s">
        <v>66</v>
      </c>
      <c r="J390" s="9" t="s">
        <v>67</v>
      </c>
      <c r="K390" s="9">
        <v>12345.0</v>
      </c>
      <c r="L390" s="6" t="s">
        <v>1663</v>
      </c>
      <c r="M390" s="6" t="s">
        <v>27</v>
      </c>
      <c r="N390" s="10" t="s">
        <v>496</v>
      </c>
      <c r="O390" s="11">
        <v>23087.0</v>
      </c>
      <c r="P390" s="12" t="str">
        <f t="shared" si="3"/>
        <v>Samuel_</v>
      </c>
      <c r="Q390" s="12" t="str">
        <f t="shared" si="4"/>
        <v>Vardey</v>
      </c>
      <c r="R390" s="12">
        <f t="shared" si="5"/>
        <v>6</v>
      </c>
      <c r="S390" s="12">
        <f t="shared" si="6"/>
        <v>92</v>
      </c>
      <c r="T390" s="12" t="str">
        <f>VLOOKUP(R390,'TEMP Data'!$E:$G,3)&amp;".com"&amp;vlookup(J390,'TEMP Data'!$A:$C,3)</f>
        <v>@aol.com</v>
      </c>
    </row>
    <row r="391">
      <c r="A391" s="6" t="s">
        <v>1664</v>
      </c>
      <c r="B391" s="7" t="str">
        <f>vlookup(N391,'TEMP Data'!$M:$P,mod(R391,4)+1)</f>
        <v>Sam</v>
      </c>
      <c r="C391" s="6" t="s">
        <v>1665</v>
      </c>
      <c r="D391" s="7" t="str">
        <f t="shared" si="1"/>
        <v>Samuel.MacLucais@mail.com</v>
      </c>
      <c r="E391" s="8" t="str">
        <f t="shared" si="2"/>
        <v>2005-06-25</v>
      </c>
      <c r="F391" s="6" t="s">
        <v>45</v>
      </c>
      <c r="G391" s="9" t="s">
        <v>1666</v>
      </c>
      <c r="H391" s="9" t="s">
        <v>748</v>
      </c>
      <c r="I391" s="9" t="s">
        <v>66</v>
      </c>
      <c r="J391" s="9" t="s">
        <v>67</v>
      </c>
      <c r="K391" s="9">
        <v>10987.0</v>
      </c>
      <c r="L391" s="6" t="s">
        <v>1667</v>
      </c>
      <c r="M391" s="6" t="s">
        <v>27</v>
      </c>
      <c r="N391" s="10" t="s">
        <v>496</v>
      </c>
      <c r="O391" s="11">
        <v>38528.0</v>
      </c>
      <c r="P391" s="12" t="str">
        <f t="shared" si="3"/>
        <v>Samuel.</v>
      </c>
      <c r="Q391" s="12" t="str">
        <f t="shared" si="4"/>
        <v>MacLucais</v>
      </c>
      <c r="R391" s="12">
        <f t="shared" si="5"/>
        <v>5</v>
      </c>
      <c r="S391" s="12">
        <f t="shared" si="6"/>
        <v>147</v>
      </c>
      <c r="T391" s="12" t="str">
        <f>VLOOKUP(R391,'TEMP Data'!$E:$G,3)&amp;".com"&amp;vlookup(J391,'TEMP Data'!$A:$C,3)</f>
        <v>@mail.com</v>
      </c>
    </row>
    <row r="392">
      <c r="A392" s="6" t="s">
        <v>1668</v>
      </c>
      <c r="B392" s="7" t="str">
        <f>vlookup(N392,'TEMP Data'!$M:$P,mod(R392,4)+1)</f>
        <v>Sam</v>
      </c>
      <c r="C392" s="6" t="s">
        <v>1669</v>
      </c>
      <c r="D392" s="7" t="str">
        <f t="shared" si="1"/>
        <v>SWolfarth55@gmail.com.fr</v>
      </c>
      <c r="E392" s="8" t="str">
        <f t="shared" si="2"/>
        <v>2005-04-23</v>
      </c>
      <c r="F392" s="6" t="s">
        <v>58</v>
      </c>
      <c r="G392" s="13" t="s">
        <v>1670</v>
      </c>
      <c r="H392" s="9" t="s">
        <v>147</v>
      </c>
      <c r="I392" s="9" t="s">
        <v>183</v>
      </c>
      <c r="J392" s="9" t="s">
        <v>148</v>
      </c>
      <c r="K392" s="9">
        <v>75001.0</v>
      </c>
      <c r="L392" s="6" t="s">
        <v>1671</v>
      </c>
      <c r="M392" s="6" t="s">
        <v>27</v>
      </c>
      <c r="N392" s="10" t="s">
        <v>496</v>
      </c>
      <c r="O392" s="11">
        <v>38465.0</v>
      </c>
      <c r="P392" s="12" t="str">
        <f t="shared" si="3"/>
        <v>S</v>
      </c>
      <c r="Q392" s="12" t="str">
        <f t="shared" si="4"/>
        <v>Wolfarth55</v>
      </c>
      <c r="R392" s="12">
        <f t="shared" si="5"/>
        <v>1</v>
      </c>
      <c r="S392" s="12">
        <f t="shared" si="6"/>
        <v>55</v>
      </c>
      <c r="T392" s="12" t="str">
        <f>VLOOKUP(R392,'TEMP Data'!$E:$G,3)&amp;".com"&amp;vlookup(J392,'TEMP Data'!$A:$C,3)</f>
        <v>@gmail.com.fr</v>
      </c>
    </row>
    <row r="393">
      <c r="A393" s="6" t="s">
        <v>1672</v>
      </c>
      <c r="B393" s="7" t="str">
        <f>vlookup(N393,'TEMP Data'!$M:$P,mod(R393,4)+1)</f>
        <v>Samuell</v>
      </c>
      <c r="C393" s="6" t="s">
        <v>1673</v>
      </c>
      <c r="D393" s="7" t="str">
        <f t="shared" si="1"/>
        <v>Samuel_Buie@aol.com.cn</v>
      </c>
      <c r="E393" s="8" t="str">
        <f t="shared" si="2"/>
        <v>1979-10-10</v>
      </c>
      <c r="F393" s="6" t="s">
        <v>45</v>
      </c>
      <c r="G393" s="13" t="s">
        <v>706</v>
      </c>
      <c r="H393" s="9" t="s">
        <v>1469</v>
      </c>
      <c r="I393" s="9" t="s">
        <v>33</v>
      </c>
      <c r="J393" s="9" t="s">
        <v>1470</v>
      </c>
      <c r="K393" s="9">
        <v>100006.0</v>
      </c>
      <c r="L393" s="6" t="s">
        <v>1674</v>
      </c>
      <c r="M393" s="6" t="s">
        <v>27</v>
      </c>
      <c r="N393" s="10" t="s">
        <v>496</v>
      </c>
      <c r="O393" s="11">
        <v>29138.0</v>
      </c>
      <c r="P393" s="12" t="str">
        <f t="shared" si="3"/>
        <v>Samuel_</v>
      </c>
      <c r="Q393" s="12" t="str">
        <f t="shared" si="4"/>
        <v>Buie</v>
      </c>
      <c r="R393" s="12">
        <f t="shared" si="5"/>
        <v>6</v>
      </c>
      <c r="S393" s="12">
        <f t="shared" si="6"/>
        <v>215</v>
      </c>
      <c r="T393" s="12" t="str">
        <f>VLOOKUP(R393,'TEMP Data'!$E:$G,3)&amp;".com"&amp;vlookup(J393,'TEMP Data'!$A:$C,3)</f>
        <v>@aol.com.cn</v>
      </c>
    </row>
    <row r="394">
      <c r="A394" s="6" t="s">
        <v>1675</v>
      </c>
      <c r="B394" s="7" t="str">
        <f>vlookup(N394,'TEMP Data'!$M:$P,mod(R394,4)+1)</f>
        <v>Soffia</v>
      </c>
      <c r="C394" s="6" t="s">
        <v>1676</v>
      </c>
      <c r="D394" s="7" t="str">
        <f t="shared" si="1"/>
        <v>Sophia_McBrearty@aol.com.br</v>
      </c>
      <c r="E394" s="8" t="str">
        <f t="shared" si="2"/>
        <v/>
      </c>
      <c r="F394" s="6" t="s">
        <v>45</v>
      </c>
      <c r="G394" s="13" t="s">
        <v>1677</v>
      </c>
      <c r="H394" s="9" t="s">
        <v>1187</v>
      </c>
      <c r="I394" s="9" t="s">
        <v>33</v>
      </c>
      <c r="J394" s="9" t="s">
        <v>420</v>
      </c>
      <c r="K394" s="9" t="s">
        <v>1188</v>
      </c>
      <c r="L394" s="6" t="s">
        <v>1678</v>
      </c>
      <c r="M394" s="6" t="s">
        <v>27</v>
      </c>
      <c r="N394" s="10" t="s">
        <v>517</v>
      </c>
      <c r="O394" s="12"/>
      <c r="P394" s="12" t="str">
        <f t="shared" si="3"/>
        <v>Sophia_</v>
      </c>
      <c r="Q394" s="12" t="str">
        <f t="shared" si="4"/>
        <v>McBrearty</v>
      </c>
      <c r="R394" s="12">
        <f t="shared" si="5"/>
        <v>6</v>
      </c>
      <c r="S394" s="12">
        <f t="shared" si="6"/>
        <v>59</v>
      </c>
      <c r="T394" s="12" t="str">
        <f>VLOOKUP(R394,'TEMP Data'!$E:$G,3)&amp;".com"&amp;vlookup(J394,'TEMP Data'!$A:$C,3)</f>
        <v>@aol.com.br</v>
      </c>
    </row>
    <row r="395">
      <c r="A395" s="6" t="s">
        <v>1679</v>
      </c>
      <c r="B395" s="7" t="str">
        <f>vlookup(N395,'TEMP Data'!$M:$P,mod(R395,4)+1)</f>
        <v>Sophia</v>
      </c>
      <c r="C395" s="6" t="s">
        <v>1680</v>
      </c>
      <c r="D395" s="7" t="str">
        <f t="shared" si="1"/>
        <v>Sophia_Falls@gmail.com</v>
      </c>
      <c r="E395" s="8" t="str">
        <f t="shared" si="2"/>
        <v>1988-04-22</v>
      </c>
      <c r="F395" s="6"/>
      <c r="G395" s="13" t="s">
        <v>1681</v>
      </c>
      <c r="H395" s="9" t="s">
        <v>1682</v>
      </c>
      <c r="I395" s="9" t="s">
        <v>66</v>
      </c>
      <c r="J395" s="9" t="s">
        <v>67</v>
      </c>
      <c r="K395" s="9">
        <v>67890.0</v>
      </c>
      <c r="L395" s="6"/>
      <c r="M395" s="6" t="s">
        <v>27</v>
      </c>
      <c r="N395" s="10" t="s">
        <v>517</v>
      </c>
      <c r="O395" s="11">
        <v>32255.0</v>
      </c>
      <c r="P395" s="12" t="str">
        <f t="shared" si="3"/>
        <v>Sophia_</v>
      </c>
      <c r="Q395" s="12" t="str">
        <f t="shared" si="4"/>
        <v>Falls</v>
      </c>
      <c r="R395" s="12">
        <f t="shared" si="5"/>
        <v>8</v>
      </c>
      <c r="S395" s="12">
        <f t="shared" si="6"/>
        <v>128</v>
      </c>
      <c r="T395" s="12" t="str">
        <f>VLOOKUP(R395,'TEMP Data'!$E:$G,3)&amp;".com"&amp;vlookup(J395,'TEMP Data'!$A:$C,3)</f>
        <v>@gmail.com</v>
      </c>
    </row>
    <row r="396">
      <c r="A396" s="6" t="s">
        <v>1683</v>
      </c>
      <c r="B396" s="7" t="str">
        <f>vlookup(N396,'TEMP Data'!$M:$P,mod(R396,4)+1)</f>
        <v>Sophia</v>
      </c>
      <c r="C396" s="6" t="s">
        <v>1684</v>
      </c>
      <c r="D396" s="7" t="str">
        <f t="shared" si="1"/>
        <v>SRoyce133@apple.com.it</v>
      </c>
      <c r="E396" s="8" t="str">
        <f t="shared" si="2"/>
        <v>1987-04-24</v>
      </c>
      <c r="F396" s="6" t="s">
        <v>58</v>
      </c>
      <c r="G396" s="9" t="s">
        <v>1685</v>
      </c>
      <c r="H396" s="9" t="s">
        <v>52</v>
      </c>
      <c r="I396" s="9" t="s">
        <v>53</v>
      </c>
      <c r="J396" s="9" t="s">
        <v>54</v>
      </c>
      <c r="K396" s="9">
        <v>118.0</v>
      </c>
      <c r="L396" s="6"/>
      <c r="M396" s="6" t="s">
        <v>27</v>
      </c>
      <c r="N396" s="10" t="s">
        <v>517</v>
      </c>
      <c r="O396" s="11">
        <v>31891.0</v>
      </c>
      <c r="P396" s="12" t="str">
        <f t="shared" si="3"/>
        <v>S</v>
      </c>
      <c r="Q396" s="12" t="str">
        <f t="shared" si="4"/>
        <v>Royce133</v>
      </c>
      <c r="R396" s="12">
        <f t="shared" si="5"/>
        <v>4</v>
      </c>
      <c r="S396" s="12">
        <f t="shared" si="6"/>
        <v>133</v>
      </c>
      <c r="T396" s="12" t="str">
        <f>VLOOKUP(R396,'TEMP Data'!$E:$G,3)&amp;".com"&amp;vlookup(J396,'TEMP Data'!$A:$C,3)</f>
        <v>@apple.com.it</v>
      </c>
    </row>
    <row r="397">
      <c r="A397" s="6" t="s">
        <v>1686</v>
      </c>
      <c r="B397" s="7" t="str">
        <f>vlookup(N397,'TEMP Data'!$M:$P,mod(R397,4)+1)</f>
        <v>Sofia</v>
      </c>
      <c r="C397" s="6" t="s">
        <v>1687</v>
      </c>
      <c r="D397" s="7" t="str">
        <f t="shared" si="1"/>
        <v>Sophia.Neave@mail.com.hr</v>
      </c>
      <c r="E397" s="8" t="str">
        <f t="shared" si="2"/>
        <v>2005-02-23</v>
      </c>
      <c r="F397" s="6" t="s">
        <v>58</v>
      </c>
      <c r="G397" s="13" t="s">
        <v>1688</v>
      </c>
      <c r="H397" s="9" t="s">
        <v>1193</v>
      </c>
      <c r="I397" s="9" t="s">
        <v>1193</v>
      </c>
      <c r="J397" s="9" t="s">
        <v>1194</v>
      </c>
      <c r="K397" s="9">
        <v>10000.0</v>
      </c>
      <c r="L397" s="6" t="s">
        <v>1689</v>
      </c>
      <c r="M397" s="6" t="s">
        <v>27</v>
      </c>
      <c r="N397" s="10" t="s">
        <v>517</v>
      </c>
      <c r="O397" s="11">
        <v>38406.0</v>
      </c>
      <c r="P397" s="12" t="str">
        <f t="shared" si="3"/>
        <v>Sophia.</v>
      </c>
      <c r="Q397" s="12" t="str">
        <f t="shared" si="4"/>
        <v>Neave</v>
      </c>
      <c r="R397" s="12">
        <f t="shared" si="5"/>
        <v>5</v>
      </c>
      <c r="S397" s="12">
        <f t="shared" si="6"/>
        <v>210</v>
      </c>
      <c r="T397" s="12" t="str">
        <f>VLOOKUP(R397,'TEMP Data'!$E:$G,3)&amp;".com"&amp;vlookup(J397,'TEMP Data'!$A:$C,3)</f>
        <v>@mail.com.hr</v>
      </c>
    </row>
    <row r="398">
      <c r="A398" s="6" t="s">
        <v>1690</v>
      </c>
      <c r="B398" s="7" t="str">
        <f>vlookup(N398,'TEMP Data'!$M:$P,mod(R398,4)+1)</f>
        <v>Guillermo</v>
      </c>
      <c r="C398" s="6" t="s">
        <v>1691</v>
      </c>
      <c r="D398" s="7" t="str">
        <f t="shared" si="1"/>
        <v>William_Gartsyde@hotmail.com.au</v>
      </c>
      <c r="E398" s="8" t="str">
        <f t="shared" si="2"/>
        <v/>
      </c>
      <c r="F398" s="6" t="s">
        <v>45</v>
      </c>
      <c r="G398" s="13" t="s">
        <v>1692</v>
      </c>
      <c r="H398" s="9" t="s">
        <v>752</v>
      </c>
      <c r="I398" s="9" t="s">
        <v>1693</v>
      </c>
      <c r="J398" s="9" t="s">
        <v>754</v>
      </c>
      <c r="K398" s="9">
        <v>2000.0</v>
      </c>
      <c r="L398" s="6" t="s">
        <v>1694</v>
      </c>
      <c r="M398" s="6" t="s">
        <v>27</v>
      </c>
      <c r="N398" s="10" t="s">
        <v>536</v>
      </c>
      <c r="O398" s="12"/>
      <c r="P398" s="12" t="str">
        <f t="shared" si="3"/>
        <v>William_</v>
      </c>
      <c r="Q398" s="12" t="str">
        <f t="shared" si="4"/>
        <v>Gartsyde</v>
      </c>
      <c r="R398" s="12">
        <f t="shared" si="5"/>
        <v>7</v>
      </c>
      <c r="S398" s="12">
        <f t="shared" si="6"/>
        <v>95</v>
      </c>
      <c r="T398" s="12" t="str">
        <f>VLOOKUP(R398,'TEMP Data'!$E:$G,3)&amp;".com"&amp;vlookup(J398,'TEMP Data'!$A:$C,3)</f>
        <v>@hotmail.com.au</v>
      </c>
    </row>
    <row r="399">
      <c r="A399" s="6" t="s">
        <v>1695</v>
      </c>
      <c r="B399" s="7" t="str">
        <f>vlookup(N399,'TEMP Data'!$M:$P,mod(R399,4)+1)</f>
        <v>Will</v>
      </c>
      <c r="C399" s="6" t="s">
        <v>1696</v>
      </c>
      <c r="D399" s="7" t="str">
        <f t="shared" si="1"/>
        <v>William_Prowse@yahoo.com.it</v>
      </c>
      <c r="E399" s="8" t="str">
        <f t="shared" si="2"/>
        <v>1972-01-04</v>
      </c>
      <c r="F399" s="6" t="s">
        <v>58</v>
      </c>
      <c r="G399" s="13" t="s">
        <v>1697</v>
      </c>
      <c r="H399" s="9" t="s">
        <v>52</v>
      </c>
      <c r="I399" s="9" t="s">
        <v>53</v>
      </c>
      <c r="J399" s="9" t="s">
        <v>54</v>
      </c>
      <c r="K399" s="9">
        <v>118.0</v>
      </c>
      <c r="L399" s="6" t="s">
        <v>1698</v>
      </c>
      <c r="M399" s="6" t="s">
        <v>27</v>
      </c>
      <c r="N399" s="10" t="s">
        <v>536</v>
      </c>
      <c r="O399" s="11">
        <v>26302.0</v>
      </c>
      <c r="P399" s="12" t="str">
        <f t="shared" si="3"/>
        <v>William_</v>
      </c>
      <c r="Q399" s="12" t="str">
        <f t="shared" si="4"/>
        <v>Prowse</v>
      </c>
      <c r="R399" s="12">
        <f t="shared" si="5"/>
        <v>9</v>
      </c>
      <c r="S399" s="12">
        <f t="shared" si="6"/>
        <v>170</v>
      </c>
      <c r="T399" s="12" t="str">
        <f>VLOOKUP(R399,'TEMP Data'!$E:$G,3)&amp;".com"&amp;vlookup(J399,'TEMP Data'!$A:$C,3)</f>
        <v>@yahoo.com.it</v>
      </c>
    </row>
    <row r="400">
      <c r="A400" s="6" t="s">
        <v>1699</v>
      </c>
      <c r="B400" s="7" t="str">
        <f>vlookup(N400,'TEMP Data'!$M:$P,mod(R400,4)+1)</f>
        <v>Will</v>
      </c>
      <c r="C400" s="6" t="s">
        <v>1700</v>
      </c>
      <c r="D400" s="7" t="str">
        <f t="shared" si="1"/>
        <v>William_Whiskerd@yahoo.com.pt</v>
      </c>
      <c r="E400" s="8" t="str">
        <f t="shared" si="2"/>
        <v>2000-02-20</v>
      </c>
      <c r="F400" s="6" t="s">
        <v>45</v>
      </c>
      <c r="G400" s="9" t="s">
        <v>1701</v>
      </c>
      <c r="H400" s="9" t="s">
        <v>295</v>
      </c>
      <c r="I400" s="9" t="s">
        <v>295</v>
      </c>
      <c r="J400" s="9" t="s">
        <v>296</v>
      </c>
      <c r="K400" s="9" t="s">
        <v>327</v>
      </c>
      <c r="L400" s="6" t="s">
        <v>1702</v>
      </c>
      <c r="M400" s="6" t="s">
        <v>27</v>
      </c>
      <c r="N400" s="10" t="s">
        <v>536</v>
      </c>
      <c r="O400" s="11">
        <v>36576.0</v>
      </c>
      <c r="P400" s="12" t="str">
        <f t="shared" si="3"/>
        <v>William_</v>
      </c>
      <c r="Q400" s="12" t="str">
        <f t="shared" si="4"/>
        <v>Whiskerd</v>
      </c>
      <c r="R400" s="12">
        <f t="shared" si="5"/>
        <v>9</v>
      </c>
      <c r="S400" s="12">
        <f t="shared" si="6"/>
        <v>211</v>
      </c>
      <c r="T400" s="12" t="str">
        <f>VLOOKUP(R400,'TEMP Data'!$E:$G,3)&amp;".com"&amp;vlookup(J400,'TEMP Data'!$A:$C,3)</f>
        <v>@yahoo.com.pt</v>
      </c>
    </row>
    <row r="401">
      <c r="A401" s="6" t="s">
        <v>1703</v>
      </c>
      <c r="B401" s="7" t="str">
        <f>vlookup(N401,'TEMP Data'!$M:$P,mod(R401,4)+1)</f>
        <v>William</v>
      </c>
      <c r="C401" s="6" t="s">
        <v>1704</v>
      </c>
      <c r="D401" s="7" t="str">
        <f t="shared" si="1"/>
        <v>William_Divine@gmail.com.ca</v>
      </c>
      <c r="E401" s="8" t="str">
        <f t="shared" si="2"/>
        <v>1982-09-06</v>
      </c>
      <c r="F401" s="6" t="s">
        <v>45</v>
      </c>
      <c r="G401" s="9" t="s">
        <v>1705</v>
      </c>
      <c r="H401" s="9" t="s">
        <v>711</v>
      </c>
      <c r="I401" s="9" t="s">
        <v>712</v>
      </c>
      <c r="J401" s="9" t="s">
        <v>227</v>
      </c>
      <c r="K401" s="9" t="s">
        <v>713</v>
      </c>
      <c r="L401" s="6" t="s">
        <v>1706</v>
      </c>
      <c r="M401" s="6" t="s">
        <v>27</v>
      </c>
      <c r="N401" s="10" t="s">
        <v>536</v>
      </c>
      <c r="O401" s="11">
        <v>30200.0</v>
      </c>
      <c r="P401" s="12" t="str">
        <f t="shared" si="3"/>
        <v>William_</v>
      </c>
      <c r="Q401" s="12" t="str">
        <f t="shared" si="4"/>
        <v>Divine</v>
      </c>
      <c r="R401" s="12">
        <f t="shared" si="5"/>
        <v>8</v>
      </c>
      <c r="S401" s="12">
        <f t="shared" si="6"/>
        <v>231</v>
      </c>
      <c r="T401" s="12" t="str">
        <f>VLOOKUP(R401,'TEMP Data'!$E:$G,3)&amp;".com"&amp;vlookup(J401,'TEMP Data'!$A:$C,3)</f>
        <v>@gmail.com.ca</v>
      </c>
    </row>
    <row r="402">
      <c r="A402" s="6" t="s">
        <v>1707</v>
      </c>
      <c r="B402" s="7" t="str">
        <f>vlookup(N402,'TEMP Data'!$M:$P,mod(R402,4)+1)</f>
        <v>Abigail</v>
      </c>
      <c r="C402" s="6" t="s">
        <v>1708</v>
      </c>
      <c r="D402" s="7" t="str">
        <f t="shared" si="1"/>
        <v>AWatling248@apple.com.es</v>
      </c>
      <c r="E402" s="8" t="str">
        <f t="shared" si="2"/>
        <v/>
      </c>
      <c r="F402" s="6" t="s">
        <v>187</v>
      </c>
      <c r="G402" s="13" t="s">
        <v>1709</v>
      </c>
      <c r="H402" s="9" t="s">
        <v>243</v>
      </c>
      <c r="I402" s="9" t="s">
        <v>244</v>
      </c>
      <c r="J402" s="9" t="s">
        <v>245</v>
      </c>
      <c r="K402" s="9">
        <v>28001.0</v>
      </c>
      <c r="L402" s="6"/>
      <c r="M402" s="6" t="s">
        <v>27</v>
      </c>
      <c r="N402" s="10" t="s">
        <v>28</v>
      </c>
      <c r="O402" s="12"/>
      <c r="P402" s="12" t="str">
        <f t="shared" si="3"/>
        <v>A</v>
      </c>
      <c r="Q402" s="12" t="str">
        <f t="shared" si="4"/>
        <v>Watling248</v>
      </c>
      <c r="R402" s="12">
        <f t="shared" si="5"/>
        <v>4</v>
      </c>
      <c r="S402" s="12">
        <f t="shared" si="6"/>
        <v>248</v>
      </c>
      <c r="T402" s="12" t="str">
        <f>VLOOKUP(R402,'TEMP Data'!$E:$G,3)&amp;".com"&amp;vlookup(J402,'TEMP Data'!$A:$C,3)</f>
        <v>@apple.com.es</v>
      </c>
    </row>
    <row r="403">
      <c r="A403" s="6" t="s">
        <v>1710</v>
      </c>
      <c r="B403" s="7" t="str">
        <f>vlookup(N403,'TEMP Data'!$M:$P,mod(R403,4)+1)</f>
        <v>Abbigail</v>
      </c>
      <c r="C403" s="6" t="s">
        <v>1711</v>
      </c>
      <c r="D403" s="7" t="str">
        <f t="shared" si="1"/>
        <v>AAttwool66@yahoo.com.es</v>
      </c>
      <c r="E403" s="8" t="str">
        <f t="shared" si="2"/>
        <v>1960-09-15</v>
      </c>
      <c r="F403" s="6" t="s">
        <v>45</v>
      </c>
      <c r="G403" s="9" t="s">
        <v>1712</v>
      </c>
      <c r="H403" s="9" t="s">
        <v>243</v>
      </c>
      <c r="I403" s="9" t="s">
        <v>244</v>
      </c>
      <c r="J403" s="9" t="s">
        <v>245</v>
      </c>
      <c r="K403" s="9">
        <v>28001.0</v>
      </c>
      <c r="L403" s="6" t="s">
        <v>1713</v>
      </c>
      <c r="M403" s="6" t="s">
        <v>27</v>
      </c>
      <c r="N403" s="10" t="s">
        <v>28</v>
      </c>
      <c r="O403" s="11">
        <v>22174.0</v>
      </c>
      <c r="P403" s="12" t="str">
        <f t="shared" si="3"/>
        <v>A</v>
      </c>
      <c r="Q403" s="12" t="str">
        <f t="shared" si="4"/>
        <v>Attwool66</v>
      </c>
      <c r="R403" s="12">
        <f t="shared" si="5"/>
        <v>3</v>
      </c>
      <c r="S403" s="12">
        <f t="shared" si="6"/>
        <v>66</v>
      </c>
      <c r="T403" s="12" t="str">
        <f>VLOOKUP(R403,'TEMP Data'!$E:$G,3)&amp;".com"&amp;vlookup(J403,'TEMP Data'!$A:$C,3)</f>
        <v>@yahoo.com.es</v>
      </c>
    </row>
    <row r="404">
      <c r="A404" s="6" t="s">
        <v>1714</v>
      </c>
      <c r="B404" s="7" t="str">
        <f>vlookup(N404,'TEMP Data'!$M:$P,mod(R404,4)+1)</f>
        <v>Abigayle</v>
      </c>
      <c r="C404" s="6" t="s">
        <v>1715</v>
      </c>
      <c r="D404" s="7" t="str">
        <f t="shared" si="1"/>
        <v>Abigail_Furmagier@hotmail.com.no</v>
      </c>
      <c r="E404" s="8" t="str">
        <f t="shared" si="2"/>
        <v>1993-11-13</v>
      </c>
      <c r="F404" s="6"/>
      <c r="G404" s="9" t="s">
        <v>1716</v>
      </c>
      <c r="H404" s="9" t="s">
        <v>352</v>
      </c>
      <c r="I404" s="9" t="s">
        <v>352</v>
      </c>
      <c r="J404" s="9" t="s">
        <v>353</v>
      </c>
      <c r="K404" s="9">
        <v>10.0</v>
      </c>
      <c r="L404" s="6" t="s">
        <v>1717</v>
      </c>
      <c r="M404" s="6" t="s">
        <v>27</v>
      </c>
      <c r="N404" s="10" t="s">
        <v>28</v>
      </c>
      <c r="O404" s="11">
        <v>34286.0</v>
      </c>
      <c r="P404" s="12" t="str">
        <f t="shared" si="3"/>
        <v>Abigail_</v>
      </c>
      <c r="Q404" s="12" t="str">
        <f t="shared" si="4"/>
        <v>Furmagier</v>
      </c>
      <c r="R404" s="12">
        <f t="shared" si="5"/>
        <v>10</v>
      </c>
      <c r="S404" s="12">
        <f t="shared" si="6"/>
        <v>179</v>
      </c>
      <c r="T404" s="12" t="str">
        <f>VLOOKUP(R404,'TEMP Data'!$E:$G,3)&amp;".com"&amp;vlookup(J404,'TEMP Data'!$A:$C,3)</f>
        <v>@hotmail.com.no</v>
      </c>
    </row>
    <row r="405">
      <c r="A405" s="6" t="s">
        <v>1718</v>
      </c>
      <c r="B405" s="7" t="str">
        <f>vlookup(N405,'TEMP Data'!$M:$P,mod(R405,4)+1)</f>
        <v>Abigayle</v>
      </c>
      <c r="C405" s="6" t="s">
        <v>1719</v>
      </c>
      <c r="D405" s="7" t="str">
        <f t="shared" si="1"/>
        <v>ADanher129@outlook.com</v>
      </c>
      <c r="E405" s="8" t="str">
        <f t="shared" si="2"/>
        <v>1974-07-23</v>
      </c>
      <c r="F405" s="6"/>
      <c r="G405" s="9" t="s">
        <v>1720</v>
      </c>
      <c r="H405" s="9" t="s">
        <v>619</v>
      </c>
      <c r="I405" s="9" t="s">
        <v>79</v>
      </c>
      <c r="J405" s="9" t="s">
        <v>67</v>
      </c>
      <c r="K405" s="9">
        <v>43210.0</v>
      </c>
      <c r="L405" s="6" t="s">
        <v>1721</v>
      </c>
      <c r="M405" s="6" t="s">
        <v>27</v>
      </c>
      <c r="N405" s="10" t="s">
        <v>28</v>
      </c>
      <c r="O405" s="11">
        <v>27233.0</v>
      </c>
      <c r="P405" s="12" t="str">
        <f t="shared" si="3"/>
        <v>A</v>
      </c>
      <c r="Q405" s="12" t="str">
        <f t="shared" si="4"/>
        <v>Danher129</v>
      </c>
      <c r="R405" s="12">
        <f t="shared" si="5"/>
        <v>2</v>
      </c>
      <c r="S405" s="12">
        <f t="shared" si="6"/>
        <v>129</v>
      </c>
      <c r="T405" s="12" t="str">
        <f>VLOOKUP(R405,'TEMP Data'!$E:$G,3)&amp;".com"&amp;vlookup(J405,'TEMP Data'!$A:$C,3)</f>
        <v>@outlook.com</v>
      </c>
    </row>
    <row r="406">
      <c r="A406" s="6" t="s">
        <v>1722</v>
      </c>
      <c r="B406" s="7" t="str">
        <f>vlookup(N406,'TEMP Data'!$M:$P,mod(R406,4)+1)</f>
        <v>Aiden</v>
      </c>
      <c r="C406" s="6" t="s">
        <v>1723</v>
      </c>
      <c r="D406" s="7" t="str">
        <f t="shared" si="1"/>
        <v>ABarenskie216@apple.com.ch</v>
      </c>
      <c r="E406" s="8" t="str">
        <f t="shared" si="2"/>
        <v>1983-08-09</v>
      </c>
      <c r="F406" s="6" t="s">
        <v>58</v>
      </c>
      <c r="G406" s="13" t="s">
        <v>1724</v>
      </c>
      <c r="H406" s="9" t="s">
        <v>220</v>
      </c>
      <c r="I406" s="9" t="s">
        <v>220</v>
      </c>
      <c r="J406" s="9" t="s">
        <v>221</v>
      </c>
      <c r="K406" s="9">
        <v>8001.0</v>
      </c>
      <c r="L406" s="6" t="s">
        <v>1725</v>
      </c>
      <c r="M406" s="6" t="s">
        <v>27</v>
      </c>
      <c r="N406" s="10" t="s">
        <v>55</v>
      </c>
      <c r="O406" s="11">
        <v>30537.0</v>
      </c>
      <c r="P406" s="12" t="str">
        <f t="shared" si="3"/>
        <v>A</v>
      </c>
      <c r="Q406" s="12" t="str">
        <f t="shared" si="4"/>
        <v>Barenskie216</v>
      </c>
      <c r="R406" s="12">
        <f t="shared" si="5"/>
        <v>4</v>
      </c>
      <c r="S406" s="12">
        <f t="shared" si="6"/>
        <v>216</v>
      </c>
      <c r="T406" s="12" t="str">
        <f>VLOOKUP(R406,'TEMP Data'!$E:$G,3)&amp;".com"&amp;vlookup(J406,'TEMP Data'!$A:$C,3)</f>
        <v>@apple.com.ch</v>
      </c>
    </row>
    <row r="407">
      <c r="A407" s="6" t="s">
        <v>1726</v>
      </c>
      <c r="B407" s="7" t="str">
        <f>vlookup(N407,'TEMP Data'!$M:$P,mod(R407,4)+1)</f>
        <v>Adan</v>
      </c>
      <c r="C407" s="6" t="s">
        <v>1622</v>
      </c>
      <c r="D407" s="7" t="str">
        <f t="shared" si="1"/>
        <v>ALathaye204@yahoo.com.fi</v>
      </c>
      <c r="E407" s="8" t="str">
        <f t="shared" si="2"/>
        <v>1992-02-23</v>
      </c>
      <c r="F407" s="6" t="s">
        <v>45</v>
      </c>
      <c r="G407" s="9" t="s">
        <v>1727</v>
      </c>
      <c r="H407" s="9" t="s">
        <v>971</v>
      </c>
      <c r="I407" s="9" t="s">
        <v>972</v>
      </c>
      <c r="J407" s="9" t="s">
        <v>973</v>
      </c>
      <c r="K407" s="9">
        <v>100.0</v>
      </c>
      <c r="L407" s="6" t="s">
        <v>1728</v>
      </c>
      <c r="M407" s="6" t="s">
        <v>27</v>
      </c>
      <c r="N407" s="10" t="s">
        <v>55</v>
      </c>
      <c r="O407" s="11">
        <v>33657.0</v>
      </c>
      <c r="P407" s="12" t="str">
        <f t="shared" si="3"/>
        <v>A</v>
      </c>
      <c r="Q407" s="12" t="str">
        <f t="shared" si="4"/>
        <v>Lathaye204</v>
      </c>
      <c r="R407" s="12">
        <f t="shared" si="5"/>
        <v>3</v>
      </c>
      <c r="S407" s="12">
        <f t="shared" si="6"/>
        <v>204</v>
      </c>
      <c r="T407" s="12" t="str">
        <f>VLOOKUP(R407,'TEMP Data'!$E:$G,3)&amp;".com"&amp;vlookup(J407,'TEMP Data'!$A:$C,3)</f>
        <v>@yahoo.com.fi</v>
      </c>
    </row>
    <row r="408">
      <c r="A408" s="6" t="s">
        <v>1729</v>
      </c>
      <c r="B408" s="7" t="str">
        <f>vlookup(N408,'TEMP Data'!$M:$P,mod(R408,4)+1)</f>
        <v>Ayden</v>
      </c>
      <c r="C408" s="6" t="s">
        <v>1730</v>
      </c>
      <c r="D408" s="7" t="str">
        <f t="shared" si="1"/>
        <v>Aiden_Horning@aol.com.ca</v>
      </c>
      <c r="E408" s="8" t="str">
        <f t="shared" si="2"/>
        <v>1972-03-27</v>
      </c>
      <c r="F408" s="6"/>
      <c r="G408" s="13" t="s">
        <v>1731</v>
      </c>
      <c r="H408" s="9" t="s">
        <v>571</v>
      </c>
      <c r="I408" s="9" t="s">
        <v>572</v>
      </c>
      <c r="J408" s="9" t="s">
        <v>227</v>
      </c>
      <c r="K408" s="9" t="s">
        <v>573</v>
      </c>
      <c r="L408" s="6" t="s">
        <v>1732</v>
      </c>
      <c r="M408" s="6" t="s">
        <v>27</v>
      </c>
      <c r="N408" s="10" t="s">
        <v>55</v>
      </c>
      <c r="O408" s="11">
        <v>26385.0</v>
      </c>
      <c r="P408" s="12" t="str">
        <f t="shared" si="3"/>
        <v>Aiden_</v>
      </c>
      <c r="Q408" s="12" t="str">
        <f t="shared" si="4"/>
        <v>Horning</v>
      </c>
      <c r="R408" s="12">
        <f t="shared" si="5"/>
        <v>6</v>
      </c>
      <c r="S408" s="12">
        <f t="shared" si="6"/>
        <v>123</v>
      </c>
      <c r="T408" s="12" t="str">
        <f>VLOOKUP(R408,'TEMP Data'!$E:$G,3)&amp;".com"&amp;vlookup(J408,'TEMP Data'!$A:$C,3)</f>
        <v>@aol.com.ca</v>
      </c>
    </row>
    <row r="409">
      <c r="A409" s="6" t="s">
        <v>1733</v>
      </c>
      <c r="B409" s="7" t="str">
        <f>vlookup(N409,'TEMP Data'!$M:$P,mod(R409,4)+1)</f>
        <v>Aiden</v>
      </c>
      <c r="C409" s="6" t="s">
        <v>575</v>
      </c>
      <c r="D409" s="7" t="str">
        <f t="shared" si="1"/>
        <v>ASartin100@apple.com.au</v>
      </c>
      <c r="E409" s="8" t="str">
        <f t="shared" si="2"/>
        <v/>
      </c>
      <c r="F409" s="6" t="s">
        <v>58</v>
      </c>
      <c r="G409" s="9" t="s">
        <v>1734</v>
      </c>
      <c r="H409" s="9" t="s">
        <v>752</v>
      </c>
      <c r="I409" s="9" t="s">
        <v>753</v>
      </c>
      <c r="J409" s="9" t="s">
        <v>754</v>
      </c>
      <c r="K409" s="9">
        <v>2000.0</v>
      </c>
      <c r="L409" s="6"/>
      <c r="M409" s="6" t="s">
        <v>27</v>
      </c>
      <c r="N409" s="10" t="s">
        <v>55</v>
      </c>
      <c r="O409" s="12"/>
      <c r="P409" s="12" t="str">
        <f t="shared" si="3"/>
        <v>A</v>
      </c>
      <c r="Q409" s="12" t="str">
        <f t="shared" si="4"/>
        <v>Sartin100</v>
      </c>
      <c r="R409" s="12">
        <f t="shared" si="5"/>
        <v>4</v>
      </c>
      <c r="S409" s="12">
        <f t="shared" si="6"/>
        <v>100</v>
      </c>
      <c r="T409" s="12" t="str">
        <f>VLOOKUP(R409,'TEMP Data'!$E:$G,3)&amp;".com"&amp;vlookup(J409,'TEMP Data'!$A:$C,3)</f>
        <v>@apple.com.au</v>
      </c>
    </row>
    <row r="410">
      <c r="A410" s="6" t="s">
        <v>1735</v>
      </c>
      <c r="B410" s="7" t="str">
        <f>vlookup(N410,'TEMP Data'!$M:$P,mod(R410,4)+1)</f>
        <v>Alaxander</v>
      </c>
      <c r="C410" s="6" t="s">
        <v>1736</v>
      </c>
      <c r="D410" s="7" t="str">
        <f t="shared" si="1"/>
        <v>AGerssam35@yahoo.com</v>
      </c>
      <c r="E410" s="8" t="str">
        <f t="shared" si="2"/>
        <v>1996-10-25</v>
      </c>
      <c r="F410" s="6" t="s">
        <v>45</v>
      </c>
      <c r="G410" s="13" t="s">
        <v>1737</v>
      </c>
      <c r="H410" s="9" t="s">
        <v>114</v>
      </c>
      <c r="I410" s="9" t="s">
        <v>79</v>
      </c>
      <c r="J410" s="9" t="s">
        <v>67</v>
      </c>
      <c r="K410" s="9">
        <v>56789.0</v>
      </c>
      <c r="L410" s="6" t="s">
        <v>1738</v>
      </c>
      <c r="M410" s="6" t="s">
        <v>27</v>
      </c>
      <c r="N410" s="10" t="s">
        <v>81</v>
      </c>
      <c r="O410" s="11">
        <v>35363.0</v>
      </c>
      <c r="P410" s="12" t="str">
        <f t="shared" si="3"/>
        <v>A</v>
      </c>
      <c r="Q410" s="12" t="str">
        <f t="shared" si="4"/>
        <v>Gerssam35</v>
      </c>
      <c r="R410" s="12">
        <f t="shared" si="5"/>
        <v>3</v>
      </c>
      <c r="S410" s="12">
        <f t="shared" si="6"/>
        <v>35</v>
      </c>
      <c r="T410" s="12" t="str">
        <f>VLOOKUP(R410,'TEMP Data'!$E:$G,3)&amp;".com"&amp;vlookup(J410,'TEMP Data'!$A:$C,3)</f>
        <v>@yahoo.com</v>
      </c>
    </row>
    <row r="411">
      <c r="A411" s="6" t="s">
        <v>1739</v>
      </c>
      <c r="B411" s="7" t="str">
        <f>vlookup(N411,'TEMP Data'!$M:$P,mod(R411,4)+1)</f>
        <v>Alexander</v>
      </c>
      <c r="C411" s="6" t="s">
        <v>1740</v>
      </c>
      <c r="D411" s="7" t="str">
        <f t="shared" si="1"/>
        <v>Alexander_Worvell@gmail.com.uk</v>
      </c>
      <c r="E411" s="8" t="str">
        <f t="shared" si="2"/>
        <v/>
      </c>
      <c r="F411" s="6" t="s">
        <v>45</v>
      </c>
      <c r="G411" s="13" t="s">
        <v>1347</v>
      </c>
      <c r="H411" s="9" t="s">
        <v>176</v>
      </c>
      <c r="I411" s="9" t="s">
        <v>24</v>
      </c>
      <c r="J411" s="9" t="s">
        <v>177</v>
      </c>
      <c r="K411" s="9" t="s">
        <v>178</v>
      </c>
      <c r="L411" s="6" t="s">
        <v>1741</v>
      </c>
      <c r="M411" s="6" t="s">
        <v>27</v>
      </c>
      <c r="N411" s="10" t="s">
        <v>81</v>
      </c>
      <c r="O411" s="12"/>
      <c r="P411" s="12" t="str">
        <f t="shared" si="3"/>
        <v>Alexander_</v>
      </c>
      <c r="Q411" s="12" t="str">
        <f t="shared" si="4"/>
        <v>Worvell</v>
      </c>
      <c r="R411" s="12">
        <f t="shared" si="5"/>
        <v>8</v>
      </c>
      <c r="S411" s="12">
        <f t="shared" si="6"/>
        <v>153</v>
      </c>
      <c r="T411" s="12" t="str">
        <f>VLOOKUP(R411,'TEMP Data'!$E:$G,3)&amp;".com"&amp;vlookup(J411,'TEMP Data'!$A:$C,3)</f>
        <v>@gmail.com.uk</v>
      </c>
    </row>
    <row r="412">
      <c r="A412" s="6" t="s">
        <v>1742</v>
      </c>
      <c r="B412" s="7" t="str">
        <f>vlookup(N412,'TEMP Data'!$M:$P,mod(R412,4)+1)</f>
        <v>Alexzander</v>
      </c>
      <c r="C412" s="6" t="s">
        <v>1743</v>
      </c>
      <c r="D412" s="7" t="str">
        <f t="shared" si="1"/>
        <v>Alexander_Wisniewski@hotmail.com</v>
      </c>
      <c r="E412" s="8" t="str">
        <f t="shared" si="2"/>
        <v>1996-08-28</v>
      </c>
      <c r="F412" s="6" t="s">
        <v>187</v>
      </c>
      <c r="G412" s="13" t="s">
        <v>1744</v>
      </c>
      <c r="H412" s="9" t="s">
        <v>521</v>
      </c>
      <c r="I412" s="9" t="s">
        <v>66</v>
      </c>
      <c r="J412" s="9" t="s">
        <v>67</v>
      </c>
      <c r="K412" s="9">
        <v>54321.0</v>
      </c>
      <c r="L412" s="6" t="s">
        <v>1745</v>
      </c>
      <c r="M412" s="6" t="s">
        <v>27</v>
      </c>
      <c r="N412" s="10" t="s">
        <v>81</v>
      </c>
      <c r="O412" s="11">
        <v>35305.0</v>
      </c>
      <c r="P412" s="12" t="str">
        <f t="shared" si="3"/>
        <v>Alexander_</v>
      </c>
      <c r="Q412" s="12" t="str">
        <f t="shared" si="4"/>
        <v>Wisniewski</v>
      </c>
      <c r="R412" s="12">
        <f t="shared" si="5"/>
        <v>10</v>
      </c>
      <c r="S412" s="12">
        <f t="shared" si="6"/>
        <v>65</v>
      </c>
      <c r="T412" s="12" t="str">
        <f>VLOOKUP(R412,'TEMP Data'!$E:$G,3)&amp;".com"&amp;vlookup(J412,'TEMP Data'!$A:$C,3)</f>
        <v>@hotmail.com</v>
      </c>
    </row>
    <row r="413">
      <c r="A413" s="6" t="s">
        <v>1746</v>
      </c>
      <c r="B413" s="7" t="str">
        <f>vlookup(N413,'TEMP Data'!$M:$P,mod(R413,4)+1)</f>
        <v>Aleksander</v>
      </c>
      <c r="C413" s="6" t="s">
        <v>1747</v>
      </c>
      <c r="D413" s="7" t="str">
        <f t="shared" si="1"/>
        <v>Alexander_Eddington@yahoo.com</v>
      </c>
      <c r="E413" s="8" t="str">
        <f t="shared" si="2"/>
        <v>1974-11-25</v>
      </c>
      <c r="F413" s="6" t="s">
        <v>45</v>
      </c>
      <c r="G413" s="9" t="s">
        <v>1748</v>
      </c>
      <c r="H413" s="9" t="s">
        <v>577</v>
      </c>
      <c r="I413" s="9" t="s">
        <v>109</v>
      </c>
      <c r="J413" s="9" t="s">
        <v>67</v>
      </c>
      <c r="K413" s="9">
        <v>87654.0</v>
      </c>
      <c r="L413" s="6" t="s">
        <v>1749</v>
      </c>
      <c r="M413" s="6" t="s">
        <v>27</v>
      </c>
      <c r="N413" s="10" t="s">
        <v>81</v>
      </c>
      <c r="O413" s="11">
        <v>27358.0</v>
      </c>
      <c r="P413" s="12" t="str">
        <f t="shared" si="3"/>
        <v>Alexander_</v>
      </c>
      <c r="Q413" s="12" t="str">
        <f t="shared" si="4"/>
        <v>Eddington</v>
      </c>
      <c r="R413" s="12">
        <f t="shared" si="5"/>
        <v>9</v>
      </c>
      <c r="S413" s="12">
        <f t="shared" si="6"/>
        <v>3</v>
      </c>
      <c r="T413" s="12" t="str">
        <f>VLOOKUP(R413,'TEMP Data'!$E:$G,3)&amp;".com"&amp;vlookup(J413,'TEMP Data'!$A:$C,3)</f>
        <v>@yahoo.com</v>
      </c>
    </row>
    <row r="414">
      <c r="A414" s="6" t="s">
        <v>1750</v>
      </c>
      <c r="B414" s="7" t="str">
        <f>vlookup(N414,'TEMP Data'!$M:$P,mod(R414,4)+1)</f>
        <v>Andrew</v>
      </c>
      <c r="C414" s="6" t="s">
        <v>1751</v>
      </c>
      <c r="D414" s="7" t="str">
        <f t="shared" si="1"/>
        <v>AMcAusland40@apple.com</v>
      </c>
      <c r="E414" s="8" t="str">
        <f t="shared" si="2"/>
        <v>2006-12-17</v>
      </c>
      <c r="F414" s="6"/>
      <c r="G414" s="9" t="s">
        <v>693</v>
      </c>
      <c r="H414" s="9" t="s">
        <v>1325</v>
      </c>
      <c r="I414" s="9" t="s">
        <v>79</v>
      </c>
      <c r="J414" s="9" t="s">
        <v>67</v>
      </c>
      <c r="K414" s="9">
        <v>54321.0</v>
      </c>
      <c r="L414" s="6"/>
      <c r="M414" s="6" t="s">
        <v>27</v>
      </c>
      <c r="N414" s="10" t="s">
        <v>104</v>
      </c>
      <c r="O414" s="11">
        <v>39068.0</v>
      </c>
      <c r="P414" s="12" t="str">
        <f t="shared" si="3"/>
        <v>A</v>
      </c>
      <c r="Q414" s="12" t="str">
        <f t="shared" si="4"/>
        <v>McAusland40</v>
      </c>
      <c r="R414" s="12">
        <f t="shared" si="5"/>
        <v>4</v>
      </c>
      <c r="S414" s="12">
        <f t="shared" si="6"/>
        <v>40</v>
      </c>
      <c r="T414" s="12" t="str">
        <f>VLOOKUP(R414,'TEMP Data'!$E:$G,3)&amp;".com"&amp;vlookup(J414,'TEMP Data'!$A:$C,3)</f>
        <v>@apple.com</v>
      </c>
    </row>
    <row r="415">
      <c r="A415" s="6" t="s">
        <v>1752</v>
      </c>
      <c r="B415" s="7" t="str">
        <f>vlookup(N415,'TEMP Data'!$M:$P,mod(R415,4)+1)</f>
        <v>Andrew</v>
      </c>
      <c r="C415" s="6" t="s">
        <v>1753</v>
      </c>
      <c r="D415" s="7" t="str">
        <f t="shared" si="1"/>
        <v>Andrew_O'Kinedy@gmail.com.pt</v>
      </c>
      <c r="E415" s="8" t="str">
        <f t="shared" si="2"/>
        <v>2003-04-16</v>
      </c>
      <c r="F415" s="6" t="s">
        <v>45</v>
      </c>
      <c r="G415" s="13" t="s">
        <v>1754</v>
      </c>
      <c r="H415" s="9" t="s">
        <v>814</v>
      </c>
      <c r="I415" s="9" t="s">
        <v>814</v>
      </c>
      <c r="J415" s="9" t="s">
        <v>296</v>
      </c>
      <c r="K415" s="9" t="s">
        <v>815</v>
      </c>
      <c r="L415" s="6" t="s">
        <v>1755</v>
      </c>
      <c r="M415" s="6" t="s">
        <v>27</v>
      </c>
      <c r="N415" s="10" t="s">
        <v>104</v>
      </c>
      <c r="O415" s="11">
        <v>37727.0</v>
      </c>
      <c r="P415" s="12" t="str">
        <f t="shared" si="3"/>
        <v>Andrew_</v>
      </c>
      <c r="Q415" s="12" t="str">
        <f t="shared" si="4"/>
        <v>O'Kinedy</v>
      </c>
      <c r="R415" s="12">
        <f t="shared" si="5"/>
        <v>8</v>
      </c>
      <c r="S415" s="12">
        <f t="shared" si="6"/>
        <v>117</v>
      </c>
      <c r="T415" s="12" t="str">
        <f>VLOOKUP(R415,'TEMP Data'!$E:$G,3)&amp;".com"&amp;vlookup(J415,'TEMP Data'!$A:$C,3)</f>
        <v>@gmail.com.pt</v>
      </c>
    </row>
    <row r="416">
      <c r="A416" s="6" t="s">
        <v>1756</v>
      </c>
      <c r="B416" s="7" t="str">
        <f>vlookup(N416,'TEMP Data'!$M:$P,mod(R416,4)+1)</f>
        <v>Andreas</v>
      </c>
      <c r="C416" s="6" t="s">
        <v>1757</v>
      </c>
      <c r="D416" s="7" t="str">
        <f t="shared" si="1"/>
        <v>ACrut130@outlook.com.es</v>
      </c>
      <c r="E416" s="8" t="str">
        <f t="shared" si="2"/>
        <v/>
      </c>
      <c r="F416" s="6" t="s">
        <v>58</v>
      </c>
      <c r="G416" s="9" t="s">
        <v>1758</v>
      </c>
      <c r="H416" s="9" t="s">
        <v>243</v>
      </c>
      <c r="I416" s="9" t="s">
        <v>243</v>
      </c>
      <c r="J416" s="9" t="s">
        <v>245</v>
      </c>
      <c r="K416" s="9">
        <v>28001.0</v>
      </c>
      <c r="L416" s="6" t="s">
        <v>1759</v>
      </c>
      <c r="M416" s="6" t="s">
        <v>27</v>
      </c>
      <c r="N416" s="10" t="s">
        <v>104</v>
      </c>
      <c r="O416" s="12"/>
      <c r="P416" s="12" t="str">
        <f t="shared" si="3"/>
        <v>A</v>
      </c>
      <c r="Q416" s="12" t="str">
        <f t="shared" si="4"/>
        <v>Crut130</v>
      </c>
      <c r="R416" s="12">
        <f t="shared" si="5"/>
        <v>2</v>
      </c>
      <c r="S416" s="12">
        <f t="shared" si="6"/>
        <v>130</v>
      </c>
      <c r="T416" s="12" t="str">
        <f>VLOOKUP(R416,'TEMP Data'!$E:$G,3)&amp;".com"&amp;vlookup(J416,'TEMP Data'!$A:$C,3)</f>
        <v>@outlook.com.es</v>
      </c>
    </row>
    <row r="417">
      <c r="A417" s="6" t="s">
        <v>1760</v>
      </c>
      <c r="B417" s="7" t="str">
        <f>vlookup(N417,'TEMP Data'!$M:$P,mod(R417,4)+1)</f>
        <v>Andrey</v>
      </c>
      <c r="C417" s="6" t="s">
        <v>1761</v>
      </c>
      <c r="D417" s="7" t="str">
        <f t="shared" si="1"/>
        <v>ABellon59@yahoo.com.nl</v>
      </c>
      <c r="E417" s="8" t="str">
        <f t="shared" si="2"/>
        <v/>
      </c>
      <c r="F417" s="6" t="s">
        <v>58</v>
      </c>
      <c r="G417" s="9" t="s">
        <v>1762</v>
      </c>
      <c r="H417" s="9" t="s">
        <v>820</v>
      </c>
      <c r="I417" s="9" t="s">
        <v>821</v>
      </c>
      <c r="J417" s="9" t="s">
        <v>97</v>
      </c>
      <c r="K417" s="9" t="s">
        <v>822</v>
      </c>
      <c r="L417" s="6" t="s">
        <v>1763</v>
      </c>
      <c r="M417" s="6" t="s">
        <v>27</v>
      </c>
      <c r="N417" s="10" t="s">
        <v>104</v>
      </c>
      <c r="O417" s="12"/>
      <c r="P417" s="12" t="str">
        <f t="shared" si="3"/>
        <v>A</v>
      </c>
      <c r="Q417" s="12" t="str">
        <f t="shared" si="4"/>
        <v>Bellon59</v>
      </c>
      <c r="R417" s="12">
        <f t="shared" si="5"/>
        <v>3</v>
      </c>
      <c r="S417" s="12">
        <f t="shared" si="6"/>
        <v>59</v>
      </c>
      <c r="T417" s="12" t="str">
        <f>VLOOKUP(R417,'TEMP Data'!$E:$G,3)&amp;".com"&amp;vlookup(J417,'TEMP Data'!$A:$C,3)</f>
        <v>@yahoo.com.nl</v>
      </c>
    </row>
    <row r="418">
      <c r="A418" s="6" t="s">
        <v>1764</v>
      </c>
      <c r="B418" s="7" t="str">
        <f>vlookup(N418,'TEMP Data'!$M:$P,mod(R418,4)+1)</f>
        <v>Benjamin</v>
      </c>
      <c r="C418" s="6" t="s">
        <v>1765</v>
      </c>
      <c r="D418" s="7" t="str">
        <f t="shared" si="1"/>
        <v>Benjamin_Standall@gmail.com</v>
      </c>
      <c r="E418" s="8" t="str">
        <f t="shared" si="2"/>
        <v>1967-05-15</v>
      </c>
      <c r="F418" s="6" t="s">
        <v>45</v>
      </c>
      <c r="G418" s="13" t="s">
        <v>1766</v>
      </c>
      <c r="H418" s="9" t="s">
        <v>659</v>
      </c>
      <c r="I418" s="9" t="s">
        <v>66</v>
      </c>
      <c r="J418" s="9" t="s">
        <v>67</v>
      </c>
      <c r="K418" s="9">
        <v>10987.0</v>
      </c>
      <c r="L418" s="6" t="s">
        <v>1767</v>
      </c>
      <c r="M418" s="6" t="s">
        <v>27</v>
      </c>
      <c r="N418" s="10" t="s">
        <v>126</v>
      </c>
      <c r="O418" s="11">
        <v>24607.0</v>
      </c>
      <c r="P418" s="12" t="str">
        <f t="shared" si="3"/>
        <v>Benjamin_</v>
      </c>
      <c r="Q418" s="12" t="str">
        <f t="shared" si="4"/>
        <v>Standall</v>
      </c>
      <c r="R418" s="12">
        <f t="shared" si="5"/>
        <v>8</v>
      </c>
      <c r="S418" s="12">
        <f t="shared" si="6"/>
        <v>84</v>
      </c>
      <c r="T418" s="12" t="str">
        <f>VLOOKUP(R418,'TEMP Data'!$E:$G,3)&amp;".com"&amp;vlookup(J418,'TEMP Data'!$A:$C,3)</f>
        <v>@gmail.com</v>
      </c>
    </row>
    <row r="419">
      <c r="A419" s="6" t="s">
        <v>1768</v>
      </c>
      <c r="B419" s="7" t="str">
        <f>vlookup(N419,'TEMP Data'!$M:$P,mod(R419,4)+1)</f>
        <v>Bennjamin</v>
      </c>
      <c r="C419" s="6" t="s">
        <v>1769</v>
      </c>
      <c r="D419" s="7" t="str">
        <f t="shared" si="1"/>
        <v>BMullin194@yahoo.com.nl</v>
      </c>
      <c r="E419" s="8" t="str">
        <f t="shared" si="2"/>
        <v>1995-03-27</v>
      </c>
      <c r="F419" s="6"/>
      <c r="G419" s="13" t="s">
        <v>1770</v>
      </c>
      <c r="H419" s="9" t="s">
        <v>96</v>
      </c>
      <c r="I419" s="9" t="s">
        <v>483</v>
      </c>
      <c r="J419" s="9" t="s">
        <v>97</v>
      </c>
      <c r="K419" s="9" t="s">
        <v>1218</v>
      </c>
      <c r="L419" s="6"/>
      <c r="M419" s="6" t="s">
        <v>27</v>
      </c>
      <c r="N419" s="10" t="s">
        <v>126</v>
      </c>
      <c r="O419" s="11">
        <v>34785.0</v>
      </c>
      <c r="P419" s="12" t="str">
        <f t="shared" si="3"/>
        <v>B</v>
      </c>
      <c r="Q419" s="12" t="str">
        <f t="shared" si="4"/>
        <v>Mullin194</v>
      </c>
      <c r="R419" s="12">
        <f t="shared" si="5"/>
        <v>3</v>
      </c>
      <c r="S419" s="12">
        <f t="shared" si="6"/>
        <v>194</v>
      </c>
      <c r="T419" s="12" t="str">
        <f>VLOOKUP(R419,'TEMP Data'!$E:$G,3)&amp;".com"&amp;vlookup(J419,'TEMP Data'!$A:$C,3)</f>
        <v>@yahoo.com.nl</v>
      </c>
    </row>
    <row r="420">
      <c r="A420" s="6" t="s">
        <v>1771</v>
      </c>
      <c r="B420" s="7" t="str">
        <f>vlookup(N420,'TEMP Data'!$M:$P,mod(R420,4)+1)</f>
        <v>Benjamen</v>
      </c>
      <c r="C420" s="6" t="s">
        <v>1772</v>
      </c>
      <c r="D420" s="7" t="str">
        <f t="shared" si="1"/>
        <v>BNulty107@gmail.com.pt</v>
      </c>
      <c r="E420" s="8" t="str">
        <f t="shared" si="2"/>
        <v/>
      </c>
      <c r="F420" s="6" t="s">
        <v>45</v>
      </c>
      <c r="G420" s="13" t="s">
        <v>1773</v>
      </c>
      <c r="H420" s="9" t="s">
        <v>295</v>
      </c>
      <c r="I420" s="9" t="s">
        <v>295</v>
      </c>
      <c r="J420" s="9" t="s">
        <v>296</v>
      </c>
      <c r="K420" s="9" t="s">
        <v>327</v>
      </c>
      <c r="L420" s="6"/>
      <c r="M420" s="6" t="s">
        <v>27</v>
      </c>
      <c r="N420" s="10" t="s">
        <v>126</v>
      </c>
      <c r="O420" s="12"/>
      <c r="P420" s="12" t="str">
        <f t="shared" si="3"/>
        <v>B</v>
      </c>
      <c r="Q420" s="12" t="str">
        <f t="shared" si="4"/>
        <v>Nulty107</v>
      </c>
      <c r="R420" s="12">
        <f t="shared" si="5"/>
        <v>1</v>
      </c>
      <c r="S420" s="12">
        <f t="shared" si="6"/>
        <v>107</v>
      </c>
      <c r="T420" s="12" t="str">
        <f>VLOOKUP(R420,'TEMP Data'!$E:$G,3)&amp;".com"&amp;vlookup(J420,'TEMP Data'!$A:$C,3)</f>
        <v>@gmail.com.pt</v>
      </c>
    </row>
    <row r="421">
      <c r="A421" s="6" t="s">
        <v>1774</v>
      </c>
      <c r="B421" s="7" t="str">
        <f>vlookup(N421,'TEMP Data'!$M:$P,mod(R421,4)+1)</f>
        <v>Benjamen</v>
      </c>
      <c r="C421" s="6" t="s">
        <v>1775</v>
      </c>
      <c r="D421" s="7" t="str">
        <f t="shared" si="1"/>
        <v>BRockwell12@gmail.com.pt</v>
      </c>
      <c r="E421" s="8" t="str">
        <f t="shared" si="2"/>
        <v>2003-02-17</v>
      </c>
      <c r="F421" s="6"/>
      <c r="G421" s="9" t="s">
        <v>1776</v>
      </c>
      <c r="H421" s="9" t="s">
        <v>295</v>
      </c>
      <c r="I421" s="9" t="s">
        <v>295</v>
      </c>
      <c r="J421" s="9" t="s">
        <v>296</v>
      </c>
      <c r="K421" s="9" t="s">
        <v>327</v>
      </c>
      <c r="L421" s="6"/>
      <c r="M421" s="6" t="s">
        <v>27</v>
      </c>
      <c r="N421" s="10" t="s">
        <v>126</v>
      </c>
      <c r="O421" s="11">
        <v>37669.0</v>
      </c>
      <c r="P421" s="12" t="str">
        <f t="shared" si="3"/>
        <v>B</v>
      </c>
      <c r="Q421" s="12" t="str">
        <f t="shared" si="4"/>
        <v>Rockwell12</v>
      </c>
      <c r="R421" s="12">
        <f t="shared" si="5"/>
        <v>1</v>
      </c>
      <c r="S421" s="12">
        <f t="shared" si="6"/>
        <v>12</v>
      </c>
      <c r="T421" s="12" t="str">
        <f>VLOOKUP(R421,'TEMP Data'!$E:$G,3)&amp;".com"&amp;vlookup(J421,'TEMP Data'!$A:$C,3)</f>
        <v>@gmail.com.pt</v>
      </c>
    </row>
    <row r="422">
      <c r="A422" s="6" t="s">
        <v>1777</v>
      </c>
      <c r="B422" s="7" t="str">
        <f>vlookup(N422,'TEMP Data'!$M:$P,mod(R422,4)+1)</f>
        <v>Cloe</v>
      </c>
      <c r="C422" s="6" t="s">
        <v>1778</v>
      </c>
      <c r="D422" s="7" t="str">
        <f t="shared" si="1"/>
        <v>Chloe_Jessett@hotmail.com</v>
      </c>
      <c r="E422" s="8" t="str">
        <f t="shared" si="2"/>
        <v/>
      </c>
      <c r="F422" s="6" t="s">
        <v>58</v>
      </c>
      <c r="G422" s="13" t="s">
        <v>1779</v>
      </c>
      <c r="H422" s="9" t="s">
        <v>1005</v>
      </c>
      <c r="I422" s="9" t="s">
        <v>109</v>
      </c>
      <c r="J422" s="9" t="s">
        <v>67</v>
      </c>
      <c r="K422" s="9">
        <v>23456.0</v>
      </c>
      <c r="L422" s="6" t="s">
        <v>1780</v>
      </c>
      <c r="M422" s="6" t="s">
        <v>27</v>
      </c>
      <c r="N422" s="10" t="s">
        <v>150</v>
      </c>
      <c r="O422" s="12"/>
      <c r="P422" s="12" t="str">
        <f t="shared" si="3"/>
        <v>Chloe_</v>
      </c>
      <c r="Q422" s="12" t="str">
        <f t="shared" si="4"/>
        <v>Jessett</v>
      </c>
      <c r="R422" s="12">
        <f t="shared" si="5"/>
        <v>10</v>
      </c>
      <c r="S422" s="12">
        <f t="shared" si="6"/>
        <v>203</v>
      </c>
      <c r="T422" s="12" t="str">
        <f>VLOOKUP(R422,'TEMP Data'!$E:$G,3)&amp;".com"&amp;vlookup(J422,'TEMP Data'!$A:$C,3)</f>
        <v>@hotmail.com</v>
      </c>
    </row>
    <row r="423">
      <c r="A423" s="6" t="s">
        <v>1781</v>
      </c>
      <c r="B423" s="7" t="str">
        <f>vlookup(N423,'TEMP Data'!$M:$P,mod(R423,4)+1)</f>
        <v>Cleo</v>
      </c>
      <c r="C423" s="6" t="s">
        <v>1782</v>
      </c>
      <c r="D423" s="7" t="str">
        <f t="shared" si="1"/>
        <v>Chloe_Grantham@hotmail.com.jp</v>
      </c>
      <c r="E423" s="8" t="str">
        <f t="shared" si="2"/>
        <v>2001-08-05</v>
      </c>
      <c r="F423" s="6" t="s">
        <v>45</v>
      </c>
      <c r="G423" s="9" t="s">
        <v>1783</v>
      </c>
      <c r="H423" s="9" t="s">
        <v>39</v>
      </c>
      <c r="I423" s="9" t="s">
        <v>33</v>
      </c>
      <c r="J423" s="9" t="s">
        <v>40</v>
      </c>
      <c r="K423" s="9" t="s">
        <v>41</v>
      </c>
      <c r="L423" s="6"/>
      <c r="M423" s="6" t="s">
        <v>27</v>
      </c>
      <c r="N423" s="10" t="s">
        <v>150</v>
      </c>
      <c r="O423" s="11">
        <v>37108.0</v>
      </c>
      <c r="P423" s="12" t="str">
        <f t="shared" si="3"/>
        <v>Chloe_</v>
      </c>
      <c r="Q423" s="12" t="str">
        <f t="shared" si="4"/>
        <v>Grantham</v>
      </c>
      <c r="R423" s="12">
        <f t="shared" si="5"/>
        <v>7</v>
      </c>
      <c r="S423" s="12">
        <f t="shared" si="6"/>
        <v>148</v>
      </c>
      <c r="T423" s="12" t="str">
        <f>VLOOKUP(R423,'TEMP Data'!$E:$G,3)&amp;".com"&amp;vlookup(J423,'TEMP Data'!$A:$C,3)</f>
        <v>@hotmail.com.jp</v>
      </c>
    </row>
    <row r="424">
      <c r="A424" s="6" t="s">
        <v>1784</v>
      </c>
      <c r="B424" s="7" t="str">
        <f>vlookup(N424,'TEMP Data'!$M:$P,mod(R424,4)+1)</f>
        <v>Cloe</v>
      </c>
      <c r="C424" s="6" t="s">
        <v>1785</v>
      </c>
      <c r="D424" s="7" t="str">
        <f t="shared" si="1"/>
        <v>CDurand248@outlook.com.ch</v>
      </c>
      <c r="E424" s="8" t="str">
        <f t="shared" si="2"/>
        <v/>
      </c>
      <c r="F424" s="6" t="s">
        <v>58</v>
      </c>
      <c r="G424" s="9" t="s">
        <v>1786</v>
      </c>
      <c r="H424" s="9" t="s">
        <v>220</v>
      </c>
      <c r="I424" s="9" t="s">
        <v>220</v>
      </c>
      <c r="J424" s="9" t="s">
        <v>221</v>
      </c>
      <c r="K424" s="9">
        <v>8001.0</v>
      </c>
      <c r="L424" s="6" t="s">
        <v>1787</v>
      </c>
      <c r="M424" s="6" t="s">
        <v>27</v>
      </c>
      <c r="N424" s="10" t="s">
        <v>150</v>
      </c>
      <c r="O424" s="12"/>
      <c r="P424" s="12" t="str">
        <f t="shared" si="3"/>
        <v>C</v>
      </c>
      <c r="Q424" s="12" t="str">
        <f t="shared" si="4"/>
        <v>Durand248</v>
      </c>
      <c r="R424" s="12">
        <f t="shared" si="5"/>
        <v>2</v>
      </c>
      <c r="S424" s="12">
        <f t="shared" si="6"/>
        <v>248</v>
      </c>
      <c r="T424" s="12" t="str">
        <f>VLOOKUP(R424,'TEMP Data'!$E:$G,3)&amp;".com"&amp;vlookup(J424,'TEMP Data'!$A:$C,3)</f>
        <v>@outlook.com.ch</v>
      </c>
    </row>
    <row r="425">
      <c r="A425" s="6" t="s">
        <v>1788</v>
      </c>
      <c r="B425" s="7" t="str">
        <f>vlookup(N425,'TEMP Data'!$M:$P,mod(R425,4)+1)</f>
        <v>Cloe</v>
      </c>
      <c r="C425" s="6" t="s">
        <v>549</v>
      </c>
      <c r="D425" s="7" t="str">
        <f t="shared" si="1"/>
        <v>Chloe_Riccetti@aol.com.ro</v>
      </c>
      <c r="E425" s="8" t="str">
        <f t="shared" si="2"/>
        <v>1992-09-14</v>
      </c>
      <c r="F425" s="6" t="s">
        <v>187</v>
      </c>
      <c r="G425" s="13" t="s">
        <v>1789</v>
      </c>
      <c r="H425" s="9" t="s">
        <v>427</v>
      </c>
      <c r="I425" s="9" t="s">
        <v>427</v>
      </c>
      <c r="J425" s="9" t="s">
        <v>428</v>
      </c>
      <c r="K425" s="9">
        <v>50711.0</v>
      </c>
      <c r="L425" s="6" t="s">
        <v>551</v>
      </c>
      <c r="M425" s="6" t="s">
        <v>27</v>
      </c>
      <c r="N425" s="10" t="s">
        <v>150</v>
      </c>
      <c r="O425" s="11">
        <v>33861.0</v>
      </c>
      <c r="P425" s="12" t="str">
        <f t="shared" si="3"/>
        <v>Chloe_</v>
      </c>
      <c r="Q425" s="12" t="str">
        <f t="shared" si="4"/>
        <v>Riccetti</v>
      </c>
      <c r="R425" s="12">
        <f t="shared" si="5"/>
        <v>6</v>
      </c>
      <c r="S425" s="12">
        <f t="shared" si="6"/>
        <v>26</v>
      </c>
      <c r="T425" s="12" t="str">
        <f>VLOOKUP(R425,'TEMP Data'!$E:$G,3)&amp;".com"&amp;vlookup(J425,'TEMP Data'!$A:$C,3)</f>
        <v>@aol.com.ro</v>
      </c>
    </row>
    <row r="426">
      <c r="A426" s="6" t="s">
        <v>1790</v>
      </c>
      <c r="B426" s="7" t="str">
        <f>vlookup(N426,'TEMP Data'!$M:$P,mod(R426,4)+1)</f>
        <v>Kristopher</v>
      </c>
      <c r="C426" s="6" t="s">
        <v>1791</v>
      </c>
      <c r="D426" s="7" t="str">
        <f t="shared" si="1"/>
        <v>Christopher.McCumskay@mail.com.qa</v>
      </c>
      <c r="E426" s="8" t="str">
        <f t="shared" si="2"/>
        <v>2009-01-27</v>
      </c>
      <c r="F426" s="6" t="s">
        <v>187</v>
      </c>
      <c r="G426" s="13" t="s">
        <v>1792</v>
      </c>
      <c r="H426" s="9" t="s">
        <v>1793</v>
      </c>
      <c r="I426" s="9" t="s">
        <v>33</v>
      </c>
      <c r="J426" s="9" t="s">
        <v>1794</v>
      </c>
      <c r="K426" s="9" t="s">
        <v>1795</v>
      </c>
      <c r="L426" s="6"/>
      <c r="M426" s="6" t="s">
        <v>27</v>
      </c>
      <c r="N426" s="10" t="s">
        <v>172</v>
      </c>
      <c r="O426" s="11">
        <v>39840.0</v>
      </c>
      <c r="P426" s="12" t="str">
        <f t="shared" si="3"/>
        <v>Christopher.</v>
      </c>
      <c r="Q426" s="12" t="str">
        <f t="shared" si="4"/>
        <v>McCumskay</v>
      </c>
      <c r="R426" s="12">
        <f t="shared" si="5"/>
        <v>5</v>
      </c>
      <c r="S426" s="12">
        <f t="shared" si="6"/>
        <v>52</v>
      </c>
      <c r="T426" s="12" t="str">
        <f>VLOOKUP(R426,'TEMP Data'!$E:$G,3)&amp;".com"&amp;vlookup(J426,'TEMP Data'!$A:$C,3)</f>
        <v>@mail.com.qa</v>
      </c>
    </row>
    <row r="427">
      <c r="A427" s="6" t="s">
        <v>1796</v>
      </c>
      <c r="B427" s="7" t="str">
        <f>vlookup(N427,'TEMP Data'!$M:$P,mod(R427,4)+1)</f>
        <v>Christophe</v>
      </c>
      <c r="C427" s="6" t="s">
        <v>1797</v>
      </c>
      <c r="D427" s="7" t="str">
        <f t="shared" si="1"/>
        <v>Christopher_Reyburn@aol.com</v>
      </c>
      <c r="E427" s="8" t="str">
        <f t="shared" si="2"/>
        <v>1966-11-24</v>
      </c>
      <c r="F427" s="6" t="s">
        <v>45</v>
      </c>
      <c r="G427" s="9" t="s">
        <v>1432</v>
      </c>
      <c r="H427" s="9" t="s">
        <v>237</v>
      </c>
      <c r="I427" s="9" t="s">
        <v>66</v>
      </c>
      <c r="J427" s="9" t="s">
        <v>67</v>
      </c>
      <c r="K427" s="9">
        <v>87654.0</v>
      </c>
      <c r="L427" s="6" t="s">
        <v>1798</v>
      </c>
      <c r="M427" s="6" t="s">
        <v>27</v>
      </c>
      <c r="N427" s="10" t="s">
        <v>172</v>
      </c>
      <c r="O427" s="11">
        <v>24435.0</v>
      </c>
      <c r="P427" s="12" t="str">
        <f t="shared" si="3"/>
        <v>Christopher_</v>
      </c>
      <c r="Q427" s="12" t="str">
        <f t="shared" si="4"/>
        <v>Reyburn</v>
      </c>
      <c r="R427" s="12">
        <f t="shared" si="5"/>
        <v>6</v>
      </c>
      <c r="S427" s="12">
        <f t="shared" si="6"/>
        <v>140</v>
      </c>
      <c r="T427" s="12" t="str">
        <f>VLOOKUP(R427,'TEMP Data'!$E:$G,3)&amp;".com"&amp;vlookup(J427,'TEMP Data'!$A:$C,3)</f>
        <v>@aol.com</v>
      </c>
    </row>
    <row r="428">
      <c r="A428" s="6" t="s">
        <v>1799</v>
      </c>
      <c r="B428" s="7" t="str">
        <f>vlookup(N428,'TEMP Data'!$M:$P,mod(R428,4)+1)</f>
        <v>Krystoffer</v>
      </c>
      <c r="C428" s="6" t="s">
        <v>1800</v>
      </c>
      <c r="D428" s="7" t="str">
        <f t="shared" si="1"/>
        <v>CKinker80@yahoo.com.de</v>
      </c>
      <c r="E428" s="8" t="str">
        <f t="shared" si="2"/>
        <v>2009-05-08</v>
      </c>
      <c r="F428" s="6" t="s">
        <v>45</v>
      </c>
      <c r="G428" s="9" t="s">
        <v>1801</v>
      </c>
      <c r="H428" s="9" t="s">
        <v>85</v>
      </c>
      <c r="I428" s="9" t="s">
        <v>85</v>
      </c>
      <c r="J428" s="9" t="s">
        <v>86</v>
      </c>
      <c r="K428" s="9">
        <v>20095.0</v>
      </c>
      <c r="L428" s="6" t="s">
        <v>1802</v>
      </c>
      <c r="M428" s="6" t="s">
        <v>27</v>
      </c>
      <c r="N428" s="10" t="s">
        <v>172</v>
      </c>
      <c r="O428" s="11">
        <v>39941.0</v>
      </c>
      <c r="P428" s="12" t="str">
        <f t="shared" si="3"/>
        <v>C</v>
      </c>
      <c r="Q428" s="12" t="str">
        <f t="shared" si="4"/>
        <v>Kinker80</v>
      </c>
      <c r="R428" s="12">
        <f t="shared" si="5"/>
        <v>3</v>
      </c>
      <c r="S428" s="12">
        <f t="shared" si="6"/>
        <v>80</v>
      </c>
      <c r="T428" s="12" t="str">
        <f>VLOOKUP(R428,'TEMP Data'!$E:$G,3)&amp;".com"&amp;vlookup(J428,'TEMP Data'!$A:$C,3)</f>
        <v>@yahoo.com.de</v>
      </c>
    </row>
    <row r="429">
      <c r="A429" s="6" t="s">
        <v>1803</v>
      </c>
      <c r="B429" s="7" t="str">
        <f>vlookup(N429,'TEMP Data'!$M:$P,mod(R429,4)+1)</f>
        <v>Kristopher</v>
      </c>
      <c r="C429" s="6" t="s">
        <v>1804</v>
      </c>
      <c r="D429" s="7" t="str">
        <f t="shared" si="1"/>
        <v>CLace172@gmail.com</v>
      </c>
      <c r="E429" s="8" t="str">
        <f t="shared" si="2"/>
        <v>1994-08-27</v>
      </c>
      <c r="F429" s="6" t="s">
        <v>58</v>
      </c>
      <c r="G429" s="9" t="s">
        <v>1805</v>
      </c>
      <c r="H429" s="9" t="s">
        <v>1559</v>
      </c>
      <c r="I429" s="9" t="s">
        <v>79</v>
      </c>
      <c r="J429" s="9" t="s">
        <v>67</v>
      </c>
      <c r="K429" s="9">
        <v>23456.0</v>
      </c>
      <c r="L429" s="6" t="s">
        <v>1806</v>
      </c>
      <c r="M429" s="6" t="s">
        <v>27</v>
      </c>
      <c r="N429" s="10" t="s">
        <v>172</v>
      </c>
      <c r="O429" s="11">
        <v>34573.0</v>
      </c>
      <c r="P429" s="12" t="str">
        <f t="shared" si="3"/>
        <v>C</v>
      </c>
      <c r="Q429" s="12" t="str">
        <f t="shared" si="4"/>
        <v>Lace172</v>
      </c>
      <c r="R429" s="12">
        <f t="shared" si="5"/>
        <v>1</v>
      </c>
      <c r="S429" s="12">
        <f t="shared" si="6"/>
        <v>172</v>
      </c>
      <c r="T429" s="12" t="str">
        <f>VLOOKUP(R429,'TEMP Data'!$E:$G,3)&amp;".com"&amp;vlookup(J429,'TEMP Data'!$A:$C,3)</f>
        <v>@gmail.com</v>
      </c>
    </row>
    <row r="430">
      <c r="A430" s="6" t="s">
        <v>1807</v>
      </c>
      <c r="B430" s="7" t="str">
        <f>vlookup(N430,'TEMP Data'!$M:$P,mod(R430,4)+1)</f>
        <v>Danial</v>
      </c>
      <c r="C430" s="6" t="s">
        <v>1808</v>
      </c>
      <c r="D430" s="7" t="str">
        <f t="shared" si="1"/>
        <v>DCastelletto239@gmail.com.ch</v>
      </c>
      <c r="E430" s="8" t="str">
        <f t="shared" si="2"/>
        <v>1979-11-12</v>
      </c>
      <c r="F430" s="6" t="s">
        <v>45</v>
      </c>
      <c r="G430" s="9" t="s">
        <v>1809</v>
      </c>
      <c r="H430" s="9" t="s">
        <v>220</v>
      </c>
      <c r="I430" s="9" t="s">
        <v>220</v>
      </c>
      <c r="J430" s="9" t="s">
        <v>221</v>
      </c>
      <c r="K430" s="9">
        <v>8001.0</v>
      </c>
      <c r="L430" s="6" t="s">
        <v>1810</v>
      </c>
      <c r="M430" s="6" t="s">
        <v>27</v>
      </c>
      <c r="N430" s="10" t="s">
        <v>196</v>
      </c>
      <c r="O430" s="11">
        <v>29171.0</v>
      </c>
      <c r="P430" s="12" t="str">
        <f t="shared" si="3"/>
        <v>D</v>
      </c>
      <c r="Q430" s="12" t="str">
        <f t="shared" si="4"/>
        <v>Castelletto239</v>
      </c>
      <c r="R430" s="12">
        <f t="shared" si="5"/>
        <v>1</v>
      </c>
      <c r="S430" s="12">
        <f t="shared" si="6"/>
        <v>239</v>
      </c>
      <c r="T430" s="12" t="str">
        <f>VLOOKUP(R430,'TEMP Data'!$E:$G,3)&amp;".com"&amp;vlookup(J430,'TEMP Data'!$A:$C,3)</f>
        <v>@gmail.com.ch</v>
      </c>
    </row>
    <row r="431">
      <c r="A431" s="6" t="s">
        <v>1811</v>
      </c>
      <c r="B431" s="7" t="str">
        <f>vlookup(N431,'TEMP Data'!$M:$P,mod(R431,4)+1)</f>
        <v>Daniell</v>
      </c>
      <c r="C431" s="6" t="s">
        <v>1812</v>
      </c>
      <c r="D431" s="7" t="str">
        <f t="shared" si="1"/>
        <v>DDumini89@outlook.com.it</v>
      </c>
      <c r="E431" s="8" t="str">
        <f t="shared" si="2"/>
        <v>1970-08-18</v>
      </c>
      <c r="F431" s="6" t="s">
        <v>58</v>
      </c>
      <c r="G431" s="13" t="s">
        <v>1813</v>
      </c>
      <c r="H431" s="9" t="s">
        <v>389</v>
      </c>
      <c r="I431" s="9" t="s">
        <v>390</v>
      </c>
      <c r="J431" s="9" t="s">
        <v>54</v>
      </c>
      <c r="K431" s="9">
        <v>20123.0</v>
      </c>
      <c r="L431" s="6" t="s">
        <v>1814</v>
      </c>
      <c r="M431" s="6" t="s">
        <v>27</v>
      </c>
      <c r="N431" s="10" t="s">
        <v>196</v>
      </c>
      <c r="O431" s="11">
        <v>25798.0</v>
      </c>
      <c r="P431" s="12" t="str">
        <f t="shared" si="3"/>
        <v>D</v>
      </c>
      <c r="Q431" s="12" t="str">
        <f t="shared" si="4"/>
        <v>Dumini89</v>
      </c>
      <c r="R431" s="12">
        <f t="shared" si="5"/>
        <v>2</v>
      </c>
      <c r="S431" s="12">
        <f t="shared" si="6"/>
        <v>89</v>
      </c>
      <c r="T431" s="12" t="str">
        <f>VLOOKUP(R431,'TEMP Data'!$E:$G,3)&amp;".com"&amp;vlookup(J431,'TEMP Data'!$A:$C,3)</f>
        <v>@outlook.com.it</v>
      </c>
    </row>
    <row r="432">
      <c r="A432" s="6" t="s">
        <v>1815</v>
      </c>
      <c r="B432" s="7" t="str">
        <f>vlookup(N432,'TEMP Data'!$M:$P,mod(R432,4)+1)</f>
        <v>Daniell</v>
      </c>
      <c r="C432" s="6" t="s">
        <v>1816</v>
      </c>
      <c r="D432" s="7" t="str">
        <f t="shared" si="1"/>
        <v>DFloodgate3@outlook.com.ua</v>
      </c>
      <c r="E432" s="8" t="str">
        <f t="shared" si="2"/>
        <v>1971-06-26</v>
      </c>
      <c r="F432" s="6" t="s">
        <v>45</v>
      </c>
      <c r="G432" s="9" t="s">
        <v>1817</v>
      </c>
      <c r="H432" s="9" t="s">
        <v>1818</v>
      </c>
      <c r="I432" s="9" t="s">
        <v>1818</v>
      </c>
      <c r="J432" s="9" t="s">
        <v>1819</v>
      </c>
      <c r="K432" s="9">
        <v>1001.0</v>
      </c>
      <c r="L432" s="6" t="s">
        <v>1820</v>
      </c>
      <c r="M432" s="6" t="s">
        <v>27</v>
      </c>
      <c r="N432" s="10" t="s">
        <v>196</v>
      </c>
      <c r="O432" s="11">
        <v>26110.0</v>
      </c>
      <c r="P432" s="12" t="str">
        <f t="shared" si="3"/>
        <v>D</v>
      </c>
      <c r="Q432" s="12" t="str">
        <f t="shared" si="4"/>
        <v>Floodgate3</v>
      </c>
      <c r="R432" s="12">
        <f t="shared" si="5"/>
        <v>2</v>
      </c>
      <c r="S432" s="12">
        <f t="shared" si="6"/>
        <v>3</v>
      </c>
      <c r="T432" s="12" t="str">
        <f>VLOOKUP(R432,'TEMP Data'!$E:$G,3)&amp;".com"&amp;vlookup(J432,'TEMP Data'!$A:$C,3)</f>
        <v>@outlook.com.ua</v>
      </c>
    </row>
    <row r="433">
      <c r="A433" s="6" t="s">
        <v>1821</v>
      </c>
      <c r="B433" s="7" t="str">
        <f>vlookup(N433,'TEMP Data'!$M:$P,mod(R433,4)+1)</f>
        <v>Dan</v>
      </c>
      <c r="C433" s="6" t="s">
        <v>1822</v>
      </c>
      <c r="D433" s="7" t="str">
        <f t="shared" si="1"/>
        <v>DLeadstone52@yahoo.com</v>
      </c>
      <c r="E433" s="8" t="str">
        <f t="shared" si="2"/>
        <v>1962-03-25</v>
      </c>
      <c r="F433" s="6" t="s">
        <v>58</v>
      </c>
      <c r="G433" s="9" t="s">
        <v>1823</v>
      </c>
      <c r="H433" s="9" t="s">
        <v>1634</v>
      </c>
      <c r="I433" s="9" t="s">
        <v>66</v>
      </c>
      <c r="J433" s="9" t="s">
        <v>67</v>
      </c>
      <c r="K433" s="9">
        <v>56789.0</v>
      </c>
      <c r="L433" s="6" t="s">
        <v>1824</v>
      </c>
      <c r="M433" s="6" t="s">
        <v>27</v>
      </c>
      <c r="N433" s="10" t="s">
        <v>196</v>
      </c>
      <c r="O433" s="11">
        <v>22730.0</v>
      </c>
      <c r="P433" s="12" t="str">
        <f t="shared" si="3"/>
        <v>D</v>
      </c>
      <c r="Q433" s="12" t="str">
        <f t="shared" si="4"/>
        <v>Leadstone52</v>
      </c>
      <c r="R433" s="12">
        <f t="shared" si="5"/>
        <v>3</v>
      </c>
      <c r="S433" s="12">
        <f t="shared" si="6"/>
        <v>52</v>
      </c>
      <c r="T433" s="12" t="str">
        <f>VLOOKUP(R433,'TEMP Data'!$E:$G,3)&amp;".com"&amp;vlookup(J433,'TEMP Data'!$A:$C,3)</f>
        <v>@yahoo.com</v>
      </c>
    </row>
    <row r="434">
      <c r="A434" s="6" t="s">
        <v>1825</v>
      </c>
      <c r="B434" s="7" t="str">
        <f>vlookup(N434,'TEMP Data'!$M:$P,mod(R434,4)+1)</f>
        <v>Elizabeth</v>
      </c>
      <c r="C434" s="6" t="s">
        <v>1826</v>
      </c>
      <c r="D434" s="7" t="str">
        <f t="shared" si="1"/>
        <v>EPaler135@apple.com.sk</v>
      </c>
      <c r="E434" s="8" t="str">
        <f t="shared" si="2"/>
        <v>1978-01-15</v>
      </c>
      <c r="F434" s="6" t="s">
        <v>45</v>
      </c>
      <c r="G434" s="9" t="s">
        <v>1827</v>
      </c>
      <c r="H434" s="9" t="s">
        <v>1828</v>
      </c>
      <c r="I434" s="9" t="s">
        <v>1828</v>
      </c>
      <c r="J434" s="9" t="s">
        <v>1829</v>
      </c>
      <c r="K434" s="9">
        <v>81101.0</v>
      </c>
      <c r="L434" s="6" t="s">
        <v>1830</v>
      </c>
      <c r="M434" s="6" t="s">
        <v>27</v>
      </c>
      <c r="N434" s="10" t="s">
        <v>216</v>
      </c>
      <c r="O434" s="11">
        <v>28505.0</v>
      </c>
      <c r="P434" s="12" t="str">
        <f t="shared" si="3"/>
        <v>E</v>
      </c>
      <c r="Q434" s="12" t="str">
        <f t="shared" si="4"/>
        <v>Paler135</v>
      </c>
      <c r="R434" s="12">
        <f t="shared" si="5"/>
        <v>4</v>
      </c>
      <c r="S434" s="12">
        <f t="shared" si="6"/>
        <v>135</v>
      </c>
      <c r="T434" s="12" t="str">
        <f>VLOOKUP(R434,'TEMP Data'!$E:$G,3)&amp;".com"&amp;vlookup(J434,'TEMP Data'!$A:$C,3)</f>
        <v>@apple.com.sk</v>
      </c>
    </row>
    <row r="435">
      <c r="A435" s="6" t="s">
        <v>1831</v>
      </c>
      <c r="B435" s="7" t="str">
        <f>vlookup(N435,'TEMP Data'!$M:$P,mod(R435,4)+1)</f>
        <v>Elizabith</v>
      </c>
      <c r="C435" s="6" t="s">
        <v>1832</v>
      </c>
      <c r="D435" s="7" t="str">
        <f t="shared" si="1"/>
        <v>Elizabeth_Ellissen@hotmail.com</v>
      </c>
      <c r="E435" s="8" t="str">
        <f t="shared" si="2"/>
        <v>1980-04-27</v>
      </c>
      <c r="F435" s="6"/>
      <c r="G435" s="13" t="s">
        <v>1833</v>
      </c>
      <c r="H435" s="9" t="s">
        <v>1101</v>
      </c>
      <c r="I435" s="9" t="s">
        <v>66</v>
      </c>
      <c r="J435" s="9" t="s">
        <v>67</v>
      </c>
      <c r="K435" s="9">
        <v>98765.0</v>
      </c>
      <c r="L435" s="6"/>
      <c r="M435" s="6" t="s">
        <v>27</v>
      </c>
      <c r="N435" s="10" t="s">
        <v>216</v>
      </c>
      <c r="O435" s="11">
        <v>29338.0</v>
      </c>
      <c r="P435" s="12" t="str">
        <f t="shared" si="3"/>
        <v>Elizabeth_</v>
      </c>
      <c r="Q435" s="12" t="str">
        <f t="shared" si="4"/>
        <v>Ellissen</v>
      </c>
      <c r="R435" s="12">
        <f t="shared" si="5"/>
        <v>10</v>
      </c>
      <c r="S435" s="12">
        <f t="shared" si="6"/>
        <v>33</v>
      </c>
      <c r="T435" s="12" t="str">
        <f>VLOOKUP(R435,'TEMP Data'!$E:$G,3)&amp;".com"&amp;vlookup(J435,'TEMP Data'!$A:$C,3)</f>
        <v>@hotmail.com</v>
      </c>
    </row>
    <row r="436">
      <c r="A436" s="6" t="s">
        <v>1834</v>
      </c>
      <c r="B436" s="7" t="str">
        <f>vlookup(N436,'TEMP Data'!$M:$P,mod(R436,4)+1)</f>
        <v>Elisabeth</v>
      </c>
      <c r="C436" s="6" t="s">
        <v>1835</v>
      </c>
      <c r="D436" s="7" t="str">
        <f t="shared" si="1"/>
        <v>Elizabeth_Angus@yahoo.com.eg</v>
      </c>
      <c r="E436" s="8" t="str">
        <f t="shared" si="2"/>
        <v>2000-08-16</v>
      </c>
      <c r="F436" s="6" t="s">
        <v>58</v>
      </c>
      <c r="G436" s="13" t="s">
        <v>1836</v>
      </c>
      <c r="H436" s="9" t="s">
        <v>47</v>
      </c>
      <c r="I436" s="9" t="s">
        <v>33</v>
      </c>
      <c r="J436" s="9" t="s">
        <v>48</v>
      </c>
      <c r="K436" s="9">
        <v>11519.0</v>
      </c>
      <c r="L436" s="6" t="s">
        <v>1837</v>
      </c>
      <c r="M436" s="6" t="s">
        <v>27</v>
      </c>
      <c r="N436" s="10" t="s">
        <v>216</v>
      </c>
      <c r="O436" s="11">
        <v>36754.0</v>
      </c>
      <c r="P436" s="12" t="str">
        <f t="shared" si="3"/>
        <v>Elizabeth_</v>
      </c>
      <c r="Q436" s="12" t="str">
        <f t="shared" si="4"/>
        <v>Angus</v>
      </c>
      <c r="R436" s="12">
        <f t="shared" si="5"/>
        <v>9</v>
      </c>
      <c r="S436" s="12">
        <f t="shared" si="6"/>
        <v>159</v>
      </c>
      <c r="T436" s="12" t="str">
        <f>VLOOKUP(R436,'TEMP Data'!$E:$G,3)&amp;".com"&amp;vlookup(J436,'TEMP Data'!$A:$C,3)</f>
        <v>@yahoo.com.eg</v>
      </c>
    </row>
    <row r="437">
      <c r="A437" s="6" t="s">
        <v>1838</v>
      </c>
      <c r="B437" s="7" t="str">
        <f>vlookup(N437,'TEMP Data'!$M:$P,mod(R437,4)+1)</f>
        <v>Elizabith</v>
      </c>
      <c r="C437" s="6" t="s">
        <v>1839</v>
      </c>
      <c r="D437" s="7" t="str">
        <f t="shared" si="1"/>
        <v>Elizabeth_Gebbe@aol.com</v>
      </c>
      <c r="E437" s="8" t="str">
        <f t="shared" si="2"/>
        <v>2008-06-25</v>
      </c>
      <c r="F437" s="6" t="s">
        <v>45</v>
      </c>
      <c r="G437" s="9" t="s">
        <v>1840</v>
      </c>
      <c r="H437" s="9" t="s">
        <v>433</v>
      </c>
      <c r="I437" s="9" t="s">
        <v>79</v>
      </c>
      <c r="J437" s="9" t="s">
        <v>67</v>
      </c>
      <c r="K437" s="9">
        <v>87654.0</v>
      </c>
      <c r="L437" s="6" t="s">
        <v>1841</v>
      </c>
      <c r="M437" s="6" t="s">
        <v>27</v>
      </c>
      <c r="N437" s="10" t="s">
        <v>216</v>
      </c>
      <c r="O437" s="11">
        <v>39624.0</v>
      </c>
      <c r="P437" s="12" t="str">
        <f t="shared" si="3"/>
        <v>Elizabeth_</v>
      </c>
      <c r="Q437" s="12" t="str">
        <f t="shared" si="4"/>
        <v>Gebbe</v>
      </c>
      <c r="R437" s="12">
        <f t="shared" si="5"/>
        <v>6</v>
      </c>
      <c r="S437" s="12">
        <f t="shared" si="6"/>
        <v>116</v>
      </c>
      <c r="T437" s="12" t="str">
        <f>VLOOKUP(R437,'TEMP Data'!$E:$G,3)&amp;".com"&amp;vlookup(J437,'TEMP Data'!$A:$C,3)</f>
        <v>@aol.com</v>
      </c>
    </row>
    <row r="438">
      <c r="A438" s="6" t="s">
        <v>1842</v>
      </c>
      <c r="B438" s="7" t="str">
        <f>vlookup(N438,'TEMP Data'!$M:$P,mod(R438,4)+1)</f>
        <v>Emily</v>
      </c>
      <c r="C438" s="6" t="s">
        <v>1843</v>
      </c>
      <c r="D438" s="7" t="str">
        <f t="shared" si="1"/>
        <v>EColles120@apple.com.ar</v>
      </c>
      <c r="E438" s="8" t="str">
        <f t="shared" si="2"/>
        <v>1981-01-22</v>
      </c>
      <c r="F438" s="6" t="s">
        <v>45</v>
      </c>
      <c r="G438" s="9" t="s">
        <v>1844</v>
      </c>
      <c r="H438" s="9" t="s">
        <v>71</v>
      </c>
      <c r="I438" s="9" t="s">
        <v>72</v>
      </c>
      <c r="J438" s="9" t="s">
        <v>73</v>
      </c>
      <c r="K438" s="9" t="s">
        <v>154</v>
      </c>
      <c r="L438" s="6" t="s">
        <v>1845</v>
      </c>
      <c r="M438" s="6" t="s">
        <v>27</v>
      </c>
      <c r="N438" s="10" t="s">
        <v>239</v>
      </c>
      <c r="O438" s="11">
        <v>29608.0</v>
      </c>
      <c r="P438" s="12" t="str">
        <f t="shared" si="3"/>
        <v>E</v>
      </c>
      <c r="Q438" s="12" t="str">
        <f t="shared" si="4"/>
        <v>Colles120</v>
      </c>
      <c r="R438" s="12">
        <f t="shared" si="5"/>
        <v>4</v>
      </c>
      <c r="S438" s="12">
        <f t="shared" si="6"/>
        <v>120</v>
      </c>
      <c r="T438" s="12" t="str">
        <f>VLOOKUP(R438,'TEMP Data'!$E:$G,3)&amp;".com"&amp;vlookup(J438,'TEMP Data'!$A:$C,3)</f>
        <v>@apple.com.ar</v>
      </c>
    </row>
    <row r="439">
      <c r="A439" s="6" t="s">
        <v>1846</v>
      </c>
      <c r="B439" s="7" t="str">
        <f>vlookup(N439,'TEMP Data'!$M:$P,mod(R439,4)+1)</f>
        <v>Emmaleigh</v>
      </c>
      <c r="C439" s="6" t="s">
        <v>1847</v>
      </c>
      <c r="D439" s="7" t="str">
        <f t="shared" si="1"/>
        <v>Emily_Loadwick@hotmail.com.de</v>
      </c>
      <c r="E439" s="8" t="str">
        <f t="shared" si="2"/>
        <v>1957-10-17</v>
      </c>
      <c r="F439" s="6"/>
      <c r="G439" s="13" t="s">
        <v>1848</v>
      </c>
      <c r="H439" s="9" t="s">
        <v>102</v>
      </c>
      <c r="I439" s="9" t="s">
        <v>33</v>
      </c>
      <c r="J439" s="9" t="s">
        <v>86</v>
      </c>
      <c r="K439" s="9">
        <v>10178.0</v>
      </c>
      <c r="L439" s="6" t="s">
        <v>1849</v>
      </c>
      <c r="M439" s="6" t="s">
        <v>27</v>
      </c>
      <c r="N439" s="10" t="s">
        <v>239</v>
      </c>
      <c r="O439" s="11">
        <v>21110.0</v>
      </c>
      <c r="P439" s="12" t="str">
        <f t="shared" si="3"/>
        <v>Emily_</v>
      </c>
      <c r="Q439" s="12" t="str">
        <f t="shared" si="4"/>
        <v>Loadwick</v>
      </c>
      <c r="R439" s="12">
        <f t="shared" si="5"/>
        <v>10</v>
      </c>
      <c r="S439" s="12">
        <f t="shared" si="6"/>
        <v>17</v>
      </c>
      <c r="T439" s="12" t="str">
        <f>VLOOKUP(R439,'TEMP Data'!$E:$G,3)&amp;".com"&amp;vlookup(J439,'TEMP Data'!$A:$C,3)</f>
        <v>@hotmail.com.de</v>
      </c>
    </row>
    <row r="440">
      <c r="A440" s="6" t="s">
        <v>1850</v>
      </c>
      <c r="B440" s="7" t="str">
        <f>vlookup(N440,'TEMP Data'!$M:$P,mod(R440,4)+1)</f>
        <v>Emmaleigh</v>
      </c>
      <c r="C440" s="6" t="s">
        <v>1851</v>
      </c>
      <c r="D440" s="7" t="str">
        <f t="shared" si="1"/>
        <v>EMizzen168@outlook.com.it</v>
      </c>
      <c r="E440" s="8" t="str">
        <f t="shared" si="2"/>
        <v/>
      </c>
      <c r="F440" s="6"/>
      <c r="G440" s="13" t="s">
        <v>1852</v>
      </c>
      <c r="H440" s="9" t="s">
        <v>52</v>
      </c>
      <c r="I440" s="9" t="s">
        <v>53</v>
      </c>
      <c r="J440" s="9" t="s">
        <v>54</v>
      </c>
      <c r="K440" s="9">
        <v>118.0</v>
      </c>
      <c r="L440" s="6"/>
      <c r="M440" s="6" t="s">
        <v>27</v>
      </c>
      <c r="N440" s="10" t="s">
        <v>239</v>
      </c>
      <c r="O440" s="12"/>
      <c r="P440" s="12" t="str">
        <f t="shared" si="3"/>
        <v>E</v>
      </c>
      <c r="Q440" s="12" t="str">
        <f t="shared" si="4"/>
        <v>Mizzen168</v>
      </c>
      <c r="R440" s="12">
        <f t="shared" si="5"/>
        <v>2</v>
      </c>
      <c r="S440" s="12">
        <f t="shared" si="6"/>
        <v>168</v>
      </c>
      <c r="T440" s="12" t="str">
        <f>VLOOKUP(R440,'TEMP Data'!$E:$G,3)&amp;".com"&amp;vlookup(J440,'TEMP Data'!$A:$C,3)</f>
        <v>@outlook.com.it</v>
      </c>
    </row>
    <row r="441">
      <c r="A441" s="6" t="s">
        <v>1853</v>
      </c>
      <c r="B441" s="7" t="str">
        <f>vlookup(N441,'TEMP Data'!$M:$P,mod(R441,4)+1)</f>
        <v>Emalee</v>
      </c>
      <c r="C441" s="6" t="s">
        <v>1782</v>
      </c>
      <c r="D441" s="7" t="str">
        <f t="shared" si="1"/>
        <v>Emily_Grantham@yahoo.com.de</v>
      </c>
      <c r="E441" s="8" t="str">
        <f t="shared" si="2"/>
        <v>1978-12-19</v>
      </c>
      <c r="F441" s="6" t="s">
        <v>58</v>
      </c>
      <c r="G441" s="9" t="s">
        <v>1854</v>
      </c>
      <c r="H441" s="9" t="s">
        <v>437</v>
      </c>
      <c r="I441" s="9" t="s">
        <v>438</v>
      </c>
      <c r="J441" s="9" t="s">
        <v>86</v>
      </c>
      <c r="K441" s="9">
        <v>80331.0</v>
      </c>
      <c r="L441" s="6" t="s">
        <v>347</v>
      </c>
      <c r="M441" s="6" t="s">
        <v>27</v>
      </c>
      <c r="N441" s="10" t="s">
        <v>239</v>
      </c>
      <c r="O441" s="11">
        <v>28843.0</v>
      </c>
      <c r="P441" s="12" t="str">
        <f t="shared" si="3"/>
        <v>Emily_</v>
      </c>
      <c r="Q441" s="12" t="str">
        <f t="shared" si="4"/>
        <v>Grantham</v>
      </c>
      <c r="R441" s="12">
        <f t="shared" si="5"/>
        <v>9</v>
      </c>
      <c r="S441" s="12">
        <f t="shared" si="6"/>
        <v>121</v>
      </c>
      <c r="T441" s="12" t="str">
        <f>VLOOKUP(R441,'TEMP Data'!$E:$G,3)&amp;".com"&amp;vlookup(J441,'TEMP Data'!$A:$C,3)</f>
        <v>@yahoo.com.de</v>
      </c>
    </row>
    <row r="442">
      <c r="A442" s="6" t="s">
        <v>1855</v>
      </c>
      <c r="B442" s="7" t="str">
        <f>vlookup(N442,'TEMP Data'!$M:$P,mod(R442,4)+1)</f>
        <v>Emmah</v>
      </c>
      <c r="C442" s="6" t="s">
        <v>1856</v>
      </c>
      <c r="D442" s="7" t="str">
        <f t="shared" si="1"/>
        <v>Emma_Abramino@yahoo.com.at</v>
      </c>
      <c r="E442" s="8" t="str">
        <f t="shared" si="2"/>
        <v>2004-05-16</v>
      </c>
      <c r="F442" s="6" t="s">
        <v>45</v>
      </c>
      <c r="G442" s="9" t="s">
        <v>1857</v>
      </c>
      <c r="H442" s="9" t="s">
        <v>322</v>
      </c>
      <c r="I442" s="9" t="s">
        <v>33</v>
      </c>
      <c r="J442" s="9" t="s">
        <v>323</v>
      </c>
      <c r="K442" s="9">
        <v>1010.0</v>
      </c>
      <c r="L442" s="6"/>
      <c r="M442" s="6" t="s">
        <v>27</v>
      </c>
      <c r="N442" s="10" t="s">
        <v>262</v>
      </c>
      <c r="O442" s="11">
        <v>38123.0</v>
      </c>
      <c r="P442" s="12" t="str">
        <f t="shared" si="3"/>
        <v>Emma_</v>
      </c>
      <c r="Q442" s="12" t="str">
        <f t="shared" si="4"/>
        <v>Abramino</v>
      </c>
      <c r="R442" s="12">
        <f t="shared" si="5"/>
        <v>9</v>
      </c>
      <c r="S442" s="12">
        <f t="shared" si="6"/>
        <v>7</v>
      </c>
      <c r="T442" s="12" t="str">
        <f>VLOOKUP(R442,'TEMP Data'!$E:$G,3)&amp;".com"&amp;vlookup(J442,'TEMP Data'!$A:$C,3)</f>
        <v>@yahoo.com.at</v>
      </c>
    </row>
    <row r="443">
      <c r="A443" s="6" t="s">
        <v>1858</v>
      </c>
      <c r="B443" s="7" t="str">
        <f>vlookup(N443,'TEMP Data'!$M:$P,mod(R443,4)+1)</f>
        <v>Emma</v>
      </c>
      <c r="C443" s="6" t="s">
        <v>1859</v>
      </c>
      <c r="D443" s="7" t="str">
        <f t="shared" si="1"/>
        <v>EMacCoughan210@apple.com.de</v>
      </c>
      <c r="E443" s="8" t="str">
        <f t="shared" si="2"/>
        <v>2004-12-28</v>
      </c>
      <c r="F443" s="6" t="s">
        <v>45</v>
      </c>
      <c r="G443" s="9" t="s">
        <v>1311</v>
      </c>
      <c r="H443" s="9" t="s">
        <v>102</v>
      </c>
      <c r="I443" s="9" t="s">
        <v>102</v>
      </c>
      <c r="J443" s="9" t="s">
        <v>86</v>
      </c>
      <c r="K443" s="9">
        <v>10115.0</v>
      </c>
      <c r="L443" s="6" t="s">
        <v>1860</v>
      </c>
      <c r="M443" s="6" t="s">
        <v>27</v>
      </c>
      <c r="N443" s="10" t="s">
        <v>262</v>
      </c>
      <c r="O443" s="11">
        <v>38349.0</v>
      </c>
      <c r="P443" s="12" t="str">
        <f t="shared" si="3"/>
        <v>E</v>
      </c>
      <c r="Q443" s="12" t="str">
        <f t="shared" si="4"/>
        <v>MacCoughan210</v>
      </c>
      <c r="R443" s="12">
        <f t="shared" si="5"/>
        <v>4</v>
      </c>
      <c r="S443" s="12">
        <f t="shared" si="6"/>
        <v>210</v>
      </c>
      <c r="T443" s="12" t="str">
        <f>VLOOKUP(R443,'TEMP Data'!$E:$G,3)&amp;".com"&amp;vlookup(J443,'TEMP Data'!$A:$C,3)</f>
        <v>@apple.com.de</v>
      </c>
    </row>
    <row r="444">
      <c r="A444" s="6" t="s">
        <v>1861</v>
      </c>
      <c r="B444" s="7" t="str">
        <f>vlookup(N444,'TEMP Data'!$M:$P,mod(R444,4)+1)</f>
        <v>Ema</v>
      </c>
      <c r="C444" s="6" t="s">
        <v>1862</v>
      </c>
      <c r="D444" s="7" t="str">
        <f t="shared" si="1"/>
        <v>Emma_Coogan@aol.com</v>
      </c>
      <c r="E444" s="8" t="str">
        <f t="shared" si="2"/>
        <v/>
      </c>
      <c r="F444" s="6" t="s">
        <v>58</v>
      </c>
      <c r="G444" s="9" t="s">
        <v>1863</v>
      </c>
      <c r="H444" s="9" t="s">
        <v>1005</v>
      </c>
      <c r="I444" s="9" t="s">
        <v>109</v>
      </c>
      <c r="J444" s="9" t="s">
        <v>67</v>
      </c>
      <c r="K444" s="9">
        <v>23456.0</v>
      </c>
      <c r="L444" s="6" t="s">
        <v>1864</v>
      </c>
      <c r="M444" s="6" t="s">
        <v>27</v>
      </c>
      <c r="N444" s="10" t="s">
        <v>262</v>
      </c>
      <c r="O444" s="12"/>
      <c r="P444" s="12" t="str">
        <f t="shared" si="3"/>
        <v>Emma_</v>
      </c>
      <c r="Q444" s="12" t="str">
        <f t="shared" si="4"/>
        <v>Coogan</v>
      </c>
      <c r="R444" s="12">
        <f t="shared" si="5"/>
        <v>6</v>
      </c>
      <c r="S444" s="12">
        <f t="shared" si="6"/>
        <v>109</v>
      </c>
      <c r="T444" s="12" t="str">
        <f>VLOOKUP(R444,'TEMP Data'!$E:$G,3)&amp;".com"&amp;vlookup(J444,'TEMP Data'!$A:$C,3)</f>
        <v>@aol.com</v>
      </c>
    </row>
    <row r="445">
      <c r="A445" s="6" t="s">
        <v>1865</v>
      </c>
      <c r="B445" s="7" t="str">
        <f>vlookup(N445,'TEMP Data'!$M:$P,mod(R445,4)+1)</f>
        <v>Ema</v>
      </c>
      <c r="C445" s="6" t="s">
        <v>1866</v>
      </c>
      <c r="D445" s="7" t="str">
        <f t="shared" si="1"/>
        <v>Emma_Dillingston@aol.com.no</v>
      </c>
      <c r="E445" s="8" t="str">
        <f t="shared" si="2"/>
        <v/>
      </c>
      <c r="F445" s="6" t="s">
        <v>58</v>
      </c>
      <c r="G445" s="13" t="s">
        <v>1867</v>
      </c>
      <c r="H445" s="9" t="s">
        <v>352</v>
      </c>
      <c r="I445" s="9" t="s">
        <v>33</v>
      </c>
      <c r="J445" s="9" t="s">
        <v>353</v>
      </c>
      <c r="K445" s="9">
        <v>180.0</v>
      </c>
      <c r="L445" s="6" t="s">
        <v>1868</v>
      </c>
      <c r="M445" s="6" t="s">
        <v>27</v>
      </c>
      <c r="N445" s="10" t="s">
        <v>262</v>
      </c>
      <c r="O445" s="12"/>
      <c r="P445" s="12" t="str">
        <f t="shared" si="3"/>
        <v>Emma_</v>
      </c>
      <c r="Q445" s="12" t="str">
        <f t="shared" si="4"/>
        <v>Dillingston</v>
      </c>
      <c r="R445" s="12">
        <f t="shared" si="5"/>
        <v>6</v>
      </c>
      <c r="S445" s="12">
        <f t="shared" si="6"/>
        <v>157</v>
      </c>
      <c r="T445" s="12" t="str">
        <f>VLOOKUP(R445,'TEMP Data'!$E:$G,3)&amp;".com"&amp;vlookup(J445,'TEMP Data'!$A:$C,3)</f>
        <v>@aol.com.no</v>
      </c>
    </row>
    <row r="446">
      <c r="A446" s="6" t="s">
        <v>1869</v>
      </c>
      <c r="B446" s="7" t="str">
        <f>vlookup(N446,'TEMP Data'!$M:$P,mod(R446,4)+1)</f>
        <v>Ethan</v>
      </c>
      <c r="C446" s="6" t="s">
        <v>1870</v>
      </c>
      <c r="D446" s="7" t="str">
        <f t="shared" si="1"/>
        <v>ESimony93@apple.com</v>
      </c>
      <c r="E446" s="8" t="str">
        <f t="shared" si="2"/>
        <v>1975-06-20</v>
      </c>
      <c r="F446" s="6" t="s">
        <v>58</v>
      </c>
      <c r="G446" s="9" t="s">
        <v>1871</v>
      </c>
      <c r="H446" s="9" t="s">
        <v>1544</v>
      </c>
      <c r="I446" s="9" t="s">
        <v>109</v>
      </c>
      <c r="J446" s="9" t="s">
        <v>67</v>
      </c>
      <c r="K446" s="9">
        <v>56789.0</v>
      </c>
      <c r="L446" s="6" t="s">
        <v>1872</v>
      </c>
      <c r="M446" s="6" t="s">
        <v>27</v>
      </c>
      <c r="N446" s="10" t="s">
        <v>283</v>
      </c>
      <c r="O446" s="11">
        <v>27565.0</v>
      </c>
      <c r="P446" s="12" t="str">
        <f t="shared" si="3"/>
        <v>E</v>
      </c>
      <c r="Q446" s="12" t="str">
        <f t="shared" si="4"/>
        <v>Simony93</v>
      </c>
      <c r="R446" s="12">
        <f t="shared" si="5"/>
        <v>4</v>
      </c>
      <c r="S446" s="12">
        <f t="shared" si="6"/>
        <v>93</v>
      </c>
      <c r="T446" s="12" t="str">
        <f>VLOOKUP(R446,'TEMP Data'!$E:$G,3)&amp;".com"&amp;vlookup(J446,'TEMP Data'!$A:$C,3)</f>
        <v>@apple.com</v>
      </c>
    </row>
    <row r="447">
      <c r="A447" s="6" t="s">
        <v>1873</v>
      </c>
      <c r="B447" s="7" t="str">
        <f>vlookup(N447,'TEMP Data'!$M:$P,mod(R447,4)+1)</f>
        <v>Ethan</v>
      </c>
      <c r="C447" s="6" t="s">
        <v>1874</v>
      </c>
      <c r="D447" s="7" t="str">
        <f t="shared" si="1"/>
        <v>EJirusek54@apple.com</v>
      </c>
      <c r="E447" s="8" t="str">
        <f t="shared" si="2"/>
        <v>1992-12-15</v>
      </c>
      <c r="F447" s="6"/>
      <c r="G447" s="13" t="s">
        <v>1875</v>
      </c>
      <c r="H447" s="9" t="s">
        <v>780</v>
      </c>
      <c r="I447" s="9" t="s">
        <v>109</v>
      </c>
      <c r="J447" s="9" t="s">
        <v>67</v>
      </c>
      <c r="K447" s="9">
        <v>98765.0</v>
      </c>
      <c r="L447" s="6" t="s">
        <v>947</v>
      </c>
      <c r="M447" s="6" t="s">
        <v>27</v>
      </c>
      <c r="N447" s="10" t="s">
        <v>283</v>
      </c>
      <c r="O447" s="11">
        <v>33953.0</v>
      </c>
      <c r="P447" s="12" t="str">
        <f t="shared" si="3"/>
        <v>E</v>
      </c>
      <c r="Q447" s="12" t="str">
        <f t="shared" si="4"/>
        <v>Jirusek54</v>
      </c>
      <c r="R447" s="12">
        <f t="shared" si="5"/>
        <v>4</v>
      </c>
      <c r="S447" s="12">
        <f t="shared" si="6"/>
        <v>54</v>
      </c>
      <c r="T447" s="12" t="str">
        <f>VLOOKUP(R447,'TEMP Data'!$E:$G,3)&amp;".com"&amp;vlookup(J447,'TEMP Data'!$A:$C,3)</f>
        <v>@apple.com</v>
      </c>
    </row>
    <row r="448">
      <c r="A448" s="6" t="s">
        <v>1876</v>
      </c>
      <c r="B448" s="7" t="str">
        <f>vlookup(N448,'TEMP Data'!$M:$P,mod(R448,4)+1)</f>
        <v>Ethan</v>
      </c>
      <c r="C448" s="6" t="s">
        <v>1877</v>
      </c>
      <c r="D448" s="7" t="str">
        <f t="shared" si="1"/>
        <v>EBraxay48@apple.com</v>
      </c>
      <c r="E448" s="8" t="str">
        <f t="shared" si="2"/>
        <v>1987-08-27</v>
      </c>
      <c r="F448" s="6" t="s">
        <v>45</v>
      </c>
      <c r="G448" s="13" t="s">
        <v>1878</v>
      </c>
      <c r="H448" s="9" t="s">
        <v>1005</v>
      </c>
      <c r="I448" s="9" t="s">
        <v>79</v>
      </c>
      <c r="J448" s="9" t="s">
        <v>67</v>
      </c>
      <c r="K448" s="9">
        <v>56789.0</v>
      </c>
      <c r="L448" s="6" t="s">
        <v>1879</v>
      </c>
      <c r="M448" s="6" t="s">
        <v>27</v>
      </c>
      <c r="N448" s="10" t="s">
        <v>283</v>
      </c>
      <c r="O448" s="11">
        <v>32016.0</v>
      </c>
      <c r="P448" s="12" t="str">
        <f t="shared" si="3"/>
        <v>E</v>
      </c>
      <c r="Q448" s="12" t="str">
        <f t="shared" si="4"/>
        <v>Braxay48</v>
      </c>
      <c r="R448" s="12">
        <f t="shared" si="5"/>
        <v>4</v>
      </c>
      <c r="S448" s="12">
        <f t="shared" si="6"/>
        <v>48</v>
      </c>
      <c r="T448" s="12" t="str">
        <f>VLOOKUP(R448,'TEMP Data'!$E:$G,3)&amp;".com"&amp;vlookup(J448,'TEMP Data'!$A:$C,3)</f>
        <v>@apple.com</v>
      </c>
    </row>
    <row r="449">
      <c r="A449" s="6" t="s">
        <v>1880</v>
      </c>
      <c r="B449" s="7" t="str">
        <f>vlookup(N449,'TEMP Data'!$M:$P,mod(R449,4)+1)</f>
        <v>Ethan</v>
      </c>
      <c r="C449" s="6" t="s">
        <v>223</v>
      </c>
      <c r="D449" s="7" t="str">
        <f t="shared" si="1"/>
        <v>EShirrell244@apple.com.fr</v>
      </c>
      <c r="E449" s="8" t="str">
        <f t="shared" si="2"/>
        <v/>
      </c>
      <c r="F449" s="6" t="s">
        <v>1881</v>
      </c>
      <c r="G449" s="9" t="s">
        <v>1882</v>
      </c>
      <c r="H449" s="9" t="s">
        <v>147</v>
      </c>
      <c r="I449" s="9" t="s">
        <v>183</v>
      </c>
      <c r="J449" s="9" t="s">
        <v>148</v>
      </c>
      <c r="K449" s="9">
        <v>75001.0</v>
      </c>
      <c r="L449" s="6" t="s">
        <v>1883</v>
      </c>
      <c r="M449" s="6" t="s">
        <v>27</v>
      </c>
      <c r="N449" s="10" t="s">
        <v>283</v>
      </c>
      <c r="O449" s="14"/>
      <c r="P449" s="12" t="str">
        <f t="shared" si="3"/>
        <v>E</v>
      </c>
      <c r="Q449" s="12" t="str">
        <f t="shared" si="4"/>
        <v>Shirrell244</v>
      </c>
      <c r="R449" s="12">
        <f t="shared" si="5"/>
        <v>4</v>
      </c>
      <c r="S449" s="12">
        <f t="shared" si="6"/>
        <v>244</v>
      </c>
      <c r="T449" s="12" t="str">
        <f>VLOOKUP(R449,'TEMP Data'!$E:$G,3)&amp;".com"&amp;vlookup(J449,'TEMP Data'!$A:$C,3)</f>
        <v>@apple.com.fr</v>
      </c>
    </row>
    <row r="450">
      <c r="A450" s="6" t="s">
        <v>1884</v>
      </c>
      <c r="B450" s="7" t="str">
        <f>vlookup(N450,'TEMP Data'!$M:$P,mod(R450,4)+1)</f>
        <v>Gracie</v>
      </c>
      <c r="C450" s="6" t="s">
        <v>1885</v>
      </c>
      <c r="D450" s="7" t="str">
        <f t="shared" si="1"/>
        <v>GEkkel148@yahoo.com.pl</v>
      </c>
      <c r="E450" s="8" t="str">
        <f t="shared" si="2"/>
        <v>1976-08-31</v>
      </c>
      <c r="F450" s="6" t="s">
        <v>45</v>
      </c>
      <c r="G450" s="13" t="s">
        <v>1886</v>
      </c>
      <c r="H450" s="9" t="s">
        <v>309</v>
      </c>
      <c r="I450" s="9" t="s">
        <v>33</v>
      </c>
      <c r="J450" s="9" t="s">
        <v>311</v>
      </c>
      <c r="K450" s="9" t="s">
        <v>312</v>
      </c>
      <c r="L450" s="6" t="s">
        <v>1887</v>
      </c>
      <c r="M450" s="6" t="s">
        <v>27</v>
      </c>
      <c r="N450" s="10" t="s">
        <v>305</v>
      </c>
      <c r="O450" s="11">
        <v>28003.0</v>
      </c>
      <c r="P450" s="12" t="str">
        <f t="shared" si="3"/>
        <v>G</v>
      </c>
      <c r="Q450" s="12" t="str">
        <f t="shared" si="4"/>
        <v>Ekkel148</v>
      </c>
      <c r="R450" s="12">
        <f t="shared" si="5"/>
        <v>3</v>
      </c>
      <c r="S450" s="12">
        <f t="shared" si="6"/>
        <v>148</v>
      </c>
      <c r="T450" s="12" t="str">
        <f>VLOOKUP(R450,'TEMP Data'!$E:$G,3)&amp;".com"&amp;vlookup(J450,'TEMP Data'!$A:$C,3)</f>
        <v>@yahoo.com.pl</v>
      </c>
    </row>
    <row r="451">
      <c r="A451" s="6" t="s">
        <v>1888</v>
      </c>
      <c r="B451" s="7" t="str">
        <f>vlookup(N451,'TEMP Data'!$M:$P,mod(R451,4)+1)</f>
        <v>Greys</v>
      </c>
      <c r="C451" s="6" t="s">
        <v>1859</v>
      </c>
      <c r="D451" s="7" t="str">
        <f t="shared" si="1"/>
        <v>Grace_MacCoughan@aol.com</v>
      </c>
      <c r="E451" s="8" t="str">
        <f t="shared" si="2"/>
        <v/>
      </c>
      <c r="F451" s="6" t="s">
        <v>45</v>
      </c>
      <c r="G451" s="13" t="s">
        <v>1889</v>
      </c>
      <c r="H451" s="9" t="s">
        <v>543</v>
      </c>
      <c r="I451" s="9" t="s">
        <v>66</v>
      </c>
      <c r="J451" s="9" t="s">
        <v>67</v>
      </c>
      <c r="K451" s="9">
        <v>56789.0</v>
      </c>
      <c r="L451" s="6" t="s">
        <v>1890</v>
      </c>
      <c r="M451" s="6" t="s">
        <v>27</v>
      </c>
      <c r="N451" s="10" t="s">
        <v>305</v>
      </c>
      <c r="O451" s="12"/>
      <c r="P451" s="12" t="str">
        <f t="shared" si="3"/>
        <v>Grace_</v>
      </c>
      <c r="Q451" s="12" t="str">
        <f t="shared" si="4"/>
        <v>MacCoughan</v>
      </c>
      <c r="R451" s="12">
        <f t="shared" si="5"/>
        <v>6</v>
      </c>
      <c r="S451" s="12">
        <f t="shared" si="6"/>
        <v>121</v>
      </c>
      <c r="T451" s="12" t="str">
        <f>VLOOKUP(R451,'TEMP Data'!$E:$G,3)&amp;".com"&amp;vlookup(J451,'TEMP Data'!$A:$C,3)</f>
        <v>@aol.com</v>
      </c>
    </row>
    <row r="452">
      <c r="A452" s="6" t="s">
        <v>1891</v>
      </c>
      <c r="B452" s="7" t="str">
        <f>vlookup(N452,'TEMP Data'!$M:$P,mod(R452,4)+1)</f>
        <v>Gracie</v>
      </c>
      <c r="C452" s="6" t="s">
        <v>1892</v>
      </c>
      <c r="D452" s="7" t="str">
        <f t="shared" si="1"/>
        <v>GMcCullagh45@yahoo.com.bg</v>
      </c>
      <c r="E452" s="8" t="str">
        <f t="shared" si="2"/>
        <v>2001-10-04</v>
      </c>
      <c r="F452" s="6" t="s">
        <v>45</v>
      </c>
      <c r="G452" s="9" t="s">
        <v>1893</v>
      </c>
      <c r="H452" s="9" t="s">
        <v>1484</v>
      </c>
      <c r="I452" s="9" t="s">
        <v>1485</v>
      </c>
      <c r="J452" s="9" t="s">
        <v>1486</v>
      </c>
      <c r="K452" s="9">
        <v>1000.0</v>
      </c>
      <c r="L452" s="6" t="s">
        <v>1894</v>
      </c>
      <c r="M452" s="6" t="s">
        <v>27</v>
      </c>
      <c r="N452" s="10" t="s">
        <v>305</v>
      </c>
      <c r="O452" s="11">
        <v>37168.0</v>
      </c>
      <c r="P452" s="12" t="str">
        <f t="shared" si="3"/>
        <v>G</v>
      </c>
      <c r="Q452" s="12" t="str">
        <f t="shared" si="4"/>
        <v>McCullagh45</v>
      </c>
      <c r="R452" s="12">
        <f t="shared" si="5"/>
        <v>3</v>
      </c>
      <c r="S452" s="12">
        <f t="shared" si="6"/>
        <v>45</v>
      </c>
      <c r="T452" s="12" t="str">
        <f>VLOOKUP(R452,'TEMP Data'!$E:$G,3)&amp;".com"&amp;vlookup(J452,'TEMP Data'!$A:$C,3)</f>
        <v>@yahoo.com.bg</v>
      </c>
    </row>
    <row r="453">
      <c r="A453" s="6" t="s">
        <v>1895</v>
      </c>
      <c r="B453" s="7" t="str">
        <f>vlookup(N453,'TEMP Data'!$M:$P,mod(R453,4)+1)</f>
        <v>Greys</v>
      </c>
      <c r="C453" s="6" t="s">
        <v>1839</v>
      </c>
      <c r="D453" s="7" t="str">
        <f t="shared" si="1"/>
        <v>GGebbe209@outlook.com.au</v>
      </c>
      <c r="E453" s="8" t="str">
        <f t="shared" si="2"/>
        <v/>
      </c>
      <c r="F453" s="6"/>
      <c r="G453" s="9" t="s">
        <v>1896</v>
      </c>
      <c r="H453" s="9" t="s">
        <v>752</v>
      </c>
      <c r="I453" s="9" t="s">
        <v>1693</v>
      </c>
      <c r="J453" s="9" t="s">
        <v>754</v>
      </c>
      <c r="K453" s="9">
        <v>2000.0</v>
      </c>
      <c r="L453" s="6" t="s">
        <v>1897</v>
      </c>
      <c r="M453" s="6" t="s">
        <v>27</v>
      </c>
      <c r="N453" s="10" t="s">
        <v>305</v>
      </c>
      <c r="O453" s="14"/>
      <c r="P453" s="12" t="str">
        <f t="shared" si="3"/>
        <v>G</v>
      </c>
      <c r="Q453" s="12" t="str">
        <f t="shared" si="4"/>
        <v>Gebbe209</v>
      </c>
      <c r="R453" s="12">
        <f t="shared" si="5"/>
        <v>2</v>
      </c>
      <c r="S453" s="12">
        <f t="shared" si="6"/>
        <v>209</v>
      </c>
      <c r="T453" s="12" t="str">
        <f>VLOOKUP(R453,'TEMP Data'!$E:$G,3)&amp;".com"&amp;vlookup(J453,'TEMP Data'!$A:$C,3)</f>
        <v>@outlook.com.au</v>
      </c>
    </row>
    <row r="454">
      <c r="A454" s="6" t="s">
        <v>1898</v>
      </c>
      <c r="B454" s="7" t="str">
        <f>vlookup(N454,'TEMP Data'!$M:$P,mod(R454,4)+1)</f>
        <v>Isabella</v>
      </c>
      <c r="C454" s="6" t="s">
        <v>949</v>
      </c>
      <c r="D454" s="7" t="str">
        <f t="shared" si="1"/>
        <v>IGabitis192@apple.com.se</v>
      </c>
      <c r="E454" s="8" t="str">
        <f t="shared" si="2"/>
        <v/>
      </c>
      <c r="F454" s="6" t="s">
        <v>58</v>
      </c>
      <c r="G454" s="13" t="s">
        <v>1899</v>
      </c>
      <c r="H454" s="9" t="s">
        <v>688</v>
      </c>
      <c r="I454" s="9" t="s">
        <v>688</v>
      </c>
      <c r="J454" s="9" t="s">
        <v>689</v>
      </c>
      <c r="K454" s="9">
        <v>11120.0</v>
      </c>
      <c r="L454" s="6" t="s">
        <v>1900</v>
      </c>
      <c r="M454" s="6" t="s">
        <v>27</v>
      </c>
      <c r="N454" s="10" t="s">
        <v>329</v>
      </c>
      <c r="O454" s="12"/>
      <c r="P454" s="12" t="str">
        <f t="shared" si="3"/>
        <v>I</v>
      </c>
      <c r="Q454" s="12" t="str">
        <f t="shared" si="4"/>
        <v>Gabitis192</v>
      </c>
      <c r="R454" s="12">
        <f t="shared" si="5"/>
        <v>4</v>
      </c>
      <c r="S454" s="12">
        <f t="shared" si="6"/>
        <v>192</v>
      </c>
      <c r="T454" s="12" t="str">
        <f>VLOOKUP(R454,'TEMP Data'!$E:$G,3)&amp;".com"&amp;vlookup(J454,'TEMP Data'!$A:$C,3)</f>
        <v>@apple.com.se</v>
      </c>
    </row>
    <row r="455">
      <c r="A455" s="6" t="s">
        <v>1901</v>
      </c>
      <c r="B455" s="7" t="str">
        <f>vlookup(N455,'TEMP Data'!$M:$P,mod(R455,4)+1)</f>
        <v>Ysabella</v>
      </c>
      <c r="C455" s="6" t="s">
        <v>1902</v>
      </c>
      <c r="D455" s="7" t="str">
        <f t="shared" si="1"/>
        <v>IRoyds170@yahoo.com</v>
      </c>
      <c r="E455" s="8" t="str">
        <f t="shared" si="2"/>
        <v/>
      </c>
      <c r="F455" s="6" t="s">
        <v>45</v>
      </c>
      <c r="G455" s="13" t="s">
        <v>1903</v>
      </c>
      <c r="H455" s="9" t="s">
        <v>608</v>
      </c>
      <c r="I455" s="9" t="s">
        <v>79</v>
      </c>
      <c r="J455" s="9" t="s">
        <v>67</v>
      </c>
      <c r="K455" s="9">
        <v>10001.0</v>
      </c>
      <c r="L455" s="6" t="s">
        <v>1904</v>
      </c>
      <c r="M455" s="6" t="s">
        <v>27</v>
      </c>
      <c r="N455" s="10" t="s">
        <v>329</v>
      </c>
      <c r="O455" s="12"/>
      <c r="P455" s="12" t="str">
        <f t="shared" si="3"/>
        <v>I</v>
      </c>
      <c r="Q455" s="12" t="str">
        <f t="shared" si="4"/>
        <v>Royds170</v>
      </c>
      <c r="R455" s="12">
        <f t="shared" si="5"/>
        <v>3</v>
      </c>
      <c r="S455" s="12">
        <f t="shared" si="6"/>
        <v>170</v>
      </c>
      <c r="T455" s="12" t="str">
        <f>VLOOKUP(R455,'TEMP Data'!$E:$G,3)&amp;".com"&amp;vlookup(J455,'TEMP Data'!$A:$C,3)</f>
        <v>@yahoo.com</v>
      </c>
    </row>
    <row r="456">
      <c r="A456" s="6" t="s">
        <v>1905</v>
      </c>
      <c r="B456" s="7" t="str">
        <f>vlookup(N456,'TEMP Data'!$M:$P,mod(R456,4)+1)</f>
        <v>Isabela</v>
      </c>
      <c r="C456" s="6" t="s">
        <v>1906</v>
      </c>
      <c r="D456" s="7" t="str">
        <f t="shared" si="1"/>
        <v>Isabella_Randales@hotmail.com.fr</v>
      </c>
      <c r="E456" s="8" t="str">
        <f t="shared" si="2"/>
        <v>1987-07-24</v>
      </c>
      <c r="F456" s="6" t="s">
        <v>45</v>
      </c>
      <c r="G456" s="9" t="s">
        <v>1100</v>
      </c>
      <c r="H456" s="9" t="s">
        <v>147</v>
      </c>
      <c r="I456" s="9" t="s">
        <v>183</v>
      </c>
      <c r="J456" s="9" t="s">
        <v>148</v>
      </c>
      <c r="K456" s="9">
        <v>75001.0</v>
      </c>
      <c r="L456" s="6" t="s">
        <v>1907</v>
      </c>
      <c r="M456" s="6" t="s">
        <v>27</v>
      </c>
      <c r="N456" s="10" t="s">
        <v>329</v>
      </c>
      <c r="O456" s="11">
        <v>31982.0</v>
      </c>
      <c r="P456" s="12" t="str">
        <f t="shared" si="3"/>
        <v>Isabella_</v>
      </c>
      <c r="Q456" s="12" t="str">
        <f t="shared" si="4"/>
        <v>Randales</v>
      </c>
      <c r="R456" s="12">
        <f t="shared" si="5"/>
        <v>10</v>
      </c>
      <c r="S456" s="12">
        <f t="shared" si="6"/>
        <v>58</v>
      </c>
      <c r="T456" s="12" t="str">
        <f>VLOOKUP(R456,'TEMP Data'!$E:$G,3)&amp;".com"&amp;vlookup(J456,'TEMP Data'!$A:$C,3)</f>
        <v>@hotmail.com.fr</v>
      </c>
    </row>
    <row r="457">
      <c r="A457" s="6" t="s">
        <v>1908</v>
      </c>
      <c r="B457" s="7" t="str">
        <f>vlookup(N457,'TEMP Data'!$M:$P,mod(R457,4)+1)</f>
        <v>Isabela</v>
      </c>
      <c r="C457" s="6" t="s">
        <v>1909</v>
      </c>
      <c r="D457" s="7" t="str">
        <f t="shared" si="1"/>
        <v>IKillingsworth55@outlook.com.be</v>
      </c>
      <c r="E457" s="8" t="str">
        <f t="shared" si="2"/>
        <v>1962-01-04</v>
      </c>
      <c r="F457" s="6"/>
      <c r="G457" s="9" t="s">
        <v>1910</v>
      </c>
      <c r="H457" s="9" t="s">
        <v>163</v>
      </c>
      <c r="I457" s="9" t="s">
        <v>163</v>
      </c>
      <c r="J457" s="9" t="s">
        <v>164</v>
      </c>
      <c r="K457" s="9">
        <v>1000.0</v>
      </c>
      <c r="L457" s="6" t="s">
        <v>1911</v>
      </c>
      <c r="M457" s="6" t="s">
        <v>27</v>
      </c>
      <c r="N457" s="10" t="s">
        <v>329</v>
      </c>
      <c r="O457" s="11">
        <v>22650.0</v>
      </c>
      <c r="P457" s="12" t="str">
        <f t="shared" si="3"/>
        <v>I</v>
      </c>
      <c r="Q457" s="12" t="str">
        <f t="shared" si="4"/>
        <v>Killingsworth55</v>
      </c>
      <c r="R457" s="12">
        <f t="shared" si="5"/>
        <v>2</v>
      </c>
      <c r="S457" s="12">
        <f t="shared" si="6"/>
        <v>55</v>
      </c>
      <c r="T457" s="12" t="str">
        <f>VLOOKUP(R457,'TEMP Data'!$E:$G,3)&amp;".com"&amp;vlookup(J457,'TEMP Data'!$A:$C,3)</f>
        <v>@outlook.com.be</v>
      </c>
    </row>
    <row r="458">
      <c r="A458" s="6" t="s">
        <v>1912</v>
      </c>
      <c r="B458" s="7" t="str">
        <f>vlookup(N458,'TEMP Data'!$M:$P,mod(R458,4)+1)</f>
        <v>Jaims</v>
      </c>
      <c r="C458" s="6" t="s">
        <v>1913</v>
      </c>
      <c r="D458" s="7" t="str">
        <f t="shared" si="1"/>
        <v>James_McCuish@hotmail.com</v>
      </c>
      <c r="E458" s="8" t="str">
        <f t="shared" si="2"/>
        <v>2005-03-02</v>
      </c>
      <c r="F458" s="6" t="s">
        <v>187</v>
      </c>
      <c r="G458" s="13" t="s">
        <v>1914</v>
      </c>
      <c r="H458" s="9" t="s">
        <v>1662</v>
      </c>
      <c r="I458" s="9" t="s">
        <v>66</v>
      </c>
      <c r="J458" s="9" t="s">
        <v>67</v>
      </c>
      <c r="K458" s="9">
        <v>12345.0</v>
      </c>
      <c r="L458" s="6" t="s">
        <v>1915</v>
      </c>
      <c r="M458" s="6" t="s">
        <v>27</v>
      </c>
      <c r="N458" s="10" t="s">
        <v>348</v>
      </c>
      <c r="O458" s="11">
        <v>38413.0</v>
      </c>
      <c r="P458" s="12" t="str">
        <f t="shared" si="3"/>
        <v>James_</v>
      </c>
      <c r="Q458" s="12" t="str">
        <f t="shared" si="4"/>
        <v>McCuish</v>
      </c>
      <c r="R458" s="12">
        <f t="shared" si="5"/>
        <v>10</v>
      </c>
      <c r="S458" s="12">
        <f t="shared" si="6"/>
        <v>93</v>
      </c>
      <c r="T458" s="12" t="str">
        <f>VLOOKUP(R458,'TEMP Data'!$E:$G,3)&amp;".com"&amp;vlookup(J458,'TEMP Data'!$A:$C,3)</f>
        <v>@hotmail.com</v>
      </c>
    </row>
    <row r="459">
      <c r="A459" s="6" t="s">
        <v>1916</v>
      </c>
      <c r="B459" s="7" t="str">
        <f>vlookup(N459,'TEMP Data'!$M:$P,mod(R459,4)+1)</f>
        <v>Jaymes</v>
      </c>
      <c r="C459" s="6" t="s">
        <v>1409</v>
      </c>
      <c r="D459" s="7" t="str">
        <f t="shared" si="1"/>
        <v>JExposito207@gmail.com.fr</v>
      </c>
      <c r="E459" s="8" t="str">
        <f t="shared" si="2"/>
        <v>1964-08-12</v>
      </c>
      <c r="F459" s="6"/>
      <c r="G459" s="9" t="s">
        <v>1917</v>
      </c>
      <c r="H459" s="9" t="s">
        <v>302</v>
      </c>
      <c r="I459" s="9" t="s">
        <v>303</v>
      </c>
      <c r="J459" s="9" t="s">
        <v>148</v>
      </c>
      <c r="K459" s="9">
        <v>69001.0</v>
      </c>
      <c r="L459" s="6" t="s">
        <v>1411</v>
      </c>
      <c r="M459" s="6" t="s">
        <v>27</v>
      </c>
      <c r="N459" s="10" t="s">
        <v>348</v>
      </c>
      <c r="O459" s="11">
        <v>23601.0</v>
      </c>
      <c r="P459" s="12" t="str">
        <f t="shared" si="3"/>
        <v>J</v>
      </c>
      <c r="Q459" s="12" t="str">
        <f t="shared" si="4"/>
        <v>Exposito207</v>
      </c>
      <c r="R459" s="12">
        <f t="shared" si="5"/>
        <v>1</v>
      </c>
      <c r="S459" s="12">
        <f t="shared" si="6"/>
        <v>207</v>
      </c>
      <c r="T459" s="12" t="str">
        <f>VLOOKUP(R459,'TEMP Data'!$E:$G,3)&amp;".com"&amp;vlookup(J459,'TEMP Data'!$A:$C,3)</f>
        <v>@gmail.com.fr</v>
      </c>
    </row>
    <row r="460">
      <c r="A460" s="6" t="s">
        <v>1918</v>
      </c>
      <c r="B460" s="7" t="str">
        <f>vlookup(N460,'TEMP Data'!$M:$P,mod(R460,4)+1)</f>
        <v>Jaymz</v>
      </c>
      <c r="C460" s="6" t="s">
        <v>1919</v>
      </c>
      <c r="D460" s="7" t="str">
        <f t="shared" si="1"/>
        <v>JNormanvill139@yahoo.com</v>
      </c>
      <c r="E460" s="8" t="str">
        <f t="shared" si="2"/>
        <v>1980-11-18</v>
      </c>
      <c r="F460" s="6" t="s">
        <v>58</v>
      </c>
      <c r="G460" s="9" t="s">
        <v>1920</v>
      </c>
      <c r="H460" s="9" t="s">
        <v>659</v>
      </c>
      <c r="I460" s="9" t="s">
        <v>109</v>
      </c>
      <c r="J460" s="9" t="s">
        <v>67</v>
      </c>
      <c r="K460" s="9">
        <v>23456.0</v>
      </c>
      <c r="L460" s="6" t="s">
        <v>1921</v>
      </c>
      <c r="M460" s="6" t="s">
        <v>27</v>
      </c>
      <c r="N460" s="10" t="s">
        <v>348</v>
      </c>
      <c r="O460" s="11">
        <v>29543.0</v>
      </c>
      <c r="P460" s="12" t="str">
        <f t="shared" si="3"/>
        <v>J</v>
      </c>
      <c r="Q460" s="12" t="str">
        <f t="shared" si="4"/>
        <v>Normanvill139</v>
      </c>
      <c r="R460" s="12">
        <f t="shared" si="5"/>
        <v>3</v>
      </c>
      <c r="S460" s="12">
        <f t="shared" si="6"/>
        <v>139</v>
      </c>
      <c r="T460" s="12" t="str">
        <f>VLOOKUP(R460,'TEMP Data'!$E:$G,3)&amp;".com"&amp;vlookup(J460,'TEMP Data'!$A:$C,3)</f>
        <v>@yahoo.com</v>
      </c>
    </row>
    <row r="461">
      <c r="A461" s="6" t="s">
        <v>1922</v>
      </c>
      <c r="B461" s="7" t="str">
        <f>vlookup(N461,'TEMP Data'!$M:$P,mod(R461,4)+1)</f>
        <v>Jaymz</v>
      </c>
      <c r="C461" s="6" t="s">
        <v>1923</v>
      </c>
      <c r="D461" s="7" t="str">
        <f t="shared" si="1"/>
        <v>James_Dunnan@hotmail.com.dk</v>
      </c>
      <c r="E461" s="8" t="str">
        <f t="shared" si="2"/>
        <v/>
      </c>
      <c r="F461" s="6" t="s">
        <v>45</v>
      </c>
      <c r="G461" s="13" t="s">
        <v>1924</v>
      </c>
      <c r="H461" s="9" t="s">
        <v>581</v>
      </c>
      <c r="I461" s="9" t="s">
        <v>582</v>
      </c>
      <c r="J461" s="9" t="s">
        <v>583</v>
      </c>
      <c r="K461" s="9">
        <v>1000.0</v>
      </c>
      <c r="L461" s="6" t="s">
        <v>1925</v>
      </c>
      <c r="M461" s="6" t="s">
        <v>27</v>
      </c>
      <c r="N461" s="10" t="s">
        <v>348</v>
      </c>
      <c r="O461" s="12"/>
      <c r="P461" s="12" t="str">
        <f t="shared" si="3"/>
        <v>James_</v>
      </c>
      <c r="Q461" s="12" t="str">
        <f t="shared" si="4"/>
        <v>Dunnan</v>
      </c>
      <c r="R461" s="12">
        <f t="shared" si="5"/>
        <v>7</v>
      </c>
      <c r="S461" s="12">
        <f t="shared" si="6"/>
        <v>204</v>
      </c>
      <c r="T461" s="12" t="str">
        <f>VLOOKUP(R461,'TEMP Data'!$E:$G,3)&amp;".com"&amp;vlookup(J461,'TEMP Data'!$A:$C,3)</f>
        <v>@hotmail.com.dk</v>
      </c>
    </row>
    <row r="462">
      <c r="A462" s="6" t="s">
        <v>1926</v>
      </c>
      <c r="B462" s="7" t="str">
        <f>vlookup(N462,'TEMP Data'!$M:$P,mod(R462,4)+1)</f>
        <v>Joseph</v>
      </c>
      <c r="C462" s="6" t="s">
        <v>1927</v>
      </c>
      <c r="D462" s="7" t="str">
        <f t="shared" si="1"/>
        <v>JPinches138@apple.com.pt</v>
      </c>
      <c r="E462" s="8" t="str">
        <f t="shared" si="2"/>
        <v>1998-11-13</v>
      </c>
      <c r="F462" s="6" t="s">
        <v>58</v>
      </c>
      <c r="G462" s="13" t="s">
        <v>1928</v>
      </c>
      <c r="H462" s="9" t="s">
        <v>295</v>
      </c>
      <c r="I462" s="9" t="s">
        <v>295</v>
      </c>
      <c r="J462" s="9" t="s">
        <v>296</v>
      </c>
      <c r="K462" s="9" t="s">
        <v>963</v>
      </c>
      <c r="L462" s="6"/>
      <c r="M462" s="6" t="s">
        <v>27</v>
      </c>
      <c r="N462" s="10" t="s">
        <v>365</v>
      </c>
      <c r="O462" s="11">
        <v>36112.0</v>
      </c>
      <c r="P462" s="12" t="str">
        <f t="shared" si="3"/>
        <v>J</v>
      </c>
      <c r="Q462" s="12" t="str">
        <f t="shared" si="4"/>
        <v>Pinches138</v>
      </c>
      <c r="R462" s="12">
        <f t="shared" si="5"/>
        <v>4</v>
      </c>
      <c r="S462" s="12">
        <f t="shared" si="6"/>
        <v>138</v>
      </c>
      <c r="T462" s="12" t="str">
        <f>VLOOKUP(R462,'TEMP Data'!$E:$G,3)&amp;".com"&amp;vlookup(J462,'TEMP Data'!$A:$C,3)</f>
        <v>@apple.com.pt</v>
      </c>
    </row>
    <row r="463">
      <c r="A463" s="6" t="s">
        <v>1929</v>
      </c>
      <c r="B463" s="7" t="str">
        <f>vlookup(N463,'TEMP Data'!$M:$P,mod(R463,4)+1)</f>
        <v>Joseph</v>
      </c>
      <c r="C463" s="6" t="s">
        <v>1930</v>
      </c>
      <c r="D463" s="7" t="str">
        <f t="shared" si="1"/>
        <v>Joseph_Rosin@gmail.com.de</v>
      </c>
      <c r="E463" s="8" t="str">
        <f t="shared" si="2"/>
        <v>1963-08-27</v>
      </c>
      <c r="F463" s="6" t="s">
        <v>58</v>
      </c>
      <c r="G463" s="13" t="s">
        <v>1931</v>
      </c>
      <c r="H463" s="9" t="s">
        <v>102</v>
      </c>
      <c r="I463" s="9" t="s">
        <v>33</v>
      </c>
      <c r="J463" s="9" t="s">
        <v>86</v>
      </c>
      <c r="K463" s="9">
        <v>10115.0</v>
      </c>
      <c r="L463" s="6" t="s">
        <v>1932</v>
      </c>
      <c r="M463" s="6" t="s">
        <v>27</v>
      </c>
      <c r="N463" s="10" t="s">
        <v>365</v>
      </c>
      <c r="O463" s="11">
        <v>23250.0</v>
      </c>
      <c r="P463" s="12" t="str">
        <f t="shared" si="3"/>
        <v>Joseph_</v>
      </c>
      <c r="Q463" s="12" t="str">
        <f t="shared" si="4"/>
        <v>Rosin</v>
      </c>
      <c r="R463" s="12">
        <f t="shared" si="5"/>
        <v>8</v>
      </c>
      <c r="S463" s="12">
        <f t="shared" si="6"/>
        <v>133</v>
      </c>
      <c r="T463" s="12" t="str">
        <f>VLOOKUP(R463,'TEMP Data'!$E:$G,3)&amp;".com"&amp;vlookup(J463,'TEMP Data'!$A:$C,3)</f>
        <v>@gmail.com.de</v>
      </c>
    </row>
    <row r="464">
      <c r="A464" s="6" t="s">
        <v>1933</v>
      </c>
      <c r="B464" s="7" t="str">
        <f>vlookup(N464,'TEMP Data'!$M:$P,mod(R464,4)+1)</f>
        <v>Josef</v>
      </c>
      <c r="C464" s="6" t="s">
        <v>1934</v>
      </c>
      <c r="D464" s="7" t="str">
        <f t="shared" si="1"/>
        <v>Joseph.Norman@mail.com.mx</v>
      </c>
      <c r="E464" s="8" t="str">
        <f t="shared" si="2"/>
        <v>1980-09-07</v>
      </c>
      <c r="F464" s="6" t="s">
        <v>45</v>
      </c>
      <c r="G464" s="13" t="s">
        <v>1935</v>
      </c>
      <c r="H464" s="9" t="s">
        <v>212</v>
      </c>
      <c r="I464" s="9" t="s">
        <v>213</v>
      </c>
      <c r="J464" s="9" t="s">
        <v>214</v>
      </c>
      <c r="K464" s="9">
        <v>1000.0</v>
      </c>
      <c r="L464" s="6" t="s">
        <v>1936</v>
      </c>
      <c r="M464" s="6" t="s">
        <v>27</v>
      </c>
      <c r="N464" s="10" t="s">
        <v>365</v>
      </c>
      <c r="O464" s="11">
        <v>29471.0</v>
      </c>
      <c r="P464" s="12" t="str">
        <f t="shared" si="3"/>
        <v>Joseph.</v>
      </c>
      <c r="Q464" s="12" t="str">
        <f t="shared" si="4"/>
        <v>Norman</v>
      </c>
      <c r="R464" s="12">
        <f t="shared" si="5"/>
        <v>5</v>
      </c>
      <c r="S464" s="12">
        <f t="shared" si="6"/>
        <v>110</v>
      </c>
      <c r="T464" s="12" t="str">
        <f>VLOOKUP(R464,'TEMP Data'!$E:$G,3)&amp;".com"&amp;vlookup(J464,'TEMP Data'!$A:$C,3)</f>
        <v>@mail.com.mx</v>
      </c>
    </row>
    <row r="465">
      <c r="A465" s="6" t="s">
        <v>1937</v>
      </c>
      <c r="B465" s="7" t="str">
        <f>vlookup(N465,'TEMP Data'!$M:$P,mod(R465,4)+1)</f>
        <v>Josef</v>
      </c>
      <c r="C465" s="6" t="s">
        <v>1938</v>
      </c>
      <c r="D465" s="7" t="str">
        <f t="shared" si="1"/>
        <v>JTesimon219@gmail.com.fr</v>
      </c>
      <c r="E465" s="8" t="str">
        <f t="shared" si="2"/>
        <v>1970-02-05</v>
      </c>
      <c r="F465" s="6"/>
      <c r="G465" s="13" t="s">
        <v>1939</v>
      </c>
      <c r="H465" s="9" t="s">
        <v>302</v>
      </c>
      <c r="I465" s="9" t="s">
        <v>303</v>
      </c>
      <c r="J465" s="9" t="s">
        <v>148</v>
      </c>
      <c r="K465" s="9">
        <v>69001.0</v>
      </c>
      <c r="L465" s="6" t="s">
        <v>1940</v>
      </c>
      <c r="M465" s="6" t="s">
        <v>27</v>
      </c>
      <c r="N465" s="10" t="s">
        <v>365</v>
      </c>
      <c r="O465" s="11">
        <v>25604.0</v>
      </c>
      <c r="P465" s="12" t="str">
        <f t="shared" si="3"/>
        <v>J</v>
      </c>
      <c r="Q465" s="12" t="str">
        <f t="shared" si="4"/>
        <v>Tesimon219</v>
      </c>
      <c r="R465" s="12">
        <f t="shared" si="5"/>
        <v>1</v>
      </c>
      <c r="S465" s="12">
        <f t="shared" si="6"/>
        <v>219</v>
      </c>
      <c r="T465" s="12" t="str">
        <f>VLOOKUP(R465,'TEMP Data'!$E:$G,3)&amp;".com"&amp;vlookup(J465,'TEMP Data'!$A:$C,3)</f>
        <v>@gmail.com.fr</v>
      </c>
    </row>
    <row r="466">
      <c r="A466" s="6" t="s">
        <v>1941</v>
      </c>
      <c r="B466" s="7" t="str">
        <f>vlookup(N466,'TEMP Data'!$M:$P,mod(R466,4)+1)</f>
        <v>Katarina</v>
      </c>
      <c r="C466" s="6" t="s">
        <v>1942</v>
      </c>
      <c r="D466" s="7" t="str">
        <f t="shared" si="1"/>
        <v>Katherine_Burtwistle@hotmail.com.uk</v>
      </c>
      <c r="E466" s="8" t="str">
        <f t="shared" si="2"/>
        <v/>
      </c>
      <c r="F466" s="6" t="s">
        <v>45</v>
      </c>
      <c r="G466" s="9" t="s">
        <v>1943</v>
      </c>
      <c r="H466" s="9" t="s">
        <v>176</v>
      </c>
      <c r="I466" s="9" t="s">
        <v>24</v>
      </c>
      <c r="J466" s="9" t="s">
        <v>177</v>
      </c>
      <c r="K466" s="9" t="s">
        <v>377</v>
      </c>
      <c r="L466" s="6" t="s">
        <v>1944</v>
      </c>
      <c r="M466" s="6" t="s">
        <v>27</v>
      </c>
      <c r="N466" s="10" t="s">
        <v>382</v>
      </c>
      <c r="O466" s="12"/>
      <c r="P466" s="12" t="str">
        <f t="shared" si="3"/>
        <v>Katherine_</v>
      </c>
      <c r="Q466" s="12" t="str">
        <f t="shared" si="4"/>
        <v>Burtwistle</v>
      </c>
      <c r="R466" s="12">
        <f t="shared" si="5"/>
        <v>7</v>
      </c>
      <c r="S466" s="12">
        <f t="shared" si="6"/>
        <v>241</v>
      </c>
      <c r="T466" s="12" t="str">
        <f>VLOOKUP(R466,'TEMP Data'!$E:$G,3)&amp;".com"&amp;vlookup(J466,'TEMP Data'!$A:$C,3)</f>
        <v>@hotmail.com.uk</v>
      </c>
    </row>
    <row r="467">
      <c r="A467" s="6" t="s">
        <v>1945</v>
      </c>
      <c r="B467" s="7" t="str">
        <f>vlookup(N467,'TEMP Data'!$M:$P,mod(R467,4)+1)</f>
        <v>Catherine</v>
      </c>
      <c r="C467" s="6" t="s">
        <v>1946</v>
      </c>
      <c r="D467" s="7" t="str">
        <f t="shared" si="1"/>
        <v>KEmnoney79@outlook.com.cz</v>
      </c>
      <c r="E467" s="8" t="str">
        <f t="shared" si="2"/>
        <v/>
      </c>
      <c r="F467" s="6" t="s">
        <v>58</v>
      </c>
      <c r="G467" s="9" t="s">
        <v>1947</v>
      </c>
      <c r="H467" s="9" t="s">
        <v>500</v>
      </c>
      <c r="I467" s="9" t="s">
        <v>500</v>
      </c>
      <c r="J467" s="9" t="s">
        <v>501</v>
      </c>
      <c r="K467" s="9" t="s">
        <v>502</v>
      </c>
      <c r="L467" s="6"/>
      <c r="M467" s="6" t="s">
        <v>27</v>
      </c>
      <c r="N467" s="10" t="s">
        <v>382</v>
      </c>
      <c r="O467" s="12"/>
      <c r="P467" s="12" t="str">
        <f t="shared" si="3"/>
        <v>K</v>
      </c>
      <c r="Q467" s="12" t="str">
        <f t="shared" si="4"/>
        <v>Emnoney79</v>
      </c>
      <c r="R467" s="12">
        <f t="shared" si="5"/>
        <v>2</v>
      </c>
      <c r="S467" s="12">
        <f t="shared" si="6"/>
        <v>79</v>
      </c>
      <c r="T467" s="12" t="str">
        <f>VLOOKUP(R467,'TEMP Data'!$E:$G,3)&amp;".com"&amp;vlookup(J467,'TEMP Data'!$A:$C,3)</f>
        <v>@outlook.com.cz</v>
      </c>
    </row>
    <row r="468">
      <c r="A468" s="6" t="s">
        <v>1948</v>
      </c>
      <c r="B468" s="7" t="str">
        <f>vlookup(N468,'TEMP Data'!$M:$P,mod(R468,4)+1)</f>
        <v>Kathryn</v>
      </c>
      <c r="C468" s="6" t="s">
        <v>1645</v>
      </c>
      <c r="D468" s="7" t="str">
        <f t="shared" si="1"/>
        <v>KHembrow220@gmail.com.ru</v>
      </c>
      <c r="E468" s="8" t="str">
        <f t="shared" si="2"/>
        <v/>
      </c>
      <c r="F468" s="6"/>
      <c r="G468" s="9" t="s">
        <v>1949</v>
      </c>
      <c r="H468" s="9" t="s">
        <v>316</v>
      </c>
      <c r="I468" s="9" t="s">
        <v>317</v>
      </c>
      <c r="J468" s="9" t="s">
        <v>318</v>
      </c>
      <c r="K468" s="9">
        <v>190000.0</v>
      </c>
      <c r="L468" s="6"/>
      <c r="M468" s="6" t="s">
        <v>27</v>
      </c>
      <c r="N468" s="10" t="s">
        <v>382</v>
      </c>
      <c r="O468" s="12"/>
      <c r="P468" s="12" t="str">
        <f t="shared" si="3"/>
        <v>K</v>
      </c>
      <c r="Q468" s="12" t="str">
        <f t="shared" si="4"/>
        <v>Hembrow220</v>
      </c>
      <c r="R468" s="12">
        <f t="shared" si="5"/>
        <v>1</v>
      </c>
      <c r="S468" s="12">
        <f t="shared" si="6"/>
        <v>220</v>
      </c>
      <c r="T468" s="12" t="str">
        <f>VLOOKUP(R468,'TEMP Data'!$E:$G,3)&amp;".com"&amp;vlookup(J468,'TEMP Data'!$A:$C,3)</f>
        <v>@gmail.com.ru</v>
      </c>
    </row>
    <row r="469">
      <c r="A469" s="6" t="s">
        <v>1950</v>
      </c>
      <c r="B469" s="7" t="str">
        <f>vlookup(N469,'TEMP Data'!$M:$P,mod(R469,4)+1)</f>
        <v>Catherine</v>
      </c>
      <c r="C469" s="6" t="s">
        <v>1951</v>
      </c>
      <c r="D469" s="7" t="str">
        <f t="shared" si="1"/>
        <v>Katherine_Cholton@aol.com.tr</v>
      </c>
      <c r="E469" s="8" t="str">
        <f t="shared" si="2"/>
        <v>2010-03-15</v>
      </c>
      <c r="F469" s="6"/>
      <c r="G469" s="13" t="s">
        <v>1952</v>
      </c>
      <c r="H469" s="9" t="s">
        <v>60</v>
      </c>
      <c r="I469" s="9" t="s">
        <v>33</v>
      </c>
      <c r="J469" s="9" t="s">
        <v>61</v>
      </c>
      <c r="K469" s="9">
        <v>34110.0</v>
      </c>
      <c r="L469" s="6" t="s">
        <v>1953</v>
      </c>
      <c r="M469" s="6" t="s">
        <v>27</v>
      </c>
      <c r="N469" s="10" t="s">
        <v>382</v>
      </c>
      <c r="O469" s="11">
        <v>40252.0</v>
      </c>
      <c r="P469" s="12" t="str">
        <f t="shared" si="3"/>
        <v>Katherine_</v>
      </c>
      <c r="Q469" s="12" t="str">
        <f t="shared" si="4"/>
        <v>Cholton</v>
      </c>
      <c r="R469" s="12">
        <f t="shared" si="5"/>
        <v>6</v>
      </c>
      <c r="S469" s="12">
        <f t="shared" si="6"/>
        <v>199</v>
      </c>
      <c r="T469" s="12" t="str">
        <f>VLOOKUP(R469,'TEMP Data'!$E:$G,3)&amp;".com"&amp;vlookup(J469,'TEMP Data'!$A:$C,3)</f>
        <v>@aol.com.tr</v>
      </c>
    </row>
    <row r="470">
      <c r="A470" s="6" t="s">
        <v>1954</v>
      </c>
      <c r="B470" s="7" t="str">
        <f>vlookup(N470,'TEMP Data'!$M:$P,mod(R470,4)+1)</f>
        <v>Lili</v>
      </c>
      <c r="C470" s="6" t="s">
        <v>1955</v>
      </c>
      <c r="D470" s="7" t="str">
        <f t="shared" si="1"/>
        <v>Lily_Handyside@aol.com</v>
      </c>
      <c r="E470" s="8" t="str">
        <f t="shared" si="2"/>
        <v>2010-01-13</v>
      </c>
      <c r="F470" s="6" t="s">
        <v>58</v>
      </c>
      <c r="G470" s="13" t="s">
        <v>1956</v>
      </c>
      <c r="H470" s="9" t="s">
        <v>470</v>
      </c>
      <c r="I470" s="9" t="s">
        <v>66</v>
      </c>
      <c r="J470" s="9" t="s">
        <v>67</v>
      </c>
      <c r="K470" s="9">
        <v>87654.0</v>
      </c>
      <c r="L470" s="6" t="s">
        <v>1957</v>
      </c>
      <c r="M470" s="6" t="s">
        <v>27</v>
      </c>
      <c r="N470" s="10" t="s">
        <v>400</v>
      </c>
      <c r="O470" s="11">
        <v>40191.0</v>
      </c>
      <c r="P470" s="12" t="str">
        <f t="shared" si="3"/>
        <v>Lily_</v>
      </c>
      <c r="Q470" s="12" t="str">
        <f t="shared" si="4"/>
        <v>Handyside</v>
      </c>
      <c r="R470" s="12">
        <f t="shared" si="5"/>
        <v>6</v>
      </c>
      <c r="S470" s="12">
        <f t="shared" si="6"/>
        <v>154</v>
      </c>
      <c r="T470" s="12" t="str">
        <f>VLOOKUP(R470,'TEMP Data'!$E:$G,3)&amp;".com"&amp;vlookup(J470,'TEMP Data'!$A:$C,3)</f>
        <v>@aol.com</v>
      </c>
    </row>
    <row r="471">
      <c r="A471" s="6" t="s">
        <v>1958</v>
      </c>
      <c r="B471" s="7" t="str">
        <f>vlookup(N471,'TEMP Data'!$M:$P,mod(R471,4)+1)</f>
        <v>Lilly</v>
      </c>
      <c r="C471" s="6" t="s">
        <v>145</v>
      </c>
      <c r="D471" s="7" t="str">
        <f t="shared" si="1"/>
        <v>LDuffin246@yahoo.com.pl</v>
      </c>
      <c r="E471" s="8" t="str">
        <f t="shared" si="2"/>
        <v>1994-02-08</v>
      </c>
      <c r="F471" s="6" t="s">
        <v>45</v>
      </c>
      <c r="G471" s="9" t="s">
        <v>1959</v>
      </c>
      <c r="H471" s="9" t="s">
        <v>309</v>
      </c>
      <c r="I471" s="9" t="s">
        <v>310</v>
      </c>
      <c r="J471" s="9" t="s">
        <v>311</v>
      </c>
      <c r="K471" s="9" t="s">
        <v>312</v>
      </c>
      <c r="L471" s="6"/>
      <c r="M471" s="6" t="s">
        <v>27</v>
      </c>
      <c r="N471" s="10" t="s">
        <v>400</v>
      </c>
      <c r="O471" s="11">
        <v>34373.0</v>
      </c>
      <c r="P471" s="12" t="str">
        <f t="shared" si="3"/>
        <v>L</v>
      </c>
      <c r="Q471" s="12" t="str">
        <f t="shared" si="4"/>
        <v>Duffin246</v>
      </c>
      <c r="R471" s="12">
        <f t="shared" si="5"/>
        <v>3</v>
      </c>
      <c r="S471" s="12">
        <f t="shared" si="6"/>
        <v>246</v>
      </c>
      <c r="T471" s="12" t="str">
        <f>VLOOKUP(R471,'TEMP Data'!$E:$G,3)&amp;".com"&amp;vlookup(J471,'TEMP Data'!$A:$C,3)</f>
        <v>@yahoo.com.pl</v>
      </c>
    </row>
    <row r="472">
      <c r="A472" s="6" t="s">
        <v>1960</v>
      </c>
      <c r="B472" s="7" t="str">
        <f>vlookup(N472,'TEMP Data'!$M:$P,mod(R472,4)+1)</f>
        <v>Lillie</v>
      </c>
      <c r="C472" s="6" t="s">
        <v>1961</v>
      </c>
      <c r="D472" s="7" t="str">
        <f t="shared" si="1"/>
        <v>Lily_Allewell@yahoo.com.es</v>
      </c>
      <c r="E472" s="8" t="str">
        <f t="shared" si="2"/>
        <v/>
      </c>
      <c r="F472" s="6" t="s">
        <v>58</v>
      </c>
      <c r="G472" s="9" t="s">
        <v>1962</v>
      </c>
      <c r="H472" s="9" t="s">
        <v>243</v>
      </c>
      <c r="I472" s="9" t="s">
        <v>244</v>
      </c>
      <c r="J472" s="9" t="s">
        <v>245</v>
      </c>
      <c r="K472" s="9">
        <v>28001.0</v>
      </c>
      <c r="L472" s="6" t="s">
        <v>1963</v>
      </c>
      <c r="M472" s="6" t="s">
        <v>27</v>
      </c>
      <c r="N472" s="10" t="s">
        <v>400</v>
      </c>
      <c r="O472" s="12"/>
      <c r="P472" s="12" t="str">
        <f t="shared" si="3"/>
        <v>Lily_</v>
      </c>
      <c r="Q472" s="12" t="str">
        <f t="shared" si="4"/>
        <v>Allewell</v>
      </c>
      <c r="R472" s="12">
        <f t="shared" si="5"/>
        <v>9</v>
      </c>
      <c r="S472" s="12">
        <f t="shared" si="6"/>
        <v>173</v>
      </c>
      <c r="T472" s="12" t="str">
        <f>VLOOKUP(R472,'TEMP Data'!$E:$G,3)&amp;".com"&amp;vlookup(J472,'TEMP Data'!$A:$C,3)</f>
        <v>@yahoo.com.es</v>
      </c>
    </row>
    <row r="473">
      <c r="A473" s="6" t="s">
        <v>1964</v>
      </c>
      <c r="B473" s="7" t="str">
        <f>vlookup(N473,'TEMP Data'!$M:$P,mod(R473,4)+1)</f>
        <v>Lillie</v>
      </c>
      <c r="C473" s="6" t="s">
        <v>1965</v>
      </c>
      <c r="D473" s="7" t="str">
        <f t="shared" si="1"/>
        <v>Lily.Sargison@mail.com.sk</v>
      </c>
      <c r="E473" s="8" t="str">
        <f t="shared" si="2"/>
        <v>1966-08-07</v>
      </c>
      <c r="F473" s="6" t="s">
        <v>58</v>
      </c>
      <c r="G473" s="13" t="s">
        <v>1210</v>
      </c>
      <c r="H473" s="9" t="s">
        <v>1828</v>
      </c>
      <c r="I473" s="9" t="s">
        <v>1828</v>
      </c>
      <c r="J473" s="9" t="s">
        <v>1829</v>
      </c>
      <c r="K473" s="9">
        <v>81101.0</v>
      </c>
      <c r="L473" s="6"/>
      <c r="M473" s="6" t="s">
        <v>27</v>
      </c>
      <c r="N473" s="10" t="s">
        <v>400</v>
      </c>
      <c r="O473" s="11">
        <v>24326.0</v>
      </c>
      <c r="P473" s="12" t="str">
        <f t="shared" si="3"/>
        <v>Lily.</v>
      </c>
      <c r="Q473" s="12" t="str">
        <f t="shared" si="4"/>
        <v>Sargison</v>
      </c>
      <c r="R473" s="12">
        <f t="shared" si="5"/>
        <v>5</v>
      </c>
      <c r="S473" s="12">
        <f t="shared" si="6"/>
        <v>248</v>
      </c>
      <c r="T473" s="12" t="str">
        <f>VLOOKUP(R473,'TEMP Data'!$E:$G,3)&amp;".com"&amp;vlookup(J473,'TEMP Data'!$A:$C,3)</f>
        <v>@mail.com.sk</v>
      </c>
    </row>
    <row r="474">
      <c r="A474" s="6" t="s">
        <v>1966</v>
      </c>
      <c r="B474" s="7" t="str">
        <f>vlookup(N474,'TEMP Data'!$M:$P,mod(R474,4)+1)</f>
        <v>Madyson</v>
      </c>
      <c r="C474" s="6" t="s">
        <v>1967</v>
      </c>
      <c r="D474" s="7" t="str">
        <f t="shared" si="1"/>
        <v>MOldman130@yahoo.com.es</v>
      </c>
      <c r="E474" s="8" t="str">
        <f t="shared" si="2"/>
        <v>1966-08-25</v>
      </c>
      <c r="F474" s="6"/>
      <c r="G474" s="13" t="s">
        <v>1968</v>
      </c>
      <c r="H474" s="9" t="s">
        <v>243</v>
      </c>
      <c r="I474" s="9" t="s">
        <v>244</v>
      </c>
      <c r="J474" s="9" t="s">
        <v>245</v>
      </c>
      <c r="K474" s="9">
        <v>28004.0</v>
      </c>
      <c r="L474" s="6"/>
      <c r="M474" s="6" t="s">
        <v>27</v>
      </c>
      <c r="N474" s="10" t="s">
        <v>423</v>
      </c>
      <c r="O474" s="11">
        <v>24344.0</v>
      </c>
      <c r="P474" s="12" t="str">
        <f t="shared" si="3"/>
        <v>M</v>
      </c>
      <c r="Q474" s="12" t="str">
        <f t="shared" si="4"/>
        <v>Oldman130</v>
      </c>
      <c r="R474" s="12">
        <f t="shared" si="5"/>
        <v>3</v>
      </c>
      <c r="S474" s="12">
        <f t="shared" si="6"/>
        <v>130</v>
      </c>
      <c r="T474" s="12" t="str">
        <f>VLOOKUP(R474,'TEMP Data'!$E:$G,3)&amp;".com"&amp;vlookup(J474,'TEMP Data'!$A:$C,3)</f>
        <v>@yahoo.com.es</v>
      </c>
    </row>
    <row r="475">
      <c r="A475" s="6" t="s">
        <v>1969</v>
      </c>
      <c r="B475" s="7" t="str">
        <f>vlookup(N475,'TEMP Data'!$M:$P,mod(R475,4)+1)</f>
        <v>Maddison</v>
      </c>
      <c r="C475" s="6" t="s">
        <v>1970</v>
      </c>
      <c r="D475" s="7" t="str">
        <f t="shared" si="1"/>
        <v>Madison_Poles@hotmail.com.uk</v>
      </c>
      <c r="E475" s="8" t="str">
        <f t="shared" si="2"/>
        <v>1964-03-24</v>
      </c>
      <c r="F475" s="6"/>
      <c r="G475" s="13" t="s">
        <v>1971</v>
      </c>
      <c r="H475" s="9" t="s">
        <v>169</v>
      </c>
      <c r="I475" s="9" t="s">
        <v>24</v>
      </c>
      <c r="J475" s="9" t="s">
        <v>25</v>
      </c>
      <c r="K475" s="9" t="s">
        <v>170</v>
      </c>
      <c r="L475" s="6"/>
      <c r="M475" s="6" t="s">
        <v>27</v>
      </c>
      <c r="N475" s="10" t="s">
        <v>423</v>
      </c>
      <c r="O475" s="11">
        <v>23460.0</v>
      </c>
      <c r="P475" s="12" t="str">
        <f t="shared" si="3"/>
        <v>Madison_</v>
      </c>
      <c r="Q475" s="12" t="str">
        <f t="shared" si="4"/>
        <v>Poles</v>
      </c>
      <c r="R475" s="12">
        <f t="shared" si="5"/>
        <v>10</v>
      </c>
      <c r="S475" s="12">
        <f t="shared" si="6"/>
        <v>59</v>
      </c>
      <c r="T475" s="12" t="str">
        <f>VLOOKUP(R475,'TEMP Data'!$E:$G,3)&amp;".com"&amp;vlookup(J475,'TEMP Data'!$A:$C,3)</f>
        <v>@hotmail.com.uk</v>
      </c>
    </row>
    <row r="476">
      <c r="A476" s="6" t="s">
        <v>1972</v>
      </c>
      <c r="B476" s="7" t="str">
        <f>vlookup(N476,'TEMP Data'!$M:$P,mod(R476,4)+1)</f>
        <v>Maddison</v>
      </c>
      <c r="C476" s="6" t="s">
        <v>1973</v>
      </c>
      <c r="D476" s="7" t="str">
        <f t="shared" si="1"/>
        <v>Madison_Elloway@aol.com.ua</v>
      </c>
      <c r="E476" s="8" t="str">
        <f t="shared" si="2"/>
        <v/>
      </c>
      <c r="F476" s="6" t="s">
        <v>58</v>
      </c>
      <c r="G476" s="13" t="s">
        <v>1974</v>
      </c>
      <c r="H476" s="9" t="s">
        <v>1818</v>
      </c>
      <c r="I476" s="9" t="s">
        <v>1818</v>
      </c>
      <c r="J476" s="9" t="s">
        <v>1819</v>
      </c>
      <c r="K476" s="9">
        <v>1001.0</v>
      </c>
      <c r="L476" s="6" t="s">
        <v>1975</v>
      </c>
      <c r="M476" s="6" t="s">
        <v>27</v>
      </c>
      <c r="N476" s="10" t="s">
        <v>423</v>
      </c>
      <c r="O476" s="12"/>
      <c r="P476" s="12" t="str">
        <f t="shared" si="3"/>
        <v>Madison_</v>
      </c>
      <c r="Q476" s="12" t="str">
        <f t="shared" si="4"/>
        <v>Elloway</v>
      </c>
      <c r="R476" s="12">
        <f t="shared" si="5"/>
        <v>6</v>
      </c>
      <c r="S476" s="12">
        <f t="shared" si="6"/>
        <v>20</v>
      </c>
      <c r="T476" s="12" t="str">
        <f>VLOOKUP(R476,'TEMP Data'!$E:$G,3)&amp;".com"&amp;vlookup(J476,'TEMP Data'!$A:$C,3)</f>
        <v>@aol.com.ua</v>
      </c>
    </row>
    <row r="477">
      <c r="A477" s="6" t="s">
        <v>1976</v>
      </c>
      <c r="B477" s="7" t="str">
        <f>vlookup(N477,'TEMP Data'!$M:$P,mod(R477,4)+1)</f>
        <v>Madisyn</v>
      </c>
      <c r="C477" s="6" t="s">
        <v>289</v>
      </c>
      <c r="D477" s="7" t="str">
        <f t="shared" si="1"/>
        <v>MCoggan194@gmail.com.es</v>
      </c>
      <c r="E477" s="8" t="str">
        <f t="shared" si="2"/>
        <v/>
      </c>
      <c r="F477" s="6" t="s">
        <v>58</v>
      </c>
      <c r="G477" s="9" t="s">
        <v>1977</v>
      </c>
      <c r="H477" s="9" t="s">
        <v>345</v>
      </c>
      <c r="I477" s="9" t="s">
        <v>346</v>
      </c>
      <c r="J477" s="9" t="s">
        <v>245</v>
      </c>
      <c r="K477" s="9">
        <v>8001.0</v>
      </c>
      <c r="L477" s="6" t="s">
        <v>1978</v>
      </c>
      <c r="M477" s="6" t="s">
        <v>27</v>
      </c>
      <c r="N477" s="10" t="s">
        <v>423</v>
      </c>
      <c r="O477" s="12"/>
      <c r="P477" s="12" t="str">
        <f t="shared" si="3"/>
        <v>M</v>
      </c>
      <c r="Q477" s="12" t="str">
        <f t="shared" si="4"/>
        <v>Coggan194</v>
      </c>
      <c r="R477" s="12">
        <f t="shared" si="5"/>
        <v>1</v>
      </c>
      <c r="S477" s="12">
        <f t="shared" si="6"/>
        <v>194</v>
      </c>
      <c r="T477" s="12" t="str">
        <f>VLOOKUP(R477,'TEMP Data'!$E:$G,3)&amp;".com"&amp;vlookup(J477,'TEMP Data'!$A:$C,3)</f>
        <v>@gmail.com.es</v>
      </c>
    </row>
    <row r="478">
      <c r="A478" s="6" t="s">
        <v>1979</v>
      </c>
      <c r="B478" s="7" t="str">
        <f>vlookup(N478,'TEMP Data'!$M:$P,mod(R478,4)+1)</f>
        <v>Mathew</v>
      </c>
      <c r="C478" s="6" t="s">
        <v>1295</v>
      </c>
      <c r="D478" s="7" t="str">
        <f t="shared" si="1"/>
        <v>MBodega19@gmail.com.fr</v>
      </c>
      <c r="E478" s="8" t="str">
        <f t="shared" si="2"/>
        <v>1989-09-07</v>
      </c>
      <c r="F478" s="6" t="s">
        <v>58</v>
      </c>
      <c r="G478" s="9" t="s">
        <v>1980</v>
      </c>
      <c r="H478" s="9" t="s">
        <v>147</v>
      </c>
      <c r="I478" s="9" t="s">
        <v>183</v>
      </c>
      <c r="J478" s="9" t="s">
        <v>148</v>
      </c>
      <c r="K478" s="9">
        <v>75001.0</v>
      </c>
      <c r="L478" s="6" t="s">
        <v>1981</v>
      </c>
      <c r="M478" s="6" t="s">
        <v>27</v>
      </c>
      <c r="N478" s="10" t="s">
        <v>443</v>
      </c>
      <c r="O478" s="11">
        <v>32758.0</v>
      </c>
      <c r="P478" s="12" t="str">
        <f t="shared" si="3"/>
        <v>M</v>
      </c>
      <c r="Q478" s="12" t="str">
        <f t="shared" si="4"/>
        <v>Bodega19</v>
      </c>
      <c r="R478" s="12">
        <f t="shared" si="5"/>
        <v>1</v>
      </c>
      <c r="S478" s="12">
        <f t="shared" si="6"/>
        <v>19</v>
      </c>
      <c r="T478" s="12" t="str">
        <f>VLOOKUP(R478,'TEMP Data'!$E:$G,3)&amp;".com"&amp;vlookup(J478,'TEMP Data'!$A:$C,3)</f>
        <v>@gmail.com.fr</v>
      </c>
    </row>
    <row r="479">
      <c r="A479" s="6" t="s">
        <v>1982</v>
      </c>
      <c r="B479" s="7" t="str">
        <f>vlookup(N479,'TEMP Data'!$M:$P,mod(R479,4)+1)</f>
        <v>Mathew</v>
      </c>
      <c r="C479" s="6" t="s">
        <v>1983</v>
      </c>
      <c r="D479" s="7" t="str">
        <f t="shared" si="1"/>
        <v>Matthew.Picton@mail.com.ch</v>
      </c>
      <c r="E479" s="8" t="str">
        <f t="shared" si="2"/>
        <v>1982-12-27</v>
      </c>
      <c r="F479" s="6" t="s">
        <v>58</v>
      </c>
      <c r="G479" s="13" t="s">
        <v>1984</v>
      </c>
      <c r="H479" s="9" t="s">
        <v>220</v>
      </c>
      <c r="I479" s="9" t="s">
        <v>220</v>
      </c>
      <c r="J479" s="9" t="s">
        <v>221</v>
      </c>
      <c r="K479" s="9">
        <v>8001.0</v>
      </c>
      <c r="L479" s="6" t="s">
        <v>1985</v>
      </c>
      <c r="M479" s="6" t="s">
        <v>27</v>
      </c>
      <c r="N479" s="10" t="s">
        <v>443</v>
      </c>
      <c r="O479" s="11">
        <v>30312.0</v>
      </c>
      <c r="P479" s="12" t="str">
        <f t="shared" si="3"/>
        <v>Matthew.</v>
      </c>
      <c r="Q479" s="12" t="str">
        <f t="shared" si="4"/>
        <v>Picton</v>
      </c>
      <c r="R479" s="12">
        <f t="shared" si="5"/>
        <v>5</v>
      </c>
      <c r="S479" s="12">
        <f t="shared" si="6"/>
        <v>98</v>
      </c>
      <c r="T479" s="12" t="str">
        <f>VLOOKUP(R479,'TEMP Data'!$E:$G,3)&amp;".com"&amp;vlookup(J479,'TEMP Data'!$A:$C,3)</f>
        <v>@mail.com.ch</v>
      </c>
    </row>
    <row r="480">
      <c r="A480" s="6" t="s">
        <v>1986</v>
      </c>
      <c r="B480" s="7" t="str">
        <f>vlookup(N480,'TEMP Data'!$M:$P,mod(R480,4)+1)</f>
        <v>Mateo</v>
      </c>
      <c r="C480" s="6" t="s">
        <v>1987</v>
      </c>
      <c r="D480" s="7" t="str">
        <f t="shared" si="1"/>
        <v>Matthew_Askie@hotmail.com</v>
      </c>
      <c r="E480" s="8" t="str">
        <f t="shared" si="2"/>
        <v>1977-09-02</v>
      </c>
      <c r="F480" s="6"/>
      <c r="G480" s="9" t="s">
        <v>1988</v>
      </c>
      <c r="H480" s="9" t="s">
        <v>114</v>
      </c>
      <c r="I480" s="9" t="s">
        <v>79</v>
      </c>
      <c r="J480" s="9" t="s">
        <v>67</v>
      </c>
      <c r="K480" s="9">
        <v>56789.0</v>
      </c>
      <c r="L480" s="6"/>
      <c r="M480" s="6" t="s">
        <v>27</v>
      </c>
      <c r="N480" s="10" t="s">
        <v>443</v>
      </c>
      <c r="O480" s="11">
        <v>28370.0</v>
      </c>
      <c r="P480" s="12" t="str">
        <f t="shared" si="3"/>
        <v>Matthew_</v>
      </c>
      <c r="Q480" s="12" t="str">
        <f t="shared" si="4"/>
        <v>Askie</v>
      </c>
      <c r="R480" s="12">
        <f t="shared" si="5"/>
        <v>7</v>
      </c>
      <c r="S480" s="12">
        <f t="shared" si="6"/>
        <v>161</v>
      </c>
      <c r="T480" s="12" t="str">
        <f>VLOOKUP(R480,'TEMP Data'!$E:$G,3)&amp;".com"&amp;vlookup(J480,'TEMP Data'!$A:$C,3)</f>
        <v>@hotmail.com</v>
      </c>
    </row>
    <row r="481">
      <c r="A481" s="6" t="s">
        <v>1989</v>
      </c>
      <c r="B481" s="7" t="str">
        <f>vlookup(N481,'TEMP Data'!$M:$P,mod(R481,4)+1)</f>
        <v>Mateo</v>
      </c>
      <c r="C481" s="6" t="s">
        <v>1990</v>
      </c>
      <c r="D481" s="7" t="str">
        <f t="shared" si="1"/>
        <v>MJosupeit151@yahoo.com.de</v>
      </c>
      <c r="E481" s="8" t="str">
        <f t="shared" si="2"/>
        <v/>
      </c>
      <c r="F481" s="6" t="s">
        <v>58</v>
      </c>
      <c r="G481" s="9" t="s">
        <v>1991</v>
      </c>
      <c r="H481" s="9" t="s">
        <v>437</v>
      </c>
      <c r="I481" s="9" t="s">
        <v>438</v>
      </c>
      <c r="J481" s="9" t="s">
        <v>86</v>
      </c>
      <c r="K481" s="9">
        <v>80331.0</v>
      </c>
      <c r="L481" s="6" t="s">
        <v>1992</v>
      </c>
      <c r="M481" s="6" t="s">
        <v>27</v>
      </c>
      <c r="N481" s="10" t="s">
        <v>443</v>
      </c>
      <c r="O481" s="12"/>
      <c r="P481" s="12" t="str">
        <f t="shared" si="3"/>
        <v>M</v>
      </c>
      <c r="Q481" s="12" t="str">
        <f t="shared" si="4"/>
        <v>Josupeit151</v>
      </c>
      <c r="R481" s="12">
        <f t="shared" si="5"/>
        <v>3</v>
      </c>
      <c r="S481" s="12">
        <f t="shared" si="6"/>
        <v>151</v>
      </c>
      <c r="T481" s="12" t="str">
        <f>VLOOKUP(R481,'TEMP Data'!$E:$G,3)&amp;".com"&amp;vlookup(J481,'TEMP Data'!$A:$C,3)</f>
        <v>@yahoo.com.de</v>
      </c>
    </row>
    <row r="482">
      <c r="A482" s="6" t="s">
        <v>1993</v>
      </c>
      <c r="B482" s="7" t="str">
        <f>vlookup(N482,'TEMP Data'!$M:$P,mod(R482,4)+1)</f>
        <v>Mikael</v>
      </c>
      <c r="C482" s="6" t="s">
        <v>1994</v>
      </c>
      <c r="D482" s="7" t="str">
        <f t="shared" si="1"/>
        <v>Michael.Smithson@mail.com.fr</v>
      </c>
      <c r="E482" s="8" t="str">
        <f t="shared" si="2"/>
        <v>2001-02-27</v>
      </c>
      <c r="F482" s="6"/>
      <c r="G482" s="9" t="s">
        <v>1995</v>
      </c>
      <c r="H482" s="9" t="s">
        <v>404</v>
      </c>
      <c r="I482" s="9" t="s">
        <v>405</v>
      </c>
      <c r="J482" s="9" t="s">
        <v>148</v>
      </c>
      <c r="K482" s="9">
        <v>13001.0</v>
      </c>
      <c r="L482" s="6" t="s">
        <v>1996</v>
      </c>
      <c r="M482" s="6" t="s">
        <v>27</v>
      </c>
      <c r="N482" s="10" t="s">
        <v>462</v>
      </c>
      <c r="O482" s="11">
        <v>36949.0</v>
      </c>
      <c r="P482" s="12" t="str">
        <f t="shared" si="3"/>
        <v>Michael.</v>
      </c>
      <c r="Q482" s="12" t="str">
        <f t="shared" si="4"/>
        <v>Smithson</v>
      </c>
      <c r="R482" s="12">
        <f t="shared" si="5"/>
        <v>5</v>
      </c>
      <c r="S482" s="12">
        <f t="shared" si="6"/>
        <v>186</v>
      </c>
      <c r="T482" s="12" t="str">
        <f>VLOOKUP(R482,'TEMP Data'!$E:$G,3)&amp;".com"&amp;vlookup(J482,'TEMP Data'!$A:$C,3)</f>
        <v>@mail.com.fr</v>
      </c>
    </row>
    <row r="483">
      <c r="A483" s="6" t="s">
        <v>1997</v>
      </c>
      <c r="B483" s="7" t="str">
        <f>vlookup(N483,'TEMP Data'!$M:$P,mod(R483,4)+1)</f>
        <v>Mikel</v>
      </c>
      <c r="C483" s="6" t="s">
        <v>393</v>
      </c>
      <c r="D483" s="7" t="str">
        <f t="shared" si="1"/>
        <v>MRosenbaum211@yahoo.com.de</v>
      </c>
      <c r="E483" s="8" t="str">
        <f t="shared" si="2"/>
        <v>1999-09-25</v>
      </c>
      <c r="F483" s="6" t="s">
        <v>187</v>
      </c>
      <c r="G483" s="13" t="s">
        <v>1998</v>
      </c>
      <c r="H483" s="9" t="s">
        <v>437</v>
      </c>
      <c r="I483" s="9" t="s">
        <v>438</v>
      </c>
      <c r="J483" s="9" t="s">
        <v>86</v>
      </c>
      <c r="K483" s="9">
        <v>80335.0</v>
      </c>
      <c r="L483" s="6" t="s">
        <v>1999</v>
      </c>
      <c r="M483" s="6" t="s">
        <v>27</v>
      </c>
      <c r="N483" s="10" t="s">
        <v>462</v>
      </c>
      <c r="O483" s="11">
        <v>36428.0</v>
      </c>
      <c r="P483" s="12" t="str">
        <f t="shared" si="3"/>
        <v>M</v>
      </c>
      <c r="Q483" s="12" t="str">
        <f t="shared" si="4"/>
        <v>Rosenbaum211</v>
      </c>
      <c r="R483" s="12">
        <f t="shared" si="5"/>
        <v>3</v>
      </c>
      <c r="S483" s="12">
        <f t="shared" si="6"/>
        <v>211</v>
      </c>
      <c r="T483" s="12" t="str">
        <f>VLOOKUP(R483,'TEMP Data'!$E:$G,3)&amp;".com"&amp;vlookup(J483,'TEMP Data'!$A:$C,3)</f>
        <v>@yahoo.com.de</v>
      </c>
    </row>
    <row r="484">
      <c r="A484" s="6" t="s">
        <v>2000</v>
      </c>
      <c r="B484" s="7" t="str">
        <f>vlookup(N484,'TEMP Data'!$M:$P,mod(R484,4)+1)</f>
        <v>Mikael</v>
      </c>
      <c r="C484" s="6" t="s">
        <v>2001</v>
      </c>
      <c r="D484" s="7" t="str">
        <f t="shared" si="1"/>
        <v>Michael.Borne@mail.com</v>
      </c>
      <c r="E484" s="8" t="str">
        <f t="shared" si="2"/>
        <v>1992-03-29</v>
      </c>
      <c r="F484" s="6" t="s">
        <v>58</v>
      </c>
      <c r="G484" s="13" t="s">
        <v>2002</v>
      </c>
      <c r="H484" s="9" t="s">
        <v>137</v>
      </c>
      <c r="I484" s="9" t="s">
        <v>66</v>
      </c>
      <c r="J484" s="9" t="s">
        <v>138</v>
      </c>
      <c r="K484" s="9">
        <v>90001.0</v>
      </c>
      <c r="L484" s="6" t="s">
        <v>2003</v>
      </c>
      <c r="M484" s="6" t="s">
        <v>27</v>
      </c>
      <c r="N484" s="10" t="s">
        <v>462</v>
      </c>
      <c r="O484" s="11">
        <v>33692.0</v>
      </c>
      <c r="P484" s="12" t="str">
        <f t="shared" si="3"/>
        <v>Michael.</v>
      </c>
      <c r="Q484" s="12" t="str">
        <f t="shared" si="4"/>
        <v>Borne</v>
      </c>
      <c r="R484" s="12">
        <f t="shared" si="5"/>
        <v>5</v>
      </c>
      <c r="S484" s="12">
        <f t="shared" si="6"/>
        <v>128</v>
      </c>
      <c r="T484" s="12" t="str">
        <f>VLOOKUP(R484,'TEMP Data'!$E:$G,3)&amp;".com"&amp;vlookup(J484,'TEMP Data'!$A:$C,3)</f>
        <v>@mail.com</v>
      </c>
    </row>
    <row r="485">
      <c r="A485" s="6" t="s">
        <v>2004</v>
      </c>
      <c r="B485" s="7" t="str">
        <f>vlookup(N485,'TEMP Data'!$M:$P,mod(R485,4)+1)</f>
        <v>Mikael</v>
      </c>
      <c r="C485" s="6" t="s">
        <v>2005</v>
      </c>
      <c r="D485" s="7" t="str">
        <f t="shared" si="1"/>
        <v>Michael.Brownsword@mail.com.es</v>
      </c>
      <c r="E485" s="8" t="str">
        <f t="shared" si="2"/>
        <v/>
      </c>
      <c r="F485" s="6" t="s">
        <v>58</v>
      </c>
      <c r="G485" s="9" t="s">
        <v>2006</v>
      </c>
      <c r="H485" s="9" t="s">
        <v>243</v>
      </c>
      <c r="I485" s="9" t="s">
        <v>243</v>
      </c>
      <c r="J485" s="9" t="s">
        <v>245</v>
      </c>
      <c r="K485" s="9">
        <v>28001.0</v>
      </c>
      <c r="L485" s="6"/>
      <c r="M485" s="6" t="s">
        <v>27</v>
      </c>
      <c r="N485" s="10" t="s">
        <v>462</v>
      </c>
      <c r="O485" s="12"/>
      <c r="P485" s="12" t="str">
        <f t="shared" si="3"/>
        <v>Michael.</v>
      </c>
      <c r="Q485" s="12" t="str">
        <f t="shared" si="4"/>
        <v>Brownsword</v>
      </c>
      <c r="R485" s="12">
        <f t="shared" si="5"/>
        <v>5</v>
      </c>
      <c r="S485" s="12">
        <f t="shared" si="6"/>
        <v>237</v>
      </c>
      <c r="T485" s="12" t="str">
        <f>VLOOKUP(R485,'TEMP Data'!$E:$G,3)&amp;".com"&amp;vlookup(J485,'TEMP Data'!$A:$C,3)</f>
        <v>@mail.com.es</v>
      </c>
    </row>
    <row r="486">
      <c r="A486" s="6" t="s">
        <v>2007</v>
      </c>
      <c r="B486" s="7" t="str">
        <f>vlookup(N486,'TEMP Data'!$M:$P,mod(R486,4)+1)</f>
        <v>Alivia</v>
      </c>
      <c r="C486" s="6" t="s">
        <v>2008</v>
      </c>
      <c r="D486" s="7" t="str">
        <f t="shared" si="1"/>
        <v>OPirri14@outlook.com.fr</v>
      </c>
      <c r="E486" s="8" t="str">
        <f t="shared" si="2"/>
        <v/>
      </c>
      <c r="F486" s="6" t="s">
        <v>58</v>
      </c>
      <c r="G486" s="13" t="s">
        <v>2009</v>
      </c>
      <c r="H486" s="9" t="s">
        <v>404</v>
      </c>
      <c r="I486" s="9" t="s">
        <v>405</v>
      </c>
      <c r="J486" s="9" t="s">
        <v>148</v>
      </c>
      <c r="K486" s="9">
        <v>13001.0</v>
      </c>
      <c r="L486" s="6" t="s">
        <v>2010</v>
      </c>
      <c r="M486" s="6" t="s">
        <v>27</v>
      </c>
      <c r="N486" s="10" t="s">
        <v>479</v>
      </c>
      <c r="O486" s="12"/>
      <c r="P486" s="12" t="str">
        <f t="shared" si="3"/>
        <v>O</v>
      </c>
      <c r="Q486" s="12" t="str">
        <f t="shared" si="4"/>
        <v>Pirri14</v>
      </c>
      <c r="R486" s="12">
        <f t="shared" si="5"/>
        <v>2</v>
      </c>
      <c r="S486" s="12">
        <f t="shared" si="6"/>
        <v>14</v>
      </c>
      <c r="T486" s="12" t="str">
        <f>VLOOKUP(R486,'TEMP Data'!$E:$G,3)&amp;".com"&amp;vlookup(J486,'TEMP Data'!$A:$C,3)</f>
        <v>@outlook.com.fr</v>
      </c>
    </row>
    <row r="487">
      <c r="A487" s="6" t="s">
        <v>2011</v>
      </c>
      <c r="B487" s="7" t="str">
        <f>vlookup(N487,'TEMP Data'!$M:$P,mod(R487,4)+1)</f>
        <v>Alyvia</v>
      </c>
      <c r="C487" s="6" t="s">
        <v>2012</v>
      </c>
      <c r="D487" s="7" t="str">
        <f t="shared" si="1"/>
        <v>OCadlock103@yahoo.com</v>
      </c>
      <c r="E487" s="8" t="str">
        <f t="shared" si="2"/>
        <v>2005-10-05</v>
      </c>
      <c r="F487" s="6" t="s">
        <v>58</v>
      </c>
      <c r="G487" s="9" t="s">
        <v>2013</v>
      </c>
      <c r="H487" s="9" t="s">
        <v>608</v>
      </c>
      <c r="I487" s="9" t="s">
        <v>79</v>
      </c>
      <c r="J487" s="9" t="s">
        <v>138</v>
      </c>
      <c r="K487" s="9">
        <v>10001.0</v>
      </c>
      <c r="L487" s="6"/>
      <c r="M487" s="6" t="s">
        <v>27</v>
      </c>
      <c r="N487" s="10" t="s">
        <v>479</v>
      </c>
      <c r="O487" s="11">
        <v>38630.0</v>
      </c>
      <c r="P487" s="12" t="str">
        <f t="shared" si="3"/>
        <v>O</v>
      </c>
      <c r="Q487" s="12" t="str">
        <f t="shared" si="4"/>
        <v>Cadlock103</v>
      </c>
      <c r="R487" s="12">
        <f t="shared" si="5"/>
        <v>3</v>
      </c>
      <c r="S487" s="12">
        <f t="shared" si="6"/>
        <v>103</v>
      </c>
      <c r="T487" s="12" t="str">
        <f>VLOOKUP(R487,'TEMP Data'!$E:$G,3)&amp;".com"&amp;vlookup(J487,'TEMP Data'!$A:$C,3)</f>
        <v>@yahoo.com</v>
      </c>
    </row>
    <row r="488">
      <c r="A488" s="6" t="s">
        <v>2014</v>
      </c>
      <c r="B488" s="7" t="str">
        <f>vlookup(N488,'TEMP Data'!$M:$P,mod(R488,4)+1)</f>
        <v>Olyvia</v>
      </c>
      <c r="C488" s="6" t="s">
        <v>2015</v>
      </c>
      <c r="D488" s="7" t="str">
        <f t="shared" si="1"/>
        <v>OCausnett117@gmail.com.uk</v>
      </c>
      <c r="E488" s="8" t="str">
        <f t="shared" si="2"/>
        <v>1962-03-15</v>
      </c>
      <c r="F488" s="6" t="s">
        <v>45</v>
      </c>
      <c r="G488" s="13" t="s">
        <v>113</v>
      </c>
      <c r="H488" s="9" t="s">
        <v>176</v>
      </c>
      <c r="I488" s="9" t="s">
        <v>33</v>
      </c>
      <c r="J488" s="9" t="s">
        <v>177</v>
      </c>
      <c r="K488" s="9" t="s">
        <v>341</v>
      </c>
      <c r="L488" s="6" t="s">
        <v>2016</v>
      </c>
      <c r="M488" s="6" t="s">
        <v>27</v>
      </c>
      <c r="N488" s="10" t="s">
        <v>479</v>
      </c>
      <c r="O488" s="11">
        <v>22720.0</v>
      </c>
      <c r="P488" s="12" t="str">
        <f t="shared" si="3"/>
        <v>O</v>
      </c>
      <c r="Q488" s="12" t="str">
        <f t="shared" si="4"/>
        <v>Causnett117</v>
      </c>
      <c r="R488" s="12">
        <f t="shared" si="5"/>
        <v>1</v>
      </c>
      <c r="S488" s="12">
        <f t="shared" si="6"/>
        <v>117</v>
      </c>
      <c r="T488" s="12" t="str">
        <f>VLOOKUP(R488,'TEMP Data'!$E:$G,3)&amp;".com"&amp;vlookup(J488,'TEMP Data'!$A:$C,3)</f>
        <v>@gmail.com.uk</v>
      </c>
    </row>
    <row r="489">
      <c r="A489" s="6" t="s">
        <v>2017</v>
      </c>
      <c r="B489" s="7" t="str">
        <f>vlookup(N489,'TEMP Data'!$M:$P,mod(R489,4)+1)</f>
        <v>Olivia</v>
      </c>
      <c r="C489" s="6" t="s">
        <v>2018</v>
      </c>
      <c r="D489" s="7" t="str">
        <f t="shared" si="1"/>
        <v>Olivia_Cruickshank@gmail.com.be</v>
      </c>
      <c r="E489" s="8" t="str">
        <f t="shared" si="2"/>
        <v>1998-01-25</v>
      </c>
      <c r="F489" s="6" t="s">
        <v>58</v>
      </c>
      <c r="G489" s="13" t="s">
        <v>2019</v>
      </c>
      <c r="H489" s="9" t="s">
        <v>163</v>
      </c>
      <c r="I489" s="9" t="s">
        <v>163</v>
      </c>
      <c r="J489" s="9" t="s">
        <v>164</v>
      </c>
      <c r="K489" s="9">
        <v>1000.0</v>
      </c>
      <c r="L489" s="6" t="s">
        <v>2020</v>
      </c>
      <c r="M489" s="6" t="s">
        <v>27</v>
      </c>
      <c r="N489" s="10" t="s">
        <v>479</v>
      </c>
      <c r="O489" s="11">
        <v>35820.0</v>
      </c>
      <c r="P489" s="12" t="str">
        <f t="shared" si="3"/>
        <v>Olivia_</v>
      </c>
      <c r="Q489" s="12" t="str">
        <f t="shared" si="4"/>
        <v>Cruickshank</v>
      </c>
      <c r="R489" s="12">
        <f t="shared" si="5"/>
        <v>8</v>
      </c>
      <c r="S489" s="12">
        <f t="shared" si="6"/>
        <v>146</v>
      </c>
      <c r="T489" s="12" t="str">
        <f>VLOOKUP(R489,'TEMP Data'!$E:$G,3)&amp;".com"&amp;vlookup(J489,'TEMP Data'!$A:$C,3)</f>
        <v>@gmail.com.be</v>
      </c>
    </row>
    <row r="490">
      <c r="A490" s="6" t="s">
        <v>2021</v>
      </c>
      <c r="B490" s="7" t="str">
        <f>vlookup(N490,'TEMP Data'!$M:$P,mod(R490,4)+1)</f>
        <v>Samuelito</v>
      </c>
      <c r="C490" s="6" t="s">
        <v>2022</v>
      </c>
      <c r="D490" s="7" t="str">
        <f t="shared" si="1"/>
        <v>SMendes225@yahoo.com.es</v>
      </c>
      <c r="E490" s="8" t="str">
        <f t="shared" si="2"/>
        <v/>
      </c>
      <c r="F490" s="6" t="s">
        <v>58</v>
      </c>
      <c r="G490" s="9" t="s">
        <v>2023</v>
      </c>
      <c r="H490" s="9" t="s">
        <v>243</v>
      </c>
      <c r="I490" s="9" t="s">
        <v>244</v>
      </c>
      <c r="J490" s="9" t="s">
        <v>245</v>
      </c>
      <c r="K490" s="9">
        <v>28004.0</v>
      </c>
      <c r="L490" s="6" t="s">
        <v>2024</v>
      </c>
      <c r="M490" s="6" t="s">
        <v>27</v>
      </c>
      <c r="N490" s="10" t="s">
        <v>496</v>
      </c>
      <c r="O490" s="12"/>
      <c r="P490" s="12" t="str">
        <f t="shared" si="3"/>
        <v>S</v>
      </c>
      <c r="Q490" s="12" t="str">
        <f t="shared" si="4"/>
        <v>Mendes225</v>
      </c>
      <c r="R490" s="12">
        <f t="shared" si="5"/>
        <v>3</v>
      </c>
      <c r="S490" s="12">
        <f t="shared" si="6"/>
        <v>225</v>
      </c>
      <c r="T490" s="12" t="str">
        <f>VLOOKUP(R490,'TEMP Data'!$E:$G,3)&amp;".com"&amp;vlookup(J490,'TEMP Data'!$A:$C,3)</f>
        <v>@yahoo.com.es</v>
      </c>
    </row>
    <row r="491">
      <c r="A491" s="6" t="s">
        <v>2025</v>
      </c>
      <c r="B491" s="7" t="str">
        <f>vlookup(N491,'TEMP Data'!$M:$P,mod(R491,4)+1)</f>
        <v>Samuell</v>
      </c>
      <c r="C491" s="6" t="s">
        <v>2026</v>
      </c>
      <c r="D491" s="7" t="str">
        <f t="shared" si="1"/>
        <v>SFlatt35@outlook.com.ar</v>
      </c>
      <c r="E491" s="8" t="str">
        <f t="shared" si="2"/>
        <v>1960-07-17</v>
      </c>
      <c r="F491" s="6" t="s">
        <v>58</v>
      </c>
      <c r="G491" s="9" t="s">
        <v>2027</v>
      </c>
      <c r="H491" s="9" t="s">
        <v>71</v>
      </c>
      <c r="I491" s="9" t="s">
        <v>33</v>
      </c>
      <c r="J491" s="9" t="s">
        <v>73</v>
      </c>
      <c r="K491" s="9" t="s">
        <v>943</v>
      </c>
      <c r="L491" s="6" t="s">
        <v>2028</v>
      </c>
      <c r="M491" s="6" t="s">
        <v>27</v>
      </c>
      <c r="N491" s="10" t="s">
        <v>496</v>
      </c>
      <c r="O491" s="11">
        <v>22114.0</v>
      </c>
      <c r="P491" s="12" t="str">
        <f t="shared" si="3"/>
        <v>S</v>
      </c>
      <c r="Q491" s="12" t="str">
        <f t="shared" si="4"/>
        <v>Flatt35</v>
      </c>
      <c r="R491" s="12">
        <f t="shared" si="5"/>
        <v>2</v>
      </c>
      <c r="S491" s="12">
        <f t="shared" si="6"/>
        <v>35</v>
      </c>
      <c r="T491" s="12" t="str">
        <f>VLOOKUP(R491,'TEMP Data'!$E:$G,3)&amp;".com"&amp;vlookup(J491,'TEMP Data'!$A:$C,3)</f>
        <v>@outlook.com.ar</v>
      </c>
    </row>
    <row r="492">
      <c r="A492" s="6" t="s">
        <v>2029</v>
      </c>
      <c r="B492" s="7" t="str">
        <f>vlookup(N492,'TEMP Data'!$M:$P,mod(R492,4)+1)</f>
        <v>Samuell</v>
      </c>
      <c r="C492" s="6" t="s">
        <v>2030</v>
      </c>
      <c r="D492" s="7" t="str">
        <f t="shared" si="1"/>
        <v>Samuel_Rigeby@aol.com</v>
      </c>
      <c r="E492" s="8" t="str">
        <f t="shared" si="2"/>
        <v>1994-05-08</v>
      </c>
      <c r="F492" s="6" t="s">
        <v>45</v>
      </c>
      <c r="G492" s="9" t="s">
        <v>2031</v>
      </c>
      <c r="H492" s="9" t="s">
        <v>410</v>
      </c>
      <c r="I492" s="9" t="s">
        <v>66</v>
      </c>
      <c r="J492" s="9" t="s">
        <v>67</v>
      </c>
      <c r="K492" s="9">
        <v>87654.0</v>
      </c>
      <c r="L492" s="6" t="s">
        <v>2032</v>
      </c>
      <c r="M492" s="6" t="s">
        <v>27</v>
      </c>
      <c r="N492" s="10" t="s">
        <v>496</v>
      </c>
      <c r="O492" s="11">
        <v>34462.0</v>
      </c>
      <c r="P492" s="12" t="str">
        <f t="shared" si="3"/>
        <v>Samuel_</v>
      </c>
      <c r="Q492" s="12" t="str">
        <f t="shared" si="4"/>
        <v>Rigeby</v>
      </c>
      <c r="R492" s="12">
        <f t="shared" si="5"/>
        <v>6</v>
      </c>
      <c r="S492" s="12">
        <f t="shared" si="6"/>
        <v>47</v>
      </c>
      <c r="T492" s="12" t="str">
        <f>VLOOKUP(R492,'TEMP Data'!$E:$G,3)&amp;".com"&amp;vlookup(J492,'TEMP Data'!$A:$C,3)</f>
        <v>@aol.com</v>
      </c>
    </row>
    <row r="493">
      <c r="A493" s="6" t="s">
        <v>2033</v>
      </c>
      <c r="B493" s="7" t="str">
        <f>vlookup(N493,'TEMP Data'!$M:$P,mod(R493,4)+1)</f>
        <v>Samuell</v>
      </c>
      <c r="C493" s="6" t="s">
        <v>2034</v>
      </c>
      <c r="D493" s="7" t="str">
        <f t="shared" si="1"/>
        <v>Samuel_Dethloff@aol.com</v>
      </c>
      <c r="E493" s="8" t="str">
        <f t="shared" si="2"/>
        <v>1986-03-08</v>
      </c>
      <c r="F493" s="6"/>
      <c r="G493" s="13" t="s">
        <v>2035</v>
      </c>
      <c r="H493" s="9" t="s">
        <v>237</v>
      </c>
      <c r="I493" s="9" t="s">
        <v>79</v>
      </c>
      <c r="J493" s="9" t="s">
        <v>67</v>
      </c>
      <c r="K493" s="9">
        <v>23456.0</v>
      </c>
      <c r="L493" s="6" t="s">
        <v>2036</v>
      </c>
      <c r="M493" s="6" t="s">
        <v>27</v>
      </c>
      <c r="N493" s="10" t="s">
        <v>496</v>
      </c>
      <c r="O493" s="11">
        <v>31479.0</v>
      </c>
      <c r="P493" s="12" t="str">
        <f t="shared" si="3"/>
        <v>Samuel_</v>
      </c>
      <c r="Q493" s="12" t="str">
        <f t="shared" si="4"/>
        <v>Dethloff</v>
      </c>
      <c r="R493" s="12">
        <f t="shared" si="5"/>
        <v>6</v>
      </c>
      <c r="S493" s="12">
        <f t="shared" si="6"/>
        <v>187</v>
      </c>
      <c r="T493" s="12" t="str">
        <f>VLOOKUP(R493,'TEMP Data'!$E:$G,3)&amp;".com"&amp;vlookup(J493,'TEMP Data'!$A:$C,3)</f>
        <v>@aol.com</v>
      </c>
    </row>
    <row r="494">
      <c r="A494" s="6" t="s">
        <v>2037</v>
      </c>
      <c r="B494" s="7" t="str">
        <f>vlookup(N494,'TEMP Data'!$M:$P,mod(R494,4)+1)</f>
        <v>Sofia</v>
      </c>
      <c r="C494" s="6" t="s">
        <v>1565</v>
      </c>
      <c r="D494" s="7" t="str">
        <f t="shared" si="1"/>
        <v>SBurg207@gmail.com</v>
      </c>
      <c r="E494" s="8" t="str">
        <f t="shared" si="2"/>
        <v/>
      </c>
      <c r="F494" s="6"/>
      <c r="G494" s="9" t="s">
        <v>2038</v>
      </c>
      <c r="H494" s="9" t="s">
        <v>1682</v>
      </c>
      <c r="I494" s="9" t="s">
        <v>66</v>
      </c>
      <c r="J494" s="9" t="s">
        <v>67</v>
      </c>
      <c r="K494" s="9">
        <v>67890.0</v>
      </c>
      <c r="L494" s="6" t="s">
        <v>2039</v>
      </c>
      <c r="M494" s="6" t="s">
        <v>27</v>
      </c>
      <c r="N494" s="10" t="s">
        <v>517</v>
      </c>
      <c r="O494" s="12"/>
      <c r="P494" s="12" t="str">
        <f t="shared" si="3"/>
        <v>S</v>
      </c>
      <c r="Q494" s="12" t="str">
        <f t="shared" si="4"/>
        <v>Burg207</v>
      </c>
      <c r="R494" s="12">
        <f t="shared" si="5"/>
        <v>1</v>
      </c>
      <c r="S494" s="12">
        <f t="shared" si="6"/>
        <v>207</v>
      </c>
      <c r="T494" s="12" t="str">
        <f>VLOOKUP(R494,'TEMP Data'!$E:$G,3)&amp;".com"&amp;vlookup(J494,'TEMP Data'!$A:$C,3)</f>
        <v>@gmail.com</v>
      </c>
    </row>
    <row r="495">
      <c r="A495" s="6" t="s">
        <v>2040</v>
      </c>
      <c r="B495" s="7" t="str">
        <f>vlookup(N495,'TEMP Data'!$M:$P,mod(R495,4)+1)</f>
        <v>Sofiya</v>
      </c>
      <c r="C495" s="6" t="s">
        <v>1530</v>
      </c>
      <c r="D495" s="7" t="str">
        <f t="shared" si="1"/>
        <v>SGee165@yahoo.com</v>
      </c>
      <c r="E495" s="8" t="str">
        <f t="shared" si="2"/>
        <v>1990-04-28</v>
      </c>
      <c r="F495" s="6" t="s">
        <v>45</v>
      </c>
      <c r="G495" s="13" t="s">
        <v>2041</v>
      </c>
      <c r="H495" s="9" t="s">
        <v>137</v>
      </c>
      <c r="I495" s="9" t="s">
        <v>66</v>
      </c>
      <c r="J495" s="9" t="s">
        <v>67</v>
      </c>
      <c r="K495" s="9">
        <v>90001.0</v>
      </c>
      <c r="L495" s="6" t="s">
        <v>1532</v>
      </c>
      <c r="M495" s="6" t="s">
        <v>27</v>
      </c>
      <c r="N495" s="10" t="s">
        <v>517</v>
      </c>
      <c r="O495" s="11">
        <v>32991.0</v>
      </c>
      <c r="P495" s="12" t="str">
        <f t="shared" si="3"/>
        <v>S</v>
      </c>
      <c r="Q495" s="12" t="str">
        <f t="shared" si="4"/>
        <v>Gee165</v>
      </c>
      <c r="R495" s="12">
        <f t="shared" si="5"/>
        <v>3</v>
      </c>
      <c r="S495" s="12">
        <f t="shared" si="6"/>
        <v>165</v>
      </c>
      <c r="T495" s="12" t="str">
        <f>VLOOKUP(R495,'TEMP Data'!$E:$G,3)&amp;".com"&amp;vlookup(J495,'TEMP Data'!$A:$C,3)</f>
        <v>@yahoo.com</v>
      </c>
    </row>
    <row r="496">
      <c r="A496" s="6" t="s">
        <v>2042</v>
      </c>
      <c r="B496" s="7" t="str">
        <f>vlookup(N496,'TEMP Data'!$M:$P,mod(R496,4)+1)</f>
        <v>Sofiya</v>
      </c>
      <c r="C496" s="6" t="s">
        <v>2043</v>
      </c>
      <c r="D496" s="7" t="str">
        <f t="shared" si="1"/>
        <v>SMcMakin245@yahoo.com.ca</v>
      </c>
      <c r="E496" s="8" t="str">
        <f t="shared" si="2"/>
        <v/>
      </c>
      <c r="F496" s="6"/>
      <c r="G496" s="9" t="s">
        <v>2044</v>
      </c>
      <c r="H496" s="9" t="s">
        <v>225</v>
      </c>
      <c r="I496" s="9" t="s">
        <v>226</v>
      </c>
      <c r="J496" s="9" t="s">
        <v>227</v>
      </c>
      <c r="K496" s="9" t="s">
        <v>228</v>
      </c>
      <c r="L496" s="6" t="s">
        <v>2045</v>
      </c>
      <c r="M496" s="6" t="s">
        <v>27</v>
      </c>
      <c r="N496" s="10" t="s">
        <v>517</v>
      </c>
      <c r="O496" s="12"/>
      <c r="P496" s="12" t="str">
        <f t="shared" si="3"/>
        <v>S</v>
      </c>
      <c r="Q496" s="12" t="str">
        <f t="shared" si="4"/>
        <v>McMakin245</v>
      </c>
      <c r="R496" s="12">
        <f t="shared" si="5"/>
        <v>3</v>
      </c>
      <c r="S496" s="12">
        <f t="shared" si="6"/>
        <v>245</v>
      </c>
      <c r="T496" s="12" t="str">
        <f>VLOOKUP(R496,'TEMP Data'!$E:$G,3)&amp;".com"&amp;vlookup(J496,'TEMP Data'!$A:$C,3)</f>
        <v>@yahoo.com.ca</v>
      </c>
    </row>
    <row r="497">
      <c r="A497" s="6" t="s">
        <v>2046</v>
      </c>
      <c r="B497" s="7" t="str">
        <f>vlookup(N497,'TEMP Data'!$M:$P,mod(R497,4)+1)</f>
        <v>Sofiya</v>
      </c>
      <c r="C497" s="6" t="s">
        <v>2047</v>
      </c>
      <c r="D497" s="7" t="str">
        <f t="shared" si="1"/>
        <v>SBolmann226@yahoo.com.es</v>
      </c>
      <c r="E497" s="8" t="str">
        <f t="shared" si="2"/>
        <v>1981-02-28</v>
      </c>
      <c r="F497" s="6" t="s">
        <v>58</v>
      </c>
      <c r="G497" s="9" t="s">
        <v>2048</v>
      </c>
      <c r="H497" s="9" t="s">
        <v>243</v>
      </c>
      <c r="I497" s="9" t="s">
        <v>244</v>
      </c>
      <c r="J497" s="9" t="s">
        <v>245</v>
      </c>
      <c r="K497" s="9">
        <v>28001.0</v>
      </c>
      <c r="L497" s="6" t="s">
        <v>2049</v>
      </c>
      <c r="M497" s="6" t="s">
        <v>27</v>
      </c>
      <c r="N497" s="10" t="s">
        <v>517</v>
      </c>
      <c r="O497" s="11">
        <v>29645.0</v>
      </c>
      <c r="P497" s="12" t="str">
        <f t="shared" si="3"/>
        <v>S</v>
      </c>
      <c r="Q497" s="12" t="str">
        <f t="shared" si="4"/>
        <v>Bolmann226</v>
      </c>
      <c r="R497" s="12">
        <f t="shared" si="5"/>
        <v>3</v>
      </c>
      <c r="S497" s="12">
        <f t="shared" si="6"/>
        <v>226</v>
      </c>
      <c r="T497" s="12" t="str">
        <f>VLOOKUP(R497,'TEMP Data'!$E:$G,3)&amp;".com"&amp;vlookup(J497,'TEMP Data'!$A:$C,3)</f>
        <v>@yahoo.com.es</v>
      </c>
    </row>
    <row r="498">
      <c r="A498" s="6" t="s">
        <v>2050</v>
      </c>
      <c r="B498" s="7" t="str">
        <f>vlookup(N498,'TEMP Data'!$M:$P,mod(R498,4)+1)</f>
        <v>William</v>
      </c>
      <c r="C498" s="6" t="s">
        <v>2051</v>
      </c>
      <c r="D498" s="7" t="str">
        <f t="shared" si="1"/>
        <v>William_Pavel@gmail.com</v>
      </c>
      <c r="E498" s="8" t="str">
        <f t="shared" si="2"/>
        <v>2002-03-18</v>
      </c>
      <c r="F498" s="6"/>
      <c r="G498" s="9" t="s">
        <v>2052</v>
      </c>
      <c r="H498" s="9" t="s">
        <v>369</v>
      </c>
      <c r="I498" s="9" t="s">
        <v>109</v>
      </c>
      <c r="J498" s="9" t="s">
        <v>67</v>
      </c>
      <c r="K498" s="9">
        <v>54321.0</v>
      </c>
      <c r="L498" s="6" t="s">
        <v>2053</v>
      </c>
      <c r="M498" s="6" t="s">
        <v>27</v>
      </c>
      <c r="N498" s="10" t="s">
        <v>536</v>
      </c>
      <c r="O498" s="11">
        <v>37333.0</v>
      </c>
      <c r="P498" s="12" t="str">
        <f t="shared" si="3"/>
        <v>William_</v>
      </c>
      <c r="Q498" s="12" t="str">
        <f t="shared" si="4"/>
        <v>Pavel</v>
      </c>
      <c r="R498" s="12">
        <f t="shared" si="5"/>
        <v>8</v>
      </c>
      <c r="S498" s="12">
        <f t="shared" si="6"/>
        <v>94</v>
      </c>
      <c r="T498" s="12" t="str">
        <f>VLOOKUP(R498,'TEMP Data'!$E:$G,3)&amp;".com"&amp;vlookup(J498,'TEMP Data'!$A:$C,3)</f>
        <v>@gmail.com</v>
      </c>
    </row>
    <row r="499">
      <c r="A499" s="6" t="s">
        <v>2054</v>
      </c>
      <c r="B499" s="7" t="str">
        <f>vlookup(N499,'TEMP Data'!$M:$P,mod(R499,4)+1)</f>
        <v>Guillermo</v>
      </c>
      <c r="C499" s="6" t="s">
        <v>545</v>
      </c>
      <c r="D499" s="7" t="str">
        <f t="shared" si="1"/>
        <v>William_Sircomb@hotmail.com</v>
      </c>
      <c r="E499" s="8" t="str">
        <f t="shared" si="2"/>
        <v>1981-04-16</v>
      </c>
      <c r="F499" s="6"/>
      <c r="G499" s="13" t="s">
        <v>2055</v>
      </c>
      <c r="H499" s="9" t="s">
        <v>1163</v>
      </c>
      <c r="I499" s="9" t="s">
        <v>66</v>
      </c>
      <c r="J499" s="9" t="s">
        <v>67</v>
      </c>
      <c r="K499" s="9">
        <v>43210.0</v>
      </c>
      <c r="L499" s="6"/>
      <c r="M499" s="6" t="s">
        <v>27</v>
      </c>
      <c r="N499" s="10" t="s">
        <v>536</v>
      </c>
      <c r="O499" s="11">
        <v>29692.0</v>
      </c>
      <c r="P499" s="12" t="str">
        <f t="shared" si="3"/>
        <v>William_</v>
      </c>
      <c r="Q499" s="12" t="str">
        <f t="shared" si="4"/>
        <v>Sircomb</v>
      </c>
      <c r="R499" s="12">
        <f t="shared" si="5"/>
        <v>7</v>
      </c>
      <c r="S499" s="12">
        <f t="shared" si="6"/>
        <v>76</v>
      </c>
      <c r="T499" s="12" t="str">
        <f>VLOOKUP(R499,'TEMP Data'!$E:$G,3)&amp;".com"&amp;vlookup(J499,'TEMP Data'!$A:$C,3)</f>
        <v>@hotmail.com</v>
      </c>
    </row>
    <row r="500">
      <c r="A500" s="6" t="s">
        <v>2056</v>
      </c>
      <c r="B500" s="7" t="str">
        <f>vlookup(N500,'TEMP Data'!$M:$P,mod(R500,4)+1)</f>
        <v>Guillermo</v>
      </c>
      <c r="C500" s="6" t="s">
        <v>726</v>
      </c>
      <c r="D500" s="7" t="str">
        <f t="shared" si="1"/>
        <v>WAslum30@yahoo.com.jp</v>
      </c>
      <c r="E500" s="8" t="str">
        <f t="shared" si="2"/>
        <v>1969-01-13</v>
      </c>
      <c r="F500" s="6" t="s">
        <v>187</v>
      </c>
      <c r="G500" s="9" t="s">
        <v>2057</v>
      </c>
      <c r="H500" s="9" t="s">
        <v>39</v>
      </c>
      <c r="I500" s="9" t="s">
        <v>39</v>
      </c>
      <c r="J500" s="9" t="s">
        <v>40</v>
      </c>
      <c r="K500" s="9" t="s">
        <v>41</v>
      </c>
      <c r="L500" s="6" t="s">
        <v>2058</v>
      </c>
      <c r="M500" s="6" t="s">
        <v>27</v>
      </c>
      <c r="N500" s="10" t="s">
        <v>536</v>
      </c>
      <c r="O500" s="11">
        <v>25216.0</v>
      </c>
      <c r="P500" s="12" t="str">
        <f t="shared" si="3"/>
        <v>W</v>
      </c>
      <c r="Q500" s="12" t="str">
        <f t="shared" si="4"/>
        <v>Aslum30</v>
      </c>
      <c r="R500" s="12">
        <f t="shared" si="5"/>
        <v>3</v>
      </c>
      <c r="S500" s="12">
        <f t="shared" si="6"/>
        <v>30</v>
      </c>
      <c r="T500" s="12" t="str">
        <f>VLOOKUP(R500,'TEMP Data'!$E:$G,3)&amp;".com"&amp;vlookup(J500,'TEMP Data'!$A:$C,3)</f>
        <v>@yahoo.com.jp</v>
      </c>
    </row>
    <row r="501">
      <c r="A501" s="6" t="s">
        <v>2059</v>
      </c>
      <c r="B501" s="7" t="str">
        <f>vlookup(N501,'TEMP Data'!$M:$P,mod(R501,4)+1)</f>
        <v>William</v>
      </c>
      <c r="C501" s="6" t="s">
        <v>2060</v>
      </c>
      <c r="D501" s="7" t="str">
        <f t="shared" si="1"/>
        <v>William_Thomann@gmail.com.ca</v>
      </c>
      <c r="E501" s="8" t="str">
        <f t="shared" si="2"/>
        <v>1957-02-25</v>
      </c>
      <c r="F501" s="6" t="s">
        <v>187</v>
      </c>
      <c r="G501" s="9" t="s">
        <v>2061</v>
      </c>
      <c r="H501" s="9" t="s">
        <v>225</v>
      </c>
      <c r="I501" s="9" t="s">
        <v>226</v>
      </c>
      <c r="J501" s="9" t="s">
        <v>227</v>
      </c>
      <c r="K501" s="9" t="s">
        <v>228</v>
      </c>
      <c r="L501" s="6" t="s">
        <v>2062</v>
      </c>
      <c r="M501" s="6" t="s">
        <v>27</v>
      </c>
      <c r="N501" s="10" t="s">
        <v>536</v>
      </c>
      <c r="O501" s="11">
        <v>20876.0</v>
      </c>
      <c r="P501" s="12" t="str">
        <f t="shared" si="3"/>
        <v>William_</v>
      </c>
      <c r="Q501" s="12" t="str">
        <f t="shared" si="4"/>
        <v>Thomann</v>
      </c>
      <c r="R501" s="12">
        <f t="shared" si="5"/>
        <v>8</v>
      </c>
      <c r="S501" s="12">
        <f t="shared" si="6"/>
        <v>114</v>
      </c>
      <c r="T501" s="12" t="str">
        <f>VLOOKUP(R501,'TEMP Data'!$E:$G,3)&amp;".com"&amp;vlookup(J501,'TEMP Data'!$A:$C,3)</f>
        <v>@gmail.com.ca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5.88"/>
    <col customWidth="1" min="3" max="3" width="8.25"/>
    <col customWidth="1" min="4" max="4" width="6.88"/>
    <col customWidth="1" min="5" max="5" width="33.25"/>
    <col customWidth="1" min="6" max="6" width="43.38"/>
    <col customWidth="1" min="7" max="7" width="8.38"/>
    <col customWidth="1" min="8" max="9" width="17.0"/>
    <col customWidth="1" min="10" max="10" width="12.75"/>
    <col customWidth="1" min="11" max="11" width="15.5"/>
    <col customWidth="1" min="12" max="12" width="7.25"/>
    <col customWidth="1" min="13" max="13" width="5.5"/>
  </cols>
  <sheetData>
    <row r="1">
      <c r="A1" s="1" t="s">
        <v>2063</v>
      </c>
      <c r="B1" s="3" t="s">
        <v>2064</v>
      </c>
      <c r="C1" s="2" t="s">
        <v>2065</v>
      </c>
      <c r="D1" s="3" t="s">
        <v>2066</v>
      </c>
      <c r="E1" s="1" t="s">
        <v>2067</v>
      </c>
      <c r="F1" s="15" t="s">
        <v>2068</v>
      </c>
      <c r="G1" s="16" t="s">
        <v>2069</v>
      </c>
      <c r="H1" s="16" t="s">
        <v>2070</v>
      </c>
      <c r="I1" s="16" t="s">
        <v>2071</v>
      </c>
      <c r="J1" s="17" t="s">
        <v>2072</v>
      </c>
      <c r="K1" s="18" t="s">
        <v>2073</v>
      </c>
      <c r="L1" s="19" t="s">
        <v>2074</v>
      </c>
      <c r="M1" s="20" t="b">
        <f>and(L:L)</f>
        <v>1</v>
      </c>
    </row>
    <row r="2">
      <c r="A2" s="6" t="s">
        <v>111</v>
      </c>
      <c r="B2" s="6" t="s">
        <v>2075</v>
      </c>
      <c r="C2" s="21" t="str">
        <f t="shared" ref="C2:C275" si="1">if(G2="Closed", Floor(rand()*5,1)+1,"")</f>
        <v/>
      </c>
      <c r="D2" s="6" t="s">
        <v>2076</v>
      </c>
      <c r="E2" s="22" t="s">
        <v>2077</v>
      </c>
      <c r="F2" s="23" t="s">
        <v>2078</v>
      </c>
      <c r="G2" s="24" t="str">
        <f t="shared" ref="G2:G275" si="2">if(J2&lt; 10%, "New", if(J2 &lt; 20%, "Working", if(J2 &lt; 80%,  "Escalated", "Closed")))</f>
        <v>Escalated</v>
      </c>
      <c r="H2" s="24" t="str">
        <f t="shared" ref="H2:H275" si="3">if(isBlank(K2),"", TEXT(K2,"yyyy-mm-dd\THH:mm:ss"))</f>
        <v>2023-09-05T00:00:00</v>
      </c>
      <c r="I2" s="24" t="str">
        <f t="shared" ref="I2:I275" si="4">if(G2="Closed", TEXT(Today(),"yyyy-mm-dd\THH:mm:ss"),"")</f>
        <v/>
      </c>
      <c r="J2" s="25">
        <f t="shared" ref="J2:J275" si="5">RAND()</f>
        <v>0.5726279606</v>
      </c>
      <c r="K2" s="26">
        <f t="shared" ref="K2:K275" si="6">TODAY()-floor(rand()*(365/2),1)</f>
        <v>45174</v>
      </c>
      <c r="L2" s="25" t="b">
        <f>and(not(isna(VLOOKUP(A2,PersonAccounts!$A:$A,1,false))))</f>
        <v>1</v>
      </c>
      <c r="M2" s="20"/>
    </row>
    <row r="3">
      <c r="A3" s="6" t="s">
        <v>116</v>
      </c>
      <c r="B3" s="6" t="s">
        <v>11</v>
      </c>
      <c r="C3" s="21" t="str">
        <f t="shared" si="1"/>
        <v/>
      </c>
      <c r="D3" s="6" t="s">
        <v>2076</v>
      </c>
      <c r="E3" s="22" t="s">
        <v>2079</v>
      </c>
      <c r="F3" s="22" t="s">
        <v>2080</v>
      </c>
      <c r="G3" s="24" t="str">
        <f t="shared" si="2"/>
        <v>Escalated</v>
      </c>
      <c r="H3" s="24" t="str">
        <f t="shared" si="3"/>
        <v>2023-10-26T00:00:00</v>
      </c>
      <c r="I3" s="24" t="str">
        <f t="shared" si="4"/>
        <v/>
      </c>
      <c r="J3" s="25">
        <f t="shared" si="5"/>
        <v>0.6967805911</v>
      </c>
      <c r="K3" s="26">
        <f t="shared" si="6"/>
        <v>45225</v>
      </c>
      <c r="L3" s="25" t="b">
        <f>and(not(isna(VLOOKUP(A3,PersonAccounts!$A:$A,1,false))))</f>
        <v>1</v>
      </c>
      <c r="M3" s="20"/>
    </row>
    <row r="4">
      <c r="A4" s="6" t="s">
        <v>122</v>
      </c>
      <c r="B4" s="6" t="s">
        <v>2075</v>
      </c>
      <c r="C4" s="21" t="str">
        <f t="shared" si="1"/>
        <v/>
      </c>
      <c r="D4" s="6" t="s">
        <v>2076</v>
      </c>
      <c r="E4" s="22" t="s">
        <v>2077</v>
      </c>
      <c r="F4" s="23" t="s">
        <v>2078</v>
      </c>
      <c r="G4" s="24" t="str">
        <f t="shared" si="2"/>
        <v>Escalated</v>
      </c>
      <c r="H4" s="24" t="str">
        <f t="shared" si="3"/>
        <v>2024-01-06T00:00:00</v>
      </c>
      <c r="I4" s="24" t="str">
        <f t="shared" si="4"/>
        <v/>
      </c>
      <c r="J4" s="25">
        <f t="shared" si="5"/>
        <v>0.3027415553</v>
      </c>
      <c r="K4" s="26">
        <f t="shared" si="6"/>
        <v>45297</v>
      </c>
      <c r="L4" s="25" t="b">
        <f>and(not(isna(VLOOKUP(A4,PersonAccounts!$A:$A,1,false))))</f>
        <v>1</v>
      </c>
      <c r="M4" s="20"/>
    </row>
    <row r="5">
      <c r="A5" s="6" t="s">
        <v>166</v>
      </c>
      <c r="B5" s="6" t="s">
        <v>2075</v>
      </c>
      <c r="C5" s="21" t="str">
        <f t="shared" si="1"/>
        <v/>
      </c>
      <c r="D5" s="6" t="s">
        <v>2076</v>
      </c>
      <c r="E5" s="22" t="s">
        <v>2079</v>
      </c>
      <c r="F5" s="22" t="s">
        <v>2081</v>
      </c>
      <c r="G5" s="24" t="str">
        <f t="shared" si="2"/>
        <v>Escalated</v>
      </c>
      <c r="H5" s="24" t="str">
        <f t="shared" si="3"/>
        <v>2024-01-28T00:00:00</v>
      </c>
      <c r="I5" s="24" t="str">
        <f t="shared" si="4"/>
        <v/>
      </c>
      <c r="J5" s="25">
        <f t="shared" si="5"/>
        <v>0.4536641587</v>
      </c>
      <c r="K5" s="26">
        <f t="shared" si="6"/>
        <v>45319</v>
      </c>
      <c r="L5" s="25" t="b">
        <f>and(not(isna(VLOOKUP(A5,PersonAccounts!$A:$A,1,false))))</f>
        <v>1</v>
      </c>
      <c r="M5" s="20"/>
    </row>
    <row r="6">
      <c r="A6" s="6" t="s">
        <v>173</v>
      </c>
      <c r="B6" s="6" t="s">
        <v>11</v>
      </c>
      <c r="C6" s="21" t="str">
        <f t="shared" si="1"/>
        <v/>
      </c>
      <c r="D6" s="6" t="s">
        <v>2076</v>
      </c>
      <c r="E6" s="22" t="s">
        <v>2082</v>
      </c>
      <c r="F6" s="22" t="s">
        <v>2083</v>
      </c>
      <c r="G6" s="24" t="str">
        <f t="shared" si="2"/>
        <v>Escalated</v>
      </c>
      <c r="H6" s="24" t="str">
        <f t="shared" si="3"/>
        <v>2023-10-28T00:00:00</v>
      </c>
      <c r="I6" s="24" t="str">
        <f t="shared" si="4"/>
        <v/>
      </c>
      <c r="J6" s="25">
        <f t="shared" si="5"/>
        <v>0.2198571237</v>
      </c>
      <c r="K6" s="26">
        <f t="shared" si="6"/>
        <v>45227</v>
      </c>
      <c r="L6" s="25" t="b">
        <f>and(not(isna(VLOOKUP(A6,PersonAccounts!$A:$A,1,false))))</f>
        <v>1</v>
      </c>
      <c r="M6" s="20"/>
    </row>
    <row r="7">
      <c r="A7" s="6" t="s">
        <v>204</v>
      </c>
      <c r="B7" s="6" t="s">
        <v>11</v>
      </c>
      <c r="C7" s="21" t="str">
        <f t="shared" si="1"/>
        <v/>
      </c>
      <c r="D7" s="6" t="s">
        <v>2084</v>
      </c>
      <c r="E7" s="22" t="s">
        <v>2085</v>
      </c>
      <c r="F7" s="23" t="s">
        <v>2086</v>
      </c>
      <c r="G7" s="24" t="str">
        <f t="shared" si="2"/>
        <v>Escalated</v>
      </c>
      <c r="H7" s="24" t="str">
        <f t="shared" si="3"/>
        <v>2023-09-25T00:00:00</v>
      </c>
      <c r="I7" s="24" t="str">
        <f t="shared" si="4"/>
        <v/>
      </c>
      <c r="J7" s="25">
        <f t="shared" si="5"/>
        <v>0.5238588827</v>
      </c>
      <c r="K7" s="26">
        <f t="shared" si="6"/>
        <v>45194</v>
      </c>
      <c r="L7" s="25" t="b">
        <f>and(not(isna(VLOOKUP(A7,PersonAccounts!$A:$A,1,false))))</f>
        <v>1</v>
      </c>
      <c r="M7" s="20"/>
    </row>
    <row r="8">
      <c r="A8" s="6" t="s">
        <v>209</v>
      </c>
      <c r="B8" s="6" t="s">
        <v>2087</v>
      </c>
      <c r="C8" s="21" t="str">
        <f t="shared" si="1"/>
        <v/>
      </c>
      <c r="D8" s="6" t="s">
        <v>2088</v>
      </c>
      <c r="E8" s="22" t="s">
        <v>2089</v>
      </c>
      <c r="F8" s="23" t="s">
        <v>2090</v>
      </c>
      <c r="G8" s="24" t="str">
        <f t="shared" si="2"/>
        <v>New</v>
      </c>
      <c r="H8" s="24" t="str">
        <f t="shared" si="3"/>
        <v>2023-10-29T00:00:00</v>
      </c>
      <c r="I8" s="24" t="str">
        <f t="shared" si="4"/>
        <v/>
      </c>
      <c r="J8" s="25">
        <f t="shared" si="5"/>
        <v>0.04570342327</v>
      </c>
      <c r="K8" s="26">
        <f t="shared" si="6"/>
        <v>45228</v>
      </c>
      <c r="L8" s="25" t="b">
        <f>and(not(isna(VLOOKUP(A8,PersonAccounts!$A:$A,1,false))))</f>
        <v>1</v>
      </c>
      <c r="M8" s="20"/>
    </row>
    <row r="9">
      <c r="A9" s="6" t="s">
        <v>234</v>
      </c>
      <c r="B9" s="6" t="s">
        <v>2087</v>
      </c>
      <c r="C9" s="21">
        <f t="shared" si="1"/>
        <v>3</v>
      </c>
      <c r="D9" s="6" t="s">
        <v>2076</v>
      </c>
      <c r="E9" s="22" t="s">
        <v>2082</v>
      </c>
      <c r="F9" s="22" t="s">
        <v>2083</v>
      </c>
      <c r="G9" s="24" t="str">
        <f t="shared" si="2"/>
        <v>Closed</v>
      </c>
      <c r="H9" s="24" t="str">
        <f t="shared" si="3"/>
        <v>2023-12-17T00:00:00</v>
      </c>
      <c r="I9" s="24" t="str">
        <f t="shared" si="4"/>
        <v>2024-02-13T00:00:00</v>
      </c>
      <c r="J9" s="25">
        <f t="shared" si="5"/>
        <v>0.8782173591</v>
      </c>
      <c r="K9" s="26">
        <f t="shared" si="6"/>
        <v>45277</v>
      </c>
      <c r="L9" s="25" t="b">
        <f>and(not(isna(VLOOKUP(A9,PersonAccounts!$A:$A,1,false))))</f>
        <v>1</v>
      </c>
      <c r="M9" s="20"/>
    </row>
    <row r="10">
      <c r="A10" s="6" t="s">
        <v>240</v>
      </c>
      <c r="B10" s="6" t="s">
        <v>2075</v>
      </c>
      <c r="C10" s="21" t="str">
        <f t="shared" si="1"/>
        <v/>
      </c>
      <c r="D10" s="6" t="s">
        <v>2088</v>
      </c>
      <c r="E10" s="22" t="s">
        <v>2091</v>
      </c>
      <c r="F10" s="22" t="s">
        <v>2092</v>
      </c>
      <c r="G10" s="24" t="str">
        <f t="shared" si="2"/>
        <v>Escalated</v>
      </c>
      <c r="H10" s="24" t="str">
        <f t="shared" si="3"/>
        <v>2023-12-29T00:00:00</v>
      </c>
      <c r="I10" s="24" t="str">
        <f t="shared" si="4"/>
        <v/>
      </c>
      <c r="J10" s="25">
        <f t="shared" si="5"/>
        <v>0.3978202988</v>
      </c>
      <c r="K10" s="26">
        <f t="shared" si="6"/>
        <v>45289</v>
      </c>
      <c r="L10" s="25" t="b">
        <f>and(not(isna(VLOOKUP(A10,PersonAccounts!$A:$A,1,false))))</f>
        <v>1</v>
      </c>
      <c r="M10" s="20"/>
    </row>
    <row r="11">
      <c r="A11" s="6" t="s">
        <v>247</v>
      </c>
      <c r="B11" s="6" t="s">
        <v>2075</v>
      </c>
      <c r="C11" s="21" t="str">
        <f t="shared" si="1"/>
        <v/>
      </c>
      <c r="D11" s="6" t="s">
        <v>2084</v>
      </c>
      <c r="E11" s="22" t="s">
        <v>2077</v>
      </c>
      <c r="F11" s="23" t="s">
        <v>2093</v>
      </c>
      <c r="G11" s="24" t="str">
        <f t="shared" si="2"/>
        <v>Escalated</v>
      </c>
      <c r="H11" s="24" t="str">
        <f t="shared" si="3"/>
        <v>2024-01-15T00:00:00</v>
      </c>
      <c r="I11" s="24" t="str">
        <f t="shared" si="4"/>
        <v/>
      </c>
      <c r="J11" s="25">
        <f t="shared" si="5"/>
        <v>0.3455455228</v>
      </c>
      <c r="K11" s="26">
        <f t="shared" si="6"/>
        <v>45306</v>
      </c>
      <c r="L11" s="25" t="b">
        <f>and(not(isna(VLOOKUP(A11,PersonAccounts!$A:$A,1,false))))</f>
        <v>1</v>
      </c>
      <c r="M11" s="20"/>
    </row>
    <row r="12">
      <c r="A12" s="6" t="s">
        <v>267</v>
      </c>
      <c r="B12" s="6" t="s">
        <v>2075</v>
      </c>
      <c r="C12" s="21" t="str">
        <f t="shared" si="1"/>
        <v/>
      </c>
      <c r="D12" s="6" t="s">
        <v>2088</v>
      </c>
      <c r="E12" s="22" t="s">
        <v>2091</v>
      </c>
      <c r="F12" s="22" t="s">
        <v>2094</v>
      </c>
      <c r="G12" s="24" t="str">
        <f t="shared" si="2"/>
        <v>Escalated</v>
      </c>
      <c r="H12" s="24" t="str">
        <f t="shared" si="3"/>
        <v>2024-01-27T00:00:00</v>
      </c>
      <c r="I12" s="24" t="str">
        <f t="shared" si="4"/>
        <v/>
      </c>
      <c r="J12" s="25">
        <f t="shared" si="5"/>
        <v>0.7699223809</v>
      </c>
      <c r="K12" s="26">
        <f t="shared" si="6"/>
        <v>45318</v>
      </c>
      <c r="L12" s="25" t="b">
        <f>and(not(isna(VLOOKUP(A12,PersonAccounts!$A:$A,1,false))))</f>
        <v>1</v>
      </c>
      <c r="M12" s="20"/>
    </row>
    <row r="13">
      <c r="A13" s="6" t="s">
        <v>288</v>
      </c>
      <c r="B13" s="6" t="s">
        <v>11</v>
      </c>
      <c r="C13" s="21" t="str">
        <f t="shared" si="1"/>
        <v/>
      </c>
      <c r="D13" s="6" t="s">
        <v>2088</v>
      </c>
      <c r="E13" s="22" t="s">
        <v>2079</v>
      </c>
      <c r="F13" s="22" t="s">
        <v>2081</v>
      </c>
      <c r="G13" s="24" t="str">
        <f t="shared" si="2"/>
        <v>Working</v>
      </c>
      <c r="H13" s="24" t="str">
        <f t="shared" si="3"/>
        <v>2024-02-10T00:00:00</v>
      </c>
      <c r="I13" s="24" t="str">
        <f t="shared" si="4"/>
        <v/>
      </c>
      <c r="J13" s="25">
        <f t="shared" si="5"/>
        <v>0.1547948204</v>
      </c>
      <c r="K13" s="26">
        <f t="shared" si="6"/>
        <v>45332</v>
      </c>
      <c r="L13" s="25" t="b">
        <f>and(not(isna(VLOOKUP(A13,PersonAccounts!$A:$A,1,false))))</f>
        <v>1</v>
      </c>
      <c r="M13" s="20"/>
    </row>
    <row r="14">
      <c r="A14" s="6" t="s">
        <v>299</v>
      </c>
      <c r="B14" s="6" t="s">
        <v>2087</v>
      </c>
      <c r="C14" s="21" t="str">
        <f t="shared" si="1"/>
        <v/>
      </c>
      <c r="D14" s="6" t="s">
        <v>2088</v>
      </c>
      <c r="E14" s="22" t="s">
        <v>2091</v>
      </c>
      <c r="F14" s="22" t="s">
        <v>2095</v>
      </c>
      <c r="G14" s="24" t="str">
        <f t="shared" si="2"/>
        <v>Working</v>
      </c>
      <c r="H14" s="24" t="str">
        <f t="shared" si="3"/>
        <v>2023-12-01T00:00:00</v>
      </c>
      <c r="I14" s="24" t="str">
        <f t="shared" si="4"/>
        <v/>
      </c>
      <c r="J14" s="25">
        <f t="shared" si="5"/>
        <v>0.1439227724</v>
      </c>
      <c r="K14" s="26">
        <f t="shared" si="6"/>
        <v>45261</v>
      </c>
      <c r="L14" s="25" t="b">
        <f>and(not(isna(VLOOKUP(A14,PersonAccounts!$A:$A,1,false))))</f>
        <v>1</v>
      </c>
      <c r="M14" s="20"/>
    </row>
    <row r="15">
      <c r="A15" s="6" t="s">
        <v>306</v>
      </c>
      <c r="B15" s="6" t="s">
        <v>2087</v>
      </c>
      <c r="C15" s="21" t="str">
        <f t="shared" si="1"/>
        <v/>
      </c>
      <c r="D15" s="6" t="s">
        <v>2084</v>
      </c>
      <c r="E15" s="22" t="s">
        <v>2096</v>
      </c>
      <c r="F15" s="22" t="s">
        <v>2097</v>
      </c>
      <c r="G15" s="24" t="str">
        <f t="shared" si="2"/>
        <v>Escalated</v>
      </c>
      <c r="H15" s="24" t="str">
        <f t="shared" si="3"/>
        <v>2024-01-11T00:00:00</v>
      </c>
      <c r="I15" s="24" t="str">
        <f t="shared" si="4"/>
        <v/>
      </c>
      <c r="J15" s="25">
        <f t="shared" si="5"/>
        <v>0.3200618031</v>
      </c>
      <c r="K15" s="26">
        <f t="shared" si="6"/>
        <v>45302</v>
      </c>
      <c r="L15" s="25" t="b">
        <f>and(not(isna(VLOOKUP(A15,PersonAccounts!$A:$A,1,false))))</f>
        <v>1</v>
      </c>
      <c r="M15" s="20"/>
    </row>
    <row r="16">
      <c r="A16" s="6" t="s">
        <v>319</v>
      </c>
      <c r="B16" s="6" t="s">
        <v>2075</v>
      </c>
      <c r="C16" s="21">
        <f t="shared" si="1"/>
        <v>4</v>
      </c>
      <c r="D16" s="6" t="s">
        <v>2076</v>
      </c>
      <c r="E16" s="22" t="s">
        <v>2098</v>
      </c>
      <c r="F16" s="22" t="s">
        <v>2099</v>
      </c>
      <c r="G16" s="24" t="str">
        <f t="shared" si="2"/>
        <v>Closed</v>
      </c>
      <c r="H16" s="24" t="str">
        <f t="shared" si="3"/>
        <v>2023-09-12T00:00:00</v>
      </c>
      <c r="I16" s="24" t="str">
        <f t="shared" si="4"/>
        <v>2024-02-13T00:00:00</v>
      </c>
      <c r="J16" s="25">
        <f t="shared" si="5"/>
        <v>0.9026586937</v>
      </c>
      <c r="K16" s="26">
        <f t="shared" si="6"/>
        <v>45181</v>
      </c>
      <c r="L16" s="25" t="b">
        <f>and(not(isna(VLOOKUP(A16,PersonAccounts!$A:$A,1,false))))</f>
        <v>1</v>
      </c>
      <c r="M16" s="20"/>
    </row>
    <row r="17">
      <c r="A17" s="6" t="s">
        <v>342</v>
      </c>
      <c r="B17" s="6" t="s">
        <v>11</v>
      </c>
      <c r="C17" s="21" t="str">
        <f t="shared" si="1"/>
        <v/>
      </c>
      <c r="D17" s="6" t="s">
        <v>2076</v>
      </c>
      <c r="E17" s="22" t="s">
        <v>2077</v>
      </c>
      <c r="F17" s="23" t="s">
        <v>2078</v>
      </c>
      <c r="G17" s="24" t="str">
        <f t="shared" si="2"/>
        <v>Escalated</v>
      </c>
      <c r="H17" s="24" t="str">
        <f t="shared" si="3"/>
        <v>2023-10-25T00:00:00</v>
      </c>
      <c r="I17" s="24" t="str">
        <f t="shared" si="4"/>
        <v/>
      </c>
      <c r="J17" s="25">
        <f t="shared" si="5"/>
        <v>0.3649842664</v>
      </c>
      <c r="K17" s="26">
        <f t="shared" si="6"/>
        <v>45224</v>
      </c>
      <c r="L17" s="25" t="b">
        <f>and(not(isna(VLOOKUP(A17,PersonAccounts!$A:$A,1,false))))</f>
        <v>1</v>
      </c>
      <c r="M17" s="20"/>
    </row>
    <row r="18">
      <c r="A18" s="6" t="s">
        <v>354</v>
      </c>
      <c r="B18" s="6" t="s">
        <v>2087</v>
      </c>
      <c r="C18" s="21">
        <f t="shared" si="1"/>
        <v>4</v>
      </c>
      <c r="D18" s="6" t="s">
        <v>2076</v>
      </c>
      <c r="E18" s="22" t="s">
        <v>2079</v>
      </c>
      <c r="F18" s="22" t="s">
        <v>2100</v>
      </c>
      <c r="G18" s="24" t="str">
        <f t="shared" si="2"/>
        <v>Closed</v>
      </c>
      <c r="H18" s="24" t="str">
        <f t="shared" si="3"/>
        <v>2024-01-23T00:00:00</v>
      </c>
      <c r="I18" s="24" t="str">
        <f t="shared" si="4"/>
        <v>2024-02-13T00:00:00</v>
      </c>
      <c r="J18" s="25">
        <f t="shared" si="5"/>
        <v>0.9528585213</v>
      </c>
      <c r="K18" s="26">
        <f t="shared" si="6"/>
        <v>45314</v>
      </c>
      <c r="L18" s="25" t="b">
        <f>and(not(isna(VLOOKUP(A18,PersonAccounts!$A:$A,1,false))))</f>
        <v>1</v>
      </c>
      <c r="M18" s="20"/>
    </row>
    <row r="19">
      <c r="A19" s="6" t="s">
        <v>357</v>
      </c>
      <c r="B19" s="6" t="s">
        <v>2087</v>
      </c>
      <c r="C19" s="21">
        <f t="shared" si="1"/>
        <v>2</v>
      </c>
      <c r="D19" s="6" t="s">
        <v>2076</v>
      </c>
      <c r="E19" s="22" t="s">
        <v>2096</v>
      </c>
      <c r="F19" s="22" t="s">
        <v>2101</v>
      </c>
      <c r="G19" s="24" t="str">
        <f t="shared" si="2"/>
        <v>Closed</v>
      </c>
      <c r="H19" s="24" t="str">
        <f t="shared" si="3"/>
        <v>2024-02-08T00:00:00</v>
      </c>
      <c r="I19" s="24" t="str">
        <f t="shared" si="4"/>
        <v>2024-02-13T00:00:00</v>
      </c>
      <c r="J19" s="25">
        <f t="shared" si="5"/>
        <v>0.8091976472</v>
      </c>
      <c r="K19" s="26">
        <f t="shared" si="6"/>
        <v>45330</v>
      </c>
      <c r="L19" s="25" t="b">
        <f>and(not(isna(VLOOKUP(A19,PersonAccounts!$A:$A,1,false))))</f>
        <v>1</v>
      </c>
      <c r="M19" s="20"/>
    </row>
    <row r="20">
      <c r="A20" s="6" t="s">
        <v>361</v>
      </c>
      <c r="B20" s="6" t="s">
        <v>2087</v>
      </c>
      <c r="C20" s="21">
        <f t="shared" si="1"/>
        <v>4</v>
      </c>
      <c r="D20" s="6" t="s">
        <v>2088</v>
      </c>
      <c r="E20" s="22" t="s">
        <v>2085</v>
      </c>
      <c r="F20" s="23" t="s">
        <v>2086</v>
      </c>
      <c r="G20" s="24" t="str">
        <f t="shared" si="2"/>
        <v>Closed</v>
      </c>
      <c r="H20" s="24" t="str">
        <f t="shared" si="3"/>
        <v>2023-09-11T00:00:00</v>
      </c>
      <c r="I20" s="24" t="str">
        <f t="shared" si="4"/>
        <v>2024-02-13T00:00:00</v>
      </c>
      <c r="J20" s="25">
        <f t="shared" si="5"/>
        <v>0.957715885</v>
      </c>
      <c r="K20" s="26">
        <f t="shared" si="6"/>
        <v>45180</v>
      </c>
      <c r="L20" s="25" t="b">
        <f>and(not(isna(VLOOKUP(A20,PersonAccounts!$A:$A,1,false))))</f>
        <v>1</v>
      </c>
      <c r="M20" s="20"/>
    </row>
    <row r="21">
      <c r="A21" s="6" t="s">
        <v>371</v>
      </c>
      <c r="B21" s="6" t="s">
        <v>2087</v>
      </c>
      <c r="C21" s="21" t="str">
        <f t="shared" si="1"/>
        <v/>
      </c>
      <c r="D21" s="6" t="s">
        <v>2088</v>
      </c>
      <c r="E21" s="22" t="s">
        <v>2089</v>
      </c>
      <c r="F21" s="22" t="s">
        <v>2102</v>
      </c>
      <c r="G21" s="24" t="str">
        <f t="shared" si="2"/>
        <v>Escalated</v>
      </c>
      <c r="H21" s="24" t="str">
        <f t="shared" si="3"/>
        <v>2023-12-28T00:00:00</v>
      </c>
      <c r="I21" s="24" t="str">
        <f t="shared" si="4"/>
        <v/>
      </c>
      <c r="J21" s="25">
        <f t="shared" si="5"/>
        <v>0.7263450803</v>
      </c>
      <c r="K21" s="26">
        <f t="shared" si="6"/>
        <v>45288</v>
      </c>
      <c r="L21" s="25" t="b">
        <f>and(not(isna(VLOOKUP(A21,PersonAccounts!$A:$A,1,false))))</f>
        <v>1</v>
      </c>
      <c r="M21" s="20"/>
    </row>
    <row r="22">
      <c r="A22" s="6" t="s">
        <v>374</v>
      </c>
      <c r="B22" s="6" t="s">
        <v>2087</v>
      </c>
      <c r="C22" s="21">
        <f t="shared" si="1"/>
        <v>3</v>
      </c>
      <c r="D22" s="6" t="s">
        <v>2088</v>
      </c>
      <c r="E22" s="22" t="s">
        <v>2096</v>
      </c>
      <c r="F22" s="22" t="s">
        <v>2101</v>
      </c>
      <c r="G22" s="24" t="str">
        <f t="shared" si="2"/>
        <v>Closed</v>
      </c>
      <c r="H22" s="24" t="str">
        <f t="shared" si="3"/>
        <v>2023-10-05T00:00:00</v>
      </c>
      <c r="I22" s="24" t="str">
        <f t="shared" si="4"/>
        <v>2024-02-13T00:00:00</v>
      </c>
      <c r="J22" s="25">
        <f t="shared" si="5"/>
        <v>0.978724156</v>
      </c>
      <c r="K22" s="26">
        <f t="shared" si="6"/>
        <v>45204</v>
      </c>
      <c r="L22" s="25" t="b">
        <f>and(not(isna(VLOOKUP(A22,PersonAccounts!$A:$A,1,false))))</f>
        <v>1</v>
      </c>
      <c r="M22" s="20"/>
    </row>
    <row r="23">
      <c r="A23" s="6" t="s">
        <v>401</v>
      </c>
      <c r="B23" s="6" t="s">
        <v>2087</v>
      </c>
      <c r="C23" s="21" t="str">
        <f t="shared" si="1"/>
        <v/>
      </c>
      <c r="D23" s="6" t="s">
        <v>2088</v>
      </c>
      <c r="E23" s="22" t="s">
        <v>2091</v>
      </c>
      <c r="F23" s="22" t="s">
        <v>2095</v>
      </c>
      <c r="G23" s="24" t="str">
        <f t="shared" si="2"/>
        <v>Escalated</v>
      </c>
      <c r="H23" s="24" t="str">
        <f t="shared" si="3"/>
        <v>2023-12-02T00:00:00</v>
      </c>
      <c r="I23" s="24" t="str">
        <f t="shared" si="4"/>
        <v/>
      </c>
      <c r="J23" s="25">
        <f t="shared" si="5"/>
        <v>0.4496637019</v>
      </c>
      <c r="K23" s="26">
        <f t="shared" si="6"/>
        <v>45262</v>
      </c>
      <c r="L23" s="25" t="b">
        <f>and(not(isna(VLOOKUP(A23,PersonAccounts!$A:$A,1,false))))</f>
        <v>1</v>
      </c>
      <c r="M23" s="20"/>
    </row>
    <row r="24">
      <c r="A24" s="6" t="s">
        <v>424</v>
      </c>
      <c r="B24" s="6" t="s">
        <v>2087</v>
      </c>
      <c r="C24" s="21" t="str">
        <f t="shared" si="1"/>
        <v/>
      </c>
      <c r="D24" s="6" t="s">
        <v>2076</v>
      </c>
      <c r="E24" s="22" t="s">
        <v>2103</v>
      </c>
      <c r="F24" s="22" t="s">
        <v>2104</v>
      </c>
      <c r="G24" s="24" t="str">
        <f t="shared" si="2"/>
        <v>Escalated</v>
      </c>
      <c r="H24" s="24" t="str">
        <f t="shared" si="3"/>
        <v>2023-09-27T00:00:00</v>
      </c>
      <c r="I24" s="24" t="str">
        <f t="shared" si="4"/>
        <v/>
      </c>
      <c r="J24" s="25">
        <f t="shared" si="5"/>
        <v>0.6264313084</v>
      </c>
      <c r="K24" s="26">
        <f t="shared" si="6"/>
        <v>45196</v>
      </c>
      <c r="L24" s="25" t="b">
        <f>and(not(isna(VLOOKUP(A24,PersonAccounts!$A:$A,1,false))))</f>
        <v>1</v>
      </c>
      <c r="M24" s="20"/>
    </row>
    <row r="25">
      <c r="A25" s="6" t="s">
        <v>424</v>
      </c>
      <c r="B25" s="6" t="s">
        <v>2075</v>
      </c>
      <c r="C25" s="21" t="str">
        <f t="shared" si="1"/>
        <v/>
      </c>
      <c r="D25" s="6" t="s">
        <v>2076</v>
      </c>
      <c r="E25" s="22" t="s">
        <v>2085</v>
      </c>
      <c r="F25" s="23" t="s">
        <v>2086</v>
      </c>
      <c r="G25" s="24" t="str">
        <f t="shared" si="2"/>
        <v>Escalated</v>
      </c>
      <c r="H25" s="24" t="str">
        <f t="shared" si="3"/>
        <v>2023-09-25T00:00:00</v>
      </c>
      <c r="I25" s="24" t="str">
        <f t="shared" si="4"/>
        <v/>
      </c>
      <c r="J25" s="25">
        <f t="shared" si="5"/>
        <v>0.5194681193</v>
      </c>
      <c r="K25" s="26">
        <f t="shared" si="6"/>
        <v>45194</v>
      </c>
      <c r="L25" s="25" t="b">
        <f>and(not(isna(VLOOKUP(A25,PersonAccounts!$A:$A,1,false))))</f>
        <v>1</v>
      </c>
      <c r="M25" s="20"/>
    </row>
    <row r="26">
      <c r="A26" s="6" t="s">
        <v>430</v>
      </c>
      <c r="B26" s="6" t="s">
        <v>11</v>
      </c>
      <c r="C26" s="21" t="str">
        <f t="shared" si="1"/>
        <v/>
      </c>
      <c r="D26" s="6" t="s">
        <v>2084</v>
      </c>
      <c r="E26" s="22" t="s">
        <v>2105</v>
      </c>
      <c r="F26" s="23" t="s">
        <v>2106</v>
      </c>
      <c r="G26" s="24" t="str">
        <f t="shared" si="2"/>
        <v>Escalated</v>
      </c>
      <c r="H26" s="24" t="str">
        <f t="shared" si="3"/>
        <v>2023-09-27T00:00:00</v>
      </c>
      <c r="I26" s="24" t="str">
        <f t="shared" si="4"/>
        <v/>
      </c>
      <c r="J26" s="25">
        <f t="shared" si="5"/>
        <v>0.5868845036</v>
      </c>
      <c r="K26" s="26">
        <f t="shared" si="6"/>
        <v>45196</v>
      </c>
      <c r="L26" s="25" t="b">
        <f>and(not(isna(VLOOKUP(A26,PersonAccounts!$A:$A,1,false))))</f>
        <v>1</v>
      </c>
      <c r="M26" s="20"/>
    </row>
    <row r="27">
      <c r="A27" s="6" t="s">
        <v>430</v>
      </c>
      <c r="B27" s="6" t="s">
        <v>2075</v>
      </c>
      <c r="C27" s="21" t="str">
        <f t="shared" si="1"/>
        <v/>
      </c>
      <c r="D27" s="6" t="s">
        <v>2084</v>
      </c>
      <c r="E27" s="22" t="s">
        <v>2077</v>
      </c>
      <c r="F27" s="23" t="s">
        <v>2078</v>
      </c>
      <c r="G27" s="24" t="str">
        <f t="shared" si="2"/>
        <v>Escalated</v>
      </c>
      <c r="H27" s="24" t="str">
        <f t="shared" si="3"/>
        <v>2024-01-27T00:00:00</v>
      </c>
      <c r="I27" s="24" t="str">
        <f t="shared" si="4"/>
        <v/>
      </c>
      <c r="J27" s="25">
        <f t="shared" si="5"/>
        <v>0.3121177426</v>
      </c>
      <c r="K27" s="26">
        <f t="shared" si="6"/>
        <v>45318</v>
      </c>
      <c r="L27" s="25" t="b">
        <f>and(not(isna(VLOOKUP(A27,PersonAccounts!$A:$A,1,false))))</f>
        <v>1</v>
      </c>
      <c r="M27" s="20"/>
    </row>
    <row r="28">
      <c r="A28" s="6" t="s">
        <v>430</v>
      </c>
      <c r="B28" s="6" t="s">
        <v>2075</v>
      </c>
      <c r="C28" s="21" t="str">
        <f t="shared" si="1"/>
        <v/>
      </c>
      <c r="D28" s="6" t="s">
        <v>2088</v>
      </c>
      <c r="E28" s="22" t="s">
        <v>2085</v>
      </c>
      <c r="F28" s="23" t="s">
        <v>2107</v>
      </c>
      <c r="G28" s="24" t="str">
        <f t="shared" si="2"/>
        <v>Escalated</v>
      </c>
      <c r="H28" s="24" t="str">
        <f t="shared" si="3"/>
        <v>2023-12-07T00:00:00</v>
      </c>
      <c r="I28" s="24" t="str">
        <f t="shared" si="4"/>
        <v/>
      </c>
      <c r="J28" s="25">
        <f t="shared" si="5"/>
        <v>0.5202520619</v>
      </c>
      <c r="K28" s="26">
        <f t="shared" si="6"/>
        <v>45267</v>
      </c>
      <c r="L28" s="25" t="b">
        <f>and(not(isna(VLOOKUP(A28,PersonAccounts!$A:$A,1,false))))</f>
        <v>1</v>
      </c>
      <c r="M28" s="20"/>
    </row>
    <row r="29">
      <c r="A29" s="6" t="s">
        <v>430</v>
      </c>
      <c r="B29" s="6" t="s">
        <v>11</v>
      </c>
      <c r="C29" s="21" t="str">
        <f t="shared" si="1"/>
        <v/>
      </c>
      <c r="D29" s="6" t="s">
        <v>2084</v>
      </c>
      <c r="E29" s="22" t="s">
        <v>2089</v>
      </c>
      <c r="F29" s="23" t="s">
        <v>2090</v>
      </c>
      <c r="G29" s="24" t="str">
        <f t="shared" si="2"/>
        <v>Escalated</v>
      </c>
      <c r="H29" s="24" t="str">
        <f t="shared" si="3"/>
        <v>2023-10-29T00:00:00</v>
      </c>
      <c r="I29" s="24" t="str">
        <f t="shared" si="4"/>
        <v/>
      </c>
      <c r="J29" s="25">
        <f t="shared" si="5"/>
        <v>0.4906033023</v>
      </c>
      <c r="K29" s="26">
        <f t="shared" si="6"/>
        <v>45228</v>
      </c>
      <c r="L29" s="25" t="b">
        <f>and(not(isna(VLOOKUP(A29,PersonAccounts!$A:$A,1,false))))</f>
        <v>1</v>
      </c>
      <c r="M29" s="20"/>
    </row>
    <row r="30">
      <c r="A30" s="6" t="s">
        <v>430</v>
      </c>
      <c r="B30" s="6" t="s">
        <v>11</v>
      </c>
      <c r="C30" s="21" t="str">
        <f t="shared" si="1"/>
        <v/>
      </c>
      <c r="D30" s="6" t="s">
        <v>2076</v>
      </c>
      <c r="E30" s="22" t="s">
        <v>2082</v>
      </c>
      <c r="F30" s="22" t="s">
        <v>2083</v>
      </c>
      <c r="G30" s="24" t="str">
        <f t="shared" si="2"/>
        <v>Escalated</v>
      </c>
      <c r="H30" s="24" t="str">
        <f t="shared" si="3"/>
        <v>2023-12-23T00:00:00</v>
      </c>
      <c r="I30" s="24" t="str">
        <f t="shared" si="4"/>
        <v/>
      </c>
      <c r="J30" s="25">
        <f t="shared" si="5"/>
        <v>0.29407214</v>
      </c>
      <c r="K30" s="26">
        <f t="shared" si="6"/>
        <v>45283</v>
      </c>
      <c r="L30" s="25" t="b">
        <f>and(not(isna(VLOOKUP(A30,PersonAccounts!$A:$A,1,false))))</f>
        <v>1</v>
      </c>
      <c r="M30" s="20"/>
    </row>
    <row r="31">
      <c r="A31" s="6" t="s">
        <v>430</v>
      </c>
      <c r="B31" s="6" t="s">
        <v>2075</v>
      </c>
      <c r="C31" s="21" t="str">
        <f t="shared" si="1"/>
        <v/>
      </c>
      <c r="D31" s="6" t="s">
        <v>2084</v>
      </c>
      <c r="E31" s="22" t="s">
        <v>2079</v>
      </c>
      <c r="F31" s="22" t="s">
        <v>2081</v>
      </c>
      <c r="G31" s="24" t="str">
        <f t="shared" si="2"/>
        <v>Escalated</v>
      </c>
      <c r="H31" s="24" t="str">
        <f t="shared" si="3"/>
        <v>2023-11-15T00:00:00</v>
      </c>
      <c r="I31" s="24" t="str">
        <f t="shared" si="4"/>
        <v/>
      </c>
      <c r="J31" s="25">
        <f t="shared" si="5"/>
        <v>0.7041699771</v>
      </c>
      <c r="K31" s="26">
        <f t="shared" si="6"/>
        <v>45245</v>
      </c>
      <c r="L31" s="25" t="b">
        <f>and(not(isna(VLOOKUP(A31,PersonAccounts!$A:$A,1,false))))</f>
        <v>1</v>
      </c>
      <c r="M31" s="20"/>
    </row>
    <row r="32">
      <c r="A32" s="6" t="s">
        <v>430</v>
      </c>
      <c r="B32" s="6" t="s">
        <v>2087</v>
      </c>
      <c r="C32" s="21" t="str">
        <f t="shared" si="1"/>
        <v/>
      </c>
      <c r="D32" s="6" t="s">
        <v>2088</v>
      </c>
      <c r="E32" s="22" t="s">
        <v>2077</v>
      </c>
      <c r="F32" s="23" t="s">
        <v>2078</v>
      </c>
      <c r="G32" s="24" t="str">
        <f t="shared" si="2"/>
        <v>Working</v>
      </c>
      <c r="H32" s="24" t="str">
        <f t="shared" si="3"/>
        <v>2023-11-26T00:00:00</v>
      </c>
      <c r="I32" s="24" t="str">
        <f t="shared" si="4"/>
        <v/>
      </c>
      <c r="J32" s="25">
        <f t="shared" si="5"/>
        <v>0.1175394822</v>
      </c>
      <c r="K32" s="26">
        <f t="shared" si="6"/>
        <v>45256</v>
      </c>
      <c r="L32" s="25" t="b">
        <f>and(not(isna(VLOOKUP(A32,PersonAccounts!$A:$A,1,false))))</f>
        <v>1</v>
      </c>
      <c r="M32" s="20"/>
    </row>
    <row r="33">
      <c r="A33" s="6" t="s">
        <v>434</v>
      </c>
      <c r="B33" s="6" t="s">
        <v>2087</v>
      </c>
      <c r="C33" s="21" t="str">
        <f t="shared" si="1"/>
        <v/>
      </c>
      <c r="D33" s="6" t="s">
        <v>2088</v>
      </c>
      <c r="E33" s="22" t="s">
        <v>2096</v>
      </c>
      <c r="F33" s="22" t="s">
        <v>2097</v>
      </c>
      <c r="G33" s="24" t="str">
        <f t="shared" si="2"/>
        <v>Escalated</v>
      </c>
      <c r="H33" s="24" t="str">
        <f t="shared" si="3"/>
        <v>2023-09-03T00:00:00</v>
      </c>
      <c r="I33" s="24" t="str">
        <f t="shared" si="4"/>
        <v/>
      </c>
      <c r="J33" s="25">
        <f t="shared" si="5"/>
        <v>0.5229764046</v>
      </c>
      <c r="K33" s="26">
        <f t="shared" si="6"/>
        <v>45172</v>
      </c>
      <c r="L33" s="25" t="b">
        <f>and(not(isna(VLOOKUP(A33,PersonAccounts!$A:$A,1,false))))</f>
        <v>1</v>
      </c>
      <c r="M33" s="20"/>
    </row>
    <row r="34">
      <c r="A34" s="6" t="s">
        <v>456</v>
      </c>
      <c r="B34" s="6" t="s">
        <v>2087</v>
      </c>
      <c r="C34" s="21" t="str">
        <f t="shared" si="1"/>
        <v/>
      </c>
      <c r="D34" s="6" t="s">
        <v>2088</v>
      </c>
      <c r="E34" s="22" t="s">
        <v>2103</v>
      </c>
      <c r="F34" s="22" t="s">
        <v>2108</v>
      </c>
      <c r="G34" s="24" t="str">
        <f t="shared" si="2"/>
        <v>Escalated</v>
      </c>
      <c r="H34" s="24" t="str">
        <f t="shared" si="3"/>
        <v>2023-10-18T00:00:00</v>
      </c>
      <c r="I34" s="24" t="str">
        <f t="shared" si="4"/>
        <v/>
      </c>
      <c r="J34" s="25">
        <f t="shared" si="5"/>
        <v>0.7650866806</v>
      </c>
      <c r="K34" s="26">
        <f t="shared" si="6"/>
        <v>45217</v>
      </c>
      <c r="L34" s="25" t="b">
        <f>and(not(isna(VLOOKUP(A34,PersonAccounts!$A:$A,1,false))))</f>
        <v>1</v>
      </c>
      <c r="M34" s="20"/>
    </row>
    <row r="35">
      <c r="A35" s="6" t="s">
        <v>493</v>
      </c>
      <c r="B35" s="6" t="s">
        <v>11</v>
      </c>
      <c r="C35" s="21">
        <f t="shared" si="1"/>
        <v>2</v>
      </c>
      <c r="D35" s="6" t="s">
        <v>2084</v>
      </c>
      <c r="E35" s="22" t="s">
        <v>2096</v>
      </c>
      <c r="F35" s="22" t="s">
        <v>2109</v>
      </c>
      <c r="G35" s="24" t="str">
        <f t="shared" si="2"/>
        <v>Closed</v>
      </c>
      <c r="H35" s="24" t="str">
        <f t="shared" si="3"/>
        <v>2023-08-25T00:00:00</v>
      </c>
      <c r="I35" s="24" t="str">
        <f t="shared" si="4"/>
        <v>2024-02-13T00:00:00</v>
      </c>
      <c r="J35" s="25">
        <f t="shared" si="5"/>
        <v>0.8113677019</v>
      </c>
      <c r="K35" s="26">
        <f t="shared" si="6"/>
        <v>45163</v>
      </c>
      <c r="L35" s="25" t="b">
        <f>and(not(isna(VLOOKUP(A35,PersonAccounts!$A:$A,1,false))))</f>
        <v>1</v>
      </c>
      <c r="M35" s="20"/>
    </row>
    <row r="36">
      <c r="A36" s="6" t="s">
        <v>497</v>
      </c>
      <c r="B36" s="6" t="s">
        <v>2075</v>
      </c>
      <c r="C36" s="21">
        <f t="shared" si="1"/>
        <v>3</v>
      </c>
      <c r="D36" s="6" t="s">
        <v>2088</v>
      </c>
      <c r="E36" s="22" t="s">
        <v>2077</v>
      </c>
      <c r="F36" s="23" t="s">
        <v>2093</v>
      </c>
      <c r="G36" s="24" t="str">
        <f t="shared" si="2"/>
        <v>Closed</v>
      </c>
      <c r="H36" s="24" t="str">
        <f t="shared" si="3"/>
        <v>2023-11-02T00:00:00</v>
      </c>
      <c r="I36" s="24" t="str">
        <f t="shared" si="4"/>
        <v>2024-02-13T00:00:00</v>
      </c>
      <c r="J36" s="25">
        <f t="shared" si="5"/>
        <v>0.9252526343</v>
      </c>
      <c r="K36" s="26">
        <f t="shared" si="6"/>
        <v>45232</v>
      </c>
      <c r="L36" s="25" t="b">
        <f>and(not(isna(VLOOKUP(A36,PersonAccounts!$A:$A,1,false))))</f>
        <v>1</v>
      </c>
      <c r="M36" s="20"/>
    </row>
    <row r="37">
      <c r="A37" s="6" t="s">
        <v>518</v>
      </c>
      <c r="B37" s="6" t="s">
        <v>2087</v>
      </c>
      <c r="C37" s="21">
        <f t="shared" si="1"/>
        <v>2</v>
      </c>
      <c r="D37" s="6" t="s">
        <v>2088</v>
      </c>
      <c r="E37" s="22" t="s">
        <v>2105</v>
      </c>
      <c r="F37" s="23" t="s">
        <v>2110</v>
      </c>
      <c r="G37" s="24" t="str">
        <f t="shared" si="2"/>
        <v>Closed</v>
      </c>
      <c r="H37" s="24" t="str">
        <f t="shared" si="3"/>
        <v>2023-11-03T00:00:00</v>
      </c>
      <c r="I37" s="24" t="str">
        <f t="shared" si="4"/>
        <v>2024-02-13T00:00:00</v>
      </c>
      <c r="J37" s="25">
        <f t="shared" si="5"/>
        <v>0.9607366262</v>
      </c>
      <c r="K37" s="26">
        <f t="shared" si="6"/>
        <v>45233</v>
      </c>
      <c r="L37" s="25" t="b">
        <f>and(not(isna(VLOOKUP(A37,PersonAccounts!$A:$A,1,false))))</f>
        <v>1</v>
      </c>
      <c r="M37" s="20"/>
    </row>
    <row r="38">
      <c r="A38" s="6" t="s">
        <v>523</v>
      </c>
      <c r="B38" s="6" t="s">
        <v>11</v>
      </c>
      <c r="C38" s="21" t="str">
        <f t="shared" si="1"/>
        <v/>
      </c>
      <c r="D38" s="6" t="s">
        <v>2084</v>
      </c>
      <c r="E38" s="22" t="s">
        <v>2077</v>
      </c>
      <c r="F38" s="23" t="s">
        <v>2093</v>
      </c>
      <c r="G38" s="24" t="str">
        <f t="shared" si="2"/>
        <v>New</v>
      </c>
      <c r="H38" s="24" t="str">
        <f t="shared" si="3"/>
        <v>2023-10-27T00:00:00</v>
      </c>
      <c r="I38" s="24" t="str">
        <f t="shared" si="4"/>
        <v/>
      </c>
      <c r="J38" s="25">
        <f t="shared" si="5"/>
        <v>0.0705918998</v>
      </c>
      <c r="K38" s="26">
        <f t="shared" si="6"/>
        <v>45226</v>
      </c>
      <c r="L38" s="25" t="b">
        <f>and(not(isna(VLOOKUP(A38,PersonAccounts!$A:$A,1,false))))</f>
        <v>1</v>
      </c>
      <c r="M38" s="20"/>
    </row>
    <row r="39">
      <c r="A39" s="6" t="s">
        <v>528</v>
      </c>
      <c r="B39" s="6" t="s">
        <v>2075</v>
      </c>
      <c r="C39" s="21" t="str">
        <f t="shared" si="1"/>
        <v/>
      </c>
      <c r="D39" s="6" t="s">
        <v>2088</v>
      </c>
      <c r="E39" s="22" t="s">
        <v>2105</v>
      </c>
      <c r="F39" s="23" t="s">
        <v>2111</v>
      </c>
      <c r="G39" s="24" t="str">
        <f t="shared" si="2"/>
        <v>Working</v>
      </c>
      <c r="H39" s="24" t="str">
        <f t="shared" si="3"/>
        <v>2024-01-24T00:00:00</v>
      </c>
      <c r="I39" s="24" t="str">
        <f t="shared" si="4"/>
        <v/>
      </c>
      <c r="J39" s="25">
        <f t="shared" si="5"/>
        <v>0.1641048799</v>
      </c>
      <c r="K39" s="26">
        <f t="shared" si="6"/>
        <v>45315</v>
      </c>
      <c r="L39" s="25" t="b">
        <f>and(not(isna(VLOOKUP(A39,PersonAccounts!$A:$A,1,false))))</f>
        <v>1</v>
      </c>
      <c r="M39" s="20"/>
    </row>
    <row r="40">
      <c r="A40" s="6" t="s">
        <v>537</v>
      </c>
      <c r="B40" s="6" t="s">
        <v>11</v>
      </c>
      <c r="C40" s="21" t="str">
        <f t="shared" si="1"/>
        <v/>
      </c>
      <c r="D40" s="6" t="s">
        <v>2076</v>
      </c>
      <c r="E40" s="22" t="s">
        <v>2096</v>
      </c>
      <c r="F40" s="22" t="s">
        <v>2109</v>
      </c>
      <c r="G40" s="24" t="str">
        <f t="shared" si="2"/>
        <v>Escalated</v>
      </c>
      <c r="H40" s="24" t="str">
        <f t="shared" si="3"/>
        <v>2023-08-16T00:00:00</v>
      </c>
      <c r="I40" s="24" t="str">
        <f t="shared" si="4"/>
        <v/>
      </c>
      <c r="J40" s="25">
        <f t="shared" si="5"/>
        <v>0.7304192422</v>
      </c>
      <c r="K40" s="26">
        <f t="shared" si="6"/>
        <v>45154</v>
      </c>
      <c r="L40" s="25" t="b">
        <f>and(not(isna(VLOOKUP(A40,PersonAccounts!$A:$A,1,false))))</f>
        <v>1</v>
      </c>
      <c r="M40" s="20"/>
    </row>
    <row r="41">
      <c r="A41" s="6" t="s">
        <v>537</v>
      </c>
      <c r="B41" s="6" t="s">
        <v>2075</v>
      </c>
      <c r="C41" s="21" t="str">
        <f t="shared" si="1"/>
        <v/>
      </c>
      <c r="D41" s="6" t="s">
        <v>2076</v>
      </c>
      <c r="E41" s="22" t="s">
        <v>2085</v>
      </c>
      <c r="F41" s="23" t="s">
        <v>2107</v>
      </c>
      <c r="G41" s="24" t="str">
        <f t="shared" si="2"/>
        <v>Escalated</v>
      </c>
      <c r="H41" s="24" t="str">
        <f t="shared" si="3"/>
        <v>2023-09-18T00:00:00</v>
      </c>
      <c r="I41" s="24" t="str">
        <f t="shared" si="4"/>
        <v/>
      </c>
      <c r="J41" s="25">
        <f t="shared" si="5"/>
        <v>0.2165469658</v>
      </c>
      <c r="K41" s="26">
        <f t="shared" si="6"/>
        <v>45187</v>
      </c>
      <c r="L41" s="25" t="b">
        <f>and(not(isna(VLOOKUP(A41,PersonAccounts!$A:$A,1,false))))</f>
        <v>1</v>
      </c>
      <c r="M41" s="20"/>
    </row>
    <row r="42">
      <c r="A42" s="6" t="s">
        <v>540</v>
      </c>
      <c r="B42" s="6" t="s">
        <v>2087</v>
      </c>
      <c r="C42" s="21">
        <f t="shared" si="1"/>
        <v>5</v>
      </c>
      <c r="D42" s="6" t="s">
        <v>2088</v>
      </c>
      <c r="E42" s="22" t="s">
        <v>2098</v>
      </c>
      <c r="F42" s="22" t="s">
        <v>2099</v>
      </c>
      <c r="G42" s="24" t="str">
        <f t="shared" si="2"/>
        <v>Closed</v>
      </c>
      <c r="H42" s="24" t="str">
        <f t="shared" si="3"/>
        <v>2024-01-01T00:00:00</v>
      </c>
      <c r="I42" s="24" t="str">
        <f t="shared" si="4"/>
        <v>2024-02-13T00:00:00</v>
      </c>
      <c r="J42" s="25">
        <f t="shared" si="5"/>
        <v>0.8528919888</v>
      </c>
      <c r="K42" s="26">
        <f t="shared" si="6"/>
        <v>45292</v>
      </c>
      <c r="L42" s="25" t="b">
        <f>and(not(isna(VLOOKUP(A42,PersonAccounts!$A:$A,1,false))))</f>
        <v>1</v>
      </c>
      <c r="M42" s="20"/>
    </row>
    <row r="43">
      <c r="A43" s="6" t="s">
        <v>544</v>
      </c>
      <c r="B43" s="6" t="s">
        <v>11</v>
      </c>
      <c r="C43" s="21">
        <f t="shared" si="1"/>
        <v>2</v>
      </c>
      <c r="D43" s="6" t="s">
        <v>2088</v>
      </c>
      <c r="E43" s="22" t="s">
        <v>2098</v>
      </c>
      <c r="F43" s="22" t="s">
        <v>2112</v>
      </c>
      <c r="G43" s="24" t="str">
        <f t="shared" si="2"/>
        <v>Closed</v>
      </c>
      <c r="H43" s="24" t="str">
        <f t="shared" si="3"/>
        <v>2023-09-22T00:00:00</v>
      </c>
      <c r="I43" s="24" t="str">
        <f t="shared" si="4"/>
        <v>2024-02-13T00:00:00</v>
      </c>
      <c r="J43" s="25">
        <f t="shared" si="5"/>
        <v>0.868597508</v>
      </c>
      <c r="K43" s="26">
        <f t="shared" si="6"/>
        <v>45191</v>
      </c>
      <c r="L43" s="25" t="b">
        <f>and(not(isna(VLOOKUP(A43,PersonAccounts!$A:$A,1,false))))</f>
        <v>1</v>
      </c>
      <c r="M43" s="20"/>
    </row>
    <row r="44">
      <c r="A44" s="6" t="s">
        <v>552</v>
      </c>
      <c r="B44" s="6" t="s">
        <v>11</v>
      </c>
      <c r="C44" s="21" t="str">
        <f t="shared" si="1"/>
        <v/>
      </c>
      <c r="D44" s="6" t="s">
        <v>2088</v>
      </c>
      <c r="E44" s="22" t="s">
        <v>2082</v>
      </c>
      <c r="F44" s="22" t="s">
        <v>2083</v>
      </c>
      <c r="G44" s="24" t="str">
        <f t="shared" si="2"/>
        <v>New</v>
      </c>
      <c r="H44" s="24" t="str">
        <f t="shared" si="3"/>
        <v>2023-08-30T00:00:00</v>
      </c>
      <c r="I44" s="24" t="str">
        <f t="shared" si="4"/>
        <v/>
      </c>
      <c r="J44" s="25">
        <f t="shared" si="5"/>
        <v>0.08681032094</v>
      </c>
      <c r="K44" s="26">
        <f t="shared" si="6"/>
        <v>45168</v>
      </c>
      <c r="L44" s="25" t="b">
        <f>and(not(isna(VLOOKUP(A44,PersonAccounts!$A:$A,1,false))))</f>
        <v>1</v>
      </c>
      <c r="M44" s="20"/>
    </row>
    <row r="45">
      <c r="A45" s="6" t="s">
        <v>568</v>
      </c>
      <c r="B45" s="6" t="s">
        <v>2087</v>
      </c>
      <c r="C45" s="21" t="str">
        <f t="shared" si="1"/>
        <v/>
      </c>
      <c r="D45" s="6" t="s">
        <v>2076</v>
      </c>
      <c r="E45" s="22" t="s">
        <v>2079</v>
      </c>
      <c r="F45" s="22" t="s">
        <v>2081</v>
      </c>
      <c r="G45" s="24" t="str">
        <f t="shared" si="2"/>
        <v>Working</v>
      </c>
      <c r="H45" s="24" t="str">
        <f t="shared" si="3"/>
        <v>2023-10-10T00:00:00</v>
      </c>
      <c r="I45" s="24" t="str">
        <f t="shared" si="4"/>
        <v/>
      </c>
      <c r="J45" s="25">
        <f t="shared" si="5"/>
        <v>0.1971495701</v>
      </c>
      <c r="K45" s="26">
        <f t="shared" si="6"/>
        <v>45209</v>
      </c>
      <c r="L45" s="25" t="b">
        <f>and(not(isna(VLOOKUP(A45,PersonAccounts!$A:$A,1,false))))</f>
        <v>1</v>
      </c>
      <c r="M45" s="20"/>
    </row>
    <row r="46">
      <c r="A46" s="6" t="s">
        <v>593</v>
      </c>
      <c r="B46" s="6" t="s">
        <v>2087</v>
      </c>
      <c r="C46" s="21" t="str">
        <f t="shared" si="1"/>
        <v/>
      </c>
      <c r="D46" s="6" t="s">
        <v>2076</v>
      </c>
      <c r="E46" s="22" t="s">
        <v>2082</v>
      </c>
      <c r="F46" s="22" t="s">
        <v>2113</v>
      </c>
      <c r="G46" s="24" t="str">
        <f t="shared" si="2"/>
        <v>Escalated</v>
      </c>
      <c r="H46" s="24" t="str">
        <f t="shared" si="3"/>
        <v>2023-10-07T00:00:00</v>
      </c>
      <c r="I46" s="24" t="str">
        <f t="shared" si="4"/>
        <v/>
      </c>
      <c r="J46" s="25">
        <f t="shared" si="5"/>
        <v>0.3952005155</v>
      </c>
      <c r="K46" s="26">
        <f t="shared" si="6"/>
        <v>45206</v>
      </c>
      <c r="L46" s="25" t="b">
        <f>and(not(isna(VLOOKUP(A46,PersonAccounts!$A:$A,1,false))))</f>
        <v>1</v>
      </c>
      <c r="M46" s="20"/>
    </row>
    <row r="47">
      <c r="A47" s="6" t="s">
        <v>599</v>
      </c>
      <c r="B47" s="6" t="s">
        <v>11</v>
      </c>
      <c r="C47" s="21" t="str">
        <f t="shared" si="1"/>
        <v/>
      </c>
      <c r="D47" s="6" t="s">
        <v>2088</v>
      </c>
      <c r="E47" s="22" t="s">
        <v>2098</v>
      </c>
      <c r="F47" s="22" t="s">
        <v>2112</v>
      </c>
      <c r="G47" s="24" t="str">
        <f t="shared" si="2"/>
        <v>Escalated</v>
      </c>
      <c r="H47" s="24" t="str">
        <f t="shared" si="3"/>
        <v>2023-09-02T00:00:00</v>
      </c>
      <c r="I47" s="24" t="str">
        <f t="shared" si="4"/>
        <v/>
      </c>
      <c r="J47" s="25">
        <f t="shared" si="5"/>
        <v>0.646510765</v>
      </c>
      <c r="K47" s="26">
        <f t="shared" si="6"/>
        <v>45171</v>
      </c>
      <c r="L47" s="25" t="b">
        <f>and(not(isna(VLOOKUP(A47,PersonAccounts!$A:$A,1,false))))</f>
        <v>1</v>
      </c>
      <c r="M47" s="20"/>
    </row>
    <row r="48">
      <c r="A48" s="6" t="s">
        <v>612</v>
      </c>
      <c r="B48" s="6" t="s">
        <v>2075</v>
      </c>
      <c r="C48" s="21">
        <f t="shared" si="1"/>
        <v>5</v>
      </c>
      <c r="D48" s="6" t="s">
        <v>2088</v>
      </c>
      <c r="E48" s="22" t="s">
        <v>2085</v>
      </c>
      <c r="F48" s="23" t="s">
        <v>2086</v>
      </c>
      <c r="G48" s="24" t="str">
        <f t="shared" si="2"/>
        <v>Closed</v>
      </c>
      <c r="H48" s="24" t="str">
        <f t="shared" si="3"/>
        <v>2024-01-22T00:00:00</v>
      </c>
      <c r="I48" s="24" t="str">
        <f t="shared" si="4"/>
        <v>2024-02-13T00:00:00</v>
      </c>
      <c r="J48" s="25">
        <f t="shared" si="5"/>
        <v>0.8589928389</v>
      </c>
      <c r="K48" s="26">
        <f t="shared" si="6"/>
        <v>45313</v>
      </c>
      <c r="L48" s="25" t="b">
        <f>and(not(isna(VLOOKUP(A48,PersonAccounts!$A:$A,1,false))))</f>
        <v>1</v>
      </c>
      <c r="M48" s="20"/>
    </row>
    <row r="49">
      <c r="A49" s="6" t="s">
        <v>621</v>
      </c>
      <c r="B49" s="6" t="s">
        <v>11</v>
      </c>
      <c r="C49" s="21" t="str">
        <f t="shared" si="1"/>
        <v/>
      </c>
      <c r="D49" s="6" t="s">
        <v>2088</v>
      </c>
      <c r="E49" s="22" t="s">
        <v>2079</v>
      </c>
      <c r="F49" s="22" t="s">
        <v>2080</v>
      </c>
      <c r="G49" s="24" t="str">
        <f t="shared" si="2"/>
        <v>Escalated</v>
      </c>
      <c r="H49" s="24" t="str">
        <f t="shared" si="3"/>
        <v>2023-09-08T00:00:00</v>
      </c>
      <c r="I49" s="24" t="str">
        <f t="shared" si="4"/>
        <v/>
      </c>
      <c r="J49" s="25">
        <f t="shared" si="5"/>
        <v>0.6408087964</v>
      </c>
      <c r="K49" s="26">
        <f t="shared" si="6"/>
        <v>45177</v>
      </c>
      <c r="L49" s="25" t="b">
        <f>and(not(isna(VLOOKUP(A49,PersonAccounts!$A:$A,1,false))))</f>
        <v>1</v>
      </c>
      <c r="M49" s="20"/>
    </row>
    <row r="50">
      <c r="A50" s="6" t="s">
        <v>630</v>
      </c>
      <c r="B50" s="6" t="s">
        <v>2087</v>
      </c>
      <c r="C50" s="21">
        <f t="shared" si="1"/>
        <v>2</v>
      </c>
      <c r="D50" s="6" t="s">
        <v>2084</v>
      </c>
      <c r="E50" s="22" t="s">
        <v>2096</v>
      </c>
      <c r="F50" s="22" t="s">
        <v>2097</v>
      </c>
      <c r="G50" s="24" t="str">
        <f t="shared" si="2"/>
        <v>Closed</v>
      </c>
      <c r="H50" s="24" t="str">
        <f t="shared" si="3"/>
        <v>2023-12-20T00:00:00</v>
      </c>
      <c r="I50" s="24" t="str">
        <f t="shared" si="4"/>
        <v>2024-02-13T00:00:00</v>
      </c>
      <c r="J50" s="25">
        <f t="shared" si="5"/>
        <v>0.844799228</v>
      </c>
      <c r="K50" s="26">
        <f t="shared" si="6"/>
        <v>45280</v>
      </c>
      <c r="L50" s="25" t="b">
        <f>and(not(isna(VLOOKUP(A50,PersonAccounts!$A:$A,1,false))))</f>
        <v>1</v>
      </c>
      <c r="M50" s="20"/>
    </row>
    <row r="51">
      <c r="A51" s="6" t="s">
        <v>634</v>
      </c>
      <c r="B51" s="6" t="s">
        <v>2075</v>
      </c>
      <c r="C51" s="21">
        <f t="shared" si="1"/>
        <v>5</v>
      </c>
      <c r="D51" s="6" t="s">
        <v>2076</v>
      </c>
      <c r="E51" s="22" t="s">
        <v>2096</v>
      </c>
      <c r="F51" s="22" t="s">
        <v>2109</v>
      </c>
      <c r="G51" s="24" t="str">
        <f t="shared" si="2"/>
        <v>Closed</v>
      </c>
      <c r="H51" s="24" t="str">
        <f t="shared" si="3"/>
        <v>2024-01-08T00:00:00</v>
      </c>
      <c r="I51" s="24" t="str">
        <f t="shared" si="4"/>
        <v>2024-02-13T00:00:00</v>
      </c>
      <c r="J51" s="25">
        <f t="shared" si="5"/>
        <v>0.9905196307</v>
      </c>
      <c r="K51" s="26">
        <f t="shared" si="6"/>
        <v>45299</v>
      </c>
      <c r="L51" s="25" t="b">
        <f>and(not(isna(VLOOKUP(A51,PersonAccounts!$A:$A,1,false))))</f>
        <v>1</v>
      </c>
      <c r="M51" s="20"/>
    </row>
    <row r="52">
      <c r="A52" s="6" t="s">
        <v>641</v>
      </c>
      <c r="B52" s="6" t="s">
        <v>2087</v>
      </c>
      <c r="C52" s="21" t="str">
        <f t="shared" si="1"/>
        <v/>
      </c>
      <c r="D52" s="6" t="s">
        <v>2088</v>
      </c>
      <c r="E52" s="22" t="s">
        <v>2091</v>
      </c>
      <c r="F52" s="22" t="s">
        <v>2094</v>
      </c>
      <c r="G52" s="24" t="str">
        <f t="shared" si="2"/>
        <v>Escalated</v>
      </c>
      <c r="H52" s="24" t="str">
        <f t="shared" si="3"/>
        <v>2023-12-18T00:00:00</v>
      </c>
      <c r="I52" s="24" t="str">
        <f t="shared" si="4"/>
        <v/>
      </c>
      <c r="J52" s="25">
        <f t="shared" si="5"/>
        <v>0.7289417397</v>
      </c>
      <c r="K52" s="26">
        <f t="shared" si="6"/>
        <v>45278</v>
      </c>
      <c r="L52" s="25" t="b">
        <f>and(not(isna(VLOOKUP(A52,PersonAccounts!$A:$A,1,false))))</f>
        <v>1</v>
      </c>
      <c r="M52" s="20"/>
    </row>
    <row r="53">
      <c r="A53" s="6" t="s">
        <v>645</v>
      </c>
      <c r="B53" s="6" t="s">
        <v>11</v>
      </c>
      <c r="C53" s="21" t="str">
        <f t="shared" si="1"/>
        <v/>
      </c>
      <c r="D53" s="6" t="s">
        <v>2088</v>
      </c>
      <c r="E53" s="22" t="s">
        <v>2091</v>
      </c>
      <c r="F53" s="22" t="s">
        <v>2095</v>
      </c>
      <c r="G53" s="24" t="str">
        <f t="shared" si="2"/>
        <v>Escalated</v>
      </c>
      <c r="H53" s="24" t="str">
        <f t="shared" si="3"/>
        <v>2023-10-16T00:00:00</v>
      </c>
      <c r="I53" s="24" t="str">
        <f t="shared" si="4"/>
        <v/>
      </c>
      <c r="J53" s="25">
        <f t="shared" si="5"/>
        <v>0.6763547442</v>
      </c>
      <c r="K53" s="26">
        <f t="shared" si="6"/>
        <v>45215</v>
      </c>
      <c r="L53" s="25" t="b">
        <f>and(not(isna(VLOOKUP(A53,PersonAccounts!$A:$A,1,false))))</f>
        <v>1</v>
      </c>
      <c r="M53" s="20"/>
    </row>
    <row r="54">
      <c r="A54" s="6" t="s">
        <v>661</v>
      </c>
      <c r="B54" s="6" t="s">
        <v>2075</v>
      </c>
      <c r="C54" s="21" t="str">
        <f t="shared" si="1"/>
        <v/>
      </c>
      <c r="D54" s="6" t="s">
        <v>2084</v>
      </c>
      <c r="E54" s="22" t="s">
        <v>2105</v>
      </c>
      <c r="F54" s="23" t="s">
        <v>2111</v>
      </c>
      <c r="G54" s="24" t="str">
        <f t="shared" si="2"/>
        <v>New</v>
      </c>
      <c r="H54" s="24" t="str">
        <f t="shared" si="3"/>
        <v>2023-10-24T00:00:00</v>
      </c>
      <c r="I54" s="24" t="str">
        <f t="shared" si="4"/>
        <v/>
      </c>
      <c r="J54" s="25">
        <f t="shared" si="5"/>
        <v>0.001616073692</v>
      </c>
      <c r="K54" s="26">
        <f t="shared" si="6"/>
        <v>45223</v>
      </c>
      <c r="L54" s="25" t="b">
        <f>and(not(isna(VLOOKUP(A54,PersonAccounts!$A:$A,1,false))))</f>
        <v>1</v>
      </c>
      <c r="M54" s="20"/>
    </row>
    <row r="55">
      <c r="A55" s="6" t="s">
        <v>661</v>
      </c>
      <c r="B55" s="6" t="s">
        <v>2087</v>
      </c>
      <c r="C55" s="21" t="str">
        <f t="shared" si="1"/>
        <v/>
      </c>
      <c r="D55" s="6" t="s">
        <v>2088</v>
      </c>
      <c r="E55" s="22" t="s">
        <v>2079</v>
      </c>
      <c r="F55" s="22" t="s">
        <v>2100</v>
      </c>
      <c r="G55" s="24" t="str">
        <f t="shared" si="2"/>
        <v>Working</v>
      </c>
      <c r="H55" s="24" t="str">
        <f t="shared" si="3"/>
        <v>2023-10-02T00:00:00</v>
      </c>
      <c r="I55" s="24" t="str">
        <f t="shared" si="4"/>
        <v/>
      </c>
      <c r="J55" s="25">
        <f t="shared" si="5"/>
        <v>0.1620298629</v>
      </c>
      <c r="K55" s="26">
        <f t="shared" si="6"/>
        <v>45201</v>
      </c>
      <c r="L55" s="25" t="b">
        <f>and(not(isna(VLOOKUP(A55,PersonAccounts!$A:$A,1,false))))</f>
        <v>1</v>
      </c>
      <c r="M55" s="20"/>
    </row>
    <row r="56">
      <c r="A56" s="6" t="s">
        <v>661</v>
      </c>
      <c r="B56" s="6" t="s">
        <v>2087</v>
      </c>
      <c r="C56" s="21" t="str">
        <f t="shared" si="1"/>
        <v/>
      </c>
      <c r="D56" s="6" t="s">
        <v>2084</v>
      </c>
      <c r="E56" s="22" t="s">
        <v>2077</v>
      </c>
      <c r="F56" s="23" t="s">
        <v>2093</v>
      </c>
      <c r="G56" s="24" t="str">
        <f t="shared" si="2"/>
        <v>New</v>
      </c>
      <c r="H56" s="24" t="str">
        <f t="shared" si="3"/>
        <v>2024-01-04T00:00:00</v>
      </c>
      <c r="I56" s="24" t="str">
        <f t="shared" si="4"/>
        <v/>
      </c>
      <c r="J56" s="25">
        <f t="shared" si="5"/>
        <v>0.05965176077</v>
      </c>
      <c r="K56" s="26">
        <f t="shared" si="6"/>
        <v>45295</v>
      </c>
      <c r="L56" s="25" t="b">
        <f>and(not(isna(VLOOKUP(A56,PersonAccounts!$A:$A,1,false))))</f>
        <v>1</v>
      </c>
      <c r="M56" s="20"/>
    </row>
    <row r="57">
      <c r="A57" s="6" t="s">
        <v>661</v>
      </c>
      <c r="B57" s="6" t="s">
        <v>2087</v>
      </c>
      <c r="C57" s="21" t="str">
        <f t="shared" si="1"/>
        <v/>
      </c>
      <c r="D57" s="6" t="s">
        <v>2084</v>
      </c>
      <c r="E57" s="22" t="s">
        <v>2103</v>
      </c>
      <c r="F57" s="22" t="s">
        <v>2104</v>
      </c>
      <c r="G57" s="24" t="str">
        <f t="shared" si="2"/>
        <v>Escalated</v>
      </c>
      <c r="H57" s="24" t="str">
        <f t="shared" si="3"/>
        <v>2023-12-30T00:00:00</v>
      </c>
      <c r="I57" s="24" t="str">
        <f t="shared" si="4"/>
        <v/>
      </c>
      <c r="J57" s="25">
        <f t="shared" si="5"/>
        <v>0.785620541</v>
      </c>
      <c r="K57" s="26">
        <f t="shared" si="6"/>
        <v>45290</v>
      </c>
      <c r="L57" s="25" t="b">
        <f>and(not(isna(VLOOKUP(A57,PersonAccounts!$A:$A,1,false))))</f>
        <v>1</v>
      </c>
      <c r="M57" s="20"/>
    </row>
    <row r="58">
      <c r="A58" s="6" t="s">
        <v>661</v>
      </c>
      <c r="B58" s="6" t="s">
        <v>2087</v>
      </c>
      <c r="C58" s="21" t="str">
        <f t="shared" si="1"/>
        <v/>
      </c>
      <c r="D58" s="6" t="s">
        <v>2088</v>
      </c>
      <c r="E58" s="22" t="s">
        <v>2082</v>
      </c>
      <c r="F58" s="22" t="s">
        <v>2114</v>
      </c>
      <c r="G58" s="24" t="str">
        <f t="shared" si="2"/>
        <v>Working</v>
      </c>
      <c r="H58" s="24" t="str">
        <f t="shared" si="3"/>
        <v>2024-01-24T00:00:00</v>
      </c>
      <c r="I58" s="24" t="str">
        <f t="shared" si="4"/>
        <v/>
      </c>
      <c r="J58" s="25">
        <f t="shared" si="5"/>
        <v>0.1511345281</v>
      </c>
      <c r="K58" s="26">
        <f t="shared" si="6"/>
        <v>45315</v>
      </c>
      <c r="L58" s="25" t="b">
        <f>and(not(isna(VLOOKUP(A58,PersonAccounts!$A:$A,1,false))))</f>
        <v>1</v>
      </c>
      <c r="M58" s="20"/>
    </row>
    <row r="59">
      <c r="A59" s="6" t="s">
        <v>682</v>
      </c>
      <c r="B59" s="6" t="s">
        <v>2087</v>
      </c>
      <c r="C59" s="21" t="str">
        <f t="shared" si="1"/>
        <v/>
      </c>
      <c r="D59" s="6" t="s">
        <v>2084</v>
      </c>
      <c r="E59" s="22" t="s">
        <v>2079</v>
      </c>
      <c r="F59" s="22" t="s">
        <v>2080</v>
      </c>
      <c r="G59" s="24" t="str">
        <f t="shared" si="2"/>
        <v>Escalated</v>
      </c>
      <c r="H59" s="24" t="str">
        <f t="shared" si="3"/>
        <v>2023-12-15T00:00:00</v>
      </c>
      <c r="I59" s="24" t="str">
        <f t="shared" si="4"/>
        <v/>
      </c>
      <c r="J59" s="25">
        <f t="shared" si="5"/>
        <v>0.332481088</v>
      </c>
      <c r="K59" s="26">
        <f t="shared" si="6"/>
        <v>45275</v>
      </c>
      <c r="L59" s="25" t="b">
        <f>and(not(isna(VLOOKUP(A59,PersonAccounts!$A:$A,1,false))))</f>
        <v>1</v>
      </c>
      <c r="M59" s="20"/>
    </row>
    <row r="60">
      <c r="A60" s="6" t="s">
        <v>685</v>
      </c>
      <c r="B60" s="6" t="s">
        <v>2087</v>
      </c>
      <c r="C60" s="21" t="str">
        <f t="shared" si="1"/>
        <v/>
      </c>
      <c r="D60" s="6" t="s">
        <v>2088</v>
      </c>
      <c r="E60" s="22" t="s">
        <v>2085</v>
      </c>
      <c r="F60" s="23" t="s">
        <v>2107</v>
      </c>
      <c r="G60" s="24" t="str">
        <f t="shared" si="2"/>
        <v>Escalated</v>
      </c>
      <c r="H60" s="24" t="str">
        <f t="shared" si="3"/>
        <v>2023-12-24T00:00:00</v>
      </c>
      <c r="I60" s="24" t="str">
        <f t="shared" si="4"/>
        <v/>
      </c>
      <c r="J60" s="25">
        <f t="shared" si="5"/>
        <v>0.4056957341</v>
      </c>
      <c r="K60" s="26">
        <f t="shared" si="6"/>
        <v>45284</v>
      </c>
      <c r="L60" s="25" t="b">
        <f>and(not(isna(VLOOKUP(A60,PersonAccounts!$A:$A,1,false))))</f>
        <v>1</v>
      </c>
      <c r="M60" s="20"/>
    </row>
    <row r="61">
      <c r="A61" s="6" t="s">
        <v>695</v>
      </c>
      <c r="B61" s="6" t="s">
        <v>11</v>
      </c>
      <c r="C61" s="21">
        <f t="shared" si="1"/>
        <v>5</v>
      </c>
      <c r="D61" s="6" t="s">
        <v>2088</v>
      </c>
      <c r="E61" s="22" t="s">
        <v>2098</v>
      </c>
      <c r="F61" s="22" t="s">
        <v>2112</v>
      </c>
      <c r="G61" s="24" t="str">
        <f t="shared" si="2"/>
        <v>Closed</v>
      </c>
      <c r="H61" s="24" t="str">
        <f t="shared" si="3"/>
        <v>2023-12-08T00:00:00</v>
      </c>
      <c r="I61" s="24" t="str">
        <f t="shared" si="4"/>
        <v>2024-02-13T00:00:00</v>
      </c>
      <c r="J61" s="25">
        <f t="shared" si="5"/>
        <v>0.8793870089</v>
      </c>
      <c r="K61" s="26">
        <f t="shared" si="6"/>
        <v>45268</v>
      </c>
      <c r="L61" s="25" t="b">
        <f>and(not(isna(VLOOKUP(A61,PersonAccounts!$A:$A,1,false))))</f>
        <v>1</v>
      </c>
      <c r="M61" s="20"/>
    </row>
    <row r="62">
      <c r="A62" s="6" t="s">
        <v>704</v>
      </c>
      <c r="B62" s="6" t="s">
        <v>2075</v>
      </c>
      <c r="C62" s="21" t="str">
        <f t="shared" si="1"/>
        <v/>
      </c>
      <c r="D62" s="6" t="s">
        <v>2088</v>
      </c>
      <c r="E62" s="22" t="s">
        <v>2082</v>
      </c>
      <c r="F62" s="22" t="s">
        <v>2114</v>
      </c>
      <c r="G62" s="24" t="str">
        <f t="shared" si="2"/>
        <v>Escalated</v>
      </c>
      <c r="H62" s="24" t="str">
        <f t="shared" si="3"/>
        <v>2024-01-15T00:00:00</v>
      </c>
      <c r="I62" s="24" t="str">
        <f t="shared" si="4"/>
        <v/>
      </c>
      <c r="J62" s="25">
        <f t="shared" si="5"/>
        <v>0.3941799979</v>
      </c>
      <c r="K62" s="26">
        <f t="shared" si="6"/>
        <v>45306</v>
      </c>
      <c r="L62" s="25" t="b">
        <f>and(not(isna(VLOOKUP(A62,PersonAccounts!$A:$A,1,false))))</f>
        <v>1</v>
      </c>
      <c r="M62" s="20"/>
    </row>
    <row r="63">
      <c r="A63" s="6" t="s">
        <v>715</v>
      </c>
      <c r="B63" s="6" t="s">
        <v>2075</v>
      </c>
      <c r="C63" s="21">
        <f t="shared" si="1"/>
        <v>4</v>
      </c>
      <c r="D63" s="6" t="s">
        <v>2084</v>
      </c>
      <c r="E63" s="22" t="s">
        <v>2091</v>
      </c>
      <c r="F63" s="22" t="s">
        <v>2094</v>
      </c>
      <c r="G63" s="24" t="str">
        <f t="shared" si="2"/>
        <v>Closed</v>
      </c>
      <c r="H63" s="24" t="str">
        <f t="shared" si="3"/>
        <v>2023-08-22T00:00:00</v>
      </c>
      <c r="I63" s="24" t="str">
        <f t="shared" si="4"/>
        <v>2024-02-13T00:00:00</v>
      </c>
      <c r="J63" s="25">
        <f t="shared" si="5"/>
        <v>0.9010998663</v>
      </c>
      <c r="K63" s="26">
        <f t="shared" si="6"/>
        <v>45160</v>
      </c>
      <c r="L63" s="25" t="b">
        <f>and(not(isna(VLOOKUP(A63,PersonAccounts!$A:$A,1,false))))</f>
        <v>1</v>
      </c>
      <c r="M63" s="20"/>
    </row>
    <row r="64">
      <c r="A64" s="6" t="s">
        <v>725</v>
      </c>
      <c r="B64" s="6" t="s">
        <v>2075</v>
      </c>
      <c r="C64" s="21" t="str">
        <f t="shared" si="1"/>
        <v/>
      </c>
      <c r="D64" s="6" t="s">
        <v>2088</v>
      </c>
      <c r="E64" s="22" t="s">
        <v>2082</v>
      </c>
      <c r="F64" s="22" t="s">
        <v>2113</v>
      </c>
      <c r="G64" s="24" t="str">
        <f t="shared" si="2"/>
        <v>Escalated</v>
      </c>
      <c r="H64" s="24" t="str">
        <f t="shared" si="3"/>
        <v>2024-02-01T00:00:00</v>
      </c>
      <c r="I64" s="24" t="str">
        <f t="shared" si="4"/>
        <v/>
      </c>
      <c r="J64" s="25">
        <f t="shared" si="5"/>
        <v>0.2624354834</v>
      </c>
      <c r="K64" s="26">
        <f t="shared" si="6"/>
        <v>45323</v>
      </c>
      <c r="L64" s="25" t="b">
        <f>and(not(isna(VLOOKUP(A64,PersonAccounts!$A:$A,1,false))))</f>
        <v>1</v>
      </c>
      <c r="M64" s="20"/>
    </row>
    <row r="65">
      <c r="A65" s="6" t="s">
        <v>728</v>
      </c>
      <c r="B65" s="6" t="s">
        <v>2087</v>
      </c>
      <c r="C65" s="21" t="str">
        <f t="shared" si="1"/>
        <v/>
      </c>
      <c r="D65" s="6" t="s">
        <v>2088</v>
      </c>
      <c r="E65" s="22" t="s">
        <v>2105</v>
      </c>
      <c r="F65" s="23" t="s">
        <v>2110</v>
      </c>
      <c r="G65" s="24" t="str">
        <f t="shared" si="2"/>
        <v>Escalated</v>
      </c>
      <c r="H65" s="24" t="str">
        <f t="shared" si="3"/>
        <v>2023-12-03T00:00:00</v>
      </c>
      <c r="I65" s="24" t="str">
        <f t="shared" si="4"/>
        <v/>
      </c>
      <c r="J65" s="25">
        <f t="shared" si="5"/>
        <v>0.3815181859</v>
      </c>
      <c r="K65" s="26">
        <f t="shared" si="6"/>
        <v>45263</v>
      </c>
      <c r="L65" s="25" t="b">
        <f>and(not(isna(VLOOKUP(A65,PersonAccounts!$A:$A,1,false))))</f>
        <v>1</v>
      </c>
      <c r="M65" s="20"/>
    </row>
    <row r="66">
      <c r="A66" s="6" t="s">
        <v>733</v>
      </c>
      <c r="B66" s="6" t="s">
        <v>2075</v>
      </c>
      <c r="C66" s="21">
        <f t="shared" si="1"/>
        <v>4</v>
      </c>
      <c r="D66" s="6" t="s">
        <v>2084</v>
      </c>
      <c r="E66" s="22" t="s">
        <v>2091</v>
      </c>
      <c r="F66" s="22" t="s">
        <v>2092</v>
      </c>
      <c r="G66" s="24" t="str">
        <f t="shared" si="2"/>
        <v>Closed</v>
      </c>
      <c r="H66" s="24" t="str">
        <f t="shared" si="3"/>
        <v>2024-01-15T00:00:00</v>
      </c>
      <c r="I66" s="24" t="str">
        <f t="shared" si="4"/>
        <v>2024-02-13T00:00:00</v>
      </c>
      <c r="J66" s="25">
        <f t="shared" si="5"/>
        <v>0.8060105407</v>
      </c>
      <c r="K66" s="26">
        <f t="shared" si="6"/>
        <v>45306</v>
      </c>
      <c r="L66" s="25" t="b">
        <f>and(not(isna(VLOOKUP(A66,PersonAccounts!$A:$A,1,false))))</f>
        <v>1</v>
      </c>
      <c r="M66" s="20"/>
    </row>
    <row r="67">
      <c r="A67" s="6" t="s">
        <v>737</v>
      </c>
      <c r="B67" s="6" t="s">
        <v>11</v>
      </c>
      <c r="C67" s="21">
        <f t="shared" si="1"/>
        <v>5</v>
      </c>
      <c r="D67" s="6" t="s">
        <v>2076</v>
      </c>
      <c r="E67" s="22" t="s">
        <v>2098</v>
      </c>
      <c r="F67" s="22" t="s">
        <v>2099</v>
      </c>
      <c r="G67" s="24" t="str">
        <f t="shared" si="2"/>
        <v>Closed</v>
      </c>
      <c r="H67" s="24" t="str">
        <f t="shared" si="3"/>
        <v>2023-10-19T00:00:00</v>
      </c>
      <c r="I67" s="24" t="str">
        <f t="shared" si="4"/>
        <v>2024-02-13T00:00:00</v>
      </c>
      <c r="J67" s="25">
        <f t="shared" si="5"/>
        <v>0.9096651934</v>
      </c>
      <c r="K67" s="26">
        <f t="shared" si="6"/>
        <v>45218</v>
      </c>
      <c r="L67" s="25" t="b">
        <f>and(not(isna(VLOOKUP(A67,PersonAccounts!$A:$A,1,false))))</f>
        <v>1</v>
      </c>
      <c r="M67" s="20"/>
    </row>
    <row r="68">
      <c r="A68" s="6" t="s">
        <v>745</v>
      </c>
      <c r="B68" s="6" t="s">
        <v>2075</v>
      </c>
      <c r="C68" s="21" t="str">
        <f t="shared" si="1"/>
        <v/>
      </c>
      <c r="D68" s="6" t="s">
        <v>2088</v>
      </c>
      <c r="E68" s="22" t="s">
        <v>2079</v>
      </c>
      <c r="F68" s="22" t="s">
        <v>2100</v>
      </c>
      <c r="G68" s="24" t="str">
        <f t="shared" si="2"/>
        <v>Escalated</v>
      </c>
      <c r="H68" s="24" t="str">
        <f t="shared" si="3"/>
        <v>2024-01-21T00:00:00</v>
      </c>
      <c r="I68" s="24" t="str">
        <f t="shared" si="4"/>
        <v/>
      </c>
      <c r="J68" s="25">
        <f t="shared" si="5"/>
        <v>0.3535979117</v>
      </c>
      <c r="K68" s="26">
        <f t="shared" si="6"/>
        <v>45312</v>
      </c>
      <c r="L68" s="25" t="b">
        <f>and(not(isna(VLOOKUP(A68,PersonAccounts!$A:$A,1,false))))</f>
        <v>1</v>
      </c>
      <c r="M68" s="20"/>
    </row>
    <row r="69">
      <c r="A69" s="6" t="s">
        <v>755</v>
      </c>
      <c r="B69" s="6" t="s">
        <v>2087</v>
      </c>
      <c r="C69" s="21" t="str">
        <f t="shared" si="1"/>
        <v/>
      </c>
      <c r="D69" s="6" t="s">
        <v>2084</v>
      </c>
      <c r="E69" s="22" t="s">
        <v>2098</v>
      </c>
      <c r="F69" s="22" t="s">
        <v>2099</v>
      </c>
      <c r="G69" s="24" t="str">
        <f t="shared" si="2"/>
        <v>New</v>
      </c>
      <c r="H69" s="24" t="str">
        <f t="shared" si="3"/>
        <v>2023-12-28T00:00:00</v>
      </c>
      <c r="I69" s="24" t="str">
        <f t="shared" si="4"/>
        <v/>
      </c>
      <c r="J69" s="25">
        <f t="shared" si="5"/>
        <v>0.05679244352</v>
      </c>
      <c r="K69" s="26">
        <f t="shared" si="6"/>
        <v>45288</v>
      </c>
      <c r="L69" s="25" t="b">
        <f>and(not(isna(VLOOKUP(A69,PersonAccounts!$A:$A,1,false))))</f>
        <v>1</v>
      </c>
      <c r="M69" s="20"/>
    </row>
    <row r="70">
      <c r="A70" s="6" t="s">
        <v>762</v>
      </c>
      <c r="B70" s="6" t="s">
        <v>2075</v>
      </c>
      <c r="C70" s="21" t="str">
        <f t="shared" si="1"/>
        <v/>
      </c>
      <c r="D70" s="6" t="s">
        <v>2088</v>
      </c>
      <c r="E70" s="22" t="s">
        <v>2096</v>
      </c>
      <c r="F70" s="22" t="s">
        <v>2101</v>
      </c>
      <c r="G70" s="24" t="str">
        <f t="shared" si="2"/>
        <v>Escalated</v>
      </c>
      <c r="H70" s="24" t="str">
        <f t="shared" si="3"/>
        <v>2023-09-10T00:00:00</v>
      </c>
      <c r="I70" s="24" t="str">
        <f t="shared" si="4"/>
        <v/>
      </c>
      <c r="J70" s="25">
        <f t="shared" si="5"/>
        <v>0.5432733897</v>
      </c>
      <c r="K70" s="26">
        <f t="shared" si="6"/>
        <v>45179</v>
      </c>
      <c r="L70" s="25" t="b">
        <f>and(not(isna(VLOOKUP(A70,PersonAccounts!$A:$A,1,false))))</f>
        <v>1</v>
      </c>
      <c r="M70" s="20"/>
    </row>
    <row r="71">
      <c r="A71" s="6" t="s">
        <v>766</v>
      </c>
      <c r="B71" s="6" t="s">
        <v>11</v>
      </c>
      <c r="C71" s="21" t="str">
        <f t="shared" si="1"/>
        <v/>
      </c>
      <c r="D71" s="6" t="s">
        <v>2076</v>
      </c>
      <c r="E71" s="22" t="s">
        <v>2077</v>
      </c>
      <c r="F71" s="23" t="s">
        <v>2093</v>
      </c>
      <c r="G71" s="24" t="str">
        <f t="shared" si="2"/>
        <v>Escalated</v>
      </c>
      <c r="H71" s="24" t="str">
        <f t="shared" si="3"/>
        <v>2023-12-14T00:00:00</v>
      </c>
      <c r="I71" s="24" t="str">
        <f t="shared" si="4"/>
        <v/>
      </c>
      <c r="J71" s="25">
        <f t="shared" si="5"/>
        <v>0.5187945314</v>
      </c>
      <c r="K71" s="26">
        <f t="shared" si="6"/>
        <v>45274</v>
      </c>
      <c r="L71" s="25" t="b">
        <f>and(not(isna(VLOOKUP(A71,PersonAccounts!$A:$A,1,false))))</f>
        <v>1</v>
      </c>
      <c r="M71" s="20"/>
    </row>
    <row r="72">
      <c r="A72" s="6" t="s">
        <v>769</v>
      </c>
      <c r="B72" s="6" t="s">
        <v>2075</v>
      </c>
      <c r="C72" s="21">
        <f t="shared" si="1"/>
        <v>2</v>
      </c>
      <c r="D72" s="6" t="s">
        <v>2084</v>
      </c>
      <c r="E72" s="22" t="s">
        <v>2103</v>
      </c>
      <c r="F72" s="22" t="s">
        <v>2104</v>
      </c>
      <c r="G72" s="24" t="str">
        <f t="shared" si="2"/>
        <v>Closed</v>
      </c>
      <c r="H72" s="24" t="str">
        <f t="shared" si="3"/>
        <v>2024-01-16T00:00:00</v>
      </c>
      <c r="I72" s="24" t="str">
        <f t="shared" si="4"/>
        <v>2024-02-13T00:00:00</v>
      </c>
      <c r="J72" s="25">
        <f t="shared" si="5"/>
        <v>0.8711873724</v>
      </c>
      <c r="K72" s="26">
        <f t="shared" si="6"/>
        <v>45307</v>
      </c>
      <c r="L72" s="25" t="b">
        <f>and(not(isna(VLOOKUP(A72,PersonAccounts!$A:$A,1,false))))</f>
        <v>1</v>
      </c>
      <c r="M72" s="20"/>
    </row>
    <row r="73">
      <c r="A73" s="6" t="s">
        <v>773</v>
      </c>
      <c r="B73" s="6" t="s">
        <v>2075</v>
      </c>
      <c r="C73" s="21">
        <f t="shared" si="1"/>
        <v>3</v>
      </c>
      <c r="D73" s="6" t="s">
        <v>2084</v>
      </c>
      <c r="E73" s="22" t="s">
        <v>2098</v>
      </c>
      <c r="F73" s="22" t="s">
        <v>2115</v>
      </c>
      <c r="G73" s="24" t="str">
        <f t="shared" si="2"/>
        <v>Closed</v>
      </c>
      <c r="H73" s="24" t="str">
        <f t="shared" si="3"/>
        <v>2023-10-29T00:00:00</v>
      </c>
      <c r="I73" s="24" t="str">
        <f t="shared" si="4"/>
        <v>2024-02-13T00:00:00</v>
      </c>
      <c r="J73" s="25">
        <f t="shared" si="5"/>
        <v>0.8150029812</v>
      </c>
      <c r="K73" s="26">
        <f t="shared" si="6"/>
        <v>45228</v>
      </c>
      <c r="L73" s="25" t="b">
        <f>and(not(isna(VLOOKUP(A73,PersonAccounts!$A:$A,1,false))))</f>
        <v>1</v>
      </c>
      <c r="M73" s="20"/>
    </row>
    <row r="74">
      <c r="A74" s="6" t="s">
        <v>791</v>
      </c>
      <c r="B74" s="6" t="s">
        <v>11</v>
      </c>
      <c r="C74" s="21" t="str">
        <f t="shared" si="1"/>
        <v/>
      </c>
      <c r="D74" s="6" t="s">
        <v>2076</v>
      </c>
      <c r="E74" s="22" t="s">
        <v>2082</v>
      </c>
      <c r="F74" s="22" t="s">
        <v>2113</v>
      </c>
      <c r="G74" s="24" t="str">
        <f t="shared" si="2"/>
        <v>Escalated</v>
      </c>
      <c r="H74" s="24" t="str">
        <f t="shared" si="3"/>
        <v>2023-11-30T00:00:00</v>
      </c>
      <c r="I74" s="24" t="str">
        <f t="shared" si="4"/>
        <v/>
      </c>
      <c r="J74" s="25">
        <f t="shared" si="5"/>
        <v>0.7097704361</v>
      </c>
      <c r="K74" s="26">
        <f t="shared" si="6"/>
        <v>45260</v>
      </c>
      <c r="L74" s="25" t="b">
        <f>and(not(isna(VLOOKUP(A74,PersonAccounts!$A:$A,1,false))))</f>
        <v>1</v>
      </c>
      <c r="M74" s="20"/>
    </row>
    <row r="75">
      <c r="A75" s="6" t="s">
        <v>798</v>
      </c>
      <c r="B75" s="6" t="s">
        <v>11</v>
      </c>
      <c r="C75" s="21" t="str">
        <f t="shared" si="1"/>
        <v/>
      </c>
      <c r="D75" s="6" t="s">
        <v>2088</v>
      </c>
      <c r="E75" s="22" t="s">
        <v>2082</v>
      </c>
      <c r="F75" s="22" t="s">
        <v>2083</v>
      </c>
      <c r="G75" s="24" t="str">
        <f t="shared" si="2"/>
        <v>Escalated</v>
      </c>
      <c r="H75" s="24" t="str">
        <f t="shared" si="3"/>
        <v>2023-12-28T00:00:00</v>
      </c>
      <c r="I75" s="24" t="str">
        <f t="shared" si="4"/>
        <v/>
      </c>
      <c r="J75" s="25">
        <f t="shared" si="5"/>
        <v>0.7104539106</v>
      </c>
      <c r="K75" s="26">
        <f t="shared" si="6"/>
        <v>45288</v>
      </c>
      <c r="L75" s="25" t="b">
        <f>and(not(isna(VLOOKUP(A75,PersonAccounts!$A:$A,1,false))))</f>
        <v>1</v>
      </c>
      <c r="M75" s="20"/>
    </row>
    <row r="76">
      <c r="A76" s="6" t="s">
        <v>802</v>
      </c>
      <c r="B76" s="6" t="s">
        <v>2075</v>
      </c>
      <c r="C76" s="21" t="str">
        <f t="shared" si="1"/>
        <v/>
      </c>
      <c r="D76" s="6" t="s">
        <v>2088</v>
      </c>
      <c r="E76" s="22" t="s">
        <v>2085</v>
      </c>
      <c r="F76" s="23" t="s">
        <v>2086</v>
      </c>
      <c r="G76" s="24" t="str">
        <f t="shared" si="2"/>
        <v>Escalated</v>
      </c>
      <c r="H76" s="24" t="str">
        <f t="shared" si="3"/>
        <v>2023-09-28T00:00:00</v>
      </c>
      <c r="I76" s="24" t="str">
        <f t="shared" si="4"/>
        <v/>
      </c>
      <c r="J76" s="25">
        <f t="shared" si="5"/>
        <v>0.6022131578</v>
      </c>
      <c r="K76" s="26">
        <f t="shared" si="6"/>
        <v>45197</v>
      </c>
      <c r="L76" s="25" t="b">
        <f>and(not(isna(VLOOKUP(A76,PersonAccounts!$A:$A,1,false))))</f>
        <v>1</v>
      </c>
      <c r="M76" s="20"/>
    </row>
    <row r="77">
      <c r="A77" s="6" t="s">
        <v>811</v>
      </c>
      <c r="B77" s="6" t="s">
        <v>11</v>
      </c>
      <c r="C77" s="21">
        <f t="shared" si="1"/>
        <v>1</v>
      </c>
      <c r="D77" s="6"/>
      <c r="E77" s="22" t="s">
        <v>2103</v>
      </c>
      <c r="F77" s="22" t="s">
        <v>2108</v>
      </c>
      <c r="G77" s="24" t="str">
        <f t="shared" si="2"/>
        <v>Closed</v>
      </c>
      <c r="H77" s="24" t="str">
        <f t="shared" si="3"/>
        <v>2023-12-07T00:00:00</v>
      </c>
      <c r="I77" s="24" t="str">
        <f t="shared" si="4"/>
        <v>2024-02-13T00:00:00</v>
      </c>
      <c r="J77" s="25">
        <f t="shared" si="5"/>
        <v>0.8772231243</v>
      </c>
      <c r="K77" s="26">
        <f t="shared" si="6"/>
        <v>45267</v>
      </c>
      <c r="L77" s="25" t="b">
        <f>and(not(isna(VLOOKUP(A77,PersonAccounts!$A:$A,1,false))))</f>
        <v>1</v>
      </c>
      <c r="M77" s="20"/>
    </row>
    <row r="78">
      <c r="A78" s="6" t="s">
        <v>811</v>
      </c>
      <c r="B78" s="6" t="s">
        <v>11</v>
      </c>
      <c r="C78" s="21" t="str">
        <f t="shared" si="1"/>
        <v/>
      </c>
      <c r="D78" s="6" t="s">
        <v>2088</v>
      </c>
      <c r="E78" s="22" t="s">
        <v>2098</v>
      </c>
      <c r="F78" s="22" t="s">
        <v>2115</v>
      </c>
      <c r="G78" s="24" t="str">
        <f t="shared" si="2"/>
        <v>Escalated</v>
      </c>
      <c r="H78" s="24" t="str">
        <f t="shared" si="3"/>
        <v>2024-02-05T00:00:00</v>
      </c>
      <c r="I78" s="24" t="str">
        <f t="shared" si="4"/>
        <v/>
      </c>
      <c r="J78" s="25">
        <f t="shared" si="5"/>
        <v>0.3906091074</v>
      </c>
      <c r="K78" s="26">
        <f t="shared" si="6"/>
        <v>45327</v>
      </c>
      <c r="L78" s="25" t="b">
        <f>and(not(isna(VLOOKUP(A78,PersonAccounts!$A:$A,1,false))))</f>
        <v>1</v>
      </c>
      <c r="M78" s="20"/>
    </row>
    <row r="79">
      <c r="A79" s="6" t="s">
        <v>828</v>
      </c>
      <c r="B79" s="6" t="s">
        <v>11</v>
      </c>
      <c r="C79" s="21" t="str">
        <f t="shared" si="1"/>
        <v/>
      </c>
      <c r="D79" s="6" t="s">
        <v>2088</v>
      </c>
      <c r="E79" s="22" t="s">
        <v>2077</v>
      </c>
      <c r="F79" s="23" t="s">
        <v>2116</v>
      </c>
      <c r="G79" s="24" t="str">
        <f t="shared" si="2"/>
        <v>Escalated</v>
      </c>
      <c r="H79" s="24" t="str">
        <f t="shared" si="3"/>
        <v>2023-11-22T00:00:00</v>
      </c>
      <c r="I79" s="24" t="str">
        <f t="shared" si="4"/>
        <v/>
      </c>
      <c r="J79" s="25">
        <f t="shared" si="5"/>
        <v>0.7378404737</v>
      </c>
      <c r="K79" s="26">
        <f t="shared" si="6"/>
        <v>45252</v>
      </c>
      <c r="L79" s="25" t="b">
        <f>and(not(isna(VLOOKUP(A79,PersonAccounts!$A:$A,1,false))))</f>
        <v>1</v>
      </c>
      <c r="M79" s="20"/>
    </row>
    <row r="80">
      <c r="A80" s="6" t="s">
        <v>840</v>
      </c>
      <c r="B80" s="6" t="s">
        <v>2075</v>
      </c>
      <c r="C80" s="21">
        <f t="shared" si="1"/>
        <v>2</v>
      </c>
      <c r="D80" s="6" t="s">
        <v>2088</v>
      </c>
      <c r="E80" s="22" t="s">
        <v>2105</v>
      </c>
      <c r="F80" s="23" t="s">
        <v>2111</v>
      </c>
      <c r="G80" s="24" t="str">
        <f t="shared" si="2"/>
        <v>Closed</v>
      </c>
      <c r="H80" s="24" t="str">
        <f t="shared" si="3"/>
        <v>2023-08-17T00:00:00</v>
      </c>
      <c r="I80" s="24" t="str">
        <f t="shared" si="4"/>
        <v>2024-02-13T00:00:00</v>
      </c>
      <c r="J80" s="25">
        <f t="shared" si="5"/>
        <v>0.8034686836</v>
      </c>
      <c r="K80" s="26">
        <f t="shared" si="6"/>
        <v>45155</v>
      </c>
      <c r="L80" s="25" t="b">
        <f>and(not(isna(VLOOKUP(A80,PersonAccounts!$A:$A,1,false))))</f>
        <v>1</v>
      </c>
      <c r="M80" s="20"/>
    </row>
    <row r="81">
      <c r="A81" s="6" t="s">
        <v>859</v>
      </c>
      <c r="B81" s="6" t="s">
        <v>11</v>
      </c>
      <c r="C81" s="21" t="str">
        <f t="shared" si="1"/>
        <v/>
      </c>
      <c r="D81" s="6" t="s">
        <v>2076</v>
      </c>
      <c r="E81" s="22" t="s">
        <v>2079</v>
      </c>
      <c r="F81" s="22" t="s">
        <v>2100</v>
      </c>
      <c r="G81" s="24" t="str">
        <f t="shared" si="2"/>
        <v>Escalated</v>
      </c>
      <c r="H81" s="24" t="str">
        <f t="shared" si="3"/>
        <v>2023-10-17T00:00:00</v>
      </c>
      <c r="I81" s="24" t="str">
        <f t="shared" si="4"/>
        <v/>
      </c>
      <c r="J81" s="25">
        <f t="shared" si="5"/>
        <v>0.4997009951</v>
      </c>
      <c r="K81" s="26">
        <f t="shared" si="6"/>
        <v>45216</v>
      </c>
      <c r="L81" s="25" t="b">
        <f>and(not(isna(VLOOKUP(A81,PersonAccounts!$A:$A,1,false))))</f>
        <v>1</v>
      </c>
      <c r="M81" s="20"/>
    </row>
    <row r="82">
      <c r="A82" s="6" t="s">
        <v>868</v>
      </c>
      <c r="B82" s="6" t="s">
        <v>11</v>
      </c>
      <c r="C82" s="21" t="str">
        <f t="shared" si="1"/>
        <v/>
      </c>
      <c r="D82" s="6" t="s">
        <v>2076</v>
      </c>
      <c r="E82" s="22" t="s">
        <v>2096</v>
      </c>
      <c r="F82" s="22" t="s">
        <v>2109</v>
      </c>
      <c r="G82" s="24" t="str">
        <f t="shared" si="2"/>
        <v>Escalated</v>
      </c>
      <c r="H82" s="24" t="str">
        <f t="shared" si="3"/>
        <v>2024-01-12T00:00:00</v>
      </c>
      <c r="I82" s="24" t="str">
        <f t="shared" si="4"/>
        <v/>
      </c>
      <c r="J82" s="25">
        <f t="shared" si="5"/>
        <v>0.7691981689</v>
      </c>
      <c r="K82" s="26">
        <f t="shared" si="6"/>
        <v>45303</v>
      </c>
      <c r="L82" s="25" t="b">
        <f>and(not(isna(VLOOKUP(A82,PersonAccounts!$A:$A,1,false))))</f>
        <v>1</v>
      </c>
      <c r="M82" s="20"/>
    </row>
    <row r="83">
      <c r="A83" s="6" t="s">
        <v>880</v>
      </c>
      <c r="B83" s="6" t="s">
        <v>11</v>
      </c>
      <c r="C83" s="21" t="str">
        <f t="shared" si="1"/>
        <v/>
      </c>
      <c r="D83" s="6" t="s">
        <v>2088</v>
      </c>
      <c r="E83" s="22" t="s">
        <v>2105</v>
      </c>
      <c r="F83" s="23" t="s">
        <v>2110</v>
      </c>
      <c r="G83" s="24" t="str">
        <f t="shared" si="2"/>
        <v>Escalated</v>
      </c>
      <c r="H83" s="24" t="str">
        <f t="shared" si="3"/>
        <v>2023-11-19T00:00:00</v>
      </c>
      <c r="I83" s="24" t="str">
        <f t="shared" si="4"/>
        <v/>
      </c>
      <c r="J83" s="25">
        <f t="shared" si="5"/>
        <v>0.356481952</v>
      </c>
      <c r="K83" s="26">
        <f t="shared" si="6"/>
        <v>45249</v>
      </c>
      <c r="L83" s="25" t="b">
        <f>and(not(isna(VLOOKUP(A83,PersonAccounts!$A:$A,1,false))))</f>
        <v>1</v>
      </c>
      <c r="M83" s="20"/>
    </row>
    <row r="84">
      <c r="A84" s="6" t="s">
        <v>890</v>
      </c>
      <c r="B84" s="6" t="s">
        <v>2087</v>
      </c>
      <c r="C84" s="21" t="str">
        <f t="shared" si="1"/>
        <v/>
      </c>
      <c r="D84" s="6" t="s">
        <v>2088</v>
      </c>
      <c r="E84" s="22" t="s">
        <v>2105</v>
      </c>
      <c r="F84" s="23" t="s">
        <v>2106</v>
      </c>
      <c r="G84" s="24" t="str">
        <f t="shared" si="2"/>
        <v>New</v>
      </c>
      <c r="H84" s="24" t="str">
        <f t="shared" si="3"/>
        <v>2024-01-15T00:00:00</v>
      </c>
      <c r="I84" s="24" t="str">
        <f t="shared" si="4"/>
        <v/>
      </c>
      <c r="J84" s="25">
        <f t="shared" si="5"/>
        <v>0.01860664002</v>
      </c>
      <c r="K84" s="26">
        <f t="shared" si="6"/>
        <v>45306</v>
      </c>
      <c r="L84" s="25" t="b">
        <f>and(not(isna(VLOOKUP(A84,PersonAccounts!$A:$A,1,false))))</f>
        <v>1</v>
      </c>
      <c r="M84" s="20"/>
    </row>
    <row r="85">
      <c r="A85" s="6" t="s">
        <v>894</v>
      </c>
      <c r="B85" s="6" t="s">
        <v>11</v>
      </c>
      <c r="C85" s="21">
        <f t="shared" si="1"/>
        <v>4</v>
      </c>
      <c r="D85" s="6" t="s">
        <v>2084</v>
      </c>
      <c r="E85" s="22" t="s">
        <v>2091</v>
      </c>
      <c r="F85" s="22" t="s">
        <v>2095</v>
      </c>
      <c r="G85" s="24" t="str">
        <f t="shared" si="2"/>
        <v>Closed</v>
      </c>
      <c r="H85" s="24" t="str">
        <f t="shared" si="3"/>
        <v>2023-09-05T00:00:00</v>
      </c>
      <c r="I85" s="24" t="str">
        <f t="shared" si="4"/>
        <v>2024-02-13T00:00:00</v>
      </c>
      <c r="J85" s="25">
        <f t="shared" si="5"/>
        <v>0.9166692628</v>
      </c>
      <c r="K85" s="26">
        <f t="shared" si="6"/>
        <v>45174</v>
      </c>
      <c r="L85" s="25" t="b">
        <f>and(not(isna(VLOOKUP(A85,PersonAccounts!$A:$A,1,false))))</f>
        <v>1</v>
      </c>
      <c r="M85" s="20"/>
    </row>
    <row r="86">
      <c r="A86" s="6" t="s">
        <v>897</v>
      </c>
      <c r="B86" s="6" t="s">
        <v>11</v>
      </c>
      <c r="C86" s="21" t="str">
        <f t="shared" si="1"/>
        <v/>
      </c>
      <c r="D86" s="6" t="s">
        <v>2088</v>
      </c>
      <c r="E86" s="22" t="s">
        <v>2085</v>
      </c>
      <c r="F86" s="23" t="s">
        <v>2107</v>
      </c>
      <c r="G86" s="24" t="str">
        <f t="shared" si="2"/>
        <v>Escalated</v>
      </c>
      <c r="H86" s="24" t="str">
        <f t="shared" si="3"/>
        <v>2023-12-08T00:00:00</v>
      </c>
      <c r="I86" s="24" t="str">
        <f t="shared" si="4"/>
        <v/>
      </c>
      <c r="J86" s="25">
        <f t="shared" si="5"/>
        <v>0.652680256</v>
      </c>
      <c r="K86" s="26">
        <f t="shared" si="6"/>
        <v>45268</v>
      </c>
      <c r="L86" s="25" t="b">
        <f>and(not(isna(VLOOKUP(A86,PersonAccounts!$A:$A,1,false))))</f>
        <v>1</v>
      </c>
      <c r="M86" s="20"/>
    </row>
    <row r="87">
      <c r="A87" s="6" t="s">
        <v>907</v>
      </c>
      <c r="B87" s="6" t="s">
        <v>2087</v>
      </c>
      <c r="C87" s="21" t="str">
        <f t="shared" si="1"/>
        <v/>
      </c>
      <c r="D87" s="6" t="s">
        <v>2076</v>
      </c>
      <c r="E87" s="22" t="s">
        <v>2077</v>
      </c>
      <c r="F87" s="23" t="s">
        <v>2116</v>
      </c>
      <c r="G87" s="24" t="str">
        <f t="shared" si="2"/>
        <v>Escalated</v>
      </c>
      <c r="H87" s="24" t="str">
        <f t="shared" si="3"/>
        <v>2023-09-23T00:00:00</v>
      </c>
      <c r="I87" s="24" t="str">
        <f t="shared" si="4"/>
        <v/>
      </c>
      <c r="J87" s="25">
        <f t="shared" si="5"/>
        <v>0.5393416358</v>
      </c>
      <c r="K87" s="26">
        <f t="shared" si="6"/>
        <v>45192</v>
      </c>
      <c r="L87" s="25" t="b">
        <f>and(not(isna(VLOOKUP(A87,PersonAccounts!$A:$A,1,false))))</f>
        <v>1</v>
      </c>
      <c r="M87" s="20"/>
    </row>
    <row r="88">
      <c r="A88" s="6" t="s">
        <v>915</v>
      </c>
      <c r="B88" s="6" t="s">
        <v>2075</v>
      </c>
      <c r="C88" s="21" t="str">
        <f t="shared" si="1"/>
        <v/>
      </c>
      <c r="D88" s="6" t="s">
        <v>2088</v>
      </c>
      <c r="E88" s="22" t="s">
        <v>2082</v>
      </c>
      <c r="F88" s="22" t="s">
        <v>2114</v>
      </c>
      <c r="G88" s="24" t="str">
        <f t="shared" si="2"/>
        <v>Escalated</v>
      </c>
      <c r="H88" s="24" t="str">
        <f t="shared" si="3"/>
        <v>2024-02-07T00:00:00</v>
      </c>
      <c r="I88" s="24" t="str">
        <f t="shared" si="4"/>
        <v/>
      </c>
      <c r="J88" s="25">
        <f t="shared" si="5"/>
        <v>0.7710123564</v>
      </c>
      <c r="K88" s="26">
        <f t="shared" si="6"/>
        <v>45329</v>
      </c>
      <c r="L88" s="25" t="b">
        <f>and(not(isna(VLOOKUP(A88,PersonAccounts!$A:$A,1,false))))</f>
        <v>1</v>
      </c>
      <c r="M88" s="20"/>
    </row>
    <row r="89">
      <c r="A89" s="6" t="s">
        <v>922</v>
      </c>
      <c r="B89" s="6" t="s">
        <v>2075</v>
      </c>
      <c r="C89" s="21" t="str">
        <f t="shared" si="1"/>
        <v/>
      </c>
      <c r="D89" s="6"/>
      <c r="E89" s="22" t="s">
        <v>2091</v>
      </c>
      <c r="F89" s="22" t="s">
        <v>2094</v>
      </c>
      <c r="G89" s="24" t="str">
        <f t="shared" si="2"/>
        <v>Escalated</v>
      </c>
      <c r="H89" s="24" t="str">
        <f t="shared" si="3"/>
        <v>2023-12-15T00:00:00</v>
      </c>
      <c r="I89" s="24" t="str">
        <f t="shared" si="4"/>
        <v/>
      </c>
      <c r="J89" s="25">
        <f t="shared" si="5"/>
        <v>0.2854255439</v>
      </c>
      <c r="K89" s="26">
        <f t="shared" si="6"/>
        <v>45275</v>
      </c>
      <c r="L89" s="25" t="b">
        <f>and(not(isna(VLOOKUP(A89,PersonAccounts!$A:$A,1,false))))</f>
        <v>1</v>
      </c>
      <c r="M89" s="20"/>
    </row>
    <row r="90">
      <c r="A90" s="6" t="s">
        <v>922</v>
      </c>
      <c r="B90" s="6" t="s">
        <v>2075</v>
      </c>
      <c r="C90" s="21" t="str">
        <f t="shared" si="1"/>
        <v/>
      </c>
      <c r="D90" s="6" t="s">
        <v>2088</v>
      </c>
      <c r="E90" s="22" t="s">
        <v>2098</v>
      </c>
      <c r="F90" s="22" t="s">
        <v>2099</v>
      </c>
      <c r="G90" s="24" t="str">
        <f t="shared" si="2"/>
        <v>New</v>
      </c>
      <c r="H90" s="24" t="str">
        <f t="shared" si="3"/>
        <v>2024-01-29T00:00:00</v>
      </c>
      <c r="I90" s="24" t="str">
        <f t="shared" si="4"/>
        <v/>
      </c>
      <c r="J90" s="25">
        <f t="shared" si="5"/>
        <v>0.04877590786</v>
      </c>
      <c r="K90" s="26">
        <f t="shared" si="6"/>
        <v>45320</v>
      </c>
      <c r="L90" s="25" t="b">
        <f>and(not(isna(VLOOKUP(A90,PersonAccounts!$A:$A,1,false))))</f>
        <v>1</v>
      </c>
      <c r="M90" s="20"/>
    </row>
    <row r="91">
      <c r="A91" s="6" t="s">
        <v>926</v>
      </c>
      <c r="B91" s="6" t="s">
        <v>11</v>
      </c>
      <c r="C91" s="21" t="str">
        <f t="shared" si="1"/>
        <v/>
      </c>
      <c r="D91" s="6" t="s">
        <v>2088</v>
      </c>
      <c r="E91" s="22" t="s">
        <v>2089</v>
      </c>
      <c r="F91" s="22" t="s">
        <v>2102</v>
      </c>
      <c r="G91" s="24" t="str">
        <f t="shared" si="2"/>
        <v>Escalated</v>
      </c>
      <c r="H91" s="24" t="str">
        <f t="shared" si="3"/>
        <v>2024-01-26T00:00:00</v>
      </c>
      <c r="I91" s="24" t="str">
        <f t="shared" si="4"/>
        <v/>
      </c>
      <c r="J91" s="25">
        <f t="shared" si="5"/>
        <v>0.2039142787</v>
      </c>
      <c r="K91" s="26">
        <f t="shared" si="6"/>
        <v>45317</v>
      </c>
      <c r="L91" s="25" t="b">
        <f>and(not(isna(VLOOKUP(A91,PersonAccounts!$A:$A,1,false))))</f>
        <v>1</v>
      </c>
      <c r="M91" s="20"/>
    </row>
    <row r="92">
      <c r="A92" s="6" t="s">
        <v>929</v>
      </c>
      <c r="B92" s="6" t="s">
        <v>2075</v>
      </c>
      <c r="C92" s="21" t="str">
        <f t="shared" si="1"/>
        <v/>
      </c>
      <c r="D92" s="6" t="s">
        <v>2084</v>
      </c>
      <c r="E92" s="22" t="s">
        <v>2089</v>
      </c>
      <c r="F92" s="23" t="s">
        <v>2090</v>
      </c>
      <c r="G92" s="24" t="str">
        <f t="shared" si="2"/>
        <v>Escalated</v>
      </c>
      <c r="H92" s="24" t="str">
        <f t="shared" si="3"/>
        <v>2023-09-30T00:00:00</v>
      </c>
      <c r="I92" s="24" t="str">
        <f t="shared" si="4"/>
        <v/>
      </c>
      <c r="J92" s="25">
        <f t="shared" si="5"/>
        <v>0.2114854447</v>
      </c>
      <c r="K92" s="26">
        <f t="shared" si="6"/>
        <v>45199</v>
      </c>
      <c r="L92" s="25" t="b">
        <f>and(not(isna(VLOOKUP(A92,PersonAccounts!$A:$A,1,false))))</f>
        <v>1</v>
      </c>
      <c r="M92" s="20"/>
    </row>
    <row r="93">
      <c r="A93" s="6" t="s">
        <v>929</v>
      </c>
      <c r="B93" s="6" t="s">
        <v>2087</v>
      </c>
      <c r="C93" s="21" t="str">
        <f t="shared" si="1"/>
        <v/>
      </c>
      <c r="D93" s="6" t="s">
        <v>2084</v>
      </c>
      <c r="E93" s="22" t="s">
        <v>2103</v>
      </c>
      <c r="F93" s="22" t="s">
        <v>2104</v>
      </c>
      <c r="G93" s="24" t="str">
        <f t="shared" si="2"/>
        <v>Working</v>
      </c>
      <c r="H93" s="24" t="str">
        <f t="shared" si="3"/>
        <v>2024-01-16T00:00:00</v>
      </c>
      <c r="I93" s="24" t="str">
        <f t="shared" si="4"/>
        <v/>
      </c>
      <c r="J93" s="25">
        <f t="shared" si="5"/>
        <v>0.1953596362</v>
      </c>
      <c r="K93" s="26">
        <f t="shared" si="6"/>
        <v>45307</v>
      </c>
      <c r="L93" s="25" t="b">
        <f>and(not(isna(VLOOKUP(A93,PersonAccounts!$A:$A,1,false))))</f>
        <v>1</v>
      </c>
      <c r="M93" s="20"/>
    </row>
    <row r="94">
      <c r="A94" s="6" t="s">
        <v>937</v>
      </c>
      <c r="B94" s="6" t="s">
        <v>2075</v>
      </c>
      <c r="C94" s="21" t="str">
        <f t="shared" si="1"/>
        <v/>
      </c>
      <c r="D94" s="6" t="s">
        <v>2088</v>
      </c>
      <c r="E94" s="22" t="s">
        <v>2082</v>
      </c>
      <c r="F94" s="22" t="s">
        <v>2114</v>
      </c>
      <c r="G94" s="24" t="str">
        <f t="shared" si="2"/>
        <v>Escalated</v>
      </c>
      <c r="H94" s="24" t="str">
        <f t="shared" si="3"/>
        <v>2023-11-27T00:00:00</v>
      </c>
      <c r="I94" s="24" t="str">
        <f t="shared" si="4"/>
        <v/>
      </c>
      <c r="J94" s="25">
        <f t="shared" si="5"/>
        <v>0.6606470278</v>
      </c>
      <c r="K94" s="26">
        <f t="shared" si="6"/>
        <v>45257</v>
      </c>
      <c r="L94" s="25" t="b">
        <f>and(not(isna(VLOOKUP(A94,PersonAccounts!$A:$A,1,false))))</f>
        <v>1</v>
      </c>
      <c r="M94" s="20"/>
    </row>
    <row r="95">
      <c r="A95" s="6" t="s">
        <v>941</v>
      </c>
      <c r="B95" s="6" t="s">
        <v>11</v>
      </c>
      <c r="C95" s="21" t="str">
        <f t="shared" si="1"/>
        <v/>
      </c>
      <c r="D95" s="6" t="s">
        <v>2088</v>
      </c>
      <c r="E95" s="22" t="s">
        <v>2082</v>
      </c>
      <c r="F95" s="22" t="s">
        <v>2114</v>
      </c>
      <c r="G95" s="24" t="str">
        <f t="shared" si="2"/>
        <v>Escalated</v>
      </c>
      <c r="H95" s="24" t="str">
        <f t="shared" si="3"/>
        <v>2023-11-08T00:00:00</v>
      </c>
      <c r="I95" s="24" t="str">
        <f t="shared" si="4"/>
        <v/>
      </c>
      <c r="J95" s="25">
        <f t="shared" si="5"/>
        <v>0.4607422855</v>
      </c>
      <c r="K95" s="26">
        <f t="shared" si="6"/>
        <v>45238</v>
      </c>
      <c r="L95" s="25" t="b">
        <f>and(not(isna(VLOOKUP(A95,PersonAccounts!$A:$A,1,false))))</f>
        <v>1</v>
      </c>
      <c r="M95" s="20"/>
    </row>
    <row r="96">
      <c r="A96" s="6" t="s">
        <v>944</v>
      </c>
      <c r="B96" s="6" t="s">
        <v>2075</v>
      </c>
      <c r="C96" s="21" t="str">
        <f t="shared" si="1"/>
        <v/>
      </c>
      <c r="D96" s="6" t="s">
        <v>2076</v>
      </c>
      <c r="E96" s="22" t="s">
        <v>2089</v>
      </c>
      <c r="F96" s="23" t="s">
        <v>2090</v>
      </c>
      <c r="G96" s="24" t="str">
        <f t="shared" si="2"/>
        <v>Escalated</v>
      </c>
      <c r="H96" s="24" t="str">
        <f t="shared" si="3"/>
        <v>2024-01-23T00:00:00</v>
      </c>
      <c r="I96" s="24" t="str">
        <f t="shared" si="4"/>
        <v/>
      </c>
      <c r="J96" s="25">
        <f t="shared" si="5"/>
        <v>0.3514974608</v>
      </c>
      <c r="K96" s="26">
        <f t="shared" si="6"/>
        <v>45314</v>
      </c>
      <c r="L96" s="25" t="b">
        <f>and(not(isna(VLOOKUP(A96,PersonAccounts!$A:$A,1,false))))</f>
        <v>1</v>
      </c>
      <c r="M96" s="20"/>
    </row>
    <row r="97">
      <c r="A97" s="6" t="s">
        <v>948</v>
      </c>
      <c r="B97" s="6" t="s">
        <v>2075</v>
      </c>
      <c r="C97" s="21" t="str">
        <f t="shared" si="1"/>
        <v/>
      </c>
      <c r="D97" s="6" t="s">
        <v>2076</v>
      </c>
      <c r="E97" s="22" t="s">
        <v>2091</v>
      </c>
      <c r="F97" s="22" t="s">
        <v>2094</v>
      </c>
      <c r="G97" s="24" t="str">
        <f t="shared" si="2"/>
        <v>Escalated</v>
      </c>
      <c r="H97" s="24" t="str">
        <f t="shared" si="3"/>
        <v>2023-09-07T00:00:00</v>
      </c>
      <c r="I97" s="24" t="str">
        <f t="shared" si="4"/>
        <v/>
      </c>
      <c r="J97" s="25">
        <f t="shared" si="5"/>
        <v>0.737173636</v>
      </c>
      <c r="K97" s="26">
        <f t="shared" si="6"/>
        <v>45176</v>
      </c>
      <c r="L97" s="25" t="b">
        <f>and(not(isna(VLOOKUP(A97,PersonAccounts!$A:$A,1,false))))</f>
        <v>1</v>
      </c>
      <c r="M97" s="20"/>
    </row>
    <row r="98">
      <c r="A98" s="6" t="s">
        <v>982</v>
      </c>
      <c r="B98" s="6" t="s">
        <v>11</v>
      </c>
      <c r="C98" s="21" t="str">
        <f t="shared" si="1"/>
        <v/>
      </c>
      <c r="D98" s="6" t="s">
        <v>2084</v>
      </c>
      <c r="E98" s="22" t="s">
        <v>2103</v>
      </c>
      <c r="F98" s="22" t="s">
        <v>2108</v>
      </c>
      <c r="G98" s="24" t="str">
        <f t="shared" si="2"/>
        <v>Escalated</v>
      </c>
      <c r="H98" s="24" t="str">
        <f t="shared" si="3"/>
        <v>2023-09-19T00:00:00</v>
      </c>
      <c r="I98" s="24" t="str">
        <f t="shared" si="4"/>
        <v/>
      </c>
      <c r="J98" s="25">
        <f t="shared" si="5"/>
        <v>0.296270112</v>
      </c>
      <c r="K98" s="26">
        <f t="shared" si="6"/>
        <v>45188</v>
      </c>
      <c r="L98" s="25" t="b">
        <f>and(not(isna(VLOOKUP(A98,PersonAccounts!$A:$A,1,false))))</f>
        <v>1</v>
      </c>
      <c r="M98" s="20"/>
    </row>
    <row r="99">
      <c r="A99" s="6" t="s">
        <v>982</v>
      </c>
      <c r="B99" s="6" t="s">
        <v>2075</v>
      </c>
      <c r="C99" s="21" t="str">
        <f t="shared" si="1"/>
        <v/>
      </c>
      <c r="D99" s="6" t="s">
        <v>2076</v>
      </c>
      <c r="E99" s="22" t="s">
        <v>2103</v>
      </c>
      <c r="F99" s="22" t="s">
        <v>2108</v>
      </c>
      <c r="G99" s="24" t="str">
        <f t="shared" si="2"/>
        <v>New</v>
      </c>
      <c r="H99" s="24" t="str">
        <f t="shared" si="3"/>
        <v>2023-10-27T00:00:00</v>
      </c>
      <c r="I99" s="24" t="str">
        <f t="shared" si="4"/>
        <v/>
      </c>
      <c r="J99" s="25">
        <f t="shared" si="5"/>
        <v>0.03047769838</v>
      </c>
      <c r="K99" s="26">
        <f t="shared" si="6"/>
        <v>45226</v>
      </c>
      <c r="L99" s="25" t="b">
        <f>and(not(isna(VLOOKUP(A99,PersonAccounts!$A:$A,1,false))))</f>
        <v>1</v>
      </c>
      <c r="M99" s="20"/>
    </row>
    <row r="100">
      <c r="A100" s="6" t="s">
        <v>982</v>
      </c>
      <c r="B100" s="6" t="s">
        <v>2075</v>
      </c>
      <c r="C100" s="21" t="str">
        <f t="shared" si="1"/>
        <v/>
      </c>
      <c r="D100" s="6" t="s">
        <v>2088</v>
      </c>
      <c r="E100" s="22" t="s">
        <v>2096</v>
      </c>
      <c r="F100" s="22" t="s">
        <v>2109</v>
      </c>
      <c r="G100" s="24" t="str">
        <f t="shared" si="2"/>
        <v>Escalated</v>
      </c>
      <c r="H100" s="24" t="str">
        <f t="shared" si="3"/>
        <v>2024-01-26T00:00:00</v>
      </c>
      <c r="I100" s="24" t="str">
        <f t="shared" si="4"/>
        <v/>
      </c>
      <c r="J100" s="25">
        <f t="shared" si="5"/>
        <v>0.4708012949</v>
      </c>
      <c r="K100" s="26">
        <f t="shared" si="6"/>
        <v>45317</v>
      </c>
      <c r="L100" s="25" t="b">
        <f>and(not(isna(VLOOKUP(A100,PersonAccounts!$A:$A,1,false))))</f>
        <v>1</v>
      </c>
      <c r="M100" s="20"/>
    </row>
    <row r="101">
      <c r="A101" s="6" t="s">
        <v>986</v>
      </c>
      <c r="B101" s="6" t="s">
        <v>2087</v>
      </c>
      <c r="C101" s="21" t="str">
        <f t="shared" si="1"/>
        <v/>
      </c>
      <c r="D101" s="6" t="s">
        <v>2088</v>
      </c>
      <c r="E101" s="22" t="s">
        <v>2096</v>
      </c>
      <c r="F101" s="22" t="s">
        <v>2101</v>
      </c>
      <c r="G101" s="24" t="str">
        <f t="shared" si="2"/>
        <v>Escalated</v>
      </c>
      <c r="H101" s="24" t="str">
        <f t="shared" si="3"/>
        <v>2023-10-25T00:00:00</v>
      </c>
      <c r="I101" s="24" t="str">
        <f t="shared" si="4"/>
        <v/>
      </c>
      <c r="J101" s="25">
        <f t="shared" si="5"/>
        <v>0.2193619299</v>
      </c>
      <c r="K101" s="26">
        <f t="shared" si="6"/>
        <v>45224</v>
      </c>
      <c r="L101" s="25" t="b">
        <f>and(not(isna(VLOOKUP(A101,PersonAccounts!$A:$A,1,false))))</f>
        <v>1</v>
      </c>
      <c r="M101" s="20"/>
    </row>
    <row r="102">
      <c r="A102" s="6" t="s">
        <v>995</v>
      </c>
      <c r="B102" s="6" t="s">
        <v>2075</v>
      </c>
      <c r="C102" s="21" t="str">
        <f t="shared" si="1"/>
        <v/>
      </c>
      <c r="D102" s="6" t="s">
        <v>2084</v>
      </c>
      <c r="E102" s="22" t="s">
        <v>2079</v>
      </c>
      <c r="F102" s="22" t="s">
        <v>2080</v>
      </c>
      <c r="G102" s="24" t="str">
        <f t="shared" si="2"/>
        <v>Escalated</v>
      </c>
      <c r="H102" s="24" t="str">
        <f t="shared" si="3"/>
        <v>2024-02-02T00:00:00</v>
      </c>
      <c r="I102" s="24" t="str">
        <f t="shared" si="4"/>
        <v/>
      </c>
      <c r="J102" s="25">
        <f t="shared" si="5"/>
        <v>0.2249424723</v>
      </c>
      <c r="K102" s="26">
        <f t="shared" si="6"/>
        <v>45324</v>
      </c>
      <c r="L102" s="25" t="b">
        <f>and(not(isna(VLOOKUP(A102,PersonAccounts!$A:$A,1,false))))</f>
        <v>1</v>
      </c>
      <c r="M102" s="20"/>
    </row>
    <row r="103">
      <c r="A103" s="6" t="s">
        <v>999</v>
      </c>
      <c r="B103" s="6" t="s">
        <v>11</v>
      </c>
      <c r="C103" s="21" t="str">
        <f t="shared" si="1"/>
        <v/>
      </c>
      <c r="D103" s="6" t="s">
        <v>2088</v>
      </c>
      <c r="E103" s="22" t="s">
        <v>2091</v>
      </c>
      <c r="F103" s="22" t="s">
        <v>2092</v>
      </c>
      <c r="G103" s="24" t="str">
        <f t="shared" si="2"/>
        <v>Escalated</v>
      </c>
      <c r="H103" s="24" t="str">
        <f t="shared" si="3"/>
        <v>2024-01-27T00:00:00</v>
      </c>
      <c r="I103" s="24" t="str">
        <f t="shared" si="4"/>
        <v/>
      </c>
      <c r="J103" s="25">
        <f t="shared" si="5"/>
        <v>0.7705603425</v>
      </c>
      <c r="K103" s="26">
        <f t="shared" si="6"/>
        <v>45318</v>
      </c>
      <c r="L103" s="25" t="b">
        <f>and(not(isna(VLOOKUP(A103,PersonAccounts!$A:$A,1,false))))</f>
        <v>1</v>
      </c>
      <c r="M103" s="20"/>
    </row>
    <row r="104">
      <c r="A104" s="6" t="s">
        <v>1002</v>
      </c>
      <c r="B104" s="6" t="s">
        <v>2087</v>
      </c>
      <c r="C104" s="21" t="str">
        <f t="shared" si="1"/>
        <v/>
      </c>
      <c r="D104" s="6" t="s">
        <v>2084</v>
      </c>
      <c r="E104" s="22" t="s">
        <v>2079</v>
      </c>
      <c r="F104" s="22" t="s">
        <v>2081</v>
      </c>
      <c r="G104" s="24" t="str">
        <f t="shared" si="2"/>
        <v>Escalated</v>
      </c>
      <c r="H104" s="24" t="str">
        <f t="shared" si="3"/>
        <v>2023-12-03T00:00:00</v>
      </c>
      <c r="I104" s="24" t="str">
        <f t="shared" si="4"/>
        <v/>
      </c>
      <c r="J104" s="25">
        <f t="shared" si="5"/>
        <v>0.6524257191</v>
      </c>
      <c r="K104" s="26">
        <f t="shared" si="6"/>
        <v>45263</v>
      </c>
      <c r="L104" s="25" t="b">
        <f>and(not(isna(VLOOKUP(A104,PersonAccounts!$A:$A,1,false))))</f>
        <v>1</v>
      </c>
      <c r="M104" s="20"/>
    </row>
    <row r="105">
      <c r="A105" s="6" t="s">
        <v>1013</v>
      </c>
      <c r="B105" s="6" t="s">
        <v>2087</v>
      </c>
      <c r="C105" s="21" t="str">
        <f t="shared" si="1"/>
        <v/>
      </c>
      <c r="D105" s="6" t="s">
        <v>2088</v>
      </c>
      <c r="E105" s="22" t="s">
        <v>2077</v>
      </c>
      <c r="F105" s="23" t="s">
        <v>2116</v>
      </c>
      <c r="G105" s="24" t="str">
        <f t="shared" si="2"/>
        <v>Escalated</v>
      </c>
      <c r="H105" s="24" t="str">
        <f t="shared" si="3"/>
        <v>2023-09-25T00:00:00</v>
      </c>
      <c r="I105" s="24" t="str">
        <f t="shared" si="4"/>
        <v/>
      </c>
      <c r="J105" s="25">
        <f t="shared" si="5"/>
        <v>0.3660877565</v>
      </c>
      <c r="K105" s="26">
        <f t="shared" si="6"/>
        <v>45194</v>
      </c>
      <c r="L105" s="25" t="b">
        <f>and(not(isna(VLOOKUP(A105,PersonAccounts!$A:$A,1,false))))</f>
        <v>1</v>
      </c>
      <c r="M105" s="20"/>
    </row>
    <row r="106">
      <c r="A106" s="6" t="s">
        <v>1025</v>
      </c>
      <c r="B106" s="6" t="s">
        <v>11</v>
      </c>
      <c r="C106" s="21" t="str">
        <f t="shared" si="1"/>
        <v/>
      </c>
      <c r="D106" s="6" t="s">
        <v>2076</v>
      </c>
      <c r="E106" s="22" t="s">
        <v>2082</v>
      </c>
      <c r="F106" s="22" t="s">
        <v>2113</v>
      </c>
      <c r="G106" s="24" t="str">
        <f t="shared" si="2"/>
        <v>Escalated</v>
      </c>
      <c r="H106" s="24" t="str">
        <f t="shared" si="3"/>
        <v>2023-11-11T00:00:00</v>
      </c>
      <c r="I106" s="24" t="str">
        <f t="shared" si="4"/>
        <v/>
      </c>
      <c r="J106" s="25">
        <f t="shared" si="5"/>
        <v>0.455927667</v>
      </c>
      <c r="K106" s="26">
        <f t="shared" si="6"/>
        <v>45241</v>
      </c>
      <c r="L106" s="25" t="b">
        <f>and(not(isna(VLOOKUP(A106,PersonAccounts!$A:$A,1,false))))</f>
        <v>1</v>
      </c>
      <c r="M106" s="20"/>
    </row>
    <row r="107">
      <c r="A107" s="6" t="s">
        <v>1028</v>
      </c>
      <c r="B107" s="6" t="s">
        <v>2075</v>
      </c>
      <c r="C107" s="21" t="str">
        <f t="shared" si="1"/>
        <v/>
      </c>
      <c r="D107" s="6" t="s">
        <v>2088</v>
      </c>
      <c r="E107" s="22" t="s">
        <v>2098</v>
      </c>
      <c r="F107" s="22" t="s">
        <v>2099</v>
      </c>
      <c r="G107" s="24" t="str">
        <f t="shared" si="2"/>
        <v>Escalated</v>
      </c>
      <c r="H107" s="24" t="str">
        <f t="shared" si="3"/>
        <v>2024-01-04T00:00:00</v>
      </c>
      <c r="I107" s="24" t="str">
        <f t="shared" si="4"/>
        <v/>
      </c>
      <c r="J107" s="25">
        <f t="shared" si="5"/>
        <v>0.7027783474</v>
      </c>
      <c r="K107" s="26">
        <f t="shared" si="6"/>
        <v>45295</v>
      </c>
      <c r="L107" s="25" t="b">
        <f>and(not(isna(VLOOKUP(A107,PersonAccounts!$A:$A,1,false))))</f>
        <v>1</v>
      </c>
      <c r="M107" s="20"/>
    </row>
    <row r="108">
      <c r="A108" s="6" t="s">
        <v>1036</v>
      </c>
      <c r="B108" s="6" t="s">
        <v>2075</v>
      </c>
      <c r="C108" s="21" t="str">
        <f t="shared" si="1"/>
        <v/>
      </c>
      <c r="D108" s="6" t="s">
        <v>2084</v>
      </c>
      <c r="E108" s="22" t="s">
        <v>2098</v>
      </c>
      <c r="F108" s="22" t="s">
        <v>2115</v>
      </c>
      <c r="G108" s="24" t="str">
        <f t="shared" si="2"/>
        <v>Working</v>
      </c>
      <c r="H108" s="24" t="str">
        <f t="shared" si="3"/>
        <v>2023-09-20T00:00:00</v>
      </c>
      <c r="I108" s="24" t="str">
        <f t="shared" si="4"/>
        <v/>
      </c>
      <c r="J108" s="25">
        <f t="shared" si="5"/>
        <v>0.168596185</v>
      </c>
      <c r="K108" s="26">
        <f t="shared" si="6"/>
        <v>45189</v>
      </c>
      <c r="L108" s="25" t="b">
        <f>and(not(isna(VLOOKUP(A108,PersonAccounts!$A:$A,1,false))))</f>
        <v>1</v>
      </c>
      <c r="M108" s="20"/>
    </row>
    <row r="109">
      <c r="A109" s="6" t="s">
        <v>1044</v>
      </c>
      <c r="B109" s="6" t="s">
        <v>2075</v>
      </c>
      <c r="C109" s="21" t="str">
        <f t="shared" si="1"/>
        <v/>
      </c>
      <c r="D109" s="6" t="s">
        <v>2088</v>
      </c>
      <c r="E109" s="22" t="s">
        <v>2098</v>
      </c>
      <c r="F109" s="22" t="s">
        <v>2115</v>
      </c>
      <c r="G109" s="24" t="str">
        <f t="shared" si="2"/>
        <v>Escalated</v>
      </c>
      <c r="H109" s="24" t="str">
        <f t="shared" si="3"/>
        <v>2023-09-05T00:00:00</v>
      </c>
      <c r="I109" s="24" t="str">
        <f t="shared" si="4"/>
        <v/>
      </c>
      <c r="J109" s="25">
        <f t="shared" si="5"/>
        <v>0.2339137952</v>
      </c>
      <c r="K109" s="26">
        <f t="shared" si="6"/>
        <v>45174</v>
      </c>
      <c r="L109" s="25" t="b">
        <f>and(not(isna(VLOOKUP(A109,PersonAccounts!$A:$A,1,false))))</f>
        <v>1</v>
      </c>
      <c r="M109" s="20"/>
    </row>
    <row r="110">
      <c r="A110" s="6" t="s">
        <v>1048</v>
      </c>
      <c r="B110" s="6" t="s">
        <v>11</v>
      </c>
      <c r="C110" s="21" t="str">
        <f t="shared" si="1"/>
        <v/>
      </c>
      <c r="D110" s="6" t="s">
        <v>2084</v>
      </c>
      <c r="E110" s="22" t="s">
        <v>2077</v>
      </c>
      <c r="F110" s="23" t="s">
        <v>2093</v>
      </c>
      <c r="G110" s="24" t="str">
        <f t="shared" si="2"/>
        <v>Escalated</v>
      </c>
      <c r="H110" s="24" t="str">
        <f t="shared" si="3"/>
        <v>2023-10-07T00:00:00</v>
      </c>
      <c r="I110" s="24" t="str">
        <f t="shared" si="4"/>
        <v/>
      </c>
      <c r="J110" s="25">
        <f t="shared" si="5"/>
        <v>0.7628790091</v>
      </c>
      <c r="K110" s="26">
        <f t="shared" si="6"/>
        <v>45206</v>
      </c>
      <c r="L110" s="25" t="b">
        <f>and(not(isna(VLOOKUP(A110,PersonAccounts!$A:$A,1,false))))</f>
        <v>1</v>
      </c>
      <c r="M110" s="20"/>
    </row>
    <row r="111">
      <c r="A111" s="6" t="s">
        <v>1059</v>
      </c>
      <c r="B111" s="6" t="s">
        <v>11</v>
      </c>
      <c r="C111" s="21" t="str">
        <f t="shared" si="1"/>
        <v/>
      </c>
      <c r="D111" s="6"/>
      <c r="E111" s="22" t="s">
        <v>2105</v>
      </c>
      <c r="F111" s="23" t="s">
        <v>2110</v>
      </c>
      <c r="G111" s="24" t="str">
        <f t="shared" si="2"/>
        <v>Escalated</v>
      </c>
      <c r="H111" s="24" t="str">
        <f t="shared" si="3"/>
        <v>2023-09-29T00:00:00</v>
      </c>
      <c r="I111" s="24" t="str">
        <f t="shared" si="4"/>
        <v/>
      </c>
      <c r="J111" s="25">
        <f t="shared" si="5"/>
        <v>0.5394217059</v>
      </c>
      <c r="K111" s="26">
        <f t="shared" si="6"/>
        <v>45198</v>
      </c>
      <c r="L111" s="25" t="b">
        <f>and(not(isna(VLOOKUP(A111,PersonAccounts!$A:$A,1,false))))</f>
        <v>1</v>
      </c>
      <c r="M111" s="20"/>
    </row>
    <row r="112">
      <c r="A112" s="6" t="s">
        <v>1082</v>
      </c>
      <c r="B112" s="6" t="s">
        <v>11</v>
      </c>
      <c r="C112" s="21" t="str">
        <f t="shared" si="1"/>
        <v/>
      </c>
      <c r="D112" s="6" t="s">
        <v>2088</v>
      </c>
      <c r="E112" s="22" t="s">
        <v>2103</v>
      </c>
      <c r="F112" s="22" t="s">
        <v>2104</v>
      </c>
      <c r="G112" s="24" t="str">
        <f t="shared" si="2"/>
        <v>Escalated</v>
      </c>
      <c r="H112" s="24" t="str">
        <f t="shared" si="3"/>
        <v>2023-12-12T00:00:00</v>
      </c>
      <c r="I112" s="24" t="str">
        <f t="shared" si="4"/>
        <v/>
      </c>
      <c r="J112" s="25">
        <f t="shared" si="5"/>
        <v>0.6178813429</v>
      </c>
      <c r="K112" s="26">
        <f t="shared" si="6"/>
        <v>45272</v>
      </c>
      <c r="L112" s="25" t="b">
        <f>and(not(isna(VLOOKUP(A112,PersonAccounts!$A:$A,1,false))))</f>
        <v>1</v>
      </c>
      <c r="M112" s="20"/>
    </row>
    <row r="113">
      <c r="A113" s="6" t="s">
        <v>1086</v>
      </c>
      <c r="B113" s="6" t="s">
        <v>2087</v>
      </c>
      <c r="C113" s="21" t="str">
        <f t="shared" si="1"/>
        <v/>
      </c>
      <c r="D113" s="6" t="s">
        <v>2076</v>
      </c>
      <c r="E113" s="22" t="s">
        <v>2105</v>
      </c>
      <c r="F113" s="23" t="s">
        <v>2106</v>
      </c>
      <c r="G113" s="24" t="str">
        <f t="shared" si="2"/>
        <v>Working</v>
      </c>
      <c r="H113" s="24" t="str">
        <f t="shared" si="3"/>
        <v>2023-09-18T00:00:00</v>
      </c>
      <c r="I113" s="24" t="str">
        <f t="shared" si="4"/>
        <v/>
      </c>
      <c r="J113" s="25">
        <f t="shared" si="5"/>
        <v>0.1444142583</v>
      </c>
      <c r="K113" s="26">
        <f t="shared" si="6"/>
        <v>45187</v>
      </c>
      <c r="L113" s="25" t="b">
        <f>and(not(isna(VLOOKUP(A113,PersonAccounts!$A:$A,1,false))))</f>
        <v>1</v>
      </c>
      <c r="M113" s="20"/>
    </row>
    <row r="114">
      <c r="A114" s="6" t="s">
        <v>1090</v>
      </c>
      <c r="B114" s="6" t="s">
        <v>2087</v>
      </c>
      <c r="C114" s="21" t="str">
        <f t="shared" si="1"/>
        <v/>
      </c>
      <c r="D114" s="6" t="s">
        <v>2088</v>
      </c>
      <c r="E114" s="22" t="s">
        <v>2096</v>
      </c>
      <c r="F114" s="22" t="s">
        <v>2097</v>
      </c>
      <c r="G114" s="24" t="str">
        <f t="shared" si="2"/>
        <v>New</v>
      </c>
      <c r="H114" s="24" t="str">
        <f t="shared" si="3"/>
        <v>2024-01-20T00:00:00</v>
      </c>
      <c r="I114" s="24" t="str">
        <f t="shared" si="4"/>
        <v/>
      </c>
      <c r="J114" s="25">
        <f t="shared" si="5"/>
        <v>0.03256288336</v>
      </c>
      <c r="K114" s="26">
        <f t="shared" si="6"/>
        <v>45311</v>
      </c>
      <c r="L114" s="25" t="b">
        <f>and(not(isna(VLOOKUP(A114,PersonAccounts!$A:$A,1,false))))</f>
        <v>1</v>
      </c>
      <c r="M114" s="20"/>
    </row>
    <row r="115">
      <c r="A115" s="6" t="s">
        <v>1094</v>
      </c>
      <c r="B115" s="6" t="s">
        <v>2087</v>
      </c>
      <c r="C115" s="21" t="str">
        <f t="shared" si="1"/>
        <v/>
      </c>
      <c r="D115" s="6" t="s">
        <v>2084</v>
      </c>
      <c r="E115" s="22" t="s">
        <v>2079</v>
      </c>
      <c r="F115" s="22" t="s">
        <v>2081</v>
      </c>
      <c r="G115" s="24" t="str">
        <f t="shared" si="2"/>
        <v>Escalated</v>
      </c>
      <c r="H115" s="24" t="str">
        <f t="shared" si="3"/>
        <v>2023-10-30T00:00:00</v>
      </c>
      <c r="I115" s="24" t="str">
        <f t="shared" si="4"/>
        <v/>
      </c>
      <c r="J115" s="25">
        <f t="shared" si="5"/>
        <v>0.4684359379</v>
      </c>
      <c r="K115" s="26">
        <f t="shared" si="6"/>
        <v>45229</v>
      </c>
      <c r="L115" s="25" t="b">
        <f>and(not(isna(VLOOKUP(A115,PersonAccounts!$A:$A,1,false))))</f>
        <v>1</v>
      </c>
      <c r="M115" s="20"/>
    </row>
    <row r="116">
      <c r="A116" s="6" t="s">
        <v>1115</v>
      </c>
      <c r="B116" s="6" t="s">
        <v>2087</v>
      </c>
      <c r="C116" s="21" t="str">
        <f t="shared" si="1"/>
        <v/>
      </c>
      <c r="D116" s="6" t="s">
        <v>2088</v>
      </c>
      <c r="E116" s="22" t="s">
        <v>2096</v>
      </c>
      <c r="F116" s="22" t="s">
        <v>2109</v>
      </c>
      <c r="G116" s="24" t="str">
        <f t="shared" si="2"/>
        <v>Escalated</v>
      </c>
      <c r="H116" s="24" t="str">
        <f t="shared" si="3"/>
        <v>2023-12-02T00:00:00</v>
      </c>
      <c r="I116" s="24" t="str">
        <f t="shared" si="4"/>
        <v/>
      </c>
      <c r="J116" s="25">
        <f t="shared" si="5"/>
        <v>0.2968717178</v>
      </c>
      <c r="K116" s="26">
        <f t="shared" si="6"/>
        <v>45262</v>
      </c>
      <c r="L116" s="25" t="b">
        <f>and(not(isna(VLOOKUP(A116,PersonAccounts!$A:$A,1,false))))</f>
        <v>1</v>
      </c>
      <c r="M116" s="20"/>
    </row>
    <row r="117">
      <c r="A117" s="6" t="s">
        <v>1122</v>
      </c>
      <c r="B117" s="6" t="s">
        <v>11</v>
      </c>
      <c r="C117" s="21" t="str">
        <f t="shared" si="1"/>
        <v/>
      </c>
      <c r="D117" s="6" t="s">
        <v>2076</v>
      </c>
      <c r="E117" s="22" t="s">
        <v>2089</v>
      </c>
      <c r="F117" s="23" t="s">
        <v>2090</v>
      </c>
      <c r="G117" s="24" t="str">
        <f t="shared" si="2"/>
        <v>Escalated</v>
      </c>
      <c r="H117" s="24" t="str">
        <f t="shared" si="3"/>
        <v>2024-01-28T00:00:00</v>
      </c>
      <c r="I117" s="24" t="str">
        <f t="shared" si="4"/>
        <v/>
      </c>
      <c r="J117" s="25">
        <f t="shared" si="5"/>
        <v>0.6455163689</v>
      </c>
      <c r="K117" s="26">
        <f t="shared" si="6"/>
        <v>45319</v>
      </c>
      <c r="L117" s="25" t="b">
        <f>and(not(isna(VLOOKUP(A117,PersonAccounts!$A:$A,1,false))))</f>
        <v>1</v>
      </c>
      <c r="M117" s="20"/>
    </row>
    <row r="118">
      <c r="A118" s="6" t="s">
        <v>1126</v>
      </c>
      <c r="B118" s="6" t="s">
        <v>2075</v>
      </c>
      <c r="C118" s="21" t="str">
        <f t="shared" si="1"/>
        <v/>
      </c>
      <c r="D118" s="6" t="s">
        <v>2088</v>
      </c>
      <c r="E118" s="22" t="s">
        <v>2098</v>
      </c>
      <c r="F118" s="22" t="s">
        <v>2115</v>
      </c>
      <c r="G118" s="24" t="str">
        <f t="shared" si="2"/>
        <v>Working</v>
      </c>
      <c r="H118" s="24" t="str">
        <f t="shared" si="3"/>
        <v>2023-10-04T00:00:00</v>
      </c>
      <c r="I118" s="24" t="str">
        <f t="shared" si="4"/>
        <v/>
      </c>
      <c r="J118" s="25">
        <f t="shared" si="5"/>
        <v>0.1775364606</v>
      </c>
      <c r="K118" s="26">
        <f t="shared" si="6"/>
        <v>45203</v>
      </c>
      <c r="L118" s="25" t="b">
        <f>and(not(isna(VLOOKUP(A118,PersonAccounts!$A:$A,1,false))))</f>
        <v>1</v>
      </c>
      <c r="M118" s="20"/>
    </row>
    <row r="119">
      <c r="A119" s="6" t="s">
        <v>1133</v>
      </c>
      <c r="B119" s="6" t="s">
        <v>2075</v>
      </c>
      <c r="C119" s="21">
        <f t="shared" si="1"/>
        <v>3</v>
      </c>
      <c r="D119" s="6" t="s">
        <v>2084</v>
      </c>
      <c r="E119" s="22" t="s">
        <v>2098</v>
      </c>
      <c r="F119" s="22" t="s">
        <v>2099</v>
      </c>
      <c r="G119" s="24" t="str">
        <f t="shared" si="2"/>
        <v>Closed</v>
      </c>
      <c r="H119" s="24" t="str">
        <f t="shared" si="3"/>
        <v>2023-09-14T00:00:00</v>
      </c>
      <c r="I119" s="24" t="str">
        <f t="shared" si="4"/>
        <v>2024-02-13T00:00:00</v>
      </c>
      <c r="J119" s="25">
        <f t="shared" si="5"/>
        <v>0.8769272096</v>
      </c>
      <c r="K119" s="26">
        <f t="shared" si="6"/>
        <v>45183</v>
      </c>
      <c r="L119" s="25" t="b">
        <f>and(not(isna(VLOOKUP(A119,PersonAccounts!$A:$A,1,false))))</f>
        <v>1</v>
      </c>
      <c r="M119" s="20"/>
    </row>
    <row r="120">
      <c r="A120" s="6" t="s">
        <v>1141</v>
      </c>
      <c r="B120" s="6" t="s">
        <v>2075</v>
      </c>
      <c r="C120" s="21" t="str">
        <f t="shared" si="1"/>
        <v/>
      </c>
      <c r="D120" s="6" t="s">
        <v>2088</v>
      </c>
      <c r="E120" s="22" t="s">
        <v>2079</v>
      </c>
      <c r="F120" s="22" t="s">
        <v>2080</v>
      </c>
      <c r="G120" s="24" t="str">
        <f t="shared" si="2"/>
        <v>Escalated</v>
      </c>
      <c r="H120" s="24" t="str">
        <f t="shared" si="3"/>
        <v>2023-12-30T00:00:00</v>
      </c>
      <c r="I120" s="24" t="str">
        <f t="shared" si="4"/>
        <v/>
      </c>
      <c r="J120" s="25">
        <f t="shared" si="5"/>
        <v>0.2789554636</v>
      </c>
      <c r="K120" s="26">
        <f t="shared" si="6"/>
        <v>45290</v>
      </c>
      <c r="L120" s="25" t="b">
        <f>and(not(isna(VLOOKUP(A120,PersonAccounts!$A:$A,1,false))))</f>
        <v>1</v>
      </c>
      <c r="M120" s="20"/>
    </row>
    <row r="121">
      <c r="A121" s="6" t="s">
        <v>1148</v>
      </c>
      <c r="B121" s="6" t="s">
        <v>2075</v>
      </c>
      <c r="C121" s="21">
        <f t="shared" si="1"/>
        <v>3</v>
      </c>
      <c r="D121" s="6" t="s">
        <v>2084</v>
      </c>
      <c r="E121" s="22" t="s">
        <v>2091</v>
      </c>
      <c r="F121" s="22" t="s">
        <v>2095</v>
      </c>
      <c r="G121" s="24" t="str">
        <f t="shared" si="2"/>
        <v>Closed</v>
      </c>
      <c r="H121" s="24" t="str">
        <f t="shared" si="3"/>
        <v>2023-09-25T00:00:00</v>
      </c>
      <c r="I121" s="24" t="str">
        <f t="shared" si="4"/>
        <v>2024-02-13T00:00:00</v>
      </c>
      <c r="J121" s="25">
        <f t="shared" si="5"/>
        <v>0.8864895863</v>
      </c>
      <c r="K121" s="26">
        <f t="shared" si="6"/>
        <v>45194</v>
      </c>
      <c r="L121" s="25" t="b">
        <f>and(not(isna(VLOOKUP(A121,PersonAccounts!$A:$A,1,false))))</f>
        <v>1</v>
      </c>
      <c r="M121" s="20"/>
    </row>
    <row r="122">
      <c r="A122" s="6" t="s">
        <v>1152</v>
      </c>
      <c r="B122" s="6" t="s">
        <v>2075</v>
      </c>
      <c r="C122" s="21" t="str">
        <f t="shared" si="1"/>
        <v/>
      </c>
      <c r="D122" s="6" t="s">
        <v>2084</v>
      </c>
      <c r="E122" s="22" t="s">
        <v>2091</v>
      </c>
      <c r="F122" s="22" t="s">
        <v>2092</v>
      </c>
      <c r="G122" s="24" t="str">
        <f t="shared" si="2"/>
        <v>Escalated</v>
      </c>
      <c r="H122" s="24" t="str">
        <f t="shared" si="3"/>
        <v>2023-08-28T00:00:00</v>
      </c>
      <c r="I122" s="24" t="str">
        <f t="shared" si="4"/>
        <v/>
      </c>
      <c r="J122" s="25">
        <f t="shared" si="5"/>
        <v>0.4198170013</v>
      </c>
      <c r="K122" s="26">
        <f t="shared" si="6"/>
        <v>45166</v>
      </c>
      <c r="L122" s="25" t="b">
        <f>and(not(isna(VLOOKUP(A122,PersonAccounts!$A:$A,1,false))))</f>
        <v>1</v>
      </c>
      <c r="M122" s="20"/>
    </row>
    <row r="123">
      <c r="A123" s="6" t="s">
        <v>1152</v>
      </c>
      <c r="B123" s="6" t="s">
        <v>2075</v>
      </c>
      <c r="C123" s="21" t="str">
        <f t="shared" si="1"/>
        <v/>
      </c>
      <c r="D123" s="6" t="s">
        <v>2084</v>
      </c>
      <c r="E123" s="22" t="s">
        <v>2105</v>
      </c>
      <c r="F123" s="23" t="s">
        <v>2106</v>
      </c>
      <c r="G123" s="24" t="str">
        <f t="shared" si="2"/>
        <v>Escalated</v>
      </c>
      <c r="H123" s="24" t="str">
        <f t="shared" si="3"/>
        <v>2023-11-21T00:00:00</v>
      </c>
      <c r="I123" s="24" t="str">
        <f t="shared" si="4"/>
        <v/>
      </c>
      <c r="J123" s="25">
        <f t="shared" si="5"/>
        <v>0.7675662209</v>
      </c>
      <c r="K123" s="26">
        <f t="shared" si="6"/>
        <v>45251</v>
      </c>
      <c r="L123" s="25" t="b">
        <f>and(not(isna(VLOOKUP(A123,PersonAccounts!$A:$A,1,false))))</f>
        <v>1</v>
      </c>
      <c r="M123" s="20"/>
    </row>
    <row r="124">
      <c r="A124" s="6" t="s">
        <v>1156</v>
      </c>
      <c r="B124" s="6" t="s">
        <v>11</v>
      </c>
      <c r="C124" s="21" t="str">
        <f t="shared" si="1"/>
        <v/>
      </c>
      <c r="D124" s="6" t="s">
        <v>2088</v>
      </c>
      <c r="E124" s="22" t="s">
        <v>2105</v>
      </c>
      <c r="F124" s="23" t="s">
        <v>2111</v>
      </c>
      <c r="G124" s="24" t="str">
        <f t="shared" si="2"/>
        <v>New</v>
      </c>
      <c r="H124" s="24" t="str">
        <f t="shared" si="3"/>
        <v>2023-10-11T00:00:00</v>
      </c>
      <c r="I124" s="24" t="str">
        <f t="shared" si="4"/>
        <v/>
      </c>
      <c r="J124" s="25">
        <f t="shared" si="5"/>
        <v>0.06826382161</v>
      </c>
      <c r="K124" s="26">
        <f t="shared" si="6"/>
        <v>45210</v>
      </c>
      <c r="L124" s="25" t="b">
        <f>and(not(isna(VLOOKUP(A124,PersonAccounts!$A:$A,1,false))))</f>
        <v>1</v>
      </c>
      <c r="M124" s="20"/>
    </row>
    <row r="125">
      <c r="A125" s="6" t="s">
        <v>1176</v>
      </c>
      <c r="B125" s="6" t="s">
        <v>2075</v>
      </c>
      <c r="C125" s="21">
        <f t="shared" si="1"/>
        <v>3</v>
      </c>
      <c r="D125" s="6" t="s">
        <v>2088</v>
      </c>
      <c r="E125" s="22" t="s">
        <v>2079</v>
      </c>
      <c r="F125" s="22" t="s">
        <v>2081</v>
      </c>
      <c r="G125" s="24" t="str">
        <f t="shared" si="2"/>
        <v>Closed</v>
      </c>
      <c r="H125" s="24" t="str">
        <f t="shared" si="3"/>
        <v>2024-01-19T00:00:00</v>
      </c>
      <c r="I125" s="24" t="str">
        <f t="shared" si="4"/>
        <v>2024-02-13T00:00:00</v>
      </c>
      <c r="J125" s="25">
        <f t="shared" si="5"/>
        <v>0.8198210072</v>
      </c>
      <c r="K125" s="26">
        <f t="shared" si="6"/>
        <v>45310</v>
      </c>
      <c r="L125" s="25" t="b">
        <f>and(not(isna(VLOOKUP(A125,PersonAccounts!$A:$A,1,false))))</f>
        <v>1</v>
      </c>
      <c r="M125" s="20"/>
    </row>
    <row r="126">
      <c r="A126" s="6" t="s">
        <v>1184</v>
      </c>
      <c r="B126" s="6" t="s">
        <v>2075</v>
      </c>
      <c r="C126" s="21" t="str">
        <f t="shared" si="1"/>
        <v/>
      </c>
      <c r="D126" s="6" t="s">
        <v>2088</v>
      </c>
      <c r="E126" s="22" t="s">
        <v>2089</v>
      </c>
      <c r="F126" s="22" t="s">
        <v>2102</v>
      </c>
      <c r="G126" s="24" t="str">
        <f t="shared" si="2"/>
        <v>Escalated</v>
      </c>
      <c r="H126" s="24" t="str">
        <f t="shared" si="3"/>
        <v>2023-10-19T00:00:00</v>
      </c>
      <c r="I126" s="24" t="str">
        <f t="shared" si="4"/>
        <v/>
      </c>
      <c r="J126" s="25">
        <f t="shared" si="5"/>
        <v>0.2262132056</v>
      </c>
      <c r="K126" s="26">
        <f t="shared" si="6"/>
        <v>45218</v>
      </c>
      <c r="L126" s="25" t="b">
        <f>and(not(isna(VLOOKUP(A126,PersonAccounts!$A:$A,1,false))))</f>
        <v>1</v>
      </c>
      <c r="M126" s="20"/>
    </row>
    <row r="127">
      <c r="A127" s="6" t="s">
        <v>1190</v>
      </c>
      <c r="B127" s="6" t="s">
        <v>2087</v>
      </c>
      <c r="C127" s="21">
        <f t="shared" si="1"/>
        <v>3</v>
      </c>
      <c r="D127" s="6" t="s">
        <v>2088</v>
      </c>
      <c r="E127" s="22" t="s">
        <v>2091</v>
      </c>
      <c r="F127" s="22" t="s">
        <v>2094</v>
      </c>
      <c r="G127" s="24" t="str">
        <f t="shared" si="2"/>
        <v>Closed</v>
      </c>
      <c r="H127" s="24" t="str">
        <f t="shared" si="3"/>
        <v>2023-11-01T00:00:00</v>
      </c>
      <c r="I127" s="24" t="str">
        <f t="shared" si="4"/>
        <v>2024-02-13T00:00:00</v>
      </c>
      <c r="J127" s="25">
        <f t="shared" si="5"/>
        <v>0.8538833905</v>
      </c>
      <c r="K127" s="26">
        <f t="shared" si="6"/>
        <v>45231</v>
      </c>
      <c r="L127" s="25" t="b">
        <f>and(not(isna(VLOOKUP(A127,PersonAccounts!$A:$A,1,false))))</f>
        <v>1</v>
      </c>
      <c r="M127" s="20"/>
    </row>
    <row r="128">
      <c r="A128" s="6" t="s">
        <v>1203</v>
      </c>
      <c r="B128" s="6" t="s">
        <v>11</v>
      </c>
      <c r="C128" s="21" t="str">
        <f t="shared" si="1"/>
        <v/>
      </c>
      <c r="D128" s="6" t="s">
        <v>2088</v>
      </c>
      <c r="E128" s="22" t="s">
        <v>2091</v>
      </c>
      <c r="F128" s="22" t="s">
        <v>2095</v>
      </c>
      <c r="G128" s="24" t="str">
        <f t="shared" si="2"/>
        <v>Escalated</v>
      </c>
      <c r="H128" s="24" t="str">
        <f t="shared" si="3"/>
        <v>2024-01-20T00:00:00</v>
      </c>
      <c r="I128" s="24" t="str">
        <f t="shared" si="4"/>
        <v/>
      </c>
      <c r="J128" s="25">
        <f t="shared" si="5"/>
        <v>0.4986162417</v>
      </c>
      <c r="K128" s="26">
        <f t="shared" si="6"/>
        <v>45311</v>
      </c>
      <c r="L128" s="25" t="b">
        <f>and(not(isna(VLOOKUP(A128,PersonAccounts!$A:$A,1,false))))</f>
        <v>1</v>
      </c>
      <c r="M128" s="20"/>
    </row>
    <row r="129">
      <c r="A129" s="6" t="s">
        <v>1208</v>
      </c>
      <c r="B129" s="6" t="s">
        <v>2075</v>
      </c>
      <c r="C129" s="21" t="str">
        <f t="shared" si="1"/>
        <v/>
      </c>
      <c r="D129" s="6" t="s">
        <v>2088</v>
      </c>
      <c r="E129" s="22" t="s">
        <v>2105</v>
      </c>
      <c r="F129" s="23" t="s">
        <v>2106</v>
      </c>
      <c r="G129" s="24" t="str">
        <f t="shared" si="2"/>
        <v>Escalated</v>
      </c>
      <c r="H129" s="24" t="str">
        <f t="shared" si="3"/>
        <v>2023-11-18T00:00:00</v>
      </c>
      <c r="I129" s="24" t="str">
        <f t="shared" si="4"/>
        <v/>
      </c>
      <c r="J129" s="25">
        <f t="shared" si="5"/>
        <v>0.3277855969</v>
      </c>
      <c r="K129" s="26">
        <f t="shared" si="6"/>
        <v>45248</v>
      </c>
      <c r="L129" s="25" t="b">
        <f>and(not(isna(VLOOKUP(A129,PersonAccounts!$A:$A,1,false))))</f>
        <v>1</v>
      </c>
      <c r="M129" s="20"/>
    </row>
    <row r="130">
      <c r="A130" s="6" t="s">
        <v>1222</v>
      </c>
      <c r="B130" s="6" t="s">
        <v>11</v>
      </c>
      <c r="C130" s="21" t="str">
        <f t="shared" si="1"/>
        <v/>
      </c>
      <c r="D130" s="6" t="s">
        <v>2084</v>
      </c>
      <c r="E130" s="22" t="s">
        <v>2082</v>
      </c>
      <c r="F130" s="22" t="s">
        <v>2083</v>
      </c>
      <c r="G130" s="24" t="str">
        <f t="shared" si="2"/>
        <v>Escalated</v>
      </c>
      <c r="H130" s="24" t="str">
        <f t="shared" si="3"/>
        <v>2024-02-04T00:00:00</v>
      </c>
      <c r="I130" s="24" t="str">
        <f t="shared" si="4"/>
        <v/>
      </c>
      <c r="J130" s="25">
        <f t="shared" si="5"/>
        <v>0.5558712363</v>
      </c>
      <c r="K130" s="26">
        <f t="shared" si="6"/>
        <v>45326</v>
      </c>
      <c r="L130" s="25" t="b">
        <f>and(not(isna(VLOOKUP(A130,PersonAccounts!$A:$A,1,false))))</f>
        <v>1</v>
      </c>
      <c r="M130" s="20"/>
    </row>
    <row r="131">
      <c r="A131" s="6" t="s">
        <v>1229</v>
      </c>
      <c r="B131" s="6" t="s">
        <v>2087</v>
      </c>
      <c r="C131" s="21" t="str">
        <f t="shared" si="1"/>
        <v/>
      </c>
      <c r="D131" s="6" t="s">
        <v>2076</v>
      </c>
      <c r="E131" s="22" t="s">
        <v>2077</v>
      </c>
      <c r="F131" s="23" t="s">
        <v>2116</v>
      </c>
      <c r="G131" s="24" t="str">
        <f t="shared" si="2"/>
        <v>Escalated</v>
      </c>
      <c r="H131" s="24" t="str">
        <f t="shared" si="3"/>
        <v>2023-10-22T00:00:00</v>
      </c>
      <c r="I131" s="24" t="str">
        <f t="shared" si="4"/>
        <v/>
      </c>
      <c r="J131" s="25">
        <f t="shared" si="5"/>
        <v>0.7081427794</v>
      </c>
      <c r="K131" s="26">
        <f t="shared" si="6"/>
        <v>45221</v>
      </c>
      <c r="L131" s="25" t="b">
        <f>and(not(isna(VLOOKUP(A131,PersonAccounts!$A:$A,1,false))))</f>
        <v>1</v>
      </c>
      <c r="M131" s="20"/>
    </row>
    <row r="132">
      <c r="A132" s="6" t="s">
        <v>1240</v>
      </c>
      <c r="B132" s="6" t="s">
        <v>2087</v>
      </c>
      <c r="C132" s="21" t="str">
        <f t="shared" si="1"/>
        <v/>
      </c>
      <c r="D132" s="6" t="s">
        <v>2088</v>
      </c>
      <c r="E132" s="22" t="s">
        <v>2085</v>
      </c>
      <c r="F132" s="23" t="s">
        <v>2107</v>
      </c>
      <c r="G132" s="24" t="str">
        <f t="shared" si="2"/>
        <v>Escalated</v>
      </c>
      <c r="H132" s="24" t="str">
        <f t="shared" si="3"/>
        <v>2023-09-16T00:00:00</v>
      </c>
      <c r="I132" s="24" t="str">
        <f t="shared" si="4"/>
        <v/>
      </c>
      <c r="J132" s="25">
        <f t="shared" si="5"/>
        <v>0.7553037597</v>
      </c>
      <c r="K132" s="26">
        <f t="shared" si="6"/>
        <v>45185</v>
      </c>
      <c r="L132" s="25" t="b">
        <f>and(not(isna(VLOOKUP(A132,PersonAccounts!$A:$A,1,false))))</f>
        <v>1</v>
      </c>
      <c r="M132" s="20"/>
    </row>
    <row r="133">
      <c r="A133" s="6" t="s">
        <v>1244</v>
      </c>
      <c r="B133" s="6" t="s">
        <v>2087</v>
      </c>
      <c r="C133" s="21" t="str">
        <f t="shared" si="1"/>
        <v/>
      </c>
      <c r="D133" s="6" t="s">
        <v>2088</v>
      </c>
      <c r="E133" s="22" t="s">
        <v>2096</v>
      </c>
      <c r="F133" s="22" t="s">
        <v>2109</v>
      </c>
      <c r="G133" s="24" t="str">
        <f t="shared" si="2"/>
        <v>Escalated</v>
      </c>
      <c r="H133" s="24" t="str">
        <f t="shared" si="3"/>
        <v>2023-11-17T00:00:00</v>
      </c>
      <c r="I133" s="24" t="str">
        <f t="shared" si="4"/>
        <v/>
      </c>
      <c r="J133" s="25">
        <f t="shared" si="5"/>
        <v>0.7123408975</v>
      </c>
      <c r="K133" s="26">
        <f t="shared" si="6"/>
        <v>45247</v>
      </c>
      <c r="L133" s="25" t="b">
        <f>and(not(isna(VLOOKUP(A133,PersonAccounts!$A:$A,1,false))))</f>
        <v>1</v>
      </c>
      <c r="M133" s="20"/>
    </row>
    <row r="134">
      <c r="A134" s="6" t="s">
        <v>1247</v>
      </c>
      <c r="B134" s="6" t="s">
        <v>2087</v>
      </c>
      <c r="C134" s="21" t="str">
        <f t="shared" si="1"/>
        <v/>
      </c>
      <c r="D134" s="6" t="s">
        <v>2084</v>
      </c>
      <c r="E134" s="22" t="s">
        <v>2085</v>
      </c>
      <c r="F134" s="23" t="s">
        <v>2086</v>
      </c>
      <c r="G134" s="24" t="str">
        <f t="shared" si="2"/>
        <v>Escalated</v>
      </c>
      <c r="H134" s="24" t="str">
        <f t="shared" si="3"/>
        <v>2023-10-04T00:00:00</v>
      </c>
      <c r="I134" s="24" t="str">
        <f t="shared" si="4"/>
        <v/>
      </c>
      <c r="J134" s="25">
        <f t="shared" si="5"/>
        <v>0.3667215481</v>
      </c>
      <c r="K134" s="26">
        <f t="shared" si="6"/>
        <v>45203</v>
      </c>
      <c r="L134" s="25" t="b">
        <f>and(not(isna(VLOOKUP(A134,PersonAccounts!$A:$A,1,false))))</f>
        <v>1</v>
      </c>
      <c r="M134" s="20"/>
    </row>
    <row r="135">
      <c r="A135" s="6" t="s">
        <v>1251</v>
      </c>
      <c r="B135" s="6" t="s">
        <v>2087</v>
      </c>
      <c r="C135" s="21">
        <f t="shared" si="1"/>
        <v>5</v>
      </c>
      <c r="D135" s="6" t="s">
        <v>2088</v>
      </c>
      <c r="E135" s="22" t="s">
        <v>2091</v>
      </c>
      <c r="F135" s="22" t="s">
        <v>2092</v>
      </c>
      <c r="G135" s="24" t="str">
        <f t="shared" si="2"/>
        <v>Closed</v>
      </c>
      <c r="H135" s="24" t="str">
        <f t="shared" si="3"/>
        <v>2023-12-21T00:00:00</v>
      </c>
      <c r="I135" s="24" t="str">
        <f t="shared" si="4"/>
        <v>2024-02-13T00:00:00</v>
      </c>
      <c r="J135" s="25">
        <f t="shared" si="5"/>
        <v>0.8794281842</v>
      </c>
      <c r="K135" s="26">
        <f t="shared" si="6"/>
        <v>45281</v>
      </c>
      <c r="L135" s="25" t="b">
        <f>and(not(isna(VLOOKUP(A135,PersonAccounts!$A:$A,1,false))))</f>
        <v>1</v>
      </c>
      <c r="M135" s="20"/>
    </row>
    <row r="136">
      <c r="A136" s="6" t="s">
        <v>1254</v>
      </c>
      <c r="B136" s="6" t="s">
        <v>2075</v>
      </c>
      <c r="C136" s="21" t="str">
        <f t="shared" si="1"/>
        <v/>
      </c>
      <c r="D136" s="6" t="s">
        <v>2076</v>
      </c>
      <c r="E136" s="22" t="s">
        <v>2077</v>
      </c>
      <c r="F136" s="23" t="s">
        <v>2116</v>
      </c>
      <c r="G136" s="24" t="str">
        <f t="shared" si="2"/>
        <v>New</v>
      </c>
      <c r="H136" s="24" t="str">
        <f t="shared" si="3"/>
        <v>2023-12-28T00:00:00</v>
      </c>
      <c r="I136" s="24" t="str">
        <f t="shared" si="4"/>
        <v/>
      </c>
      <c r="J136" s="25">
        <f t="shared" si="5"/>
        <v>0.01180613478</v>
      </c>
      <c r="K136" s="26">
        <f t="shared" si="6"/>
        <v>45288</v>
      </c>
      <c r="L136" s="25" t="b">
        <f>and(not(isna(VLOOKUP(A136,PersonAccounts!$A:$A,1,false))))</f>
        <v>1</v>
      </c>
      <c r="M136" s="20"/>
    </row>
    <row r="137">
      <c r="A137" s="6" t="s">
        <v>1262</v>
      </c>
      <c r="B137" s="6" t="s">
        <v>11</v>
      </c>
      <c r="C137" s="21">
        <f t="shared" si="1"/>
        <v>1</v>
      </c>
      <c r="D137" s="6" t="s">
        <v>2084</v>
      </c>
      <c r="E137" s="22" t="s">
        <v>2079</v>
      </c>
      <c r="F137" s="22" t="s">
        <v>2100</v>
      </c>
      <c r="G137" s="24" t="str">
        <f t="shared" si="2"/>
        <v>Closed</v>
      </c>
      <c r="H137" s="24" t="str">
        <f t="shared" si="3"/>
        <v>2024-02-04T00:00:00</v>
      </c>
      <c r="I137" s="24" t="str">
        <f t="shared" si="4"/>
        <v>2024-02-13T00:00:00</v>
      </c>
      <c r="J137" s="25">
        <f t="shared" si="5"/>
        <v>0.9840451006</v>
      </c>
      <c r="K137" s="26">
        <f t="shared" si="6"/>
        <v>45326</v>
      </c>
      <c r="L137" s="25" t="b">
        <f>and(not(isna(VLOOKUP(A137,PersonAccounts!$A:$A,1,false))))</f>
        <v>1</v>
      </c>
      <c r="M137" s="20"/>
    </row>
    <row r="138">
      <c r="A138" s="6" t="s">
        <v>1266</v>
      </c>
      <c r="B138" s="6" t="s">
        <v>2087</v>
      </c>
      <c r="C138" s="21" t="str">
        <f t="shared" si="1"/>
        <v/>
      </c>
      <c r="D138" s="6" t="s">
        <v>2088</v>
      </c>
      <c r="E138" s="22" t="s">
        <v>2085</v>
      </c>
      <c r="F138" s="23" t="s">
        <v>2107</v>
      </c>
      <c r="G138" s="24" t="str">
        <f t="shared" si="2"/>
        <v>Escalated</v>
      </c>
      <c r="H138" s="24" t="str">
        <f t="shared" si="3"/>
        <v>2023-08-22T00:00:00</v>
      </c>
      <c r="I138" s="24" t="str">
        <f t="shared" si="4"/>
        <v/>
      </c>
      <c r="J138" s="25">
        <f t="shared" si="5"/>
        <v>0.5198948076</v>
      </c>
      <c r="K138" s="26">
        <f t="shared" si="6"/>
        <v>45160</v>
      </c>
      <c r="L138" s="25" t="b">
        <f>and(not(isna(VLOOKUP(A138,PersonAccounts!$A:$A,1,false))))</f>
        <v>1</v>
      </c>
      <c r="M138" s="20"/>
    </row>
    <row r="139">
      <c r="A139" s="6" t="s">
        <v>1268</v>
      </c>
      <c r="B139" s="6" t="s">
        <v>2087</v>
      </c>
      <c r="C139" s="21" t="str">
        <f t="shared" si="1"/>
        <v/>
      </c>
      <c r="D139" s="6" t="s">
        <v>2084</v>
      </c>
      <c r="E139" s="22" t="s">
        <v>2096</v>
      </c>
      <c r="F139" s="22" t="s">
        <v>2097</v>
      </c>
      <c r="G139" s="24" t="str">
        <f t="shared" si="2"/>
        <v>Escalated</v>
      </c>
      <c r="H139" s="24" t="str">
        <f t="shared" si="3"/>
        <v>2024-01-27T00:00:00</v>
      </c>
      <c r="I139" s="24" t="str">
        <f t="shared" si="4"/>
        <v/>
      </c>
      <c r="J139" s="25">
        <f t="shared" si="5"/>
        <v>0.5997694731</v>
      </c>
      <c r="K139" s="26">
        <f t="shared" si="6"/>
        <v>45318</v>
      </c>
      <c r="L139" s="25" t="b">
        <f>and(not(isna(VLOOKUP(A139,PersonAccounts!$A:$A,1,false))))</f>
        <v>1</v>
      </c>
      <c r="M139" s="20"/>
    </row>
    <row r="140">
      <c r="A140" s="6" t="s">
        <v>1271</v>
      </c>
      <c r="B140" s="6" t="s">
        <v>11</v>
      </c>
      <c r="C140" s="21" t="str">
        <f t="shared" si="1"/>
        <v/>
      </c>
      <c r="D140" s="6" t="s">
        <v>2088</v>
      </c>
      <c r="E140" s="22" t="s">
        <v>2077</v>
      </c>
      <c r="F140" s="23" t="s">
        <v>2116</v>
      </c>
      <c r="G140" s="24" t="str">
        <f t="shared" si="2"/>
        <v>Working</v>
      </c>
      <c r="H140" s="24" t="str">
        <f t="shared" si="3"/>
        <v>2024-02-07T00:00:00</v>
      </c>
      <c r="I140" s="24" t="str">
        <f t="shared" si="4"/>
        <v/>
      </c>
      <c r="J140" s="25">
        <f t="shared" si="5"/>
        <v>0.1940468952</v>
      </c>
      <c r="K140" s="26">
        <f t="shared" si="6"/>
        <v>45329</v>
      </c>
      <c r="L140" s="25" t="b">
        <f>and(not(isna(VLOOKUP(A140,PersonAccounts!$A:$A,1,false))))</f>
        <v>1</v>
      </c>
      <c r="M140" s="20"/>
    </row>
    <row r="141">
      <c r="A141" s="6" t="s">
        <v>1274</v>
      </c>
      <c r="B141" s="6" t="s">
        <v>2075</v>
      </c>
      <c r="C141" s="21" t="str">
        <f t="shared" si="1"/>
        <v/>
      </c>
      <c r="D141" s="6" t="s">
        <v>2084</v>
      </c>
      <c r="E141" s="22" t="s">
        <v>2105</v>
      </c>
      <c r="F141" s="23" t="s">
        <v>2111</v>
      </c>
      <c r="G141" s="24" t="str">
        <f t="shared" si="2"/>
        <v>New</v>
      </c>
      <c r="H141" s="24" t="str">
        <f t="shared" si="3"/>
        <v>2023-10-11T00:00:00</v>
      </c>
      <c r="I141" s="24" t="str">
        <f t="shared" si="4"/>
        <v/>
      </c>
      <c r="J141" s="25">
        <f t="shared" si="5"/>
        <v>0.03901859156</v>
      </c>
      <c r="K141" s="26">
        <f t="shared" si="6"/>
        <v>45210</v>
      </c>
      <c r="L141" s="25" t="b">
        <f>and(not(isna(VLOOKUP(A141,PersonAccounts!$A:$A,1,false))))</f>
        <v>1</v>
      </c>
      <c r="M141" s="20"/>
    </row>
    <row r="142">
      <c r="A142" s="6" t="s">
        <v>1274</v>
      </c>
      <c r="B142" s="6" t="s">
        <v>2075</v>
      </c>
      <c r="C142" s="21" t="str">
        <f t="shared" si="1"/>
        <v/>
      </c>
      <c r="D142" s="6" t="s">
        <v>2088</v>
      </c>
      <c r="E142" s="22" t="s">
        <v>2085</v>
      </c>
      <c r="F142" s="23" t="s">
        <v>2086</v>
      </c>
      <c r="G142" s="24" t="str">
        <f t="shared" si="2"/>
        <v>Escalated</v>
      </c>
      <c r="H142" s="24" t="str">
        <f t="shared" si="3"/>
        <v>2023-12-17T00:00:00</v>
      </c>
      <c r="I142" s="24" t="str">
        <f t="shared" si="4"/>
        <v/>
      </c>
      <c r="J142" s="25">
        <f t="shared" si="5"/>
        <v>0.3198085691</v>
      </c>
      <c r="K142" s="26">
        <f t="shared" si="6"/>
        <v>45277</v>
      </c>
      <c r="L142" s="25" t="b">
        <f>and(not(isna(VLOOKUP(A142,PersonAccounts!$A:$A,1,false))))</f>
        <v>1</v>
      </c>
      <c r="M142" s="20"/>
    </row>
    <row r="143">
      <c r="A143" s="6" t="s">
        <v>1274</v>
      </c>
      <c r="B143" s="6" t="s">
        <v>2075</v>
      </c>
      <c r="C143" s="21" t="str">
        <f t="shared" si="1"/>
        <v/>
      </c>
      <c r="D143" s="6" t="s">
        <v>2084</v>
      </c>
      <c r="E143" s="22" t="s">
        <v>2096</v>
      </c>
      <c r="F143" s="22" t="s">
        <v>2097</v>
      </c>
      <c r="G143" s="24" t="str">
        <f t="shared" si="2"/>
        <v>Escalated</v>
      </c>
      <c r="H143" s="24" t="str">
        <f t="shared" si="3"/>
        <v>2023-09-25T00:00:00</v>
      </c>
      <c r="I143" s="24" t="str">
        <f t="shared" si="4"/>
        <v/>
      </c>
      <c r="J143" s="25">
        <f t="shared" si="5"/>
        <v>0.5525829788</v>
      </c>
      <c r="K143" s="26">
        <f t="shared" si="6"/>
        <v>45194</v>
      </c>
      <c r="L143" s="25" t="b">
        <f>and(not(isna(VLOOKUP(A143,PersonAccounts!$A:$A,1,false))))</f>
        <v>1</v>
      </c>
      <c r="M143" s="20"/>
    </row>
    <row r="144">
      <c r="A144" s="6" t="s">
        <v>1274</v>
      </c>
      <c r="B144" s="6" t="s">
        <v>2075</v>
      </c>
      <c r="C144" s="21">
        <f t="shared" si="1"/>
        <v>3</v>
      </c>
      <c r="D144" s="6" t="s">
        <v>2084</v>
      </c>
      <c r="E144" s="22" t="s">
        <v>2105</v>
      </c>
      <c r="F144" s="23" t="s">
        <v>2106</v>
      </c>
      <c r="G144" s="24" t="str">
        <f t="shared" si="2"/>
        <v>Closed</v>
      </c>
      <c r="H144" s="24" t="str">
        <f t="shared" si="3"/>
        <v>2023-11-09T00:00:00</v>
      </c>
      <c r="I144" s="24" t="str">
        <f t="shared" si="4"/>
        <v>2024-02-13T00:00:00</v>
      </c>
      <c r="J144" s="25">
        <f t="shared" si="5"/>
        <v>0.8115474897</v>
      </c>
      <c r="K144" s="26">
        <f t="shared" si="6"/>
        <v>45239</v>
      </c>
      <c r="L144" s="25" t="b">
        <f>and(not(isna(VLOOKUP(A144,PersonAccounts!$A:$A,1,false))))</f>
        <v>1</v>
      </c>
      <c r="M144" s="20"/>
    </row>
    <row r="145">
      <c r="A145" s="6" t="s">
        <v>1274</v>
      </c>
      <c r="B145" s="6" t="s">
        <v>2075</v>
      </c>
      <c r="C145" s="21" t="str">
        <f t="shared" si="1"/>
        <v/>
      </c>
      <c r="D145" s="6" t="s">
        <v>2084</v>
      </c>
      <c r="E145" s="22" t="s">
        <v>2089</v>
      </c>
      <c r="F145" s="22" t="s">
        <v>2102</v>
      </c>
      <c r="G145" s="24" t="str">
        <f t="shared" si="2"/>
        <v>Working</v>
      </c>
      <c r="H145" s="24" t="str">
        <f t="shared" si="3"/>
        <v>2023-11-04T00:00:00</v>
      </c>
      <c r="I145" s="24" t="str">
        <f t="shared" si="4"/>
        <v/>
      </c>
      <c r="J145" s="25">
        <f t="shared" si="5"/>
        <v>0.1225391346</v>
      </c>
      <c r="K145" s="26">
        <f t="shared" si="6"/>
        <v>45234</v>
      </c>
      <c r="L145" s="25" t="b">
        <f>and(not(isna(VLOOKUP(A145,PersonAccounts!$A:$A,1,false))))</f>
        <v>1</v>
      </c>
      <c r="M145" s="20"/>
    </row>
    <row r="146">
      <c r="A146" s="6" t="s">
        <v>1277</v>
      </c>
      <c r="B146" s="6" t="s">
        <v>11</v>
      </c>
      <c r="C146" s="21">
        <f t="shared" si="1"/>
        <v>2</v>
      </c>
      <c r="D146" s="6" t="s">
        <v>2076</v>
      </c>
      <c r="E146" s="22" t="s">
        <v>2105</v>
      </c>
      <c r="F146" s="23" t="s">
        <v>2106</v>
      </c>
      <c r="G146" s="24" t="str">
        <f t="shared" si="2"/>
        <v>Closed</v>
      </c>
      <c r="H146" s="24" t="str">
        <f t="shared" si="3"/>
        <v>2023-08-27T00:00:00</v>
      </c>
      <c r="I146" s="24" t="str">
        <f t="shared" si="4"/>
        <v>2024-02-13T00:00:00</v>
      </c>
      <c r="J146" s="25">
        <f t="shared" si="5"/>
        <v>0.932508843</v>
      </c>
      <c r="K146" s="26">
        <f t="shared" si="6"/>
        <v>45165</v>
      </c>
      <c r="L146" s="25" t="b">
        <f>and(not(isna(VLOOKUP(A146,PersonAccounts!$A:$A,1,false))))</f>
        <v>1</v>
      </c>
      <c r="M146" s="20"/>
    </row>
    <row r="147">
      <c r="A147" s="6" t="s">
        <v>1288</v>
      </c>
      <c r="B147" s="6" t="s">
        <v>2087</v>
      </c>
      <c r="C147" s="21" t="str">
        <f t="shared" si="1"/>
        <v/>
      </c>
      <c r="D147" s="6" t="s">
        <v>2088</v>
      </c>
      <c r="E147" s="22" t="s">
        <v>2098</v>
      </c>
      <c r="F147" s="22" t="s">
        <v>2112</v>
      </c>
      <c r="G147" s="24" t="str">
        <f t="shared" si="2"/>
        <v>Working</v>
      </c>
      <c r="H147" s="24" t="str">
        <f t="shared" si="3"/>
        <v>2024-01-27T00:00:00</v>
      </c>
      <c r="I147" s="24" t="str">
        <f t="shared" si="4"/>
        <v/>
      </c>
      <c r="J147" s="25">
        <f t="shared" si="5"/>
        <v>0.1903948809</v>
      </c>
      <c r="K147" s="26">
        <f t="shared" si="6"/>
        <v>45318</v>
      </c>
      <c r="L147" s="25" t="b">
        <f>and(not(isna(VLOOKUP(A147,PersonAccounts!$A:$A,1,false))))</f>
        <v>1</v>
      </c>
      <c r="M147" s="20"/>
    </row>
    <row r="148">
      <c r="A148" s="6" t="s">
        <v>1292</v>
      </c>
      <c r="B148" s="6" t="s">
        <v>11</v>
      </c>
      <c r="C148" s="21" t="str">
        <f t="shared" si="1"/>
        <v/>
      </c>
      <c r="D148" s="6" t="s">
        <v>2076</v>
      </c>
      <c r="E148" s="22" t="s">
        <v>2079</v>
      </c>
      <c r="F148" s="22" t="s">
        <v>2080</v>
      </c>
      <c r="G148" s="24" t="str">
        <f t="shared" si="2"/>
        <v>Escalated</v>
      </c>
      <c r="H148" s="24" t="str">
        <f t="shared" si="3"/>
        <v>2023-09-13T00:00:00</v>
      </c>
      <c r="I148" s="24" t="str">
        <f t="shared" si="4"/>
        <v/>
      </c>
      <c r="J148" s="25">
        <f t="shared" si="5"/>
        <v>0.6278503382</v>
      </c>
      <c r="K148" s="26">
        <f t="shared" si="6"/>
        <v>45182</v>
      </c>
      <c r="L148" s="25" t="b">
        <f>and(not(isna(VLOOKUP(A148,PersonAccounts!$A:$A,1,false))))</f>
        <v>1</v>
      </c>
      <c r="M148" s="20"/>
    </row>
    <row r="149">
      <c r="A149" s="6" t="s">
        <v>1294</v>
      </c>
      <c r="B149" s="6" t="s">
        <v>2075</v>
      </c>
      <c r="C149" s="21">
        <f t="shared" si="1"/>
        <v>1</v>
      </c>
      <c r="D149" s="6" t="s">
        <v>2088</v>
      </c>
      <c r="E149" s="22" t="s">
        <v>2082</v>
      </c>
      <c r="F149" s="22" t="s">
        <v>2113</v>
      </c>
      <c r="G149" s="24" t="str">
        <f t="shared" si="2"/>
        <v>Closed</v>
      </c>
      <c r="H149" s="24" t="str">
        <f t="shared" si="3"/>
        <v>2023-10-04T00:00:00</v>
      </c>
      <c r="I149" s="24" t="str">
        <f t="shared" si="4"/>
        <v>2024-02-13T00:00:00</v>
      </c>
      <c r="J149" s="25">
        <f t="shared" si="5"/>
        <v>0.9436806982</v>
      </c>
      <c r="K149" s="26">
        <f t="shared" si="6"/>
        <v>45203</v>
      </c>
      <c r="L149" s="25" t="b">
        <f>and(not(isna(VLOOKUP(A149,PersonAccounts!$A:$A,1,false))))</f>
        <v>1</v>
      </c>
      <c r="M149" s="20"/>
    </row>
    <row r="150">
      <c r="A150" s="6" t="s">
        <v>1309</v>
      </c>
      <c r="B150" s="6" t="s">
        <v>2075</v>
      </c>
      <c r="C150" s="21">
        <f t="shared" si="1"/>
        <v>3</v>
      </c>
      <c r="D150" s="6" t="s">
        <v>2084</v>
      </c>
      <c r="E150" s="22" t="s">
        <v>2077</v>
      </c>
      <c r="F150" s="23" t="s">
        <v>2093</v>
      </c>
      <c r="G150" s="24" t="str">
        <f t="shared" si="2"/>
        <v>Closed</v>
      </c>
      <c r="H150" s="24" t="str">
        <f t="shared" si="3"/>
        <v>2023-09-11T00:00:00</v>
      </c>
      <c r="I150" s="24" t="str">
        <f t="shared" si="4"/>
        <v>2024-02-13T00:00:00</v>
      </c>
      <c r="J150" s="25">
        <f t="shared" si="5"/>
        <v>0.8359836218</v>
      </c>
      <c r="K150" s="26">
        <f t="shared" si="6"/>
        <v>45180</v>
      </c>
      <c r="L150" s="25" t="b">
        <f>and(not(isna(VLOOKUP(A150,PersonAccounts!$A:$A,1,false))))</f>
        <v>1</v>
      </c>
      <c r="M150" s="20"/>
    </row>
    <row r="151">
      <c r="A151" s="6" t="s">
        <v>1316</v>
      </c>
      <c r="B151" s="6" t="s">
        <v>2087</v>
      </c>
      <c r="C151" s="21" t="str">
        <f t="shared" si="1"/>
        <v/>
      </c>
      <c r="D151" s="6" t="s">
        <v>2088</v>
      </c>
      <c r="E151" s="22" t="s">
        <v>2096</v>
      </c>
      <c r="F151" s="22" t="s">
        <v>2101</v>
      </c>
      <c r="G151" s="24" t="str">
        <f t="shared" si="2"/>
        <v>Escalated</v>
      </c>
      <c r="H151" s="24" t="str">
        <f t="shared" si="3"/>
        <v>2023-09-21T00:00:00</v>
      </c>
      <c r="I151" s="24" t="str">
        <f t="shared" si="4"/>
        <v/>
      </c>
      <c r="J151" s="25">
        <f t="shared" si="5"/>
        <v>0.2577620732</v>
      </c>
      <c r="K151" s="26">
        <f t="shared" si="6"/>
        <v>45190</v>
      </c>
      <c r="L151" s="25" t="b">
        <f>and(not(isna(VLOOKUP(A151,PersonAccounts!$A:$A,1,false))))</f>
        <v>1</v>
      </c>
      <c r="M151" s="20"/>
    </row>
    <row r="152">
      <c r="A152" s="6" t="s">
        <v>1319</v>
      </c>
      <c r="B152" s="6" t="s">
        <v>2087</v>
      </c>
      <c r="C152" s="21" t="str">
        <f t="shared" si="1"/>
        <v/>
      </c>
      <c r="D152" s="6" t="s">
        <v>2088</v>
      </c>
      <c r="E152" s="22" t="s">
        <v>2077</v>
      </c>
      <c r="F152" s="23" t="s">
        <v>2078</v>
      </c>
      <c r="G152" s="24" t="str">
        <f t="shared" si="2"/>
        <v>Working</v>
      </c>
      <c r="H152" s="24" t="str">
        <f t="shared" si="3"/>
        <v>2023-12-10T00:00:00</v>
      </c>
      <c r="I152" s="24" t="str">
        <f t="shared" si="4"/>
        <v/>
      </c>
      <c r="J152" s="25">
        <f t="shared" si="5"/>
        <v>0.1818375297</v>
      </c>
      <c r="K152" s="26">
        <f t="shared" si="6"/>
        <v>45270</v>
      </c>
      <c r="L152" s="25" t="b">
        <f>and(not(isna(VLOOKUP(A152,PersonAccounts!$A:$A,1,false))))</f>
        <v>1</v>
      </c>
      <c r="M152" s="20"/>
    </row>
    <row r="153">
      <c r="A153" s="6" t="s">
        <v>1326</v>
      </c>
      <c r="B153" s="6" t="s">
        <v>2087</v>
      </c>
      <c r="C153" s="21" t="str">
        <f t="shared" si="1"/>
        <v/>
      </c>
      <c r="D153" s="6" t="s">
        <v>2084</v>
      </c>
      <c r="E153" s="22" t="s">
        <v>2082</v>
      </c>
      <c r="F153" s="22" t="s">
        <v>2114</v>
      </c>
      <c r="G153" s="24" t="str">
        <f t="shared" si="2"/>
        <v>Escalated</v>
      </c>
      <c r="H153" s="24" t="str">
        <f t="shared" si="3"/>
        <v>2023-12-02T00:00:00</v>
      </c>
      <c r="I153" s="24" t="str">
        <f t="shared" si="4"/>
        <v/>
      </c>
      <c r="J153" s="25">
        <f t="shared" si="5"/>
        <v>0.4274770595</v>
      </c>
      <c r="K153" s="26">
        <f t="shared" si="6"/>
        <v>45262</v>
      </c>
      <c r="L153" s="25" t="b">
        <f>and(not(isna(VLOOKUP(A153,PersonAccounts!$A:$A,1,false))))</f>
        <v>1</v>
      </c>
      <c r="M153" s="20"/>
    </row>
    <row r="154">
      <c r="A154" s="6" t="s">
        <v>1326</v>
      </c>
      <c r="B154" s="6" t="s">
        <v>2087</v>
      </c>
      <c r="C154" s="21" t="str">
        <f t="shared" si="1"/>
        <v/>
      </c>
      <c r="D154" s="6" t="s">
        <v>2084</v>
      </c>
      <c r="E154" s="22" t="s">
        <v>2103</v>
      </c>
      <c r="F154" s="22" t="s">
        <v>2104</v>
      </c>
      <c r="G154" s="24" t="str">
        <f t="shared" si="2"/>
        <v>Escalated</v>
      </c>
      <c r="H154" s="24" t="str">
        <f t="shared" si="3"/>
        <v>2024-02-04T00:00:00</v>
      </c>
      <c r="I154" s="24" t="str">
        <f t="shared" si="4"/>
        <v/>
      </c>
      <c r="J154" s="25">
        <f t="shared" si="5"/>
        <v>0.2735480111</v>
      </c>
      <c r="K154" s="26">
        <f t="shared" si="6"/>
        <v>45326</v>
      </c>
      <c r="L154" s="25" t="b">
        <f>and(not(isna(VLOOKUP(A154,PersonAccounts!$A:$A,1,false))))</f>
        <v>1</v>
      </c>
      <c r="M154" s="20"/>
    </row>
    <row r="155">
      <c r="A155" s="6" t="s">
        <v>1326</v>
      </c>
      <c r="B155" s="6" t="s">
        <v>2087</v>
      </c>
      <c r="C155" s="21" t="str">
        <f t="shared" si="1"/>
        <v/>
      </c>
      <c r="D155" s="6" t="s">
        <v>2084</v>
      </c>
      <c r="E155" s="22" t="s">
        <v>2082</v>
      </c>
      <c r="F155" s="22" t="s">
        <v>2114</v>
      </c>
      <c r="G155" s="24" t="str">
        <f t="shared" si="2"/>
        <v>Escalated</v>
      </c>
      <c r="H155" s="24" t="str">
        <f t="shared" si="3"/>
        <v>2023-11-02T00:00:00</v>
      </c>
      <c r="I155" s="24" t="str">
        <f t="shared" si="4"/>
        <v/>
      </c>
      <c r="J155" s="25">
        <f t="shared" si="5"/>
        <v>0.5004997284</v>
      </c>
      <c r="K155" s="26">
        <f t="shared" si="6"/>
        <v>45232</v>
      </c>
      <c r="L155" s="25" t="b">
        <f>and(not(isna(VLOOKUP(A155,PersonAccounts!$A:$A,1,false))))</f>
        <v>1</v>
      </c>
      <c r="M155" s="20"/>
    </row>
    <row r="156">
      <c r="A156" s="6" t="s">
        <v>1326</v>
      </c>
      <c r="B156" s="6" t="s">
        <v>2087</v>
      </c>
      <c r="C156" s="21">
        <f t="shared" si="1"/>
        <v>5</v>
      </c>
      <c r="D156" s="6" t="s">
        <v>2084</v>
      </c>
      <c r="E156" s="22" t="s">
        <v>2096</v>
      </c>
      <c r="F156" s="22" t="s">
        <v>2109</v>
      </c>
      <c r="G156" s="24" t="str">
        <f t="shared" si="2"/>
        <v>Closed</v>
      </c>
      <c r="H156" s="24" t="str">
        <f t="shared" si="3"/>
        <v>2024-01-24T00:00:00</v>
      </c>
      <c r="I156" s="24" t="str">
        <f t="shared" si="4"/>
        <v>2024-02-13T00:00:00</v>
      </c>
      <c r="J156" s="25">
        <f t="shared" si="5"/>
        <v>0.8170807082</v>
      </c>
      <c r="K156" s="26">
        <f t="shared" si="6"/>
        <v>45315</v>
      </c>
      <c r="L156" s="25" t="b">
        <f>and(not(isna(VLOOKUP(A156,PersonAccounts!$A:$A,1,false))))</f>
        <v>1</v>
      </c>
      <c r="M156" s="20"/>
    </row>
    <row r="157">
      <c r="A157" s="6" t="s">
        <v>1338</v>
      </c>
      <c r="B157" s="6" t="s">
        <v>2087</v>
      </c>
      <c r="C157" s="21" t="str">
        <f t="shared" si="1"/>
        <v/>
      </c>
      <c r="D157" s="6" t="s">
        <v>2084</v>
      </c>
      <c r="E157" s="22" t="s">
        <v>2103</v>
      </c>
      <c r="F157" s="22" t="s">
        <v>2108</v>
      </c>
      <c r="G157" s="24" t="str">
        <f t="shared" si="2"/>
        <v>Escalated</v>
      </c>
      <c r="H157" s="24" t="str">
        <f t="shared" si="3"/>
        <v>2023-09-06T00:00:00</v>
      </c>
      <c r="I157" s="24" t="str">
        <f t="shared" si="4"/>
        <v/>
      </c>
      <c r="J157" s="25">
        <f t="shared" si="5"/>
        <v>0.3694110107</v>
      </c>
      <c r="K157" s="26">
        <f t="shared" si="6"/>
        <v>45175</v>
      </c>
      <c r="L157" s="25" t="b">
        <f>and(not(isna(VLOOKUP(A157,PersonAccounts!$A:$A,1,false))))</f>
        <v>1</v>
      </c>
      <c r="M157" s="20"/>
    </row>
    <row r="158">
      <c r="A158" s="6" t="s">
        <v>1342</v>
      </c>
      <c r="B158" s="6" t="s">
        <v>11</v>
      </c>
      <c r="C158" s="21" t="str">
        <f t="shared" si="1"/>
        <v/>
      </c>
      <c r="D158" s="6" t="s">
        <v>2076</v>
      </c>
      <c r="E158" s="22" t="s">
        <v>2077</v>
      </c>
      <c r="F158" s="23" t="s">
        <v>2078</v>
      </c>
      <c r="G158" s="24" t="str">
        <f t="shared" si="2"/>
        <v>Escalated</v>
      </c>
      <c r="H158" s="24" t="str">
        <f t="shared" si="3"/>
        <v>2023-11-18T00:00:00</v>
      </c>
      <c r="I158" s="24" t="str">
        <f t="shared" si="4"/>
        <v/>
      </c>
      <c r="J158" s="25">
        <f t="shared" si="5"/>
        <v>0.4050340732</v>
      </c>
      <c r="K158" s="26">
        <f t="shared" si="6"/>
        <v>45248</v>
      </c>
      <c r="L158" s="25" t="b">
        <f>and(not(isna(VLOOKUP(A158,PersonAccounts!$A:$A,1,false))))</f>
        <v>1</v>
      </c>
      <c r="M158" s="20"/>
    </row>
    <row r="159">
      <c r="A159" s="6" t="s">
        <v>1358</v>
      </c>
      <c r="B159" s="6" t="s">
        <v>2075</v>
      </c>
      <c r="C159" s="21" t="str">
        <f t="shared" si="1"/>
        <v/>
      </c>
      <c r="D159" s="6" t="s">
        <v>2084</v>
      </c>
      <c r="E159" s="22" t="s">
        <v>2091</v>
      </c>
      <c r="F159" s="22" t="s">
        <v>2094</v>
      </c>
      <c r="G159" s="24" t="str">
        <f t="shared" si="2"/>
        <v>New</v>
      </c>
      <c r="H159" s="24" t="str">
        <f t="shared" si="3"/>
        <v>2023-12-22T00:00:00</v>
      </c>
      <c r="I159" s="24" t="str">
        <f t="shared" si="4"/>
        <v/>
      </c>
      <c r="J159" s="25">
        <f t="shared" si="5"/>
        <v>0.02377103834</v>
      </c>
      <c r="K159" s="26">
        <f t="shared" si="6"/>
        <v>45282</v>
      </c>
      <c r="L159" s="25" t="b">
        <f>and(not(isna(VLOOKUP(A159,PersonAccounts!$A:$A,1,false))))</f>
        <v>1</v>
      </c>
      <c r="M159" s="20"/>
    </row>
    <row r="160">
      <c r="A160" s="6" t="s">
        <v>1362</v>
      </c>
      <c r="B160" s="6" t="s">
        <v>2087</v>
      </c>
      <c r="C160" s="21">
        <f t="shared" si="1"/>
        <v>1</v>
      </c>
      <c r="D160" s="6" t="s">
        <v>2084</v>
      </c>
      <c r="E160" s="22" t="s">
        <v>2079</v>
      </c>
      <c r="F160" s="22" t="s">
        <v>2081</v>
      </c>
      <c r="G160" s="24" t="str">
        <f t="shared" si="2"/>
        <v>Closed</v>
      </c>
      <c r="H160" s="24" t="str">
        <f t="shared" si="3"/>
        <v>2024-02-13T00:00:00</v>
      </c>
      <c r="I160" s="24" t="str">
        <f t="shared" si="4"/>
        <v>2024-02-13T00:00:00</v>
      </c>
      <c r="J160" s="25">
        <f t="shared" si="5"/>
        <v>0.9281143436</v>
      </c>
      <c r="K160" s="26">
        <f t="shared" si="6"/>
        <v>45335</v>
      </c>
      <c r="L160" s="25" t="b">
        <f>and(not(isna(VLOOKUP(A160,PersonAccounts!$A:$A,1,false))))</f>
        <v>1</v>
      </c>
      <c r="M160" s="20"/>
    </row>
    <row r="161">
      <c r="A161" s="27" t="s">
        <v>1365</v>
      </c>
      <c r="B161" s="6" t="s">
        <v>2087</v>
      </c>
      <c r="C161" s="21" t="str">
        <f t="shared" si="1"/>
        <v/>
      </c>
      <c r="D161" s="6" t="s">
        <v>2076</v>
      </c>
      <c r="E161" s="22" t="s">
        <v>2105</v>
      </c>
      <c r="F161" s="23" t="s">
        <v>2110</v>
      </c>
      <c r="G161" s="24" t="str">
        <f t="shared" si="2"/>
        <v>Working</v>
      </c>
      <c r="H161" s="24" t="str">
        <f t="shared" si="3"/>
        <v>2024-01-21T00:00:00</v>
      </c>
      <c r="I161" s="24" t="str">
        <f t="shared" si="4"/>
        <v/>
      </c>
      <c r="J161" s="25">
        <f t="shared" si="5"/>
        <v>0.1916005435</v>
      </c>
      <c r="K161" s="26">
        <f t="shared" si="6"/>
        <v>45312</v>
      </c>
      <c r="L161" s="25" t="b">
        <f>and(not(isna(VLOOKUP(A161,PersonAccounts!$A:$A,1,false))))</f>
        <v>1</v>
      </c>
      <c r="M161" s="20"/>
    </row>
    <row r="162">
      <c r="A162" s="6" t="s">
        <v>1365</v>
      </c>
      <c r="B162" s="6" t="s">
        <v>2087</v>
      </c>
      <c r="C162" s="21" t="str">
        <f t="shared" si="1"/>
        <v/>
      </c>
      <c r="D162" s="6" t="s">
        <v>2084</v>
      </c>
      <c r="E162" s="22" t="s">
        <v>2091</v>
      </c>
      <c r="F162" s="22" t="s">
        <v>2095</v>
      </c>
      <c r="G162" s="24" t="str">
        <f t="shared" si="2"/>
        <v>Escalated</v>
      </c>
      <c r="H162" s="24" t="str">
        <f t="shared" si="3"/>
        <v>2023-12-11T00:00:00</v>
      </c>
      <c r="I162" s="24" t="str">
        <f t="shared" si="4"/>
        <v/>
      </c>
      <c r="J162" s="25">
        <f t="shared" si="5"/>
        <v>0.4804003956</v>
      </c>
      <c r="K162" s="26">
        <f t="shared" si="6"/>
        <v>45271</v>
      </c>
      <c r="L162" s="25" t="b">
        <f>and(not(isna(VLOOKUP(A162,PersonAccounts!$A:$A,1,false))))</f>
        <v>1</v>
      </c>
      <c r="M162" s="20"/>
    </row>
    <row r="163">
      <c r="A163" s="6" t="s">
        <v>1365</v>
      </c>
      <c r="B163" s="6" t="s">
        <v>11</v>
      </c>
      <c r="C163" s="21" t="str">
        <f t="shared" si="1"/>
        <v/>
      </c>
      <c r="D163" s="6" t="s">
        <v>2076</v>
      </c>
      <c r="E163" s="22" t="s">
        <v>2105</v>
      </c>
      <c r="F163" s="23" t="s">
        <v>2106</v>
      </c>
      <c r="G163" s="24" t="str">
        <f t="shared" si="2"/>
        <v>Escalated</v>
      </c>
      <c r="H163" s="24" t="str">
        <f t="shared" si="3"/>
        <v>2024-01-26T00:00:00</v>
      </c>
      <c r="I163" s="24" t="str">
        <f t="shared" si="4"/>
        <v/>
      </c>
      <c r="J163" s="25">
        <f t="shared" si="5"/>
        <v>0.3992888459</v>
      </c>
      <c r="K163" s="26">
        <f t="shared" si="6"/>
        <v>45317</v>
      </c>
      <c r="L163" s="25" t="b">
        <f>and(not(isna(VLOOKUP(A163,PersonAccounts!$A:$A,1,false))))</f>
        <v>1</v>
      </c>
      <c r="M163" s="20"/>
    </row>
    <row r="164">
      <c r="A164" s="6" t="s">
        <v>1365</v>
      </c>
      <c r="B164" s="6" t="s">
        <v>2075</v>
      </c>
      <c r="C164" s="21" t="str">
        <f t="shared" si="1"/>
        <v/>
      </c>
      <c r="D164" s="6" t="s">
        <v>2076</v>
      </c>
      <c r="E164" s="22" t="s">
        <v>2105</v>
      </c>
      <c r="F164" s="23" t="s">
        <v>2110</v>
      </c>
      <c r="G164" s="24" t="str">
        <f t="shared" si="2"/>
        <v>Escalated</v>
      </c>
      <c r="H164" s="24" t="str">
        <f t="shared" si="3"/>
        <v>2023-12-07T00:00:00</v>
      </c>
      <c r="I164" s="24" t="str">
        <f t="shared" si="4"/>
        <v/>
      </c>
      <c r="J164" s="25">
        <f t="shared" si="5"/>
        <v>0.5905335619</v>
      </c>
      <c r="K164" s="26">
        <f t="shared" si="6"/>
        <v>45267</v>
      </c>
      <c r="L164" s="25" t="b">
        <f>and(not(isna(VLOOKUP(A164,PersonAccounts!$A:$A,1,false))))</f>
        <v>1</v>
      </c>
      <c r="M164" s="20"/>
    </row>
    <row r="165">
      <c r="A165" s="6" t="s">
        <v>1365</v>
      </c>
      <c r="B165" s="6" t="s">
        <v>11</v>
      </c>
      <c r="C165" s="21" t="str">
        <f t="shared" si="1"/>
        <v/>
      </c>
      <c r="D165" s="6" t="s">
        <v>2076</v>
      </c>
      <c r="E165" s="22" t="s">
        <v>2077</v>
      </c>
      <c r="F165" s="23" t="s">
        <v>2116</v>
      </c>
      <c r="G165" s="24" t="str">
        <f t="shared" si="2"/>
        <v>Escalated</v>
      </c>
      <c r="H165" s="24" t="str">
        <f t="shared" si="3"/>
        <v>2023-10-15T00:00:00</v>
      </c>
      <c r="I165" s="24" t="str">
        <f t="shared" si="4"/>
        <v/>
      </c>
      <c r="J165" s="25">
        <f t="shared" si="5"/>
        <v>0.590873509</v>
      </c>
      <c r="K165" s="26">
        <f t="shared" si="6"/>
        <v>45214</v>
      </c>
      <c r="L165" s="25" t="b">
        <f>and(not(isna(VLOOKUP(A165,PersonAccounts!$A:$A,1,false))))</f>
        <v>1</v>
      </c>
      <c r="M165" s="20"/>
    </row>
    <row r="166">
      <c r="A166" s="6" t="s">
        <v>1365</v>
      </c>
      <c r="B166" s="6" t="s">
        <v>2075</v>
      </c>
      <c r="C166" s="21">
        <f t="shared" si="1"/>
        <v>4</v>
      </c>
      <c r="D166" s="6" t="s">
        <v>2076</v>
      </c>
      <c r="E166" s="22" t="s">
        <v>2079</v>
      </c>
      <c r="F166" s="22" t="s">
        <v>2080</v>
      </c>
      <c r="G166" s="24" t="str">
        <f t="shared" si="2"/>
        <v>Closed</v>
      </c>
      <c r="H166" s="24" t="str">
        <f t="shared" si="3"/>
        <v>2023-09-29T00:00:00</v>
      </c>
      <c r="I166" s="24" t="str">
        <f t="shared" si="4"/>
        <v>2024-02-13T00:00:00</v>
      </c>
      <c r="J166" s="25">
        <f t="shared" si="5"/>
        <v>0.8965099542</v>
      </c>
      <c r="K166" s="26">
        <f t="shared" si="6"/>
        <v>45198</v>
      </c>
      <c r="L166" s="25" t="b">
        <f>and(not(isna(VLOOKUP(A166,PersonAccounts!$A:$A,1,false))))</f>
        <v>1</v>
      </c>
      <c r="M166" s="20"/>
    </row>
    <row r="167">
      <c r="A167" s="6" t="s">
        <v>1365</v>
      </c>
      <c r="B167" s="6" t="s">
        <v>2075</v>
      </c>
      <c r="C167" s="21" t="str">
        <f t="shared" si="1"/>
        <v/>
      </c>
      <c r="D167" s="6" t="s">
        <v>2088</v>
      </c>
      <c r="E167" s="22" t="s">
        <v>2089</v>
      </c>
      <c r="F167" s="22" t="s">
        <v>2102</v>
      </c>
      <c r="G167" s="24" t="str">
        <f t="shared" si="2"/>
        <v>Escalated</v>
      </c>
      <c r="H167" s="24" t="str">
        <f t="shared" si="3"/>
        <v>2023-10-18T00:00:00</v>
      </c>
      <c r="I167" s="24" t="str">
        <f t="shared" si="4"/>
        <v/>
      </c>
      <c r="J167" s="25">
        <f t="shared" si="5"/>
        <v>0.4158250656</v>
      </c>
      <c r="K167" s="26">
        <f t="shared" si="6"/>
        <v>45217</v>
      </c>
      <c r="L167" s="25" t="b">
        <f>and(not(isna(VLOOKUP(A167,PersonAccounts!$A:$A,1,false))))</f>
        <v>1</v>
      </c>
      <c r="M167" s="20"/>
    </row>
    <row r="168">
      <c r="A168" s="6" t="s">
        <v>1365</v>
      </c>
      <c r="B168" s="6" t="s">
        <v>2087</v>
      </c>
      <c r="C168" s="21" t="str">
        <f t="shared" si="1"/>
        <v/>
      </c>
      <c r="D168" s="6" t="s">
        <v>2084</v>
      </c>
      <c r="E168" s="22" t="s">
        <v>2105</v>
      </c>
      <c r="F168" s="23" t="s">
        <v>2111</v>
      </c>
      <c r="G168" s="24" t="str">
        <f t="shared" si="2"/>
        <v>Escalated</v>
      </c>
      <c r="H168" s="24" t="str">
        <f t="shared" si="3"/>
        <v>2023-12-18T00:00:00</v>
      </c>
      <c r="I168" s="24" t="str">
        <f t="shared" si="4"/>
        <v/>
      </c>
      <c r="J168" s="25">
        <f t="shared" si="5"/>
        <v>0.606074743</v>
      </c>
      <c r="K168" s="26">
        <f t="shared" si="6"/>
        <v>45278</v>
      </c>
      <c r="L168" s="25" t="b">
        <f>and(not(isna(VLOOKUP(A168,PersonAccounts!$A:$A,1,false))))</f>
        <v>1</v>
      </c>
      <c r="M168" s="20"/>
    </row>
    <row r="169">
      <c r="A169" s="6" t="s">
        <v>1365</v>
      </c>
      <c r="B169" s="6" t="s">
        <v>2075</v>
      </c>
      <c r="C169" s="21" t="str">
        <f t="shared" si="1"/>
        <v/>
      </c>
      <c r="D169" s="6" t="s">
        <v>2076</v>
      </c>
      <c r="E169" s="22" t="s">
        <v>2077</v>
      </c>
      <c r="F169" s="23" t="s">
        <v>2116</v>
      </c>
      <c r="G169" s="24" t="str">
        <f t="shared" si="2"/>
        <v>Working</v>
      </c>
      <c r="H169" s="24" t="str">
        <f t="shared" si="3"/>
        <v>2023-11-13T00:00:00</v>
      </c>
      <c r="I169" s="24" t="str">
        <f t="shared" si="4"/>
        <v/>
      </c>
      <c r="J169" s="25">
        <f t="shared" si="5"/>
        <v>0.1159931188</v>
      </c>
      <c r="K169" s="26">
        <f t="shared" si="6"/>
        <v>45243</v>
      </c>
      <c r="L169" s="25" t="b">
        <f>and(not(isna(VLOOKUP(A169,PersonAccounts!$A:$A,1,false))))</f>
        <v>1</v>
      </c>
      <c r="M169" s="20"/>
    </row>
    <row r="170">
      <c r="A170" s="6" t="s">
        <v>1365</v>
      </c>
      <c r="B170" s="6" t="s">
        <v>11</v>
      </c>
      <c r="C170" s="21" t="str">
        <f t="shared" si="1"/>
        <v/>
      </c>
      <c r="D170" s="6" t="s">
        <v>2076</v>
      </c>
      <c r="E170" s="22" t="s">
        <v>2103</v>
      </c>
      <c r="F170" s="22" t="s">
        <v>2108</v>
      </c>
      <c r="G170" s="24" t="str">
        <f t="shared" si="2"/>
        <v>Escalated</v>
      </c>
      <c r="H170" s="24" t="str">
        <f t="shared" si="3"/>
        <v>2024-01-26T00:00:00</v>
      </c>
      <c r="I170" s="24" t="str">
        <f t="shared" si="4"/>
        <v/>
      </c>
      <c r="J170" s="25">
        <f t="shared" si="5"/>
        <v>0.4402073651</v>
      </c>
      <c r="K170" s="26">
        <f t="shared" si="6"/>
        <v>45317</v>
      </c>
      <c r="L170" s="25" t="b">
        <f>and(not(isna(VLOOKUP(A170,PersonAccounts!$A:$A,1,false))))</f>
        <v>1</v>
      </c>
      <c r="M170" s="20"/>
    </row>
    <row r="171">
      <c r="A171" s="6" t="s">
        <v>1365</v>
      </c>
      <c r="B171" s="6" t="s">
        <v>11</v>
      </c>
      <c r="C171" s="21" t="str">
        <f t="shared" si="1"/>
        <v/>
      </c>
      <c r="D171" s="6" t="s">
        <v>2076</v>
      </c>
      <c r="E171" s="22" t="s">
        <v>2082</v>
      </c>
      <c r="F171" s="22" t="s">
        <v>2114</v>
      </c>
      <c r="G171" s="24" t="str">
        <f t="shared" si="2"/>
        <v>Escalated</v>
      </c>
      <c r="H171" s="24" t="str">
        <f t="shared" si="3"/>
        <v>2023-11-08T00:00:00</v>
      </c>
      <c r="I171" s="24" t="str">
        <f t="shared" si="4"/>
        <v/>
      </c>
      <c r="J171" s="25">
        <f t="shared" si="5"/>
        <v>0.3174186675</v>
      </c>
      <c r="K171" s="26">
        <f t="shared" si="6"/>
        <v>45238</v>
      </c>
      <c r="L171" s="25" t="b">
        <f>and(not(isna(VLOOKUP(A171,PersonAccounts!$A:$A,1,false))))</f>
        <v>1</v>
      </c>
      <c r="M171" s="20"/>
    </row>
    <row r="172">
      <c r="A172" s="6" t="s">
        <v>1376</v>
      </c>
      <c r="B172" s="6" t="s">
        <v>11</v>
      </c>
      <c r="C172" s="21" t="str">
        <f t="shared" si="1"/>
        <v/>
      </c>
      <c r="D172" s="6" t="s">
        <v>2076</v>
      </c>
      <c r="E172" s="22" t="s">
        <v>2077</v>
      </c>
      <c r="F172" s="23" t="s">
        <v>2093</v>
      </c>
      <c r="G172" s="24" t="str">
        <f t="shared" si="2"/>
        <v>Escalated</v>
      </c>
      <c r="H172" s="24" t="str">
        <f t="shared" si="3"/>
        <v>2024-01-17T00:00:00</v>
      </c>
      <c r="I172" s="24" t="str">
        <f t="shared" si="4"/>
        <v/>
      </c>
      <c r="J172" s="25">
        <f t="shared" si="5"/>
        <v>0.2643451331</v>
      </c>
      <c r="K172" s="26">
        <f t="shared" si="6"/>
        <v>45308</v>
      </c>
      <c r="L172" s="25" t="b">
        <f>and(not(isna(VLOOKUP(A172,PersonAccounts!$A:$A,1,false))))</f>
        <v>1</v>
      </c>
      <c r="M172" s="20"/>
    </row>
    <row r="173">
      <c r="A173" s="6" t="s">
        <v>1396</v>
      </c>
      <c r="B173" s="6" t="s">
        <v>2075</v>
      </c>
      <c r="C173" s="21" t="str">
        <f t="shared" si="1"/>
        <v/>
      </c>
      <c r="D173" s="6" t="s">
        <v>2088</v>
      </c>
      <c r="E173" s="22" t="s">
        <v>2091</v>
      </c>
      <c r="F173" s="22" t="s">
        <v>2094</v>
      </c>
      <c r="G173" s="24" t="str">
        <f t="shared" si="2"/>
        <v>Escalated</v>
      </c>
      <c r="H173" s="24" t="str">
        <f t="shared" si="3"/>
        <v>2024-01-16T00:00:00</v>
      </c>
      <c r="I173" s="24" t="str">
        <f t="shared" si="4"/>
        <v/>
      </c>
      <c r="J173" s="25">
        <f t="shared" si="5"/>
        <v>0.6146160551</v>
      </c>
      <c r="K173" s="26">
        <f t="shared" si="6"/>
        <v>45307</v>
      </c>
      <c r="L173" s="25" t="b">
        <f>and(not(isna(VLOOKUP(A173,PersonAccounts!$A:$A,1,false))))</f>
        <v>1</v>
      </c>
      <c r="M173" s="20"/>
    </row>
    <row r="174">
      <c r="A174" s="6" t="s">
        <v>1400</v>
      </c>
      <c r="B174" s="6" t="s">
        <v>2087</v>
      </c>
      <c r="C174" s="21" t="str">
        <f t="shared" si="1"/>
        <v/>
      </c>
      <c r="D174" s="6" t="s">
        <v>2088</v>
      </c>
      <c r="E174" s="22" t="s">
        <v>2098</v>
      </c>
      <c r="F174" s="22" t="s">
        <v>2115</v>
      </c>
      <c r="G174" s="24" t="str">
        <f t="shared" si="2"/>
        <v>Escalated</v>
      </c>
      <c r="H174" s="24" t="str">
        <f t="shared" si="3"/>
        <v>2023-09-29T00:00:00</v>
      </c>
      <c r="I174" s="24" t="str">
        <f t="shared" si="4"/>
        <v/>
      </c>
      <c r="J174" s="25">
        <f t="shared" si="5"/>
        <v>0.3694593061</v>
      </c>
      <c r="K174" s="26">
        <f t="shared" si="6"/>
        <v>45198</v>
      </c>
      <c r="L174" s="25" t="b">
        <f>and(not(isna(VLOOKUP(A174,PersonAccounts!$A:$A,1,false))))</f>
        <v>1</v>
      </c>
      <c r="M174" s="20"/>
    </row>
    <row r="175">
      <c r="A175" s="6" t="s">
        <v>1405</v>
      </c>
      <c r="B175" s="6" t="s">
        <v>11</v>
      </c>
      <c r="C175" s="21" t="str">
        <f t="shared" si="1"/>
        <v/>
      </c>
      <c r="D175" s="6" t="s">
        <v>2076</v>
      </c>
      <c r="E175" s="22" t="s">
        <v>2082</v>
      </c>
      <c r="F175" s="22" t="s">
        <v>2114</v>
      </c>
      <c r="G175" s="24" t="str">
        <f t="shared" si="2"/>
        <v>Escalated</v>
      </c>
      <c r="H175" s="24" t="str">
        <f t="shared" si="3"/>
        <v>2023-08-22T00:00:00</v>
      </c>
      <c r="I175" s="24" t="str">
        <f t="shared" si="4"/>
        <v/>
      </c>
      <c r="J175" s="25">
        <f t="shared" si="5"/>
        <v>0.4801184347</v>
      </c>
      <c r="K175" s="26">
        <f t="shared" si="6"/>
        <v>45160</v>
      </c>
      <c r="L175" s="25" t="b">
        <f>and(not(isna(VLOOKUP(A175,PersonAccounts!$A:$A,1,false))))</f>
        <v>1</v>
      </c>
      <c r="M175" s="20"/>
    </row>
    <row r="176">
      <c r="A176" s="6" t="s">
        <v>1408</v>
      </c>
      <c r="B176" s="6" t="s">
        <v>2075</v>
      </c>
      <c r="C176" s="21" t="str">
        <f t="shared" si="1"/>
        <v/>
      </c>
      <c r="D176" s="6" t="s">
        <v>2076</v>
      </c>
      <c r="E176" s="22" t="s">
        <v>2089</v>
      </c>
      <c r="F176" s="23" t="s">
        <v>2090</v>
      </c>
      <c r="G176" s="24" t="str">
        <f t="shared" si="2"/>
        <v>Escalated</v>
      </c>
      <c r="H176" s="24" t="str">
        <f t="shared" si="3"/>
        <v>2023-12-02T00:00:00</v>
      </c>
      <c r="I176" s="24" t="str">
        <f t="shared" si="4"/>
        <v/>
      </c>
      <c r="J176" s="25">
        <f t="shared" si="5"/>
        <v>0.7996255748</v>
      </c>
      <c r="K176" s="26">
        <f t="shared" si="6"/>
        <v>45262</v>
      </c>
      <c r="L176" s="25" t="b">
        <f>and(not(isna(VLOOKUP(A176,PersonAccounts!$A:$A,1,false))))</f>
        <v>1</v>
      </c>
      <c r="M176" s="20"/>
    </row>
    <row r="177">
      <c r="A177" s="6" t="s">
        <v>1416</v>
      </c>
      <c r="B177" s="6" t="s">
        <v>2075</v>
      </c>
      <c r="C177" s="21" t="str">
        <f t="shared" si="1"/>
        <v/>
      </c>
      <c r="D177" s="6" t="s">
        <v>2088</v>
      </c>
      <c r="E177" s="22" t="s">
        <v>2082</v>
      </c>
      <c r="F177" s="22" t="s">
        <v>2113</v>
      </c>
      <c r="G177" s="24" t="str">
        <f t="shared" si="2"/>
        <v>New</v>
      </c>
      <c r="H177" s="24" t="str">
        <f t="shared" si="3"/>
        <v>2024-01-28T00:00:00</v>
      </c>
      <c r="I177" s="24" t="str">
        <f t="shared" si="4"/>
        <v/>
      </c>
      <c r="J177" s="25">
        <f t="shared" si="5"/>
        <v>0.05013621841</v>
      </c>
      <c r="K177" s="26">
        <f t="shared" si="6"/>
        <v>45319</v>
      </c>
      <c r="L177" s="25" t="b">
        <f>and(not(isna(VLOOKUP(A177,PersonAccounts!$A:$A,1,false))))</f>
        <v>1</v>
      </c>
      <c r="M177" s="20"/>
    </row>
    <row r="178">
      <c r="A178" s="6" t="s">
        <v>1419</v>
      </c>
      <c r="B178" s="6" t="s">
        <v>11</v>
      </c>
      <c r="C178" s="21" t="str">
        <f t="shared" si="1"/>
        <v/>
      </c>
      <c r="D178" s="6" t="s">
        <v>2088</v>
      </c>
      <c r="E178" s="22" t="s">
        <v>2089</v>
      </c>
      <c r="F178" s="23" t="s">
        <v>2090</v>
      </c>
      <c r="G178" s="24" t="str">
        <f t="shared" si="2"/>
        <v>Escalated</v>
      </c>
      <c r="H178" s="24" t="str">
        <f t="shared" si="3"/>
        <v>2023-12-22T00:00:00</v>
      </c>
      <c r="I178" s="24" t="str">
        <f t="shared" si="4"/>
        <v/>
      </c>
      <c r="J178" s="25">
        <f t="shared" si="5"/>
        <v>0.2392047945</v>
      </c>
      <c r="K178" s="26">
        <f t="shared" si="6"/>
        <v>45282</v>
      </c>
      <c r="L178" s="25" t="b">
        <f>and(not(isna(VLOOKUP(A178,PersonAccounts!$A:$A,1,false))))</f>
        <v>1</v>
      </c>
      <c r="M178" s="20"/>
    </row>
    <row r="179">
      <c r="A179" s="6" t="s">
        <v>1423</v>
      </c>
      <c r="B179" s="6" t="s">
        <v>11</v>
      </c>
      <c r="C179" s="21" t="str">
        <f t="shared" si="1"/>
        <v/>
      </c>
      <c r="D179" s="6" t="s">
        <v>2088</v>
      </c>
      <c r="E179" s="22" t="s">
        <v>2082</v>
      </c>
      <c r="F179" s="22" t="s">
        <v>2113</v>
      </c>
      <c r="G179" s="24" t="str">
        <f t="shared" si="2"/>
        <v>Escalated</v>
      </c>
      <c r="H179" s="24" t="str">
        <f t="shared" si="3"/>
        <v>2023-10-18T00:00:00</v>
      </c>
      <c r="I179" s="24" t="str">
        <f t="shared" si="4"/>
        <v/>
      </c>
      <c r="J179" s="25">
        <f t="shared" si="5"/>
        <v>0.7407917503</v>
      </c>
      <c r="K179" s="26">
        <f t="shared" si="6"/>
        <v>45217</v>
      </c>
      <c r="L179" s="25" t="b">
        <f>and(not(isna(VLOOKUP(A179,PersonAccounts!$A:$A,1,false))))</f>
        <v>1</v>
      </c>
      <c r="M179" s="20"/>
    </row>
    <row r="180">
      <c r="A180" s="6" t="s">
        <v>1423</v>
      </c>
      <c r="B180" s="6" t="s">
        <v>2075</v>
      </c>
      <c r="C180" s="21" t="str">
        <f t="shared" si="1"/>
        <v/>
      </c>
      <c r="D180" s="6" t="s">
        <v>2088</v>
      </c>
      <c r="E180" s="22" t="s">
        <v>2079</v>
      </c>
      <c r="F180" s="22" t="s">
        <v>2100</v>
      </c>
      <c r="G180" s="24" t="str">
        <f t="shared" si="2"/>
        <v>Escalated</v>
      </c>
      <c r="H180" s="24" t="str">
        <f t="shared" si="3"/>
        <v>2023-12-17T00:00:00</v>
      </c>
      <c r="I180" s="24" t="str">
        <f t="shared" si="4"/>
        <v/>
      </c>
      <c r="J180" s="25">
        <f t="shared" si="5"/>
        <v>0.6041782836</v>
      </c>
      <c r="K180" s="26">
        <f t="shared" si="6"/>
        <v>45277</v>
      </c>
      <c r="L180" s="25" t="b">
        <f>and(not(isna(VLOOKUP(A180,PersonAccounts!$A:$A,1,false))))</f>
        <v>1</v>
      </c>
      <c r="M180" s="20"/>
    </row>
    <row r="181">
      <c r="A181" s="6" t="s">
        <v>1423</v>
      </c>
      <c r="B181" s="6" t="s">
        <v>11</v>
      </c>
      <c r="C181" s="21" t="str">
        <f t="shared" si="1"/>
        <v/>
      </c>
      <c r="D181" s="6"/>
      <c r="E181" s="22" t="s">
        <v>2105</v>
      </c>
      <c r="F181" s="23" t="s">
        <v>2111</v>
      </c>
      <c r="G181" s="24" t="str">
        <f t="shared" si="2"/>
        <v>Escalated</v>
      </c>
      <c r="H181" s="24" t="str">
        <f t="shared" si="3"/>
        <v>2023-10-30T00:00:00</v>
      </c>
      <c r="I181" s="24" t="str">
        <f t="shared" si="4"/>
        <v/>
      </c>
      <c r="J181" s="25">
        <f t="shared" si="5"/>
        <v>0.4043866035</v>
      </c>
      <c r="K181" s="26">
        <f t="shared" si="6"/>
        <v>45229</v>
      </c>
      <c r="L181" s="25" t="b">
        <f>and(not(isna(VLOOKUP(A181,PersonAccounts!$A:$A,1,false))))</f>
        <v>1</v>
      </c>
      <c r="M181" s="20"/>
    </row>
    <row r="182">
      <c r="A182" s="6" t="s">
        <v>1423</v>
      </c>
      <c r="B182" s="6" t="s">
        <v>11</v>
      </c>
      <c r="C182" s="21" t="str">
        <f t="shared" si="1"/>
        <v/>
      </c>
      <c r="D182" s="6" t="s">
        <v>2088</v>
      </c>
      <c r="E182" s="22" t="s">
        <v>2077</v>
      </c>
      <c r="F182" s="23" t="s">
        <v>2116</v>
      </c>
      <c r="G182" s="24" t="str">
        <f t="shared" si="2"/>
        <v>Escalated</v>
      </c>
      <c r="H182" s="24" t="str">
        <f t="shared" si="3"/>
        <v>2023-10-29T00:00:00</v>
      </c>
      <c r="I182" s="24" t="str">
        <f t="shared" si="4"/>
        <v/>
      </c>
      <c r="J182" s="25">
        <f t="shared" si="5"/>
        <v>0.539695267</v>
      </c>
      <c r="K182" s="26">
        <f t="shared" si="6"/>
        <v>45228</v>
      </c>
      <c r="L182" s="25" t="b">
        <f>and(not(isna(VLOOKUP(A182,PersonAccounts!$A:$A,1,false))))</f>
        <v>1</v>
      </c>
      <c r="M182" s="20"/>
    </row>
    <row r="183">
      <c r="A183" s="6" t="s">
        <v>1431</v>
      </c>
      <c r="B183" s="6" t="s">
        <v>2075</v>
      </c>
      <c r="C183" s="21" t="str">
        <f t="shared" si="1"/>
        <v/>
      </c>
      <c r="D183" s="6" t="s">
        <v>2084</v>
      </c>
      <c r="E183" s="22" t="s">
        <v>2091</v>
      </c>
      <c r="F183" s="22" t="s">
        <v>2092</v>
      </c>
      <c r="G183" s="24" t="str">
        <f t="shared" si="2"/>
        <v>New</v>
      </c>
      <c r="H183" s="24" t="str">
        <f t="shared" si="3"/>
        <v>2023-12-10T00:00:00</v>
      </c>
      <c r="I183" s="24" t="str">
        <f t="shared" si="4"/>
        <v/>
      </c>
      <c r="J183" s="25">
        <f t="shared" si="5"/>
        <v>0.01047671459</v>
      </c>
      <c r="K183" s="26">
        <f t="shared" si="6"/>
        <v>45270</v>
      </c>
      <c r="L183" s="25" t="b">
        <f>and(not(isna(VLOOKUP(A183,PersonAccounts!$A:$A,1,false))))</f>
        <v>1</v>
      </c>
      <c r="M183" s="20"/>
    </row>
    <row r="184">
      <c r="A184" s="6" t="s">
        <v>1433</v>
      </c>
      <c r="B184" s="6" t="s">
        <v>2087</v>
      </c>
      <c r="C184" s="21" t="str">
        <f t="shared" si="1"/>
        <v/>
      </c>
      <c r="D184" s="6" t="s">
        <v>2088</v>
      </c>
      <c r="E184" s="22" t="s">
        <v>2091</v>
      </c>
      <c r="F184" s="22" t="s">
        <v>2095</v>
      </c>
      <c r="G184" s="24" t="str">
        <f t="shared" si="2"/>
        <v>Escalated</v>
      </c>
      <c r="H184" s="24" t="str">
        <f t="shared" si="3"/>
        <v>2023-09-29T00:00:00</v>
      </c>
      <c r="I184" s="24" t="str">
        <f t="shared" si="4"/>
        <v/>
      </c>
      <c r="J184" s="25">
        <f t="shared" si="5"/>
        <v>0.7487494069</v>
      </c>
      <c r="K184" s="26">
        <f t="shared" si="6"/>
        <v>45198</v>
      </c>
      <c r="L184" s="25" t="b">
        <f>and(not(isna(VLOOKUP(A184,PersonAccounts!$A:$A,1,false))))</f>
        <v>1</v>
      </c>
      <c r="M184" s="20"/>
    </row>
    <row r="185">
      <c r="A185" s="6" t="s">
        <v>1441</v>
      </c>
      <c r="B185" s="6" t="s">
        <v>2087</v>
      </c>
      <c r="C185" s="21" t="str">
        <f t="shared" si="1"/>
        <v/>
      </c>
      <c r="D185" s="6" t="s">
        <v>2076</v>
      </c>
      <c r="E185" s="22" t="s">
        <v>2103</v>
      </c>
      <c r="F185" s="22" t="s">
        <v>2104</v>
      </c>
      <c r="G185" s="24" t="str">
        <f t="shared" si="2"/>
        <v>Escalated</v>
      </c>
      <c r="H185" s="24" t="str">
        <f t="shared" si="3"/>
        <v>2023-10-26T00:00:00</v>
      </c>
      <c r="I185" s="24" t="str">
        <f t="shared" si="4"/>
        <v/>
      </c>
      <c r="J185" s="25">
        <f t="shared" si="5"/>
        <v>0.2542429943</v>
      </c>
      <c r="K185" s="26">
        <f t="shared" si="6"/>
        <v>45225</v>
      </c>
      <c r="L185" s="25" t="b">
        <f>and(not(isna(VLOOKUP(A185,PersonAccounts!$A:$A,1,false))))</f>
        <v>1</v>
      </c>
      <c r="M185" s="20"/>
    </row>
    <row r="186">
      <c r="A186" s="6" t="s">
        <v>1455</v>
      </c>
      <c r="B186" s="6" t="s">
        <v>2075</v>
      </c>
      <c r="C186" s="21" t="str">
        <f t="shared" si="1"/>
        <v/>
      </c>
      <c r="D186" s="6" t="s">
        <v>2084</v>
      </c>
      <c r="E186" s="22" t="s">
        <v>2089</v>
      </c>
      <c r="F186" s="22" t="s">
        <v>2102</v>
      </c>
      <c r="G186" s="24" t="str">
        <f t="shared" si="2"/>
        <v>Escalated</v>
      </c>
      <c r="H186" s="24" t="str">
        <f t="shared" si="3"/>
        <v>2023-09-06T00:00:00</v>
      </c>
      <c r="I186" s="24" t="str">
        <f t="shared" si="4"/>
        <v/>
      </c>
      <c r="J186" s="25">
        <f t="shared" si="5"/>
        <v>0.2824862081</v>
      </c>
      <c r="K186" s="26">
        <f t="shared" si="6"/>
        <v>45175</v>
      </c>
      <c r="L186" s="25" t="b">
        <f>and(not(isna(VLOOKUP(A186,PersonAccounts!$A:$A,1,false))))</f>
        <v>1</v>
      </c>
      <c r="M186" s="20"/>
    </row>
    <row r="187">
      <c r="A187" s="6" t="s">
        <v>1459</v>
      </c>
      <c r="B187" s="6" t="s">
        <v>2087</v>
      </c>
      <c r="C187" s="21" t="str">
        <f t="shared" si="1"/>
        <v/>
      </c>
      <c r="D187" s="6" t="s">
        <v>2088</v>
      </c>
      <c r="E187" s="22" t="s">
        <v>2091</v>
      </c>
      <c r="F187" s="22" t="s">
        <v>2095</v>
      </c>
      <c r="G187" s="24" t="str">
        <f t="shared" si="2"/>
        <v>Escalated</v>
      </c>
      <c r="H187" s="24" t="str">
        <f t="shared" si="3"/>
        <v>2023-10-05T00:00:00</v>
      </c>
      <c r="I187" s="24" t="str">
        <f t="shared" si="4"/>
        <v/>
      </c>
      <c r="J187" s="25">
        <f t="shared" si="5"/>
        <v>0.379949226</v>
      </c>
      <c r="K187" s="26">
        <f t="shared" si="6"/>
        <v>45204</v>
      </c>
      <c r="L187" s="25" t="b">
        <f>and(not(isna(VLOOKUP(A187,PersonAccounts!$A:$A,1,false))))</f>
        <v>1</v>
      </c>
      <c r="M187" s="20"/>
    </row>
    <row r="188">
      <c r="A188" s="6" t="s">
        <v>1466</v>
      </c>
      <c r="B188" s="6" t="s">
        <v>2087</v>
      </c>
      <c r="C188" s="21" t="str">
        <f t="shared" si="1"/>
        <v/>
      </c>
      <c r="D188" s="6" t="s">
        <v>2088</v>
      </c>
      <c r="E188" s="22" t="s">
        <v>2089</v>
      </c>
      <c r="F188" s="22" t="s">
        <v>2102</v>
      </c>
      <c r="G188" s="24" t="str">
        <f t="shared" si="2"/>
        <v>Escalated</v>
      </c>
      <c r="H188" s="24" t="str">
        <f t="shared" si="3"/>
        <v>2023-10-04T00:00:00</v>
      </c>
      <c r="I188" s="24" t="str">
        <f t="shared" si="4"/>
        <v/>
      </c>
      <c r="J188" s="25">
        <f t="shared" si="5"/>
        <v>0.2564635867</v>
      </c>
      <c r="K188" s="26">
        <f t="shared" si="6"/>
        <v>45203</v>
      </c>
      <c r="L188" s="25" t="b">
        <f>and(not(isna(VLOOKUP(A188,PersonAccounts!$A:$A,1,false))))</f>
        <v>1</v>
      </c>
      <c r="M188" s="20"/>
    </row>
    <row r="189">
      <c r="A189" s="6" t="s">
        <v>1471</v>
      </c>
      <c r="B189" s="6" t="s">
        <v>11</v>
      </c>
      <c r="C189" s="21" t="str">
        <f t="shared" si="1"/>
        <v/>
      </c>
      <c r="D189" s="6" t="s">
        <v>2084</v>
      </c>
      <c r="E189" s="22" t="s">
        <v>2103</v>
      </c>
      <c r="F189" s="22" t="s">
        <v>2104</v>
      </c>
      <c r="G189" s="24" t="str">
        <f t="shared" si="2"/>
        <v>Working</v>
      </c>
      <c r="H189" s="24" t="str">
        <f t="shared" si="3"/>
        <v>2024-01-12T00:00:00</v>
      </c>
      <c r="I189" s="24" t="str">
        <f t="shared" si="4"/>
        <v/>
      </c>
      <c r="J189" s="25">
        <f t="shared" si="5"/>
        <v>0.1384925439</v>
      </c>
      <c r="K189" s="26">
        <f t="shared" si="6"/>
        <v>45303</v>
      </c>
      <c r="L189" s="25" t="b">
        <f>and(not(isna(VLOOKUP(A189,PersonAccounts!$A:$A,1,false))))</f>
        <v>1</v>
      </c>
      <c r="M189" s="20"/>
    </row>
    <row r="190">
      <c r="A190" s="6" t="s">
        <v>1481</v>
      </c>
      <c r="B190" s="6" t="s">
        <v>2087</v>
      </c>
      <c r="C190" s="21" t="str">
        <f t="shared" si="1"/>
        <v/>
      </c>
      <c r="D190" s="6" t="s">
        <v>2088</v>
      </c>
      <c r="E190" s="22" t="s">
        <v>2098</v>
      </c>
      <c r="F190" s="22" t="s">
        <v>2099</v>
      </c>
      <c r="G190" s="24" t="str">
        <f t="shared" si="2"/>
        <v>Escalated</v>
      </c>
      <c r="H190" s="24" t="str">
        <f t="shared" si="3"/>
        <v>2023-12-24T00:00:00</v>
      </c>
      <c r="I190" s="24" t="str">
        <f t="shared" si="4"/>
        <v/>
      </c>
      <c r="J190" s="25">
        <f t="shared" si="5"/>
        <v>0.6428760368</v>
      </c>
      <c r="K190" s="26">
        <f t="shared" si="6"/>
        <v>45284</v>
      </c>
      <c r="L190" s="25" t="b">
        <f>and(not(isna(VLOOKUP(A190,PersonAccounts!$A:$A,1,false))))</f>
        <v>1</v>
      </c>
      <c r="M190" s="20"/>
    </row>
    <row r="191">
      <c r="A191" s="6" t="s">
        <v>1488</v>
      </c>
      <c r="B191" s="6" t="s">
        <v>2087</v>
      </c>
      <c r="C191" s="21" t="str">
        <f t="shared" si="1"/>
        <v/>
      </c>
      <c r="D191" s="6" t="s">
        <v>2088</v>
      </c>
      <c r="E191" s="22" t="s">
        <v>2091</v>
      </c>
      <c r="F191" s="22" t="s">
        <v>2092</v>
      </c>
      <c r="G191" s="24" t="str">
        <f t="shared" si="2"/>
        <v>Escalated</v>
      </c>
      <c r="H191" s="24" t="str">
        <f t="shared" si="3"/>
        <v>2023-10-03T00:00:00</v>
      </c>
      <c r="I191" s="24" t="str">
        <f t="shared" si="4"/>
        <v/>
      </c>
      <c r="J191" s="25">
        <f t="shared" si="5"/>
        <v>0.656622644</v>
      </c>
      <c r="K191" s="26">
        <f t="shared" si="6"/>
        <v>45202</v>
      </c>
      <c r="L191" s="25" t="b">
        <f>and(not(isna(VLOOKUP(A191,PersonAccounts!$A:$A,1,false))))</f>
        <v>1</v>
      </c>
      <c r="M191" s="20"/>
    </row>
    <row r="192">
      <c r="A192" s="6" t="s">
        <v>1499</v>
      </c>
      <c r="B192" s="6" t="s">
        <v>2075</v>
      </c>
      <c r="C192" s="21">
        <f t="shared" si="1"/>
        <v>4</v>
      </c>
      <c r="D192" s="6" t="s">
        <v>2084</v>
      </c>
      <c r="E192" s="22" t="s">
        <v>2079</v>
      </c>
      <c r="F192" s="22" t="s">
        <v>2081</v>
      </c>
      <c r="G192" s="24" t="str">
        <f t="shared" si="2"/>
        <v>Closed</v>
      </c>
      <c r="H192" s="24" t="str">
        <f t="shared" si="3"/>
        <v>2023-10-15T00:00:00</v>
      </c>
      <c r="I192" s="24" t="str">
        <f t="shared" si="4"/>
        <v>2024-02-13T00:00:00</v>
      </c>
      <c r="J192" s="25">
        <f t="shared" si="5"/>
        <v>0.8780662856</v>
      </c>
      <c r="K192" s="26">
        <f t="shared" si="6"/>
        <v>45214</v>
      </c>
      <c r="L192" s="25" t="b">
        <f>and(not(isna(VLOOKUP(A192,PersonAccounts!$A:$A,1,false))))</f>
        <v>1</v>
      </c>
      <c r="M192" s="20"/>
    </row>
    <row r="193">
      <c r="A193" s="6" t="s">
        <v>1499</v>
      </c>
      <c r="B193" s="6" t="s">
        <v>11</v>
      </c>
      <c r="C193" s="21" t="str">
        <f t="shared" si="1"/>
        <v/>
      </c>
      <c r="D193" s="6" t="s">
        <v>2084</v>
      </c>
      <c r="E193" s="22" t="s">
        <v>2096</v>
      </c>
      <c r="F193" s="22" t="s">
        <v>2097</v>
      </c>
      <c r="G193" s="24" t="str">
        <f t="shared" si="2"/>
        <v>New</v>
      </c>
      <c r="H193" s="24" t="str">
        <f t="shared" si="3"/>
        <v>2023-09-18T00:00:00</v>
      </c>
      <c r="I193" s="24" t="str">
        <f t="shared" si="4"/>
        <v/>
      </c>
      <c r="J193" s="25">
        <f t="shared" si="5"/>
        <v>0.01590132789</v>
      </c>
      <c r="K193" s="26">
        <f t="shared" si="6"/>
        <v>45187</v>
      </c>
      <c r="L193" s="25" t="b">
        <f>and(not(isna(VLOOKUP(A193,PersonAccounts!$A:$A,1,false))))</f>
        <v>1</v>
      </c>
      <c r="M193" s="20"/>
    </row>
    <row r="194">
      <c r="A194" s="6" t="s">
        <v>1499</v>
      </c>
      <c r="B194" s="6" t="s">
        <v>2075</v>
      </c>
      <c r="C194" s="21" t="str">
        <f t="shared" si="1"/>
        <v/>
      </c>
      <c r="D194" s="6" t="s">
        <v>2076</v>
      </c>
      <c r="E194" s="22" t="s">
        <v>2105</v>
      </c>
      <c r="F194" s="23" t="s">
        <v>2111</v>
      </c>
      <c r="G194" s="24" t="str">
        <f t="shared" si="2"/>
        <v>Escalated</v>
      </c>
      <c r="H194" s="24" t="str">
        <f t="shared" si="3"/>
        <v>2023-12-07T00:00:00</v>
      </c>
      <c r="I194" s="24" t="str">
        <f t="shared" si="4"/>
        <v/>
      </c>
      <c r="J194" s="25">
        <f t="shared" si="5"/>
        <v>0.6474698927</v>
      </c>
      <c r="K194" s="26">
        <f t="shared" si="6"/>
        <v>45267</v>
      </c>
      <c r="L194" s="25" t="b">
        <f>and(not(isna(VLOOKUP(A194,PersonAccounts!$A:$A,1,false))))</f>
        <v>1</v>
      </c>
      <c r="M194" s="20"/>
    </row>
    <row r="195">
      <c r="A195" s="6" t="s">
        <v>1499</v>
      </c>
      <c r="B195" s="6" t="s">
        <v>2075</v>
      </c>
      <c r="C195" s="21" t="str">
        <f t="shared" si="1"/>
        <v/>
      </c>
      <c r="D195" s="6" t="s">
        <v>2076</v>
      </c>
      <c r="E195" s="22" t="s">
        <v>2077</v>
      </c>
      <c r="F195" s="23" t="s">
        <v>2078</v>
      </c>
      <c r="G195" s="24" t="str">
        <f t="shared" si="2"/>
        <v>Working</v>
      </c>
      <c r="H195" s="24" t="str">
        <f t="shared" si="3"/>
        <v>2023-09-18T00:00:00</v>
      </c>
      <c r="I195" s="24" t="str">
        <f t="shared" si="4"/>
        <v/>
      </c>
      <c r="J195" s="25">
        <f t="shared" si="5"/>
        <v>0.159592926</v>
      </c>
      <c r="K195" s="26">
        <f t="shared" si="6"/>
        <v>45187</v>
      </c>
      <c r="L195" s="25" t="b">
        <f>and(not(isna(VLOOKUP(A195,PersonAccounts!$A:$A,1,false))))</f>
        <v>1</v>
      </c>
      <c r="M195" s="20"/>
    </row>
    <row r="196">
      <c r="A196" s="6" t="s">
        <v>1510</v>
      </c>
      <c r="B196" s="6" t="s">
        <v>2087</v>
      </c>
      <c r="C196" s="21">
        <f t="shared" si="1"/>
        <v>4</v>
      </c>
      <c r="D196" s="6" t="s">
        <v>2088</v>
      </c>
      <c r="E196" s="22" t="s">
        <v>2098</v>
      </c>
      <c r="F196" s="22" t="s">
        <v>2112</v>
      </c>
      <c r="G196" s="24" t="str">
        <f t="shared" si="2"/>
        <v>Closed</v>
      </c>
      <c r="H196" s="24" t="str">
        <f t="shared" si="3"/>
        <v>2023-11-18T00:00:00</v>
      </c>
      <c r="I196" s="24" t="str">
        <f t="shared" si="4"/>
        <v>2024-02-13T00:00:00</v>
      </c>
      <c r="J196" s="25">
        <f t="shared" si="5"/>
        <v>0.8244766764</v>
      </c>
      <c r="K196" s="26">
        <f t="shared" si="6"/>
        <v>45248</v>
      </c>
      <c r="L196" s="25" t="b">
        <f>and(not(isna(VLOOKUP(A196,PersonAccounts!$A:$A,1,false))))</f>
        <v>1</v>
      </c>
      <c r="M196" s="20"/>
    </row>
    <row r="197">
      <c r="A197" s="6" t="s">
        <v>1529</v>
      </c>
      <c r="B197" s="6" t="s">
        <v>11</v>
      </c>
      <c r="C197" s="21">
        <f t="shared" si="1"/>
        <v>4</v>
      </c>
      <c r="D197" s="6" t="s">
        <v>2076</v>
      </c>
      <c r="E197" s="22" t="s">
        <v>2091</v>
      </c>
      <c r="F197" s="22" t="s">
        <v>2092</v>
      </c>
      <c r="G197" s="24" t="str">
        <f t="shared" si="2"/>
        <v>Closed</v>
      </c>
      <c r="H197" s="24" t="str">
        <f t="shared" si="3"/>
        <v>2023-11-05T00:00:00</v>
      </c>
      <c r="I197" s="24" t="str">
        <f t="shared" si="4"/>
        <v>2024-02-13T00:00:00</v>
      </c>
      <c r="J197" s="25">
        <f t="shared" si="5"/>
        <v>0.9562350347</v>
      </c>
      <c r="K197" s="26">
        <f t="shared" si="6"/>
        <v>45235</v>
      </c>
      <c r="L197" s="25" t="b">
        <f>and(not(isna(VLOOKUP(A197,PersonAccounts!$A:$A,1,false))))</f>
        <v>1</v>
      </c>
      <c r="M197" s="20"/>
    </row>
    <row r="198">
      <c r="A198" s="6" t="s">
        <v>1537</v>
      </c>
      <c r="B198" s="6" t="s">
        <v>2075</v>
      </c>
      <c r="C198" s="21" t="str">
        <f t="shared" si="1"/>
        <v/>
      </c>
      <c r="D198" s="6" t="s">
        <v>2084</v>
      </c>
      <c r="E198" s="22" t="s">
        <v>2096</v>
      </c>
      <c r="F198" s="22" t="s">
        <v>2101</v>
      </c>
      <c r="G198" s="24" t="str">
        <f t="shared" si="2"/>
        <v>Escalated</v>
      </c>
      <c r="H198" s="24" t="str">
        <f t="shared" si="3"/>
        <v>2023-12-24T00:00:00</v>
      </c>
      <c r="I198" s="24" t="str">
        <f t="shared" si="4"/>
        <v/>
      </c>
      <c r="J198" s="25">
        <f t="shared" si="5"/>
        <v>0.6816791891</v>
      </c>
      <c r="K198" s="26">
        <f t="shared" si="6"/>
        <v>45284</v>
      </c>
      <c r="L198" s="25" t="b">
        <f>and(not(isna(VLOOKUP(A198,PersonAccounts!$A:$A,1,false))))</f>
        <v>1</v>
      </c>
      <c r="M198" s="20"/>
    </row>
    <row r="199">
      <c r="A199" s="6" t="s">
        <v>1541</v>
      </c>
      <c r="B199" s="6" t="s">
        <v>2087</v>
      </c>
      <c r="C199" s="21" t="str">
        <f t="shared" si="1"/>
        <v/>
      </c>
      <c r="D199" s="6" t="s">
        <v>2088</v>
      </c>
      <c r="E199" s="22" t="s">
        <v>2082</v>
      </c>
      <c r="F199" s="22" t="s">
        <v>2113</v>
      </c>
      <c r="G199" s="24" t="str">
        <f t="shared" si="2"/>
        <v>Escalated</v>
      </c>
      <c r="H199" s="24" t="str">
        <f t="shared" si="3"/>
        <v>2023-11-26T00:00:00</v>
      </c>
      <c r="I199" s="24" t="str">
        <f t="shared" si="4"/>
        <v/>
      </c>
      <c r="J199" s="25">
        <f t="shared" si="5"/>
        <v>0.6435869693</v>
      </c>
      <c r="K199" s="26">
        <f t="shared" si="6"/>
        <v>45256</v>
      </c>
      <c r="L199" s="25" t="b">
        <f>and(not(isna(VLOOKUP(A199,PersonAccounts!$A:$A,1,false))))</f>
        <v>1</v>
      </c>
      <c r="M199" s="20"/>
    </row>
    <row r="200">
      <c r="A200" s="6" t="s">
        <v>1546</v>
      </c>
      <c r="B200" s="6" t="s">
        <v>2087</v>
      </c>
      <c r="C200" s="21" t="str">
        <f t="shared" si="1"/>
        <v/>
      </c>
      <c r="D200" s="6" t="s">
        <v>2084</v>
      </c>
      <c r="E200" s="22" t="s">
        <v>2077</v>
      </c>
      <c r="F200" s="23" t="s">
        <v>2093</v>
      </c>
      <c r="G200" s="24" t="str">
        <f t="shared" si="2"/>
        <v>New</v>
      </c>
      <c r="H200" s="24" t="str">
        <f t="shared" si="3"/>
        <v>2024-01-14T00:00:00</v>
      </c>
      <c r="I200" s="24" t="str">
        <f t="shared" si="4"/>
        <v/>
      </c>
      <c r="J200" s="25">
        <f t="shared" si="5"/>
        <v>0.02687220683</v>
      </c>
      <c r="K200" s="26">
        <f t="shared" si="6"/>
        <v>45305</v>
      </c>
      <c r="L200" s="25" t="b">
        <f>and(not(isna(VLOOKUP(A200,PersonAccounts!$A:$A,1,false))))</f>
        <v>1</v>
      </c>
      <c r="M200" s="20"/>
    </row>
    <row r="201">
      <c r="A201" s="6" t="s">
        <v>1550</v>
      </c>
      <c r="B201" s="6" t="s">
        <v>11</v>
      </c>
      <c r="C201" s="21" t="str">
        <f t="shared" si="1"/>
        <v/>
      </c>
      <c r="D201" s="6" t="s">
        <v>2088</v>
      </c>
      <c r="E201" s="22" t="s">
        <v>2079</v>
      </c>
      <c r="F201" s="22" t="s">
        <v>2100</v>
      </c>
      <c r="G201" s="24" t="str">
        <f t="shared" si="2"/>
        <v>Escalated</v>
      </c>
      <c r="H201" s="24" t="str">
        <f t="shared" si="3"/>
        <v>2023-09-27T00:00:00</v>
      </c>
      <c r="I201" s="24" t="str">
        <f t="shared" si="4"/>
        <v/>
      </c>
      <c r="J201" s="25">
        <f t="shared" si="5"/>
        <v>0.7030570571</v>
      </c>
      <c r="K201" s="26">
        <f t="shared" si="6"/>
        <v>45196</v>
      </c>
      <c r="L201" s="25" t="b">
        <f>and(not(isna(VLOOKUP(A201,PersonAccounts!$A:$A,1,false))))</f>
        <v>1</v>
      </c>
      <c r="M201" s="20"/>
    </row>
    <row r="202">
      <c r="A202" s="6" t="s">
        <v>1554</v>
      </c>
      <c r="B202" s="6" t="s">
        <v>2087</v>
      </c>
      <c r="C202" s="21" t="str">
        <f t="shared" si="1"/>
        <v/>
      </c>
      <c r="D202" s="6" t="s">
        <v>2084</v>
      </c>
      <c r="E202" s="22" t="s">
        <v>2091</v>
      </c>
      <c r="F202" s="22" t="s">
        <v>2094</v>
      </c>
      <c r="G202" s="24" t="str">
        <f t="shared" si="2"/>
        <v>Escalated</v>
      </c>
      <c r="H202" s="24" t="str">
        <f t="shared" si="3"/>
        <v>2023-10-04T00:00:00</v>
      </c>
      <c r="I202" s="24" t="str">
        <f t="shared" si="4"/>
        <v/>
      </c>
      <c r="J202" s="25">
        <f t="shared" si="5"/>
        <v>0.2843506916</v>
      </c>
      <c r="K202" s="26">
        <f t="shared" si="6"/>
        <v>45203</v>
      </c>
      <c r="L202" s="25" t="b">
        <f>and(not(isna(VLOOKUP(A202,PersonAccounts!$A:$A,1,false))))</f>
        <v>1</v>
      </c>
      <c r="M202" s="20"/>
    </row>
    <row r="203">
      <c r="A203" s="6" t="s">
        <v>1564</v>
      </c>
      <c r="B203" s="6" t="s">
        <v>2087</v>
      </c>
      <c r="C203" s="21" t="str">
        <f t="shared" si="1"/>
        <v/>
      </c>
      <c r="D203" s="6" t="s">
        <v>2088</v>
      </c>
      <c r="E203" s="22" t="s">
        <v>2096</v>
      </c>
      <c r="F203" s="22" t="s">
        <v>2101</v>
      </c>
      <c r="G203" s="24" t="str">
        <f t="shared" si="2"/>
        <v>Escalated</v>
      </c>
      <c r="H203" s="24" t="str">
        <f t="shared" si="3"/>
        <v>2024-01-30T00:00:00</v>
      </c>
      <c r="I203" s="24" t="str">
        <f t="shared" si="4"/>
        <v/>
      </c>
      <c r="J203" s="25">
        <f t="shared" si="5"/>
        <v>0.4227679055</v>
      </c>
      <c r="K203" s="26">
        <f t="shared" si="6"/>
        <v>45321</v>
      </c>
      <c r="L203" s="25" t="b">
        <f>and(not(isna(VLOOKUP(A203,PersonAccounts!$A:$A,1,false))))</f>
        <v>1</v>
      </c>
      <c r="M203" s="20"/>
    </row>
    <row r="204">
      <c r="A204" s="6" t="s">
        <v>1568</v>
      </c>
      <c r="B204" s="6" t="s">
        <v>2087</v>
      </c>
      <c r="C204" s="21" t="str">
        <f t="shared" si="1"/>
        <v/>
      </c>
      <c r="D204" s="6" t="s">
        <v>2076</v>
      </c>
      <c r="E204" s="22" t="s">
        <v>2105</v>
      </c>
      <c r="F204" s="23" t="s">
        <v>2111</v>
      </c>
      <c r="G204" s="24" t="str">
        <f t="shared" si="2"/>
        <v>New</v>
      </c>
      <c r="H204" s="24" t="str">
        <f t="shared" si="3"/>
        <v>2023-09-22T00:00:00</v>
      </c>
      <c r="I204" s="24" t="str">
        <f t="shared" si="4"/>
        <v/>
      </c>
      <c r="J204" s="25">
        <f t="shared" si="5"/>
        <v>0.01503347622</v>
      </c>
      <c r="K204" s="26">
        <f t="shared" si="6"/>
        <v>45191</v>
      </c>
      <c r="L204" s="25" t="b">
        <f>and(not(isna(VLOOKUP(A204,PersonAccounts!$A:$A,1,false))))</f>
        <v>1</v>
      </c>
      <c r="M204" s="20"/>
    </row>
    <row r="205">
      <c r="A205" s="6" t="s">
        <v>1570</v>
      </c>
      <c r="B205" s="6" t="s">
        <v>2075</v>
      </c>
      <c r="C205" s="21">
        <f t="shared" si="1"/>
        <v>4</v>
      </c>
      <c r="D205" s="6" t="s">
        <v>2088</v>
      </c>
      <c r="E205" s="22" t="s">
        <v>2082</v>
      </c>
      <c r="F205" s="22" t="s">
        <v>2113</v>
      </c>
      <c r="G205" s="24" t="str">
        <f t="shared" si="2"/>
        <v>Closed</v>
      </c>
      <c r="H205" s="24" t="str">
        <f t="shared" si="3"/>
        <v>2024-01-31T00:00:00</v>
      </c>
      <c r="I205" s="24" t="str">
        <f t="shared" si="4"/>
        <v>2024-02-13T00:00:00</v>
      </c>
      <c r="J205" s="25">
        <f t="shared" si="5"/>
        <v>0.9004490708</v>
      </c>
      <c r="K205" s="26">
        <f t="shared" si="6"/>
        <v>45322</v>
      </c>
      <c r="L205" s="25" t="b">
        <f>and(not(isna(VLOOKUP(A205,PersonAccounts!$A:$A,1,false))))</f>
        <v>1</v>
      </c>
      <c r="M205" s="20"/>
    </row>
    <row r="206">
      <c r="A206" s="6" t="s">
        <v>1586</v>
      </c>
      <c r="B206" s="6" t="s">
        <v>11</v>
      </c>
      <c r="C206" s="21" t="str">
        <f t="shared" si="1"/>
        <v/>
      </c>
      <c r="D206" s="6" t="s">
        <v>2084</v>
      </c>
      <c r="E206" s="22" t="s">
        <v>2105</v>
      </c>
      <c r="F206" s="23" t="s">
        <v>2111</v>
      </c>
      <c r="G206" s="24" t="str">
        <f t="shared" si="2"/>
        <v>Escalated</v>
      </c>
      <c r="H206" s="24" t="str">
        <f t="shared" si="3"/>
        <v>2023-12-28T00:00:00</v>
      </c>
      <c r="I206" s="24" t="str">
        <f t="shared" si="4"/>
        <v/>
      </c>
      <c r="J206" s="25">
        <f t="shared" si="5"/>
        <v>0.2953513282</v>
      </c>
      <c r="K206" s="26">
        <f t="shared" si="6"/>
        <v>45288</v>
      </c>
      <c r="L206" s="25" t="b">
        <f>and(not(isna(VLOOKUP(A206,PersonAccounts!$A:$A,1,false))))</f>
        <v>1</v>
      </c>
      <c r="M206" s="20"/>
    </row>
    <row r="207">
      <c r="A207" s="6" t="s">
        <v>1589</v>
      </c>
      <c r="B207" s="6" t="s">
        <v>2087</v>
      </c>
      <c r="C207" s="21" t="str">
        <f t="shared" si="1"/>
        <v/>
      </c>
      <c r="D207" s="6" t="s">
        <v>2088</v>
      </c>
      <c r="E207" s="22" t="s">
        <v>2079</v>
      </c>
      <c r="F207" s="22" t="s">
        <v>2100</v>
      </c>
      <c r="G207" s="24" t="str">
        <f t="shared" si="2"/>
        <v>Working</v>
      </c>
      <c r="H207" s="24" t="str">
        <f t="shared" si="3"/>
        <v>2023-09-26T00:00:00</v>
      </c>
      <c r="I207" s="24" t="str">
        <f t="shared" si="4"/>
        <v/>
      </c>
      <c r="J207" s="25">
        <f t="shared" si="5"/>
        <v>0.1217956408</v>
      </c>
      <c r="K207" s="26">
        <f t="shared" si="6"/>
        <v>45195</v>
      </c>
      <c r="L207" s="25" t="b">
        <f>and(not(isna(VLOOKUP(A207,PersonAccounts!$A:$A,1,false))))</f>
        <v>1</v>
      </c>
      <c r="M207" s="20"/>
    </row>
    <row r="208">
      <c r="A208" s="6" t="s">
        <v>1604</v>
      </c>
      <c r="B208" s="6" t="s">
        <v>11</v>
      </c>
      <c r="C208" s="21" t="str">
        <f t="shared" si="1"/>
        <v/>
      </c>
      <c r="D208" s="6" t="s">
        <v>2088</v>
      </c>
      <c r="E208" s="22" t="s">
        <v>2105</v>
      </c>
      <c r="F208" s="23" t="s">
        <v>2110</v>
      </c>
      <c r="G208" s="24" t="str">
        <f t="shared" si="2"/>
        <v>Escalated</v>
      </c>
      <c r="H208" s="24" t="str">
        <f t="shared" si="3"/>
        <v>2023-10-05T00:00:00</v>
      </c>
      <c r="I208" s="24" t="str">
        <f t="shared" si="4"/>
        <v/>
      </c>
      <c r="J208" s="25">
        <f t="shared" si="5"/>
        <v>0.4314361712</v>
      </c>
      <c r="K208" s="26">
        <f t="shared" si="6"/>
        <v>45204</v>
      </c>
      <c r="L208" s="25" t="b">
        <f>and(not(isna(VLOOKUP(A208,PersonAccounts!$A:$A,1,false))))</f>
        <v>1</v>
      </c>
      <c r="M208" s="20"/>
    </row>
    <row r="209">
      <c r="A209" s="6" t="s">
        <v>1607</v>
      </c>
      <c r="B209" s="6" t="s">
        <v>2075</v>
      </c>
      <c r="C209" s="21" t="str">
        <f t="shared" si="1"/>
        <v/>
      </c>
      <c r="D209" s="6" t="s">
        <v>2084</v>
      </c>
      <c r="E209" s="22" t="s">
        <v>2079</v>
      </c>
      <c r="F209" s="22" t="s">
        <v>2080</v>
      </c>
      <c r="G209" s="24" t="str">
        <f t="shared" si="2"/>
        <v>Escalated</v>
      </c>
      <c r="H209" s="24" t="str">
        <f t="shared" si="3"/>
        <v>2023-11-02T00:00:00</v>
      </c>
      <c r="I209" s="24" t="str">
        <f t="shared" si="4"/>
        <v/>
      </c>
      <c r="J209" s="25">
        <f t="shared" si="5"/>
        <v>0.585368867</v>
      </c>
      <c r="K209" s="26">
        <f t="shared" si="6"/>
        <v>45232</v>
      </c>
      <c r="L209" s="25" t="b">
        <f>and(not(isna(VLOOKUP(A209,PersonAccounts!$A:$A,1,false))))</f>
        <v>1</v>
      </c>
      <c r="M209" s="20"/>
    </row>
    <row r="210">
      <c r="A210" s="6" t="s">
        <v>1607</v>
      </c>
      <c r="B210" s="6" t="s">
        <v>2075</v>
      </c>
      <c r="C210" s="21">
        <f t="shared" si="1"/>
        <v>3</v>
      </c>
      <c r="D210" s="6" t="s">
        <v>2076</v>
      </c>
      <c r="E210" s="22" t="s">
        <v>2096</v>
      </c>
      <c r="F210" s="22" t="s">
        <v>2097</v>
      </c>
      <c r="G210" s="24" t="str">
        <f t="shared" si="2"/>
        <v>Closed</v>
      </c>
      <c r="H210" s="24" t="str">
        <f t="shared" si="3"/>
        <v>2023-10-16T00:00:00</v>
      </c>
      <c r="I210" s="24" t="str">
        <f t="shared" si="4"/>
        <v>2024-02-13T00:00:00</v>
      </c>
      <c r="J210" s="25">
        <f t="shared" si="5"/>
        <v>0.9268180301</v>
      </c>
      <c r="K210" s="26">
        <f t="shared" si="6"/>
        <v>45215</v>
      </c>
      <c r="L210" s="25" t="b">
        <f>and(not(isna(VLOOKUP(A210,PersonAccounts!$A:$A,1,false))))</f>
        <v>1</v>
      </c>
      <c r="M210" s="20"/>
    </row>
    <row r="211">
      <c r="A211" s="6" t="s">
        <v>1611</v>
      </c>
      <c r="B211" s="6" t="s">
        <v>2075</v>
      </c>
      <c r="C211" s="21">
        <f t="shared" si="1"/>
        <v>3</v>
      </c>
      <c r="D211" s="6" t="s">
        <v>2088</v>
      </c>
      <c r="E211" s="22" t="s">
        <v>2091</v>
      </c>
      <c r="F211" s="22" t="s">
        <v>2095</v>
      </c>
      <c r="G211" s="24" t="str">
        <f t="shared" si="2"/>
        <v>Closed</v>
      </c>
      <c r="H211" s="24" t="str">
        <f t="shared" si="3"/>
        <v>2023-11-18T00:00:00</v>
      </c>
      <c r="I211" s="24" t="str">
        <f t="shared" si="4"/>
        <v>2024-02-13T00:00:00</v>
      </c>
      <c r="J211" s="25">
        <f t="shared" si="5"/>
        <v>0.9942370248</v>
      </c>
      <c r="K211" s="26">
        <f t="shared" si="6"/>
        <v>45248</v>
      </c>
      <c r="L211" s="25" t="b">
        <f>and(not(isna(VLOOKUP(A211,PersonAccounts!$A:$A,1,false))))</f>
        <v>1</v>
      </c>
      <c r="M211" s="20"/>
    </row>
    <row r="212">
      <c r="A212" s="6" t="s">
        <v>1613</v>
      </c>
      <c r="B212" s="6" t="s">
        <v>11</v>
      </c>
      <c r="C212" s="21" t="str">
        <f t="shared" si="1"/>
        <v/>
      </c>
      <c r="D212" s="6" t="s">
        <v>2088</v>
      </c>
      <c r="E212" s="22" t="s">
        <v>2096</v>
      </c>
      <c r="F212" s="22" t="s">
        <v>2101</v>
      </c>
      <c r="G212" s="24" t="str">
        <f t="shared" si="2"/>
        <v>Escalated</v>
      </c>
      <c r="H212" s="24" t="str">
        <f t="shared" si="3"/>
        <v>2024-01-02T00:00:00</v>
      </c>
      <c r="I212" s="24" t="str">
        <f t="shared" si="4"/>
        <v/>
      </c>
      <c r="J212" s="25">
        <f t="shared" si="5"/>
        <v>0.531584239</v>
      </c>
      <c r="K212" s="26">
        <f t="shared" si="6"/>
        <v>45293</v>
      </c>
      <c r="L212" s="25" t="b">
        <f>and(not(isna(VLOOKUP(A212,PersonAccounts!$A:$A,1,false))))</f>
        <v>1</v>
      </c>
      <c r="M212" s="20"/>
    </row>
    <row r="213">
      <c r="A213" s="6" t="s">
        <v>1625</v>
      </c>
      <c r="B213" s="6" t="s">
        <v>2075</v>
      </c>
      <c r="C213" s="21" t="str">
        <f t="shared" si="1"/>
        <v/>
      </c>
      <c r="D213" s="6" t="s">
        <v>2088</v>
      </c>
      <c r="E213" s="22" t="s">
        <v>2103</v>
      </c>
      <c r="F213" s="22" t="s">
        <v>2108</v>
      </c>
      <c r="G213" s="24" t="str">
        <f t="shared" si="2"/>
        <v>New</v>
      </c>
      <c r="H213" s="24" t="str">
        <f t="shared" si="3"/>
        <v>2024-01-16T00:00:00</v>
      </c>
      <c r="I213" s="24" t="str">
        <f t="shared" si="4"/>
        <v/>
      </c>
      <c r="J213" s="25">
        <f t="shared" si="5"/>
        <v>0.01318098887</v>
      </c>
      <c r="K213" s="26">
        <f t="shared" si="6"/>
        <v>45307</v>
      </c>
      <c r="L213" s="25" t="b">
        <f>and(not(isna(VLOOKUP(A213,PersonAccounts!$A:$A,1,false))))</f>
        <v>1</v>
      </c>
      <c r="M213" s="20"/>
    </row>
    <row r="214">
      <c r="A214" s="6" t="s">
        <v>1636</v>
      </c>
      <c r="B214" s="6" t="s">
        <v>2087</v>
      </c>
      <c r="C214" s="21" t="str">
        <f t="shared" si="1"/>
        <v/>
      </c>
      <c r="D214" s="6"/>
      <c r="E214" s="22" t="s">
        <v>2082</v>
      </c>
      <c r="F214" s="22" t="s">
        <v>2083</v>
      </c>
      <c r="G214" s="24" t="str">
        <f t="shared" si="2"/>
        <v>Escalated</v>
      </c>
      <c r="H214" s="24" t="str">
        <f t="shared" si="3"/>
        <v>2023-08-31T00:00:00</v>
      </c>
      <c r="I214" s="24" t="str">
        <f t="shared" si="4"/>
        <v/>
      </c>
      <c r="J214" s="25">
        <f t="shared" si="5"/>
        <v>0.739914744</v>
      </c>
      <c r="K214" s="26">
        <f t="shared" si="6"/>
        <v>45169</v>
      </c>
      <c r="L214" s="25" t="b">
        <f>and(not(isna(VLOOKUP(A214,PersonAccounts!$A:$A,1,false))))</f>
        <v>1</v>
      </c>
      <c r="M214" s="20"/>
    </row>
    <row r="215">
      <c r="A215" s="6" t="s">
        <v>1638</v>
      </c>
      <c r="B215" s="6" t="s">
        <v>2075</v>
      </c>
      <c r="C215" s="21" t="str">
        <f t="shared" si="1"/>
        <v/>
      </c>
      <c r="D215" s="6" t="s">
        <v>2084</v>
      </c>
      <c r="E215" s="22" t="s">
        <v>2105</v>
      </c>
      <c r="F215" s="23" t="s">
        <v>2110</v>
      </c>
      <c r="G215" s="24" t="str">
        <f t="shared" si="2"/>
        <v>Escalated</v>
      </c>
      <c r="H215" s="24" t="str">
        <f t="shared" si="3"/>
        <v>2023-11-30T00:00:00</v>
      </c>
      <c r="I215" s="24" t="str">
        <f t="shared" si="4"/>
        <v/>
      </c>
      <c r="J215" s="25">
        <f t="shared" si="5"/>
        <v>0.4173645632</v>
      </c>
      <c r="K215" s="26">
        <f t="shared" si="6"/>
        <v>45260</v>
      </c>
      <c r="L215" s="25" t="b">
        <f>and(not(isna(VLOOKUP(A215,PersonAccounts!$A:$A,1,false))))</f>
        <v>1</v>
      </c>
      <c r="M215" s="20"/>
    </row>
    <row r="216">
      <c r="A216" s="6" t="s">
        <v>1648</v>
      </c>
      <c r="B216" s="6" t="s">
        <v>11</v>
      </c>
      <c r="C216" s="21" t="str">
        <f t="shared" si="1"/>
        <v/>
      </c>
      <c r="D216" s="6" t="s">
        <v>2088</v>
      </c>
      <c r="E216" s="22" t="s">
        <v>2105</v>
      </c>
      <c r="F216" s="23" t="s">
        <v>2106</v>
      </c>
      <c r="G216" s="24" t="str">
        <f t="shared" si="2"/>
        <v>Escalated</v>
      </c>
      <c r="H216" s="24" t="str">
        <f t="shared" si="3"/>
        <v>2023-12-11T00:00:00</v>
      </c>
      <c r="I216" s="24" t="str">
        <f t="shared" si="4"/>
        <v/>
      </c>
      <c r="J216" s="25">
        <f t="shared" si="5"/>
        <v>0.7603366517</v>
      </c>
      <c r="K216" s="26">
        <f t="shared" si="6"/>
        <v>45271</v>
      </c>
      <c r="L216" s="25" t="b">
        <f>and(not(isna(VLOOKUP(A216,PersonAccounts!$A:$A,1,false))))</f>
        <v>1</v>
      </c>
      <c r="M216" s="20"/>
    </row>
    <row r="217">
      <c r="A217" s="6" t="s">
        <v>1656</v>
      </c>
      <c r="B217" s="6" t="s">
        <v>2075</v>
      </c>
      <c r="C217" s="21" t="str">
        <f t="shared" si="1"/>
        <v/>
      </c>
      <c r="D217" s="6"/>
      <c r="E217" s="22" t="s">
        <v>2098</v>
      </c>
      <c r="F217" s="22" t="s">
        <v>2115</v>
      </c>
      <c r="G217" s="24" t="str">
        <f t="shared" si="2"/>
        <v>New</v>
      </c>
      <c r="H217" s="24" t="str">
        <f t="shared" si="3"/>
        <v>2024-01-31T00:00:00</v>
      </c>
      <c r="I217" s="24" t="str">
        <f t="shared" si="4"/>
        <v/>
      </c>
      <c r="J217" s="25">
        <f t="shared" si="5"/>
        <v>0.005966010935</v>
      </c>
      <c r="K217" s="26">
        <f t="shared" si="6"/>
        <v>45322</v>
      </c>
      <c r="L217" s="25" t="b">
        <f>and(not(isna(VLOOKUP(A217,PersonAccounts!$A:$A,1,false))))</f>
        <v>1</v>
      </c>
      <c r="M217" s="20"/>
    </row>
    <row r="218">
      <c r="A218" s="6" t="s">
        <v>1664</v>
      </c>
      <c r="B218" s="6" t="s">
        <v>11</v>
      </c>
      <c r="C218" s="21">
        <f t="shared" si="1"/>
        <v>3</v>
      </c>
      <c r="D218" s="6" t="s">
        <v>2088</v>
      </c>
      <c r="E218" s="22" t="s">
        <v>2098</v>
      </c>
      <c r="F218" s="22" t="s">
        <v>2115</v>
      </c>
      <c r="G218" s="24" t="str">
        <f t="shared" si="2"/>
        <v>Closed</v>
      </c>
      <c r="H218" s="24" t="str">
        <f t="shared" si="3"/>
        <v>2023-08-17T00:00:00</v>
      </c>
      <c r="I218" s="24" t="str">
        <f t="shared" si="4"/>
        <v>2024-02-13T00:00:00</v>
      </c>
      <c r="J218" s="25">
        <f t="shared" si="5"/>
        <v>0.8263212177</v>
      </c>
      <c r="K218" s="26">
        <f t="shared" si="6"/>
        <v>45155</v>
      </c>
      <c r="L218" s="25" t="b">
        <f>and(not(isna(VLOOKUP(A218,PersonAccounts!$A:$A,1,false))))</f>
        <v>1</v>
      </c>
      <c r="M218" s="20"/>
    </row>
    <row r="219">
      <c r="A219" s="6" t="s">
        <v>1675</v>
      </c>
      <c r="B219" s="6" t="s">
        <v>2087</v>
      </c>
      <c r="C219" s="21">
        <f t="shared" si="1"/>
        <v>1</v>
      </c>
      <c r="D219" s="6" t="s">
        <v>2076</v>
      </c>
      <c r="E219" s="22" t="s">
        <v>2098</v>
      </c>
      <c r="F219" s="22" t="s">
        <v>2112</v>
      </c>
      <c r="G219" s="24" t="str">
        <f t="shared" si="2"/>
        <v>Closed</v>
      </c>
      <c r="H219" s="24" t="str">
        <f t="shared" si="3"/>
        <v>2023-10-08T00:00:00</v>
      </c>
      <c r="I219" s="24" t="str">
        <f t="shared" si="4"/>
        <v>2024-02-13T00:00:00</v>
      </c>
      <c r="J219" s="25">
        <f t="shared" si="5"/>
        <v>0.9975785912</v>
      </c>
      <c r="K219" s="26">
        <f t="shared" si="6"/>
        <v>45207</v>
      </c>
      <c r="L219" s="25" t="b">
        <f>and(not(isna(VLOOKUP(A219,PersonAccounts!$A:$A,1,false))))</f>
        <v>1</v>
      </c>
      <c r="M219" s="20"/>
    </row>
    <row r="220">
      <c r="A220" s="6" t="s">
        <v>1686</v>
      </c>
      <c r="B220" s="6" t="s">
        <v>11</v>
      </c>
      <c r="C220" s="21" t="str">
        <f t="shared" si="1"/>
        <v/>
      </c>
      <c r="D220" s="6" t="s">
        <v>2084</v>
      </c>
      <c r="E220" s="22" t="s">
        <v>2091</v>
      </c>
      <c r="F220" s="22" t="s">
        <v>2094</v>
      </c>
      <c r="G220" s="24" t="str">
        <f t="shared" si="2"/>
        <v>Escalated</v>
      </c>
      <c r="H220" s="24" t="str">
        <f t="shared" si="3"/>
        <v>2023-10-05T00:00:00</v>
      </c>
      <c r="I220" s="24" t="str">
        <f t="shared" si="4"/>
        <v/>
      </c>
      <c r="J220" s="25">
        <f t="shared" si="5"/>
        <v>0.6394877221</v>
      </c>
      <c r="K220" s="26">
        <f t="shared" si="6"/>
        <v>45204</v>
      </c>
      <c r="L220" s="25" t="b">
        <f>and(not(isna(VLOOKUP(A220,PersonAccounts!$A:$A,1,false))))</f>
        <v>1</v>
      </c>
      <c r="M220" s="20"/>
    </row>
    <row r="221">
      <c r="A221" s="6" t="s">
        <v>1690</v>
      </c>
      <c r="B221" s="6" t="s">
        <v>2087</v>
      </c>
      <c r="C221" s="21" t="str">
        <f t="shared" si="1"/>
        <v/>
      </c>
      <c r="D221" s="6" t="s">
        <v>2084</v>
      </c>
      <c r="E221" s="22" t="s">
        <v>2091</v>
      </c>
      <c r="F221" s="22" t="s">
        <v>2092</v>
      </c>
      <c r="G221" s="24" t="str">
        <f t="shared" si="2"/>
        <v>Escalated</v>
      </c>
      <c r="H221" s="24" t="str">
        <f t="shared" si="3"/>
        <v>2023-12-27T00:00:00</v>
      </c>
      <c r="I221" s="24" t="str">
        <f t="shared" si="4"/>
        <v/>
      </c>
      <c r="J221" s="25">
        <f t="shared" si="5"/>
        <v>0.7915341904</v>
      </c>
      <c r="K221" s="26">
        <f t="shared" si="6"/>
        <v>45287</v>
      </c>
      <c r="L221" s="25" t="b">
        <f>and(not(isna(VLOOKUP(A221,PersonAccounts!$A:$A,1,false))))</f>
        <v>1</v>
      </c>
      <c r="M221" s="20"/>
    </row>
    <row r="222">
      <c r="A222" s="6" t="s">
        <v>1695</v>
      </c>
      <c r="B222" s="6" t="s">
        <v>11</v>
      </c>
      <c r="C222" s="21" t="str">
        <f t="shared" si="1"/>
        <v/>
      </c>
      <c r="D222" s="6" t="s">
        <v>2076</v>
      </c>
      <c r="E222" s="22" t="s">
        <v>2096</v>
      </c>
      <c r="F222" s="22" t="s">
        <v>2097</v>
      </c>
      <c r="G222" s="24" t="str">
        <f t="shared" si="2"/>
        <v>Escalated</v>
      </c>
      <c r="H222" s="24" t="str">
        <f t="shared" si="3"/>
        <v>2023-09-15T00:00:00</v>
      </c>
      <c r="I222" s="24" t="str">
        <f t="shared" si="4"/>
        <v/>
      </c>
      <c r="J222" s="25">
        <f t="shared" si="5"/>
        <v>0.7173116839</v>
      </c>
      <c r="K222" s="26">
        <f t="shared" si="6"/>
        <v>45184</v>
      </c>
      <c r="L222" s="25" t="b">
        <f>and(not(isna(VLOOKUP(A222,PersonAccounts!$A:$A,1,false))))</f>
        <v>1</v>
      </c>
      <c r="M222" s="20"/>
    </row>
    <row r="223">
      <c r="A223" s="6" t="s">
        <v>1699</v>
      </c>
      <c r="B223" s="6" t="s">
        <v>2075</v>
      </c>
      <c r="C223" s="21" t="str">
        <f t="shared" si="1"/>
        <v/>
      </c>
      <c r="D223" s="6" t="s">
        <v>2088</v>
      </c>
      <c r="E223" s="22" t="s">
        <v>2077</v>
      </c>
      <c r="F223" s="23" t="s">
        <v>2078</v>
      </c>
      <c r="G223" s="24" t="str">
        <f t="shared" si="2"/>
        <v>Escalated</v>
      </c>
      <c r="H223" s="24" t="str">
        <f t="shared" si="3"/>
        <v>2023-08-15T00:00:00</v>
      </c>
      <c r="I223" s="24" t="str">
        <f t="shared" si="4"/>
        <v/>
      </c>
      <c r="J223" s="25">
        <f t="shared" si="5"/>
        <v>0.7021328923</v>
      </c>
      <c r="K223" s="26">
        <f t="shared" si="6"/>
        <v>45153</v>
      </c>
      <c r="L223" s="25" t="b">
        <f>and(not(isna(VLOOKUP(A223,PersonAccounts!$A:$A,1,false))))</f>
        <v>1</v>
      </c>
      <c r="M223" s="20"/>
    </row>
    <row r="224">
      <c r="A224" s="6" t="s">
        <v>1703</v>
      </c>
      <c r="B224" s="6" t="s">
        <v>2087</v>
      </c>
      <c r="C224" s="21" t="str">
        <f t="shared" si="1"/>
        <v/>
      </c>
      <c r="D224" s="6" t="s">
        <v>2088</v>
      </c>
      <c r="E224" s="22" t="s">
        <v>2079</v>
      </c>
      <c r="F224" s="22" t="s">
        <v>2080</v>
      </c>
      <c r="G224" s="24" t="str">
        <f t="shared" si="2"/>
        <v>Escalated</v>
      </c>
      <c r="H224" s="24" t="str">
        <f t="shared" si="3"/>
        <v>2024-01-27T00:00:00</v>
      </c>
      <c r="I224" s="24" t="str">
        <f t="shared" si="4"/>
        <v/>
      </c>
      <c r="J224" s="25">
        <f t="shared" si="5"/>
        <v>0.7536188295</v>
      </c>
      <c r="K224" s="26">
        <f t="shared" si="6"/>
        <v>45318</v>
      </c>
      <c r="L224" s="25" t="b">
        <f>and(not(isna(VLOOKUP(A224,PersonAccounts!$A:$A,1,false))))</f>
        <v>1</v>
      </c>
      <c r="M224" s="20"/>
    </row>
    <row r="225">
      <c r="A225" s="6" t="s">
        <v>1707</v>
      </c>
      <c r="B225" s="6" t="s">
        <v>2075</v>
      </c>
      <c r="C225" s="21" t="str">
        <f t="shared" si="1"/>
        <v/>
      </c>
      <c r="D225" s="6" t="s">
        <v>2088</v>
      </c>
      <c r="E225" s="22" t="s">
        <v>2082</v>
      </c>
      <c r="F225" s="22" t="s">
        <v>2114</v>
      </c>
      <c r="G225" s="24" t="str">
        <f t="shared" si="2"/>
        <v>Escalated</v>
      </c>
      <c r="H225" s="24" t="str">
        <f t="shared" si="3"/>
        <v>2024-01-18T00:00:00</v>
      </c>
      <c r="I225" s="24" t="str">
        <f t="shared" si="4"/>
        <v/>
      </c>
      <c r="J225" s="25">
        <f t="shared" si="5"/>
        <v>0.7356400935</v>
      </c>
      <c r="K225" s="26">
        <f t="shared" si="6"/>
        <v>45309</v>
      </c>
      <c r="L225" s="25" t="b">
        <f>and(not(isna(VLOOKUP(A225,PersonAccounts!$A:$A,1,false))))</f>
        <v>1</v>
      </c>
      <c r="M225" s="20"/>
    </row>
    <row r="226">
      <c r="A226" s="6" t="s">
        <v>1710</v>
      </c>
      <c r="B226" s="6" t="s">
        <v>2087</v>
      </c>
      <c r="C226" s="21" t="str">
        <f t="shared" si="1"/>
        <v/>
      </c>
      <c r="D226" s="6" t="s">
        <v>2088</v>
      </c>
      <c r="E226" s="22" t="s">
        <v>2096</v>
      </c>
      <c r="F226" s="22" t="s">
        <v>2101</v>
      </c>
      <c r="G226" s="24" t="str">
        <f t="shared" si="2"/>
        <v>Escalated</v>
      </c>
      <c r="H226" s="24" t="str">
        <f t="shared" si="3"/>
        <v>2023-12-03T00:00:00</v>
      </c>
      <c r="I226" s="24" t="str">
        <f t="shared" si="4"/>
        <v/>
      </c>
      <c r="J226" s="25">
        <f t="shared" si="5"/>
        <v>0.673163332</v>
      </c>
      <c r="K226" s="26">
        <f t="shared" si="6"/>
        <v>45263</v>
      </c>
      <c r="L226" s="25" t="b">
        <f>and(not(isna(VLOOKUP(A226,PersonAccounts!$A:$A,1,false))))</f>
        <v>1</v>
      </c>
      <c r="M226" s="20"/>
    </row>
    <row r="227">
      <c r="A227" s="6" t="s">
        <v>1718</v>
      </c>
      <c r="B227" s="6" t="s">
        <v>2075</v>
      </c>
      <c r="C227" s="21" t="str">
        <f t="shared" si="1"/>
        <v/>
      </c>
      <c r="D227" s="6" t="s">
        <v>2076</v>
      </c>
      <c r="E227" s="22" t="s">
        <v>2096</v>
      </c>
      <c r="F227" s="22" t="s">
        <v>2109</v>
      </c>
      <c r="G227" s="24" t="str">
        <f t="shared" si="2"/>
        <v>Escalated</v>
      </c>
      <c r="H227" s="24" t="str">
        <f t="shared" si="3"/>
        <v>2024-01-21T00:00:00</v>
      </c>
      <c r="I227" s="24" t="str">
        <f t="shared" si="4"/>
        <v/>
      </c>
      <c r="J227" s="25">
        <f t="shared" si="5"/>
        <v>0.5705384272</v>
      </c>
      <c r="K227" s="26">
        <f t="shared" si="6"/>
        <v>45312</v>
      </c>
      <c r="L227" s="25" t="b">
        <f>and(not(isna(VLOOKUP(A227,PersonAccounts!$A:$A,1,false))))</f>
        <v>1</v>
      </c>
      <c r="M227" s="20"/>
    </row>
    <row r="228">
      <c r="A228" s="6" t="s">
        <v>1729</v>
      </c>
      <c r="B228" s="6" t="s">
        <v>2087</v>
      </c>
      <c r="C228" s="21" t="str">
        <f t="shared" si="1"/>
        <v/>
      </c>
      <c r="D228" s="6" t="s">
        <v>2084</v>
      </c>
      <c r="E228" s="22" t="s">
        <v>2077</v>
      </c>
      <c r="F228" s="23" t="s">
        <v>2116</v>
      </c>
      <c r="G228" s="24" t="str">
        <f t="shared" si="2"/>
        <v>Escalated</v>
      </c>
      <c r="H228" s="24" t="str">
        <f t="shared" si="3"/>
        <v>2023-10-20T00:00:00</v>
      </c>
      <c r="I228" s="24" t="str">
        <f t="shared" si="4"/>
        <v/>
      </c>
      <c r="J228" s="25">
        <f t="shared" si="5"/>
        <v>0.5792469719</v>
      </c>
      <c r="K228" s="26">
        <f t="shared" si="6"/>
        <v>45219</v>
      </c>
      <c r="L228" s="25" t="b">
        <f>and(not(isna(VLOOKUP(A228,PersonAccounts!$A:$A,1,false))))</f>
        <v>1</v>
      </c>
      <c r="M228" s="20"/>
    </row>
    <row r="229">
      <c r="A229" s="6" t="s">
        <v>1735</v>
      </c>
      <c r="B229" s="6" t="s">
        <v>2075</v>
      </c>
      <c r="C229" s="21" t="str">
        <f t="shared" si="1"/>
        <v/>
      </c>
      <c r="D229" s="6" t="s">
        <v>2076</v>
      </c>
      <c r="E229" s="22" t="s">
        <v>2091</v>
      </c>
      <c r="F229" s="22" t="s">
        <v>2092</v>
      </c>
      <c r="G229" s="24" t="str">
        <f t="shared" si="2"/>
        <v>Escalated</v>
      </c>
      <c r="H229" s="24" t="str">
        <f t="shared" si="3"/>
        <v>2024-01-24T00:00:00</v>
      </c>
      <c r="I229" s="24" t="str">
        <f t="shared" si="4"/>
        <v/>
      </c>
      <c r="J229" s="25">
        <f t="shared" si="5"/>
        <v>0.4607146878</v>
      </c>
      <c r="K229" s="26">
        <f t="shared" si="6"/>
        <v>45315</v>
      </c>
      <c r="L229" s="25" t="b">
        <f>and(not(isna(VLOOKUP(A229,PersonAccounts!$A:$A,1,false))))</f>
        <v>1</v>
      </c>
      <c r="M229" s="20"/>
    </row>
    <row r="230">
      <c r="A230" s="6" t="s">
        <v>1742</v>
      </c>
      <c r="B230" s="6" t="s">
        <v>2087</v>
      </c>
      <c r="C230" s="21" t="str">
        <f t="shared" si="1"/>
        <v/>
      </c>
      <c r="D230" s="6" t="s">
        <v>2088</v>
      </c>
      <c r="E230" s="22" t="s">
        <v>2082</v>
      </c>
      <c r="F230" s="22" t="s">
        <v>2113</v>
      </c>
      <c r="G230" s="24" t="str">
        <f t="shared" si="2"/>
        <v>New</v>
      </c>
      <c r="H230" s="24" t="str">
        <f t="shared" si="3"/>
        <v>2023-09-23T00:00:00</v>
      </c>
      <c r="I230" s="24" t="str">
        <f t="shared" si="4"/>
        <v/>
      </c>
      <c r="J230" s="25">
        <f t="shared" si="5"/>
        <v>0.04176827599</v>
      </c>
      <c r="K230" s="26">
        <f t="shared" si="6"/>
        <v>45192</v>
      </c>
      <c r="L230" s="25" t="b">
        <f>and(not(isna(VLOOKUP(A230,PersonAccounts!$A:$A,1,false))))</f>
        <v>1</v>
      </c>
      <c r="M230" s="20"/>
    </row>
    <row r="231">
      <c r="A231" s="6" t="s">
        <v>1746</v>
      </c>
      <c r="B231" s="6" t="s">
        <v>2087</v>
      </c>
      <c r="C231" s="21">
        <f t="shared" si="1"/>
        <v>4</v>
      </c>
      <c r="D231" s="6" t="s">
        <v>2088</v>
      </c>
      <c r="E231" s="22" t="s">
        <v>2085</v>
      </c>
      <c r="F231" s="23" t="s">
        <v>2086</v>
      </c>
      <c r="G231" s="24" t="str">
        <f t="shared" si="2"/>
        <v>Closed</v>
      </c>
      <c r="H231" s="24" t="str">
        <f t="shared" si="3"/>
        <v>2023-11-04T00:00:00</v>
      </c>
      <c r="I231" s="24" t="str">
        <f t="shared" si="4"/>
        <v>2024-02-13T00:00:00</v>
      </c>
      <c r="J231" s="25">
        <f t="shared" si="5"/>
        <v>0.852966646</v>
      </c>
      <c r="K231" s="26">
        <f t="shared" si="6"/>
        <v>45234</v>
      </c>
      <c r="L231" s="25" t="b">
        <f>and(not(isna(VLOOKUP(A231,PersonAccounts!$A:$A,1,false))))</f>
        <v>1</v>
      </c>
      <c r="M231" s="20"/>
    </row>
    <row r="232">
      <c r="A232" s="6" t="s">
        <v>1760</v>
      </c>
      <c r="B232" s="6" t="s">
        <v>2087</v>
      </c>
      <c r="C232" s="21" t="str">
        <f t="shared" si="1"/>
        <v/>
      </c>
      <c r="D232" s="6" t="s">
        <v>2076</v>
      </c>
      <c r="E232" s="22" t="s">
        <v>2098</v>
      </c>
      <c r="F232" s="22" t="s">
        <v>2112</v>
      </c>
      <c r="G232" s="24" t="str">
        <f t="shared" si="2"/>
        <v>Escalated</v>
      </c>
      <c r="H232" s="24" t="str">
        <f t="shared" si="3"/>
        <v>2023-09-21T00:00:00</v>
      </c>
      <c r="I232" s="24" t="str">
        <f t="shared" si="4"/>
        <v/>
      </c>
      <c r="J232" s="25">
        <f t="shared" si="5"/>
        <v>0.266554045</v>
      </c>
      <c r="K232" s="26">
        <f t="shared" si="6"/>
        <v>45190</v>
      </c>
      <c r="L232" s="25" t="b">
        <f>and(not(isna(VLOOKUP(A232,PersonAccounts!$A:$A,1,false))))</f>
        <v>1</v>
      </c>
      <c r="M232" s="20"/>
    </row>
    <row r="233">
      <c r="A233" s="6" t="s">
        <v>1768</v>
      </c>
      <c r="B233" s="6" t="s">
        <v>2075</v>
      </c>
      <c r="C233" s="21" t="str">
        <f t="shared" si="1"/>
        <v/>
      </c>
      <c r="D233" s="6" t="s">
        <v>2076</v>
      </c>
      <c r="E233" s="22" t="s">
        <v>2077</v>
      </c>
      <c r="F233" s="23" t="s">
        <v>2116</v>
      </c>
      <c r="G233" s="24" t="str">
        <f t="shared" si="2"/>
        <v>Escalated</v>
      </c>
      <c r="H233" s="24" t="str">
        <f t="shared" si="3"/>
        <v>2023-12-13T00:00:00</v>
      </c>
      <c r="I233" s="24" t="str">
        <f t="shared" si="4"/>
        <v/>
      </c>
      <c r="J233" s="25">
        <f t="shared" si="5"/>
        <v>0.591502059</v>
      </c>
      <c r="K233" s="26">
        <f t="shared" si="6"/>
        <v>45273</v>
      </c>
      <c r="L233" s="25" t="b">
        <f>and(not(isna(VLOOKUP(A233,PersonAccounts!$A:$A,1,false))))</f>
        <v>1</v>
      </c>
      <c r="M233" s="20"/>
    </row>
    <row r="234">
      <c r="A234" s="6" t="s">
        <v>1777</v>
      </c>
      <c r="B234" s="6" t="s">
        <v>2075</v>
      </c>
      <c r="C234" s="21" t="str">
        <f t="shared" si="1"/>
        <v/>
      </c>
      <c r="D234" s="6" t="s">
        <v>2088</v>
      </c>
      <c r="E234" s="22" t="s">
        <v>2089</v>
      </c>
      <c r="F234" s="22" t="s">
        <v>2102</v>
      </c>
      <c r="G234" s="24" t="str">
        <f t="shared" si="2"/>
        <v>Escalated</v>
      </c>
      <c r="H234" s="24" t="str">
        <f t="shared" si="3"/>
        <v>2023-09-23T00:00:00</v>
      </c>
      <c r="I234" s="24" t="str">
        <f t="shared" si="4"/>
        <v/>
      </c>
      <c r="J234" s="25">
        <f t="shared" si="5"/>
        <v>0.3177050944</v>
      </c>
      <c r="K234" s="26">
        <f t="shared" si="6"/>
        <v>45192</v>
      </c>
      <c r="L234" s="25" t="b">
        <f>and(not(isna(VLOOKUP(A234,PersonAccounts!$A:$A,1,false))))</f>
        <v>1</v>
      </c>
      <c r="M234" s="20"/>
    </row>
    <row r="235">
      <c r="A235" s="6" t="s">
        <v>1781</v>
      </c>
      <c r="B235" s="6" t="s">
        <v>11</v>
      </c>
      <c r="C235" s="21">
        <f t="shared" si="1"/>
        <v>3</v>
      </c>
      <c r="D235" s="6" t="s">
        <v>2088</v>
      </c>
      <c r="E235" s="22" t="s">
        <v>2105</v>
      </c>
      <c r="F235" s="23" t="s">
        <v>2110</v>
      </c>
      <c r="G235" s="24" t="str">
        <f t="shared" si="2"/>
        <v>Closed</v>
      </c>
      <c r="H235" s="24" t="str">
        <f t="shared" si="3"/>
        <v>2024-01-20T00:00:00</v>
      </c>
      <c r="I235" s="24" t="str">
        <f t="shared" si="4"/>
        <v>2024-02-13T00:00:00</v>
      </c>
      <c r="J235" s="25">
        <f t="shared" si="5"/>
        <v>0.8731674809</v>
      </c>
      <c r="K235" s="26">
        <f t="shared" si="6"/>
        <v>45311</v>
      </c>
      <c r="L235" s="25" t="b">
        <f>and(not(isna(VLOOKUP(A235,PersonAccounts!$A:$A,1,false))))</f>
        <v>1</v>
      </c>
      <c r="M235" s="20"/>
    </row>
    <row r="236">
      <c r="A236" s="6" t="s">
        <v>1799</v>
      </c>
      <c r="B236" s="6" t="s">
        <v>2075</v>
      </c>
      <c r="C236" s="21" t="str">
        <f t="shared" si="1"/>
        <v/>
      </c>
      <c r="D236" s="6" t="s">
        <v>2084</v>
      </c>
      <c r="E236" s="22" t="s">
        <v>2105</v>
      </c>
      <c r="F236" s="23" t="s">
        <v>2111</v>
      </c>
      <c r="G236" s="24" t="str">
        <f t="shared" si="2"/>
        <v>Escalated</v>
      </c>
      <c r="H236" s="24" t="str">
        <f t="shared" si="3"/>
        <v>2023-08-19T00:00:00</v>
      </c>
      <c r="I236" s="24" t="str">
        <f t="shared" si="4"/>
        <v/>
      </c>
      <c r="J236" s="25">
        <f t="shared" si="5"/>
        <v>0.253487559</v>
      </c>
      <c r="K236" s="26">
        <f t="shared" si="6"/>
        <v>45157</v>
      </c>
      <c r="L236" s="25" t="b">
        <f>and(not(isna(VLOOKUP(A236,PersonAccounts!$A:$A,1,false))))</f>
        <v>1</v>
      </c>
      <c r="M236" s="20"/>
    </row>
    <row r="237">
      <c r="A237" s="6" t="s">
        <v>1815</v>
      </c>
      <c r="B237" s="6" t="s">
        <v>2087</v>
      </c>
      <c r="C237" s="21" t="str">
        <f t="shared" si="1"/>
        <v/>
      </c>
      <c r="D237" s="6" t="s">
        <v>2088</v>
      </c>
      <c r="E237" s="22" t="s">
        <v>2079</v>
      </c>
      <c r="F237" s="22" t="s">
        <v>2100</v>
      </c>
      <c r="G237" s="24" t="str">
        <f t="shared" si="2"/>
        <v>Escalated</v>
      </c>
      <c r="H237" s="24" t="str">
        <f t="shared" si="3"/>
        <v>2023-11-24T00:00:00</v>
      </c>
      <c r="I237" s="24" t="str">
        <f t="shared" si="4"/>
        <v/>
      </c>
      <c r="J237" s="25">
        <f t="shared" si="5"/>
        <v>0.7713076656</v>
      </c>
      <c r="K237" s="26">
        <f t="shared" si="6"/>
        <v>45254</v>
      </c>
      <c r="L237" s="25" t="b">
        <f>and(not(isna(VLOOKUP(A237,PersonAccounts!$A:$A,1,false))))</f>
        <v>1</v>
      </c>
      <c r="M237" s="20"/>
    </row>
    <row r="238">
      <c r="A238" s="6" t="s">
        <v>1838</v>
      </c>
      <c r="B238" s="6" t="s">
        <v>2087</v>
      </c>
      <c r="C238" s="21" t="str">
        <f t="shared" si="1"/>
        <v/>
      </c>
      <c r="D238" s="6" t="s">
        <v>2076</v>
      </c>
      <c r="E238" s="22" t="s">
        <v>2096</v>
      </c>
      <c r="F238" s="22" t="s">
        <v>2101</v>
      </c>
      <c r="G238" s="24" t="str">
        <f t="shared" si="2"/>
        <v>Escalated</v>
      </c>
      <c r="H238" s="24" t="str">
        <f t="shared" si="3"/>
        <v>2023-09-01T00:00:00</v>
      </c>
      <c r="I238" s="24" t="str">
        <f t="shared" si="4"/>
        <v/>
      </c>
      <c r="J238" s="25">
        <f t="shared" si="5"/>
        <v>0.3816585627</v>
      </c>
      <c r="K238" s="26">
        <f t="shared" si="6"/>
        <v>45170</v>
      </c>
      <c r="L238" s="25" t="b">
        <f>and(not(isna(VLOOKUP(A238,PersonAccounts!$A:$A,1,false))))</f>
        <v>1</v>
      </c>
      <c r="M238" s="20"/>
    </row>
    <row r="239">
      <c r="A239" s="6" t="s">
        <v>1842</v>
      </c>
      <c r="B239" s="6" t="s">
        <v>11</v>
      </c>
      <c r="C239" s="21" t="str">
        <f t="shared" si="1"/>
        <v/>
      </c>
      <c r="D239" s="6"/>
      <c r="E239" s="22" t="s">
        <v>2103</v>
      </c>
      <c r="F239" s="22" t="s">
        <v>2104</v>
      </c>
      <c r="G239" s="24" t="str">
        <f t="shared" si="2"/>
        <v>Escalated</v>
      </c>
      <c r="H239" s="24" t="str">
        <f t="shared" si="3"/>
        <v>2023-11-03T00:00:00</v>
      </c>
      <c r="I239" s="24" t="str">
        <f t="shared" si="4"/>
        <v/>
      </c>
      <c r="J239" s="25">
        <f t="shared" si="5"/>
        <v>0.5198634364</v>
      </c>
      <c r="K239" s="26">
        <f t="shared" si="6"/>
        <v>45233</v>
      </c>
      <c r="L239" s="25" t="b">
        <f>and(not(isna(VLOOKUP(A239,PersonAccounts!$A:$A,1,false))))</f>
        <v>1</v>
      </c>
      <c r="M239" s="20"/>
    </row>
    <row r="240">
      <c r="A240" s="6" t="s">
        <v>1850</v>
      </c>
      <c r="B240" s="6" t="s">
        <v>2075</v>
      </c>
      <c r="C240" s="21" t="str">
        <f t="shared" si="1"/>
        <v/>
      </c>
      <c r="D240" s="6" t="s">
        <v>2076</v>
      </c>
      <c r="E240" s="22" t="s">
        <v>2098</v>
      </c>
      <c r="F240" s="22" t="s">
        <v>2099</v>
      </c>
      <c r="G240" s="24" t="str">
        <f t="shared" si="2"/>
        <v>Escalated</v>
      </c>
      <c r="H240" s="24" t="str">
        <f t="shared" si="3"/>
        <v>2023-10-02T00:00:00</v>
      </c>
      <c r="I240" s="24" t="str">
        <f t="shared" si="4"/>
        <v/>
      </c>
      <c r="J240" s="25">
        <f t="shared" si="5"/>
        <v>0.7687823807</v>
      </c>
      <c r="K240" s="26">
        <f t="shared" si="6"/>
        <v>45201</v>
      </c>
      <c r="L240" s="25" t="b">
        <f>and(not(isna(VLOOKUP(A240,PersonAccounts!$A:$A,1,false))))</f>
        <v>1</v>
      </c>
      <c r="M240" s="20"/>
    </row>
    <row r="241">
      <c r="A241" s="6" t="s">
        <v>1853</v>
      </c>
      <c r="B241" s="6" t="s">
        <v>11</v>
      </c>
      <c r="C241" s="21" t="str">
        <f t="shared" si="1"/>
        <v/>
      </c>
      <c r="D241" s="6" t="s">
        <v>2076</v>
      </c>
      <c r="E241" s="22" t="s">
        <v>2089</v>
      </c>
      <c r="F241" s="22" t="s">
        <v>2102</v>
      </c>
      <c r="G241" s="24" t="str">
        <f t="shared" si="2"/>
        <v>Escalated</v>
      </c>
      <c r="H241" s="24" t="str">
        <f t="shared" si="3"/>
        <v>2023-12-29T00:00:00</v>
      </c>
      <c r="I241" s="24" t="str">
        <f t="shared" si="4"/>
        <v/>
      </c>
      <c r="J241" s="25">
        <f t="shared" si="5"/>
        <v>0.6521361158</v>
      </c>
      <c r="K241" s="26">
        <f t="shared" si="6"/>
        <v>45289</v>
      </c>
      <c r="L241" s="25" t="b">
        <f>and(not(isna(VLOOKUP(A241,PersonAccounts!$A:$A,1,false))))</f>
        <v>1</v>
      </c>
      <c r="M241" s="20"/>
    </row>
    <row r="242">
      <c r="A242" s="6" t="s">
        <v>1855</v>
      </c>
      <c r="B242" s="6" t="s">
        <v>2075</v>
      </c>
      <c r="C242" s="21" t="str">
        <f t="shared" si="1"/>
        <v/>
      </c>
      <c r="D242" s="6" t="s">
        <v>2088</v>
      </c>
      <c r="E242" s="22" t="s">
        <v>2098</v>
      </c>
      <c r="F242" s="22" t="s">
        <v>2115</v>
      </c>
      <c r="G242" s="24" t="str">
        <f t="shared" si="2"/>
        <v>Working</v>
      </c>
      <c r="H242" s="24" t="str">
        <f t="shared" si="3"/>
        <v>2023-12-17T00:00:00</v>
      </c>
      <c r="I242" s="24" t="str">
        <f t="shared" si="4"/>
        <v/>
      </c>
      <c r="J242" s="25">
        <f t="shared" si="5"/>
        <v>0.1549597524</v>
      </c>
      <c r="K242" s="26">
        <f t="shared" si="6"/>
        <v>45277</v>
      </c>
      <c r="L242" s="25" t="b">
        <f>and(not(isna(VLOOKUP(A242,PersonAccounts!$A:$A,1,false))))</f>
        <v>1</v>
      </c>
      <c r="M242" s="20"/>
    </row>
    <row r="243">
      <c r="A243" s="6" t="s">
        <v>1873</v>
      </c>
      <c r="B243" s="6" t="s">
        <v>11</v>
      </c>
      <c r="C243" s="21" t="str">
        <f t="shared" si="1"/>
        <v/>
      </c>
      <c r="D243" s="6" t="s">
        <v>2084</v>
      </c>
      <c r="E243" s="22" t="s">
        <v>2098</v>
      </c>
      <c r="F243" s="22" t="s">
        <v>2112</v>
      </c>
      <c r="G243" s="24" t="str">
        <f t="shared" si="2"/>
        <v>New</v>
      </c>
      <c r="H243" s="24" t="str">
        <f t="shared" si="3"/>
        <v>2024-01-13T00:00:00</v>
      </c>
      <c r="I243" s="24" t="str">
        <f t="shared" si="4"/>
        <v/>
      </c>
      <c r="J243" s="25">
        <f t="shared" si="5"/>
        <v>0.03327657465</v>
      </c>
      <c r="K243" s="26">
        <f t="shared" si="6"/>
        <v>45304</v>
      </c>
      <c r="L243" s="25" t="b">
        <f>and(not(isna(VLOOKUP(A243,PersonAccounts!$A:$A,1,false))))</f>
        <v>1</v>
      </c>
      <c r="M243" s="20"/>
    </row>
    <row r="244">
      <c r="A244" s="6" t="s">
        <v>1876</v>
      </c>
      <c r="B244" s="6" t="s">
        <v>2075</v>
      </c>
      <c r="C244" s="21">
        <f t="shared" si="1"/>
        <v>5</v>
      </c>
      <c r="D244" s="6" t="s">
        <v>2076</v>
      </c>
      <c r="E244" s="22" t="s">
        <v>2103</v>
      </c>
      <c r="F244" s="22" t="s">
        <v>2108</v>
      </c>
      <c r="G244" s="24" t="str">
        <f t="shared" si="2"/>
        <v>Closed</v>
      </c>
      <c r="H244" s="24" t="str">
        <f t="shared" si="3"/>
        <v>2023-12-23T00:00:00</v>
      </c>
      <c r="I244" s="24" t="str">
        <f t="shared" si="4"/>
        <v>2024-02-13T00:00:00</v>
      </c>
      <c r="J244" s="25">
        <f t="shared" si="5"/>
        <v>0.8634599091</v>
      </c>
      <c r="K244" s="26">
        <f t="shared" si="6"/>
        <v>45283</v>
      </c>
      <c r="L244" s="25" t="b">
        <f>and(not(isna(VLOOKUP(A244,PersonAccounts!$A:$A,1,false))))</f>
        <v>1</v>
      </c>
      <c r="M244" s="20"/>
    </row>
    <row r="245">
      <c r="A245" s="6" t="s">
        <v>1888</v>
      </c>
      <c r="B245" s="6" t="s">
        <v>11</v>
      </c>
      <c r="C245" s="21" t="str">
        <f t="shared" si="1"/>
        <v/>
      </c>
      <c r="D245" s="6" t="s">
        <v>2076</v>
      </c>
      <c r="E245" s="22" t="s">
        <v>2098</v>
      </c>
      <c r="F245" s="22" t="s">
        <v>2112</v>
      </c>
      <c r="G245" s="24" t="str">
        <f t="shared" si="2"/>
        <v>Escalated</v>
      </c>
      <c r="H245" s="24" t="str">
        <f t="shared" si="3"/>
        <v>2024-01-06T00:00:00</v>
      </c>
      <c r="I245" s="24" t="str">
        <f t="shared" si="4"/>
        <v/>
      </c>
      <c r="J245" s="25">
        <f t="shared" si="5"/>
        <v>0.2778161463</v>
      </c>
      <c r="K245" s="26">
        <f t="shared" si="6"/>
        <v>45297</v>
      </c>
      <c r="L245" s="25" t="b">
        <f>and(not(isna(VLOOKUP(A245,PersonAccounts!$A:$A,1,false))))</f>
        <v>1</v>
      </c>
      <c r="M245" s="20"/>
    </row>
    <row r="246">
      <c r="A246" s="6" t="s">
        <v>1891</v>
      </c>
      <c r="B246" s="6" t="s">
        <v>11</v>
      </c>
      <c r="C246" s="21" t="str">
        <f t="shared" si="1"/>
        <v/>
      </c>
      <c r="D246" s="6" t="s">
        <v>2088</v>
      </c>
      <c r="E246" s="22" t="s">
        <v>2096</v>
      </c>
      <c r="F246" s="22" t="s">
        <v>2097</v>
      </c>
      <c r="G246" s="24" t="str">
        <f t="shared" si="2"/>
        <v>Escalated</v>
      </c>
      <c r="H246" s="24" t="str">
        <f t="shared" si="3"/>
        <v>2023-10-22T00:00:00</v>
      </c>
      <c r="I246" s="24" t="str">
        <f t="shared" si="4"/>
        <v/>
      </c>
      <c r="J246" s="25">
        <f t="shared" si="5"/>
        <v>0.5651505556</v>
      </c>
      <c r="K246" s="26">
        <f t="shared" si="6"/>
        <v>45221</v>
      </c>
      <c r="L246" s="25" t="b">
        <f>and(not(isna(VLOOKUP(A246,PersonAccounts!$A:$A,1,false))))</f>
        <v>1</v>
      </c>
      <c r="M246" s="20"/>
    </row>
    <row r="247">
      <c r="A247" s="6" t="s">
        <v>1895</v>
      </c>
      <c r="B247" s="6" t="s">
        <v>2087</v>
      </c>
      <c r="C247" s="21" t="str">
        <f t="shared" si="1"/>
        <v/>
      </c>
      <c r="D247" s="6" t="s">
        <v>2084</v>
      </c>
      <c r="E247" s="22" t="s">
        <v>2105</v>
      </c>
      <c r="F247" s="23" t="s">
        <v>2110</v>
      </c>
      <c r="G247" s="24" t="str">
        <f t="shared" si="2"/>
        <v>Escalated</v>
      </c>
      <c r="H247" s="24" t="str">
        <f t="shared" si="3"/>
        <v>2023-10-08T00:00:00</v>
      </c>
      <c r="I247" s="24" t="str">
        <f t="shared" si="4"/>
        <v/>
      </c>
      <c r="J247" s="25">
        <f t="shared" si="5"/>
        <v>0.6723896668</v>
      </c>
      <c r="K247" s="26">
        <f t="shared" si="6"/>
        <v>45207</v>
      </c>
      <c r="L247" s="25" t="b">
        <f>and(not(isna(VLOOKUP(A247,PersonAccounts!$A:$A,1,false))))</f>
        <v>1</v>
      </c>
      <c r="M247" s="20"/>
    </row>
    <row r="248">
      <c r="A248" s="6" t="s">
        <v>1898</v>
      </c>
      <c r="B248" s="6" t="s">
        <v>2075</v>
      </c>
      <c r="C248" s="21" t="str">
        <f t="shared" si="1"/>
        <v/>
      </c>
      <c r="D248" s="6" t="s">
        <v>2076</v>
      </c>
      <c r="E248" s="22" t="s">
        <v>2103</v>
      </c>
      <c r="F248" s="22" t="s">
        <v>2104</v>
      </c>
      <c r="G248" s="24" t="str">
        <f t="shared" si="2"/>
        <v>Escalated</v>
      </c>
      <c r="H248" s="24" t="str">
        <f t="shared" si="3"/>
        <v>2023-11-03T00:00:00</v>
      </c>
      <c r="I248" s="24" t="str">
        <f t="shared" si="4"/>
        <v/>
      </c>
      <c r="J248" s="25">
        <f t="shared" si="5"/>
        <v>0.5996198292</v>
      </c>
      <c r="K248" s="26">
        <f t="shared" si="6"/>
        <v>45233</v>
      </c>
      <c r="L248" s="25" t="b">
        <f>and(not(isna(VLOOKUP(A248,PersonAccounts!$A:$A,1,false))))</f>
        <v>1</v>
      </c>
      <c r="M248" s="20"/>
    </row>
    <row r="249">
      <c r="A249" s="6" t="s">
        <v>1901</v>
      </c>
      <c r="B249" s="6" t="s">
        <v>2087</v>
      </c>
      <c r="C249" s="21" t="str">
        <f t="shared" si="1"/>
        <v/>
      </c>
      <c r="D249" s="6" t="s">
        <v>2084</v>
      </c>
      <c r="E249" s="22" t="s">
        <v>2105</v>
      </c>
      <c r="F249" s="23" t="s">
        <v>2106</v>
      </c>
      <c r="G249" s="24" t="str">
        <f t="shared" si="2"/>
        <v>Escalated</v>
      </c>
      <c r="H249" s="24" t="str">
        <f t="shared" si="3"/>
        <v>2023-09-22T00:00:00</v>
      </c>
      <c r="I249" s="24" t="str">
        <f t="shared" si="4"/>
        <v/>
      </c>
      <c r="J249" s="25">
        <f t="shared" si="5"/>
        <v>0.6512810337</v>
      </c>
      <c r="K249" s="26">
        <f t="shared" si="6"/>
        <v>45191</v>
      </c>
      <c r="L249" s="25" t="b">
        <f>and(not(isna(VLOOKUP(A249,PersonAccounts!$A:$A,1,false))))</f>
        <v>1</v>
      </c>
      <c r="M249" s="20"/>
    </row>
    <row r="250">
      <c r="A250" s="6" t="s">
        <v>1908</v>
      </c>
      <c r="B250" s="6" t="s">
        <v>2075</v>
      </c>
      <c r="C250" s="21" t="str">
        <f t="shared" si="1"/>
        <v/>
      </c>
      <c r="D250" s="6" t="s">
        <v>2076</v>
      </c>
      <c r="E250" s="22" t="s">
        <v>2096</v>
      </c>
      <c r="F250" s="22" t="s">
        <v>2109</v>
      </c>
      <c r="G250" s="24" t="str">
        <f t="shared" si="2"/>
        <v>Escalated</v>
      </c>
      <c r="H250" s="24" t="str">
        <f t="shared" si="3"/>
        <v>2023-11-18T00:00:00</v>
      </c>
      <c r="I250" s="24" t="str">
        <f t="shared" si="4"/>
        <v/>
      </c>
      <c r="J250" s="25">
        <f t="shared" si="5"/>
        <v>0.2858604007</v>
      </c>
      <c r="K250" s="26">
        <f t="shared" si="6"/>
        <v>45248</v>
      </c>
      <c r="L250" s="25" t="b">
        <f>and(not(isna(VLOOKUP(A250,PersonAccounts!$A:$A,1,false))))</f>
        <v>1</v>
      </c>
      <c r="M250" s="20"/>
    </row>
    <row r="251">
      <c r="A251" s="6" t="s">
        <v>1912</v>
      </c>
      <c r="B251" s="6" t="s">
        <v>2075</v>
      </c>
      <c r="C251" s="21">
        <f t="shared" si="1"/>
        <v>1</v>
      </c>
      <c r="D251" s="6" t="s">
        <v>2084</v>
      </c>
      <c r="E251" s="22" t="s">
        <v>2098</v>
      </c>
      <c r="F251" s="22" t="s">
        <v>2115</v>
      </c>
      <c r="G251" s="24" t="str">
        <f t="shared" si="2"/>
        <v>Closed</v>
      </c>
      <c r="H251" s="24" t="str">
        <f t="shared" si="3"/>
        <v>2023-12-12T00:00:00</v>
      </c>
      <c r="I251" s="24" t="str">
        <f t="shared" si="4"/>
        <v>2024-02-13T00:00:00</v>
      </c>
      <c r="J251" s="25">
        <f t="shared" si="5"/>
        <v>0.9237390889</v>
      </c>
      <c r="K251" s="26">
        <f t="shared" si="6"/>
        <v>45272</v>
      </c>
      <c r="L251" s="25" t="b">
        <f>and(not(isna(VLOOKUP(A251,PersonAccounts!$A:$A,1,false))))</f>
        <v>1</v>
      </c>
      <c r="M251" s="20"/>
    </row>
    <row r="252">
      <c r="A252" s="6" t="s">
        <v>1916</v>
      </c>
      <c r="B252" s="6" t="s">
        <v>2075</v>
      </c>
      <c r="C252" s="21" t="str">
        <f t="shared" si="1"/>
        <v/>
      </c>
      <c r="D252" s="6" t="s">
        <v>2076</v>
      </c>
      <c r="E252" s="22" t="s">
        <v>2077</v>
      </c>
      <c r="F252" s="23" t="s">
        <v>2078</v>
      </c>
      <c r="G252" s="24" t="str">
        <f t="shared" si="2"/>
        <v>Escalated</v>
      </c>
      <c r="H252" s="24" t="str">
        <f t="shared" si="3"/>
        <v>2023-09-08T00:00:00</v>
      </c>
      <c r="I252" s="24" t="str">
        <f t="shared" si="4"/>
        <v/>
      </c>
      <c r="J252" s="25">
        <f t="shared" si="5"/>
        <v>0.4208466669</v>
      </c>
      <c r="K252" s="26">
        <f t="shared" si="6"/>
        <v>45177</v>
      </c>
      <c r="L252" s="25" t="b">
        <f>and(not(isna(VLOOKUP(A252,PersonAccounts!$A:$A,1,false))))</f>
        <v>1</v>
      </c>
      <c r="M252" s="20"/>
    </row>
    <row r="253">
      <c r="A253" s="6" t="s">
        <v>1922</v>
      </c>
      <c r="B253" s="6" t="s">
        <v>2075</v>
      </c>
      <c r="C253" s="21" t="str">
        <f t="shared" si="1"/>
        <v/>
      </c>
      <c r="D253" s="6" t="s">
        <v>2076</v>
      </c>
      <c r="E253" s="22" t="s">
        <v>2085</v>
      </c>
      <c r="F253" s="23" t="s">
        <v>2086</v>
      </c>
      <c r="G253" s="24" t="str">
        <f t="shared" si="2"/>
        <v>Escalated</v>
      </c>
      <c r="H253" s="24" t="str">
        <f t="shared" si="3"/>
        <v>2024-01-16T00:00:00</v>
      </c>
      <c r="I253" s="24" t="str">
        <f t="shared" si="4"/>
        <v/>
      </c>
      <c r="J253" s="25">
        <f t="shared" si="5"/>
        <v>0.3054931102</v>
      </c>
      <c r="K253" s="26">
        <f t="shared" si="6"/>
        <v>45307</v>
      </c>
      <c r="L253" s="25" t="b">
        <f>and(not(isna(VLOOKUP(A253,PersonAccounts!$A:$A,1,false))))</f>
        <v>1</v>
      </c>
      <c r="M253" s="20"/>
    </row>
    <row r="254">
      <c r="A254" s="6" t="s">
        <v>1926</v>
      </c>
      <c r="B254" s="6" t="s">
        <v>2087</v>
      </c>
      <c r="C254" s="21" t="str">
        <f t="shared" si="1"/>
        <v/>
      </c>
      <c r="D254" s="6" t="s">
        <v>2076</v>
      </c>
      <c r="E254" s="22" t="s">
        <v>2089</v>
      </c>
      <c r="F254" s="23" t="s">
        <v>2090</v>
      </c>
      <c r="G254" s="24" t="str">
        <f t="shared" si="2"/>
        <v>Working</v>
      </c>
      <c r="H254" s="24" t="str">
        <f t="shared" si="3"/>
        <v>2023-12-06T00:00:00</v>
      </c>
      <c r="I254" s="24" t="str">
        <f t="shared" si="4"/>
        <v/>
      </c>
      <c r="J254" s="25">
        <f t="shared" si="5"/>
        <v>0.1879150901</v>
      </c>
      <c r="K254" s="26">
        <f t="shared" si="6"/>
        <v>45266</v>
      </c>
      <c r="L254" s="25" t="b">
        <f>and(not(isna(VLOOKUP(A254,PersonAccounts!$A:$A,1,false))))</f>
        <v>1</v>
      </c>
      <c r="M254" s="20"/>
    </row>
    <row r="255">
      <c r="A255" s="6" t="s">
        <v>1933</v>
      </c>
      <c r="B255" s="6" t="s">
        <v>2087</v>
      </c>
      <c r="C255" s="21" t="str">
        <f t="shared" si="1"/>
        <v/>
      </c>
      <c r="D255" s="6" t="s">
        <v>2088</v>
      </c>
      <c r="E255" s="22" t="s">
        <v>2085</v>
      </c>
      <c r="F255" s="23" t="s">
        <v>2107</v>
      </c>
      <c r="G255" s="24" t="str">
        <f t="shared" si="2"/>
        <v>Working</v>
      </c>
      <c r="H255" s="24" t="str">
        <f t="shared" si="3"/>
        <v>2023-10-05T00:00:00</v>
      </c>
      <c r="I255" s="24" t="str">
        <f t="shared" si="4"/>
        <v/>
      </c>
      <c r="J255" s="25">
        <f t="shared" si="5"/>
        <v>0.1439816171</v>
      </c>
      <c r="K255" s="26">
        <f t="shared" si="6"/>
        <v>45204</v>
      </c>
      <c r="L255" s="25" t="b">
        <f>and(not(isna(VLOOKUP(A255,PersonAccounts!$A:$A,1,false))))</f>
        <v>1</v>
      </c>
      <c r="M255" s="20"/>
    </row>
    <row r="256">
      <c r="A256" s="6" t="s">
        <v>1941</v>
      </c>
      <c r="B256" s="6" t="s">
        <v>2075</v>
      </c>
      <c r="C256" s="21" t="str">
        <f t="shared" si="1"/>
        <v/>
      </c>
      <c r="D256" s="6" t="s">
        <v>2076</v>
      </c>
      <c r="E256" s="22" t="s">
        <v>2082</v>
      </c>
      <c r="F256" s="22" t="s">
        <v>2083</v>
      </c>
      <c r="G256" s="24" t="str">
        <f t="shared" si="2"/>
        <v>Escalated</v>
      </c>
      <c r="H256" s="24" t="str">
        <f t="shared" si="3"/>
        <v>2023-11-08T00:00:00</v>
      </c>
      <c r="I256" s="24" t="str">
        <f t="shared" si="4"/>
        <v/>
      </c>
      <c r="J256" s="25">
        <f t="shared" si="5"/>
        <v>0.5303113891</v>
      </c>
      <c r="K256" s="26">
        <f t="shared" si="6"/>
        <v>45238</v>
      </c>
      <c r="L256" s="25" t="b">
        <f>and(not(isna(VLOOKUP(A256,PersonAccounts!$A:$A,1,false))))</f>
        <v>1</v>
      </c>
      <c r="M256" s="20"/>
    </row>
    <row r="257">
      <c r="A257" s="6" t="s">
        <v>1954</v>
      </c>
      <c r="B257" s="6" t="s">
        <v>2075</v>
      </c>
      <c r="C257" s="21" t="str">
        <f t="shared" si="1"/>
        <v/>
      </c>
      <c r="D257" s="6" t="s">
        <v>2084</v>
      </c>
      <c r="E257" s="22" t="s">
        <v>2089</v>
      </c>
      <c r="F257" s="22" t="s">
        <v>2102</v>
      </c>
      <c r="G257" s="24" t="str">
        <f t="shared" si="2"/>
        <v>Escalated</v>
      </c>
      <c r="H257" s="24" t="str">
        <f t="shared" si="3"/>
        <v>2024-01-18T00:00:00</v>
      </c>
      <c r="I257" s="24" t="str">
        <f t="shared" si="4"/>
        <v/>
      </c>
      <c r="J257" s="25">
        <f t="shared" si="5"/>
        <v>0.3820709082</v>
      </c>
      <c r="K257" s="26">
        <f t="shared" si="6"/>
        <v>45309</v>
      </c>
      <c r="L257" s="25" t="b">
        <f>and(not(isna(VLOOKUP(A257,PersonAccounts!$A:$A,1,false))))</f>
        <v>1</v>
      </c>
      <c r="M257" s="20"/>
    </row>
    <row r="258">
      <c r="A258" s="6" t="s">
        <v>1960</v>
      </c>
      <c r="B258" s="6" t="s">
        <v>2075</v>
      </c>
      <c r="C258" s="21">
        <f t="shared" si="1"/>
        <v>1</v>
      </c>
      <c r="D258" s="6" t="s">
        <v>2076</v>
      </c>
      <c r="E258" s="22" t="s">
        <v>2085</v>
      </c>
      <c r="F258" s="23" t="s">
        <v>2107</v>
      </c>
      <c r="G258" s="24" t="str">
        <f t="shared" si="2"/>
        <v>Closed</v>
      </c>
      <c r="H258" s="24" t="str">
        <f t="shared" si="3"/>
        <v>2023-08-16T00:00:00</v>
      </c>
      <c r="I258" s="24" t="str">
        <f t="shared" si="4"/>
        <v>2024-02-13T00:00:00</v>
      </c>
      <c r="J258" s="25">
        <f t="shared" si="5"/>
        <v>0.8184808078</v>
      </c>
      <c r="K258" s="26">
        <f t="shared" si="6"/>
        <v>45154</v>
      </c>
      <c r="L258" s="25" t="b">
        <f>and(not(isna(VLOOKUP(A258,PersonAccounts!$A:$A,1,false))))</f>
        <v>1</v>
      </c>
      <c r="M258" s="20"/>
    </row>
    <row r="259">
      <c r="A259" s="6" t="s">
        <v>1966</v>
      </c>
      <c r="B259" s="6" t="s">
        <v>2075</v>
      </c>
      <c r="C259" s="21">
        <f t="shared" si="1"/>
        <v>1</v>
      </c>
      <c r="D259" s="6" t="s">
        <v>2088</v>
      </c>
      <c r="E259" s="22" t="s">
        <v>2085</v>
      </c>
      <c r="F259" s="23" t="s">
        <v>2107</v>
      </c>
      <c r="G259" s="24" t="str">
        <f t="shared" si="2"/>
        <v>Closed</v>
      </c>
      <c r="H259" s="24" t="str">
        <f t="shared" si="3"/>
        <v>2023-12-11T00:00:00</v>
      </c>
      <c r="I259" s="24" t="str">
        <f t="shared" si="4"/>
        <v>2024-02-13T00:00:00</v>
      </c>
      <c r="J259" s="25">
        <f t="shared" si="5"/>
        <v>0.9161730344</v>
      </c>
      <c r="K259" s="26">
        <f t="shared" si="6"/>
        <v>45271</v>
      </c>
      <c r="L259" s="25" t="b">
        <f>and(not(isna(VLOOKUP(A259,PersonAccounts!$A:$A,1,false))))</f>
        <v>1</v>
      </c>
      <c r="M259" s="20"/>
    </row>
    <row r="260">
      <c r="A260" s="6" t="s">
        <v>1969</v>
      </c>
      <c r="B260" s="6" t="s">
        <v>2087</v>
      </c>
      <c r="C260" s="21" t="str">
        <f t="shared" si="1"/>
        <v/>
      </c>
      <c r="D260" s="6" t="s">
        <v>2088</v>
      </c>
      <c r="E260" s="22" t="s">
        <v>2082</v>
      </c>
      <c r="F260" s="22" t="s">
        <v>2083</v>
      </c>
      <c r="G260" s="24" t="str">
        <f t="shared" si="2"/>
        <v>Escalated</v>
      </c>
      <c r="H260" s="24" t="str">
        <f t="shared" si="3"/>
        <v>2023-11-08T00:00:00</v>
      </c>
      <c r="I260" s="24" t="str">
        <f t="shared" si="4"/>
        <v/>
      </c>
      <c r="J260" s="25">
        <f t="shared" si="5"/>
        <v>0.310656642</v>
      </c>
      <c r="K260" s="26">
        <f t="shared" si="6"/>
        <v>45238</v>
      </c>
      <c r="L260" s="25" t="b">
        <f>and(not(isna(VLOOKUP(A260,PersonAccounts!$A:$A,1,false))))</f>
        <v>1</v>
      </c>
      <c r="M260" s="20"/>
    </row>
    <row r="261">
      <c r="A261" s="6" t="s">
        <v>1972</v>
      </c>
      <c r="B261" s="6" t="s">
        <v>2075</v>
      </c>
      <c r="C261" s="21" t="str">
        <f t="shared" si="1"/>
        <v/>
      </c>
      <c r="D261" s="6" t="s">
        <v>2084</v>
      </c>
      <c r="E261" s="22" t="s">
        <v>2077</v>
      </c>
      <c r="F261" s="23" t="s">
        <v>2093</v>
      </c>
      <c r="G261" s="24" t="str">
        <f t="shared" si="2"/>
        <v>New</v>
      </c>
      <c r="H261" s="24" t="str">
        <f t="shared" si="3"/>
        <v>2024-01-22T00:00:00</v>
      </c>
      <c r="I261" s="24" t="str">
        <f t="shared" si="4"/>
        <v/>
      </c>
      <c r="J261" s="25">
        <f t="shared" si="5"/>
        <v>0.06249847867</v>
      </c>
      <c r="K261" s="26">
        <f t="shared" si="6"/>
        <v>45313</v>
      </c>
      <c r="L261" s="25" t="b">
        <f>and(not(isna(VLOOKUP(A261,PersonAccounts!$A:$A,1,false))))</f>
        <v>1</v>
      </c>
      <c r="M261" s="20"/>
    </row>
    <row r="262">
      <c r="A262" s="6" t="s">
        <v>1972</v>
      </c>
      <c r="B262" s="6" t="s">
        <v>2075</v>
      </c>
      <c r="C262" s="21" t="str">
        <f t="shared" si="1"/>
        <v/>
      </c>
      <c r="D262" s="6" t="s">
        <v>2084</v>
      </c>
      <c r="E262" s="22" t="s">
        <v>2079</v>
      </c>
      <c r="F262" s="22" t="s">
        <v>2081</v>
      </c>
      <c r="G262" s="24" t="str">
        <f t="shared" si="2"/>
        <v>Escalated</v>
      </c>
      <c r="H262" s="24" t="str">
        <f t="shared" si="3"/>
        <v>2023-12-01T00:00:00</v>
      </c>
      <c r="I262" s="24" t="str">
        <f t="shared" si="4"/>
        <v/>
      </c>
      <c r="J262" s="25">
        <f t="shared" si="5"/>
        <v>0.5111790695</v>
      </c>
      <c r="K262" s="26">
        <f t="shared" si="6"/>
        <v>45261</v>
      </c>
      <c r="L262" s="25" t="b">
        <f>and(not(isna(VLOOKUP(A262,PersonAccounts!$A:$A,1,false))))</f>
        <v>1</v>
      </c>
      <c r="M262" s="20"/>
    </row>
    <row r="263">
      <c r="A263" s="6" t="s">
        <v>1976</v>
      </c>
      <c r="B263" s="6" t="s">
        <v>11</v>
      </c>
      <c r="C263" s="21">
        <f t="shared" si="1"/>
        <v>3</v>
      </c>
      <c r="D263" s="6" t="s">
        <v>2088</v>
      </c>
      <c r="E263" s="22" t="s">
        <v>2082</v>
      </c>
      <c r="F263" s="22" t="s">
        <v>2083</v>
      </c>
      <c r="G263" s="24" t="str">
        <f t="shared" si="2"/>
        <v>Closed</v>
      </c>
      <c r="H263" s="24" t="str">
        <f t="shared" si="3"/>
        <v>2023-09-15T00:00:00</v>
      </c>
      <c r="I263" s="24" t="str">
        <f t="shared" si="4"/>
        <v>2024-02-13T00:00:00</v>
      </c>
      <c r="J263" s="25">
        <f t="shared" si="5"/>
        <v>0.9436414574</v>
      </c>
      <c r="K263" s="26">
        <f t="shared" si="6"/>
        <v>45184</v>
      </c>
      <c r="L263" s="25" t="b">
        <f>and(not(isna(VLOOKUP(A263,PersonAccounts!$A:$A,1,false))))</f>
        <v>1</v>
      </c>
      <c r="M263" s="20"/>
    </row>
    <row r="264">
      <c r="A264" s="6" t="s">
        <v>1979</v>
      </c>
      <c r="B264" s="6" t="s">
        <v>2087</v>
      </c>
      <c r="C264" s="21" t="str">
        <f t="shared" si="1"/>
        <v/>
      </c>
      <c r="D264" s="6" t="s">
        <v>2088</v>
      </c>
      <c r="E264" s="22" t="s">
        <v>2085</v>
      </c>
      <c r="F264" s="23" t="s">
        <v>2086</v>
      </c>
      <c r="G264" s="24" t="str">
        <f t="shared" si="2"/>
        <v>Escalated</v>
      </c>
      <c r="H264" s="24" t="str">
        <f t="shared" si="3"/>
        <v>2024-01-31T00:00:00</v>
      </c>
      <c r="I264" s="24" t="str">
        <f t="shared" si="4"/>
        <v/>
      </c>
      <c r="J264" s="25">
        <f t="shared" si="5"/>
        <v>0.4340109975</v>
      </c>
      <c r="K264" s="26">
        <f t="shared" si="6"/>
        <v>45322</v>
      </c>
      <c r="L264" s="25" t="b">
        <f>and(not(isna(VLOOKUP(A264,PersonAccounts!$A:$A,1,false))))</f>
        <v>1</v>
      </c>
      <c r="M264" s="20"/>
    </row>
    <row r="265">
      <c r="A265" s="6" t="s">
        <v>1989</v>
      </c>
      <c r="B265" s="6" t="s">
        <v>11</v>
      </c>
      <c r="C265" s="21" t="str">
        <f t="shared" si="1"/>
        <v/>
      </c>
      <c r="D265" s="6" t="s">
        <v>2084</v>
      </c>
      <c r="E265" s="22" t="s">
        <v>2079</v>
      </c>
      <c r="F265" s="22" t="s">
        <v>2100</v>
      </c>
      <c r="G265" s="24" t="str">
        <f t="shared" si="2"/>
        <v>Working</v>
      </c>
      <c r="H265" s="24" t="str">
        <f t="shared" si="3"/>
        <v>2023-12-30T00:00:00</v>
      </c>
      <c r="I265" s="24" t="str">
        <f t="shared" si="4"/>
        <v/>
      </c>
      <c r="J265" s="25">
        <f t="shared" si="5"/>
        <v>0.1938660164</v>
      </c>
      <c r="K265" s="26">
        <f t="shared" si="6"/>
        <v>45290</v>
      </c>
      <c r="L265" s="25" t="b">
        <f>and(not(isna(VLOOKUP(A265,PersonAccounts!$A:$A,1,false))))</f>
        <v>1</v>
      </c>
      <c r="M265" s="20"/>
    </row>
    <row r="266">
      <c r="A266" s="6" t="s">
        <v>2000</v>
      </c>
      <c r="B266" s="6" t="s">
        <v>2075</v>
      </c>
      <c r="C266" s="21">
        <f t="shared" si="1"/>
        <v>2</v>
      </c>
      <c r="D266" s="6" t="s">
        <v>2084</v>
      </c>
      <c r="E266" s="22" t="s">
        <v>2089</v>
      </c>
      <c r="F266" s="23" t="s">
        <v>2090</v>
      </c>
      <c r="G266" s="24" t="str">
        <f t="shared" si="2"/>
        <v>Closed</v>
      </c>
      <c r="H266" s="24" t="str">
        <f t="shared" si="3"/>
        <v>2023-11-26T00:00:00</v>
      </c>
      <c r="I266" s="24" t="str">
        <f t="shared" si="4"/>
        <v>2024-02-13T00:00:00</v>
      </c>
      <c r="J266" s="25">
        <f t="shared" si="5"/>
        <v>0.922491248</v>
      </c>
      <c r="K266" s="26">
        <f t="shared" si="6"/>
        <v>45256</v>
      </c>
      <c r="L266" s="25" t="b">
        <f>and(not(isna(VLOOKUP(A266,PersonAccounts!$A:$A,1,false))))</f>
        <v>1</v>
      </c>
      <c r="M266" s="20"/>
    </row>
    <row r="267">
      <c r="A267" s="6" t="s">
        <v>2014</v>
      </c>
      <c r="B267" s="6" t="s">
        <v>2087</v>
      </c>
      <c r="C267" s="21" t="str">
        <f t="shared" si="1"/>
        <v/>
      </c>
      <c r="D267" s="6" t="s">
        <v>2088</v>
      </c>
      <c r="E267" s="22" t="s">
        <v>2103</v>
      </c>
      <c r="F267" s="22" t="s">
        <v>2108</v>
      </c>
      <c r="G267" s="24" t="str">
        <f t="shared" si="2"/>
        <v>New</v>
      </c>
      <c r="H267" s="24" t="str">
        <f t="shared" si="3"/>
        <v>2024-01-17T00:00:00</v>
      </c>
      <c r="I267" s="24" t="str">
        <f t="shared" si="4"/>
        <v/>
      </c>
      <c r="J267" s="25">
        <f t="shared" si="5"/>
        <v>0.005533913164</v>
      </c>
      <c r="K267" s="26">
        <f t="shared" si="6"/>
        <v>45308</v>
      </c>
      <c r="L267" s="25" t="b">
        <f>and(not(isna(VLOOKUP(A267,PersonAccounts!$A:$A,1,false))))</f>
        <v>1</v>
      </c>
      <c r="M267" s="20"/>
    </row>
    <row r="268">
      <c r="A268" s="6" t="s">
        <v>2021</v>
      </c>
      <c r="B268" s="6" t="s">
        <v>2087</v>
      </c>
      <c r="C268" s="21" t="str">
        <f t="shared" si="1"/>
        <v/>
      </c>
      <c r="D268" s="6" t="s">
        <v>2084</v>
      </c>
      <c r="E268" s="22" t="s">
        <v>2103</v>
      </c>
      <c r="F268" s="22" t="s">
        <v>2108</v>
      </c>
      <c r="G268" s="24" t="str">
        <f t="shared" si="2"/>
        <v>Escalated</v>
      </c>
      <c r="H268" s="24" t="str">
        <f t="shared" si="3"/>
        <v>2023-09-16T00:00:00</v>
      </c>
      <c r="I268" s="24" t="str">
        <f t="shared" si="4"/>
        <v/>
      </c>
      <c r="J268" s="25">
        <f t="shared" si="5"/>
        <v>0.3309863714</v>
      </c>
      <c r="K268" s="26">
        <f t="shared" si="6"/>
        <v>45185</v>
      </c>
      <c r="L268" s="25" t="b">
        <f>and(not(isna(VLOOKUP(A268,PersonAccounts!$A:$A,1,false))))</f>
        <v>1</v>
      </c>
      <c r="M268" s="20"/>
    </row>
    <row r="269">
      <c r="A269" s="6" t="s">
        <v>2029</v>
      </c>
      <c r="B269" s="6" t="s">
        <v>11</v>
      </c>
      <c r="C269" s="21" t="str">
        <f t="shared" si="1"/>
        <v/>
      </c>
      <c r="D269" s="6" t="s">
        <v>2088</v>
      </c>
      <c r="E269" s="22" t="s">
        <v>2098</v>
      </c>
      <c r="F269" s="22" t="s">
        <v>2099</v>
      </c>
      <c r="G269" s="24" t="str">
        <f t="shared" si="2"/>
        <v>Escalated</v>
      </c>
      <c r="H269" s="24" t="str">
        <f t="shared" si="3"/>
        <v>2023-11-18T00:00:00</v>
      </c>
      <c r="I269" s="24" t="str">
        <f t="shared" si="4"/>
        <v/>
      </c>
      <c r="J269" s="25">
        <f t="shared" si="5"/>
        <v>0.6044118115</v>
      </c>
      <c r="K269" s="26">
        <f t="shared" si="6"/>
        <v>45248</v>
      </c>
      <c r="L269" s="25" t="b">
        <f>and(not(isna(VLOOKUP(A269,PersonAccounts!$A:$A,1,false))))</f>
        <v>1</v>
      </c>
      <c r="M269" s="20"/>
    </row>
    <row r="270">
      <c r="A270" s="6" t="s">
        <v>2033</v>
      </c>
      <c r="B270" s="6" t="s">
        <v>11</v>
      </c>
      <c r="C270" s="21">
        <f t="shared" si="1"/>
        <v>5</v>
      </c>
      <c r="D270" s="6" t="s">
        <v>2088</v>
      </c>
      <c r="E270" s="22" t="s">
        <v>2089</v>
      </c>
      <c r="F270" s="23" t="s">
        <v>2090</v>
      </c>
      <c r="G270" s="24" t="str">
        <f t="shared" si="2"/>
        <v>Closed</v>
      </c>
      <c r="H270" s="24" t="str">
        <f t="shared" si="3"/>
        <v>2024-01-07T00:00:00</v>
      </c>
      <c r="I270" s="24" t="str">
        <f t="shared" si="4"/>
        <v>2024-02-13T00:00:00</v>
      </c>
      <c r="J270" s="25">
        <f t="shared" si="5"/>
        <v>0.8884040642</v>
      </c>
      <c r="K270" s="26">
        <f t="shared" si="6"/>
        <v>45298</v>
      </c>
      <c r="L270" s="25" t="b">
        <f>and(not(isna(VLOOKUP(A270,PersonAccounts!$A:$A,1,false))))</f>
        <v>1</v>
      </c>
      <c r="M270" s="20"/>
    </row>
    <row r="271">
      <c r="A271" s="6" t="s">
        <v>2040</v>
      </c>
      <c r="B271" s="6" t="s">
        <v>11</v>
      </c>
      <c r="C271" s="21" t="str">
        <f t="shared" si="1"/>
        <v/>
      </c>
      <c r="D271" s="6" t="s">
        <v>2076</v>
      </c>
      <c r="E271" s="22" t="s">
        <v>2098</v>
      </c>
      <c r="F271" s="22" t="s">
        <v>2112</v>
      </c>
      <c r="G271" s="24" t="str">
        <f t="shared" si="2"/>
        <v>Escalated</v>
      </c>
      <c r="H271" s="24" t="str">
        <f t="shared" si="3"/>
        <v>2023-10-15T00:00:00</v>
      </c>
      <c r="I271" s="24" t="str">
        <f t="shared" si="4"/>
        <v/>
      </c>
      <c r="J271" s="25">
        <f t="shared" si="5"/>
        <v>0.3545596356</v>
      </c>
      <c r="K271" s="26">
        <f t="shared" si="6"/>
        <v>45214</v>
      </c>
      <c r="L271" s="25" t="b">
        <f>and(not(isna(VLOOKUP(A271,PersonAccounts!$A:$A,1,false))))</f>
        <v>1</v>
      </c>
      <c r="M271" s="20"/>
    </row>
    <row r="272">
      <c r="A272" s="6" t="s">
        <v>2042</v>
      </c>
      <c r="B272" s="6" t="s">
        <v>2087</v>
      </c>
      <c r="C272" s="21" t="str">
        <f t="shared" si="1"/>
        <v/>
      </c>
      <c r="D272" s="6" t="s">
        <v>2088</v>
      </c>
      <c r="E272" s="22" t="s">
        <v>2079</v>
      </c>
      <c r="F272" s="22" t="s">
        <v>2080</v>
      </c>
      <c r="G272" s="24" t="str">
        <f t="shared" si="2"/>
        <v>Working</v>
      </c>
      <c r="H272" s="24" t="str">
        <f t="shared" si="3"/>
        <v>2024-02-04T00:00:00</v>
      </c>
      <c r="I272" s="24" t="str">
        <f t="shared" si="4"/>
        <v/>
      </c>
      <c r="J272" s="25">
        <f t="shared" si="5"/>
        <v>0.1142699909</v>
      </c>
      <c r="K272" s="26">
        <f t="shared" si="6"/>
        <v>45326</v>
      </c>
      <c r="L272" s="25" t="b">
        <f>and(not(isna(VLOOKUP(A272,PersonAccounts!$A:$A,1,false))))</f>
        <v>1</v>
      </c>
      <c r="M272" s="20"/>
    </row>
    <row r="273">
      <c r="A273" s="6" t="s">
        <v>2050</v>
      </c>
      <c r="B273" s="6" t="s">
        <v>2087</v>
      </c>
      <c r="C273" s="21">
        <f t="shared" si="1"/>
        <v>4</v>
      </c>
      <c r="D273" s="6" t="s">
        <v>2084</v>
      </c>
      <c r="E273" s="22" t="s">
        <v>2105</v>
      </c>
      <c r="F273" s="23" t="s">
        <v>2110</v>
      </c>
      <c r="G273" s="24" t="str">
        <f t="shared" si="2"/>
        <v>Closed</v>
      </c>
      <c r="H273" s="24" t="str">
        <f t="shared" si="3"/>
        <v>2023-08-22T00:00:00</v>
      </c>
      <c r="I273" s="24" t="str">
        <f t="shared" si="4"/>
        <v>2024-02-13T00:00:00</v>
      </c>
      <c r="J273" s="25">
        <f t="shared" si="5"/>
        <v>0.9137053884</v>
      </c>
      <c r="K273" s="26">
        <f t="shared" si="6"/>
        <v>45160</v>
      </c>
      <c r="L273" s="25" t="b">
        <f>and(not(isna(VLOOKUP(A273,PersonAccounts!$A:$A,1,false))))</f>
        <v>1</v>
      </c>
      <c r="M273" s="20"/>
    </row>
    <row r="274">
      <c r="A274" s="6" t="s">
        <v>2054</v>
      </c>
      <c r="B274" s="6" t="s">
        <v>11</v>
      </c>
      <c r="C274" s="21" t="str">
        <f t="shared" si="1"/>
        <v/>
      </c>
      <c r="D274" s="6" t="s">
        <v>2088</v>
      </c>
      <c r="E274" s="22" t="s">
        <v>2085</v>
      </c>
      <c r="F274" s="23" t="s">
        <v>2107</v>
      </c>
      <c r="G274" s="24" t="str">
        <f t="shared" si="2"/>
        <v>Escalated</v>
      </c>
      <c r="H274" s="24" t="str">
        <f t="shared" si="3"/>
        <v>2023-10-18T00:00:00</v>
      </c>
      <c r="I274" s="24" t="str">
        <f t="shared" si="4"/>
        <v/>
      </c>
      <c r="J274" s="25">
        <f t="shared" si="5"/>
        <v>0.5001303083</v>
      </c>
      <c r="K274" s="26">
        <f t="shared" si="6"/>
        <v>45217</v>
      </c>
      <c r="L274" s="25" t="b">
        <f>and(not(isna(VLOOKUP(A274,PersonAccounts!$A:$A,1,false))))</f>
        <v>1</v>
      </c>
      <c r="M274" s="20"/>
    </row>
    <row r="275">
      <c r="A275" s="6" t="s">
        <v>2056</v>
      </c>
      <c r="B275" s="6" t="s">
        <v>2075</v>
      </c>
      <c r="C275" s="21">
        <f t="shared" si="1"/>
        <v>3</v>
      </c>
      <c r="D275" s="6" t="s">
        <v>2088</v>
      </c>
      <c r="E275" s="22" t="s">
        <v>2105</v>
      </c>
      <c r="F275" s="23" t="s">
        <v>2106</v>
      </c>
      <c r="G275" s="24" t="str">
        <f t="shared" si="2"/>
        <v>Closed</v>
      </c>
      <c r="H275" s="24" t="str">
        <f t="shared" si="3"/>
        <v>2023-10-16T00:00:00</v>
      </c>
      <c r="I275" s="24" t="str">
        <f t="shared" si="4"/>
        <v>2024-02-13T00:00:00</v>
      </c>
      <c r="J275" s="25">
        <f t="shared" si="5"/>
        <v>0.9501493679</v>
      </c>
      <c r="K275" s="26">
        <f t="shared" si="6"/>
        <v>45215</v>
      </c>
      <c r="L275" s="25" t="b">
        <f>and(not(isna(VLOOKUP(A275,PersonAccounts!$A:$A,1,false))))</f>
        <v>1</v>
      </c>
      <c r="M275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25"/>
    <col customWidth="1" min="2" max="2" width="9.63"/>
    <col customWidth="1" min="3" max="3" width="11.13"/>
    <col customWidth="1" min="4" max="4" width="30.75"/>
    <col customWidth="1" min="5" max="5" width="30.63"/>
    <col customWidth="1" min="6" max="6" width="9.63"/>
    <col customWidth="1" min="7" max="7" width="9.88"/>
    <col customWidth="1" min="8" max="8" width="31.13"/>
    <col customWidth="1" min="9" max="9" width="10.5"/>
    <col customWidth="1" min="10" max="10" width="13.75"/>
    <col customWidth="1" min="11" max="11" width="14.38"/>
    <col customWidth="1" min="12" max="13" width="15.13"/>
    <col customWidth="1" min="14" max="14" width="11.5"/>
    <col customWidth="1" min="15" max="15" width="13.75"/>
    <col customWidth="1" min="16" max="16" width="14.38"/>
    <col customWidth="1" min="17" max="18" width="15.13"/>
    <col customWidth="1" min="19" max="19" width="32.63"/>
    <col customWidth="1" min="20" max="20" width="14.13"/>
    <col customWidth="1" min="21" max="21" width="16.88"/>
  </cols>
  <sheetData>
    <row r="1">
      <c r="A1" s="1" t="s">
        <v>2117</v>
      </c>
      <c r="B1" s="2" t="s">
        <v>1</v>
      </c>
      <c r="C1" s="2" t="s">
        <v>2</v>
      </c>
      <c r="D1" s="2" t="s">
        <v>2118</v>
      </c>
      <c r="E1" s="2" t="s">
        <v>2119</v>
      </c>
      <c r="F1" s="4" t="s">
        <v>2120</v>
      </c>
      <c r="G1" s="4" t="s">
        <v>2121</v>
      </c>
      <c r="H1" s="4" t="s">
        <v>2122</v>
      </c>
      <c r="I1" s="4" t="s">
        <v>2123</v>
      </c>
      <c r="J1" s="4" t="s">
        <v>2124</v>
      </c>
      <c r="K1" s="4" t="s">
        <v>2125</v>
      </c>
      <c r="L1" s="4" t="s">
        <v>2126</v>
      </c>
      <c r="M1" s="4" t="s">
        <v>2127</v>
      </c>
      <c r="N1" s="4" t="s">
        <v>2128</v>
      </c>
      <c r="O1" s="4" t="s">
        <v>2129</v>
      </c>
      <c r="P1" s="4" t="s">
        <v>2130</v>
      </c>
      <c r="Q1" s="4" t="s">
        <v>2131</v>
      </c>
      <c r="R1" s="4" t="s">
        <v>2132</v>
      </c>
      <c r="S1" s="4" t="s">
        <v>2119</v>
      </c>
      <c r="T1" s="4" t="s">
        <v>2133</v>
      </c>
      <c r="U1" s="28" t="s">
        <v>2134</v>
      </c>
    </row>
    <row r="2">
      <c r="A2" s="6" t="s">
        <v>20</v>
      </c>
      <c r="B2" s="7" t="str">
        <f>vlookup(F2,'TEMP Data'!$M:$P,mod(G2,4)+1)</f>
        <v>Abigayle</v>
      </c>
      <c r="C2" s="7" t="str">
        <f>VLOOKUP(A2 ,PersonAccounts!$A:$N,3)</f>
        <v>Torpie</v>
      </c>
      <c r="D2" s="7" t="str">
        <f t="shared" ref="D2:D501" si="1">I2&amp;J2&amp;K2</f>
        <v>Abigayle.Torpie@mail.com.uk</v>
      </c>
      <c r="E2" s="7" t="str">
        <f t="shared" ref="E2:E501" si="2">if(T2,N2&amp;O2&amp;P2,if(and(H2&lt;&gt;D2, rand()&gt; 0.5),H2,""))</f>
        <v>Abigail_Torpie@yahoo.com.uk</v>
      </c>
      <c r="F2" s="12" t="str">
        <f>VLOOKUP(A2 ,PersonAccounts!$A:$N,14)</f>
        <v>Abigail</v>
      </c>
      <c r="G2" s="29">
        <f t="shared" ref="G2:G501" si="3">Mod( Floor(Rand()*10,1), 10)+1</f>
        <v>10</v>
      </c>
      <c r="H2" s="12" t="str">
        <f>vlookup(A2,PersonAccounts!A:D,4)</f>
        <v>Abigail_Torpie@yahoo.com.uk</v>
      </c>
      <c r="I2" s="12" t="str">
        <f t="shared" ref="I2:I501" si="4">if(L2&gt;4,B2&amp;if(L2&gt;5,"_","."),mid(B2,1,1))</f>
        <v>Abigayle.</v>
      </c>
      <c r="J2" s="12" t="str">
        <f t="shared" ref="J2:J501" si="5">SUBSTITUTE(C2&amp;if(L2&gt;4,"",M2), " ","")</f>
        <v>Torpie</v>
      </c>
      <c r="K2" s="12" t="str">
        <f>VLOOKUP(L2,'TEMP Data'!$E:$G,3)&amp;".com"&amp;vlookup($U2,'TEMP Data'!$A:$C,3)</f>
        <v>@mail.com.uk</v>
      </c>
      <c r="L2" s="29">
        <f t="shared" ref="L2:L501" si="6">Mod( Floor(Rand()*10,1), 10)+1</f>
        <v>5</v>
      </c>
      <c r="M2" s="29">
        <f t="shared" ref="M2:M501" si="7">floor(rand()*250,1)</f>
        <v>97</v>
      </c>
      <c r="N2" s="12" t="str">
        <f t="shared" ref="N2:N501" si="8">if(Q2&gt;4,I2&amp;if(Q2&gt;5,"_","."),mid(I2,1,1))</f>
        <v>Abigayle._</v>
      </c>
      <c r="O2" s="12" t="str">
        <f t="shared" ref="O2:O501" si="9">SUBSTITUTE(J2&amp;if(Q2&gt;4,"",R2), " ","")</f>
        <v>Torpie</v>
      </c>
      <c r="P2" s="12" t="str">
        <f>VLOOKUP(Q2,'TEMP Data'!$E:$G,3)&amp;".com"&amp;vlookup($U2,'TEMP Data'!$A:$C,3)</f>
        <v>@hotmail.com.uk</v>
      </c>
      <c r="Q2" s="29">
        <f t="shared" ref="Q2:Q501" si="10">floor(rand()*250,1)</f>
        <v>221</v>
      </c>
      <c r="R2" s="29">
        <f t="shared" ref="R2:R501" si="11">floor(rand()*5,1)</f>
        <v>3</v>
      </c>
      <c r="S2" s="30" t="str">
        <f t="shared" ref="S2:S501" si="12">N2&amp;O2&amp;P2</f>
        <v>Abigayle._Torpie@hotmail.com.uk</v>
      </c>
      <c r="T2" s="12" t="b">
        <f t="shared" ref="T2:T501" si="13">AND(D2&lt;&gt;S2, rand()&gt;0.75)</f>
        <v>0</v>
      </c>
      <c r="U2" s="12" t="str">
        <f>vlookup(A2,PersonAccounts!$A:$N,10,false)</f>
        <v>UK</v>
      </c>
    </row>
    <row r="3">
      <c r="A3" s="6" t="s">
        <v>29</v>
      </c>
      <c r="B3" s="7" t="str">
        <f>vlookup(F3,'TEMP Data'!$M:$P,mod(G3,4)+1)</f>
        <v>Abbigail</v>
      </c>
      <c r="C3" s="7" t="str">
        <f>VLOOKUP(A3 ,PersonAccounts!$A:$N,3)</f>
        <v>Penkman</v>
      </c>
      <c r="D3" s="7" t="str">
        <f t="shared" si="1"/>
        <v>APenkman237@yahoo.com.sa</v>
      </c>
      <c r="E3" s="7" t="str">
        <f t="shared" si="2"/>
        <v>Abigail_Penkman@hotmail.com.sa</v>
      </c>
      <c r="F3" s="12" t="str">
        <f>VLOOKUP(A3 ,PersonAccounts!$A:$N,14)</f>
        <v>Abigail</v>
      </c>
      <c r="G3" s="29">
        <f t="shared" si="3"/>
        <v>3</v>
      </c>
      <c r="H3" s="12" t="str">
        <f>vlookup(A3,PersonAccounts!A:D,4)</f>
        <v>Abigail_Penkman@hotmail.com.sa</v>
      </c>
      <c r="I3" s="12" t="str">
        <f t="shared" si="4"/>
        <v>A</v>
      </c>
      <c r="J3" s="12" t="str">
        <f t="shared" si="5"/>
        <v>Penkman237</v>
      </c>
      <c r="K3" s="12" t="str">
        <f>VLOOKUP(L3,'TEMP Data'!$E:$G,3)&amp;".com"&amp;vlookup($U3,'TEMP Data'!$A:$C,3)</f>
        <v>@yahoo.com.sa</v>
      </c>
      <c r="L3" s="29">
        <f t="shared" si="6"/>
        <v>3</v>
      </c>
      <c r="M3" s="29">
        <f t="shared" si="7"/>
        <v>237</v>
      </c>
      <c r="N3" s="12" t="str">
        <f t="shared" si="8"/>
        <v>A_</v>
      </c>
      <c r="O3" s="12" t="str">
        <f t="shared" si="9"/>
        <v>Penkman237</v>
      </c>
      <c r="P3" s="12" t="str">
        <f>VLOOKUP(Q3,'TEMP Data'!$E:$G,3)&amp;".com"&amp;vlookup($U3,'TEMP Data'!$A:$C,3)</f>
        <v>@hotmail.com.sa</v>
      </c>
      <c r="Q3" s="29">
        <f t="shared" si="10"/>
        <v>43</v>
      </c>
      <c r="R3" s="29">
        <f t="shared" si="11"/>
        <v>2</v>
      </c>
      <c r="S3" s="30" t="str">
        <f t="shared" si="12"/>
        <v>A_Penkman237@hotmail.com.sa</v>
      </c>
      <c r="T3" s="12" t="b">
        <f t="shared" si="13"/>
        <v>0</v>
      </c>
      <c r="U3" s="12" t="str">
        <f>vlookup(A3,PersonAccounts!$A:$N,10,false)</f>
        <v>Saudi Arabia</v>
      </c>
    </row>
    <row r="4">
      <c r="A4" s="6" t="s">
        <v>36</v>
      </c>
      <c r="B4" s="7" t="str">
        <f>vlookup(F4,'TEMP Data'!$M:$P,mod(G4,4)+1)</f>
        <v>Abigail</v>
      </c>
      <c r="C4" s="7" t="str">
        <f>VLOOKUP(A4 ,PersonAccounts!$A:$N,3)</f>
        <v>Boulton</v>
      </c>
      <c r="D4" s="7" t="str">
        <f t="shared" si="1"/>
        <v>Abigail_Boulton@yahoo.com.jp</v>
      </c>
      <c r="E4" s="7" t="str">
        <f t="shared" si="2"/>
        <v>ABoulton47@gmail.com.jp</v>
      </c>
      <c r="F4" s="12" t="str">
        <f>VLOOKUP(A4 ,PersonAccounts!$A:$N,14)</f>
        <v>Abigail</v>
      </c>
      <c r="G4" s="29">
        <f t="shared" si="3"/>
        <v>4</v>
      </c>
      <c r="H4" s="12" t="str">
        <f>vlookup(A4,PersonAccounts!A:D,4)</f>
        <v>ABoulton47@gmail.com.jp</v>
      </c>
      <c r="I4" s="12" t="str">
        <f t="shared" si="4"/>
        <v>Abigail_</v>
      </c>
      <c r="J4" s="12" t="str">
        <f t="shared" si="5"/>
        <v>Boulton</v>
      </c>
      <c r="K4" s="12" t="str">
        <f>VLOOKUP(L4,'TEMP Data'!$E:$G,3)&amp;".com"&amp;vlookup($U4,'TEMP Data'!$A:$C,3)</f>
        <v>@yahoo.com.jp</v>
      </c>
      <c r="L4" s="29">
        <f t="shared" si="6"/>
        <v>9</v>
      </c>
      <c r="M4" s="29">
        <f t="shared" si="7"/>
        <v>161</v>
      </c>
      <c r="N4" s="12" t="str">
        <f t="shared" si="8"/>
        <v>Abigail__</v>
      </c>
      <c r="O4" s="12" t="str">
        <f t="shared" si="9"/>
        <v>Boulton</v>
      </c>
      <c r="P4" s="12" t="str">
        <f>VLOOKUP(Q4,'TEMP Data'!$E:$G,3)&amp;".com"&amp;vlookup($U4,'TEMP Data'!$A:$C,3)</f>
        <v>@hotmail.com.jp</v>
      </c>
      <c r="Q4" s="29">
        <f t="shared" si="10"/>
        <v>23</v>
      </c>
      <c r="R4" s="29">
        <f t="shared" si="11"/>
        <v>3</v>
      </c>
      <c r="S4" s="30" t="str">
        <f t="shared" si="12"/>
        <v>Abigail__Boulton@hotmail.com.jp</v>
      </c>
      <c r="T4" s="12" t="b">
        <f t="shared" si="13"/>
        <v>0</v>
      </c>
      <c r="U4" s="12" t="str">
        <f>vlookup(A4,PersonAccounts!$A:$N,10,false)</f>
        <v>Japan</v>
      </c>
    </row>
    <row r="5">
      <c r="A5" s="6" t="s">
        <v>43</v>
      </c>
      <c r="B5" s="7" t="str">
        <f>vlookup(F5,'TEMP Data'!$M:$P,mod(G5,4)+1)</f>
        <v>Abbigail</v>
      </c>
      <c r="C5" s="7" t="str">
        <f>VLOOKUP(A5 ,PersonAccounts!$A:$N,3)</f>
        <v>Eagell</v>
      </c>
      <c r="D5" s="7" t="str">
        <f t="shared" si="1"/>
        <v>AEagell90@apple.com.eg</v>
      </c>
      <c r="E5" s="7" t="str">
        <f t="shared" si="2"/>
        <v>A_Eagell90@hotmail.com.eg</v>
      </c>
      <c r="F5" s="12" t="str">
        <f>VLOOKUP(A5 ,PersonAccounts!$A:$N,14)</f>
        <v>Abigail</v>
      </c>
      <c r="G5" s="29">
        <f t="shared" si="3"/>
        <v>7</v>
      </c>
      <c r="H5" s="12" t="str">
        <f>vlookup(A5,PersonAccounts!A:D,4)</f>
        <v>AEagell135@yahoo.com.eg</v>
      </c>
      <c r="I5" s="12" t="str">
        <f t="shared" si="4"/>
        <v>A</v>
      </c>
      <c r="J5" s="12" t="str">
        <f t="shared" si="5"/>
        <v>Eagell90</v>
      </c>
      <c r="K5" s="12" t="str">
        <f>VLOOKUP(L5,'TEMP Data'!$E:$G,3)&amp;".com"&amp;vlookup($U5,'TEMP Data'!$A:$C,3)</f>
        <v>@apple.com.eg</v>
      </c>
      <c r="L5" s="29">
        <f t="shared" si="6"/>
        <v>4</v>
      </c>
      <c r="M5" s="29">
        <f t="shared" si="7"/>
        <v>90</v>
      </c>
      <c r="N5" s="12" t="str">
        <f t="shared" si="8"/>
        <v>A_</v>
      </c>
      <c r="O5" s="12" t="str">
        <f t="shared" si="9"/>
        <v>Eagell90</v>
      </c>
      <c r="P5" s="12" t="str">
        <f>VLOOKUP(Q5,'TEMP Data'!$E:$G,3)&amp;".com"&amp;vlookup($U5,'TEMP Data'!$A:$C,3)</f>
        <v>@hotmail.com.eg</v>
      </c>
      <c r="Q5" s="29">
        <f t="shared" si="10"/>
        <v>25</v>
      </c>
      <c r="R5" s="29">
        <f t="shared" si="11"/>
        <v>4</v>
      </c>
      <c r="S5" s="30" t="str">
        <f t="shared" si="12"/>
        <v>A_Eagell90@hotmail.com.eg</v>
      </c>
      <c r="T5" s="12" t="b">
        <f t="shared" si="13"/>
        <v>1</v>
      </c>
      <c r="U5" s="12" t="str">
        <f>vlookup(A5,PersonAccounts!$A:$N,10,false)</f>
        <v>Egypt</v>
      </c>
    </row>
    <row r="6">
      <c r="A6" s="6" t="s">
        <v>49</v>
      </c>
      <c r="B6" s="7" t="str">
        <f>vlookup(F6,'TEMP Data'!$M:$P,mod(G6,4)+1)</f>
        <v>Aidan</v>
      </c>
      <c r="C6" s="7" t="str">
        <f>VLOOKUP(A6 ,PersonAccounts!$A:$N,3)</f>
        <v>Braune</v>
      </c>
      <c r="D6" s="7" t="str">
        <f t="shared" si="1"/>
        <v>ABraune79@yahoo.com.it</v>
      </c>
      <c r="E6" s="7" t="str">
        <f t="shared" si="2"/>
        <v/>
      </c>
      <c r="F6" s="12" t="str">
        <f>VLOOKUP(A6 ,PersonAccounts!$A:$N,14)</f>
        <v>Aiden</v>
      </c>
      <c r="G6" s="29">
        <f t="shared" si="3"/>
        <v>5</v>
      </c>
      <c r="H6" s="12" t="str">
        <f>vlookup(A6,PersonAccounts!A:D,4)</f>
        <v>Aiden_Braune@aol.com.it</v>
      </c>
      <c r="I6" s="12" t="str">
        <f t="shared" si="4"/>
        <v>A</v>
      </c>
      <c r="J6" s="12" t="str">
        <f t="shared" si="5"/>
        <v>Braune79</v>
      </c>
      <c r="K6" s="12" t="str">
        <f>VLOOKUP(L6,'TEMP Data'!$E:$G,3)&amp;".com"&amp;vlookup($U6,'TEMP Data'!$A:$C,3)</f>
        <v>@yahoo.com.it</v>
      </c>
      <c r="L6" s="29">
        <f t="shared" si="6"/>
        <v>3</v>
      </c>
      <c r="M6" s="29">
        <f t="shared" si="7"/>
        <v>79</v>
      </c>
      <c r="N6" s="12" t="str">
        <f t="shared" si="8"/>
        <v>A_</v>
      </c>
      <c r="O6" s="12" t="str">
        <f t="shared" si="9"/>
        <v>Braune79</v>
      </c>
      <c r="P6" s="12" t="str">
        <f>VLOOKUP(Q6,'TEMP Data'!$E:$G,3)&amp;".com"&amp;vlookup($U6,'TEMP Data'!$A:$C,3)</f>
        <v>@hotmail.com.it</v>
      </c>
      <c r="Q6" s="29">
        <f t="shared" si="10"/>
        <v>162</v>
      </c>
      <c r="R6" s="29">
        <f t="shared" si="11"/>
        <v>3</v>
      </c>
      <c r="S6" s="30" t="str">
        <f t="shared" si="12"/>
        <v>A_Braune79@hotmail.com.it</v>
      </c>
      <c r="T6" s="12" t="b">
        <f t="shared" si="13"/>
        <v>0</v>
      </c>
      <c r="U6" s="12" t="str">
        <f>vlookup(A6,PersonAccounts!$A:$N,10,false)</f>
        <v>Italy</v>
      </c>
    </row>
    <row r="7">
      <c r="A7" s="6" t="s">
        <v>56</v>
      </c>
      <c r="B7" s="7" t="str">
        <f>vlookup(F7,'TEMP Data'!$M:$P,mod(G7,4)+1)</f>
        <v>Adan</v>
      </c>
      <c r="C7" s="7" t="str">
        <f>VLOOKUP(A7 ,PersonAccounts!$A:$N,3)</f>
        <v>Walsom</v>
      </c>
      <c r="D7" s="7" t="str">
        <f t="shared" si="1"/>
        <v>AWalsom75@gmail.com.tr</v>
      </c>
      <c r="E7" s="7" t="str">
        <f t="shared" si="2"/>
        <v/>
      </c>
      <c r="F7" s="12" t="str">
        <f>VLOOKUP(A7 ,PersonAccounts!$A:$N,14)</f>
        <v>Aiden</v>
      </c>
      <c r="G7" s="29">
        <f t="shared" si="3"/>
        <v>7</v>
      </c>
      <c r="H7" s="12" t="str">
        <f>vlookup(A7,PersonAccounts!A:D,4)</f>
        <v>Aiden_Walsom@hotmail.com.tr</v>
      </c>
      <c r="I7" s="12" t="str">
        <f t="shared" si="4"/>
        <v>A</v>
      </c>
      <c r="J7" s="12" t="str">
        <f t="shared" si="5"/>
        <v>Walsom75</v>
      </c>
      <c r="K7" s="12" t="str">
        <f>VLOOKUP(L7,'TEMP Data'!$E:$G,3)&amp;".com"&amp;vlookup($U7,'TEMP Data'!$A:$C,3)</f>
        <v>@gmail.com.tr</v>
      </c>
      <c r="L7" s="29">
        <f t="shared" si="6"/>
        <v>1</v>
      </c>
      <c r="M7" s="29">
        <f t="shared" si="7"/>
        <v>75</v>
      </c>
      <c r="N7" s="12" t="str">
        <f t="shared" si="8"/>
        <v>A_</v>
      </c>
      <c r="O7" s="12" t="str">
        <f t="shared" si="9"/>
        <v>Walsom75</v>
      </c>
      <c r="P7" s="12" t="str">
        <f>VLOOKUP(Q7,'TEMP Data'!$E:$G,3)&amp;".com"&amp;vlookup($U7,'TEMP Data'!$A:$C,3)</f>
        <v>@hotmail.com.tr</v>
      </c>
      <c r="Q7" s="29">
        <f t="shared" si="10"/>
        <v>89</v>
      </c>
      <c r="R7" s="29">
        <f t="shared" si="11"/>
        <v>4</v>
      </c>
      <c r="S7" s="30" t="str">
        <f t="shared" si="12"/>
        <v>A_Walsom75@hotmail.com.tr</v>
      </c>
      <c r="T7" s="12" t="b">
        <f t="shared" si="13"/>
        <v>0</v>
      </c>
      <c r="U7" s="12" t="str">
        <f>vlookup(A7,PersonAccounts!$A:$N,10,false)</f>
        <v>Turkey</v>
      </c>
    </row>
    <row r="8">
      <c r="A8" s="6" t="s">
        <v>62</v>
      </c>
      <c r="B8" s="7" t="str">
        <f>vlookup(F8,'TEMP Data'!$M:$P,mod(G8,4)+1)</f>
        <v>Aiden</v>
      </c>
      <c r="C8" s="7" t="str">
        <f>VLOOKUP(A8 ,PersonAccounts!$A:$N,3)</f>
        <v>Blaise</v>
      </c>
      <c r="D8" s="7" t="str">
        <f t="shared" si="1"/>
        <v>ABlaise80@yahoo.com</v>
      </c>
      <c r="E8" s="7" t="str">
        <f t="shared" si="2"/>
        <v>A_Blaise80@hotmail.com</v>
      </c>
      <c r="F8" s="12" t="str">
        <f>VLOOKUP(A8 ,PersonAccounts!$A:$N,14)</f>
        <v>Aiden</v>
      </c>
      <c r="G8" s="29">
        <f t="shared" si="3"/>
        <v>8</v>
      </c>
      <c r="H8" s="12" t="str">
        <f>vlookup(A8,PersonAccounts!A:D,4)</f>
        <v>Aiden.Blaise@mail.com</v>
      </c>
      <c r="I8" s="12" t="str">
        <f t="shared" si="4"/>
        <v>A</v>
      </c>
      <c r="J8" s="12" t="str">
        <f t="shared" si="5"/>
        <v>Blaise80</v>
      </c>
      <c r="K8" s="12" t="str">
        <f>VLOOKUP(L8,'TEMP Data'!$E:$G,3)&amp;".com"&amp;vlookup($U8,'TEMP Data'!$A:$C,3)</f>
        <v>@yahoo.com</v>
      </c>
      <c r="L8" s="29">
        <f t="shared" si="6"/>
        <v>3</v>
      </c>
      <c r="M8" s="29">
        <f t="shared" si="7"/>
        <v>80</v>
      </c>
      <c r="N8" s="12" t="str">
        <f t="shared" si="8"/>
        <v>A_</v>
      </c>
      <c r="O8" s="12" t="str">
        <f t="shared" si="9"/>
        <v>Blaise80</v>
      </c>
      <c r="P8" s="12" t="str">
        <f>VLOOKUP(Q8,'TEMP Data'!$E:$G,3)&amp;".com"&amp;vlookup($U8,'TEMP Data'!$A:$C,3)</f>
        <v>@hotmail.com</v>
      </c>
      <c r="Q8" s="29">
        <f t="shared" si="10"/>
        <v>147</v>
      </c>
      <c r="R8" s="29">
        <f t="shared" si="11"/>
        <v>3</v>
      </c>
      <c r="S8" s="30" t="str">
        <f t="shared" si="12"/>
        <v>A_Blaise80@hotmail.com</v>
      </c>
      <c r="T8" s="12" t="b">
        <f t="shared" si="13"/>
        <v>1</v>
      </c>
      <c r="U8" s="12" t="str">
        <f>vlookup(A8,PersonAccounts!$A:$N,10,false)</f>
        <v>United States</v>
      </c>
    </row>
    <row r="9">
      <c r="A9" s="6" t="s">
        <v>68</v>
      </c>
      <c r="B9" s="7" t="str">
        <f>vlookup(F9,'TEMP Data'!$M:$P,mod(G9,4)+1)</f>
        <v>Aidan</v>
      </c>
      <c r="C9" s="7" t="str">
        <f>VLOOKUP(A9 ,PersonAccounts!$A:$N,3)</f>
        <v>Brownsey</v>
      </c>
      <c r="D9" s="7" t="str">
        <f t="shared" si="1"/>
        <v>ABrownsey145@outlook.com.ar</v>
      </c>
      <c r="E9" s="7" t="str">
        <f t="shared" si="2"/>
        <v>Aiden_Brownsey@yahoo.com.ar</v>
      </c>
      <c r="F9" s="12" t="str">
        <f>VLOOKUP(A9 ,PersonAccounts!$A:$N,14)</f>
        <v>Aiden</v>
      </c>
      <c r="G9" s="29">
        <f t="shared" si="3"/>
        <v>1</v>
      </c>
      <c r="H9" s="12" t="str">
        <f>vlookup(A9,PersonAccounts!A:D,4)</f>
        <v>Aiden_Brownsey@yahoo.com.ar</v>
      </c>
      <c r="I9" s="12" t="str">
        <f t="shared" si="4"/>
        <v>A</v>
      </c>
      <c r="J9" s="12" t="str">
        <f t="shared" si="5"/>
        <v>Brownsey145</v>
      </c>
      <c r="K9" s="12" t="str">
        <f>VLOOKUP(L9,'TEMP Data'!$E:$G,3)&amp;".com"&amp;vlookup($U9,'TEMP Data'!$A:$C,3)</f>
        <v>@outlook.com.ar</v>
      </c>
      <c r="L9" s="29">
        <f t="shared" si="6"/>
        <v>2</v>
      </c>
      <c r="M9" s="29">
        <f t="shared" si="7"/>
        <v>145</v>
      </c>
      <c r="N9" s="12" t="str">
        <f t="shared" si="8"/>
        <v>A_</v>
      </c>
      <c r="O9" s="12" t="str">
        <f t="shared" si="9"/>
        <v>Brownsey145</v>
      </c>
      <c r="P9" s="12" t="str">
        <f>VLOOKUP(Q9,'TEMP Data'!$E:$G,3)&amp;".com"&amp;vlookup($U9,'TEMP Data'!$A:$C,3)</f>
        <v>@hotmail.com.ar</v>
      </c>
      <c r="Q9" s="29">
        <f t="shared" si="10"/>
        <v>105</v>
      </c>
      <c r="R9" s="29">
        <f t="shared" si="11"/>
        <v>1</v>
      </c>
      <c r="S9" s="30" t="str">
        <f t="shared" si="12"/>
        <v>A_Brownsey145@hotmail.com.ar</v>
      </c>
      <c r="T9" s="12" t="b">
        <f t="shared" si="13"/>
        <v>0</v>
      </c>
      <c r="U9" s="12" t="str">
        <f>vlookup(A9,PersonAccounts!$A:$N,10,false)</f>
        <v>Argentina</v>
      </c>
    </row>
    <row r="10">
      <c r="A10" s="6" t="s">
        <v>75</v>
      </c>
      <c r="B10" s="7" t="str">
        <f>vlookup(F10,'TEMP Data'!$M:$P,mod(G10,4)+1)</f>
        <v>Alaxander</v>
      </c>
      <c r="C10" s="7" t="str">
        <f>VLOOKUP(A10 ,PersonAccounts!$A:$N,3)</f>
        <v>Bester</v>
      </c>
      <c r="D10" s="7" t="str">
        <f t="shared" si="1"/>
        <v>ABester116@apple.com</v>
      </c>
      <c r="E10" s="7" t="str">
        <f t="shared" si="2"/>
        <v>ABester207@yahoo.com</v>
      </c>
      <c r="F10" s="12" t="str">
        <f>VLOOKUP(A10 ,PersonAccounts!$A:$N,14)</f>
        <v>Alexander</v>
      </c>
      <c r="G10" s="29">
        <f t="shared" si="3"/>
        <v>3</v>
      </c>
      <c r="H10" s="12" t="str">
        <f>vlookup(A10,PersonAccounts!A:D,4)</f>
        <v>ABester207@yahoo.com</v>
      </c>
      <c r="I10" s="12" t="str">
        <f t="shared" si="4"/>
        <v>A</v>
      </c>
      <c r="J10" s="12" t="str">
        <f t="shared" si="5"/>
        <v>Bester116</v>
      </c>
      <c r="K10" s="12" t="str">
        <f>VLOOKUP(L10,'TEMP Data'!$E:$G,3)&amp;".com"&amp;vlookup($U10,'TEMP Data'!$A:$C,3)</f>
        <v>@apple.com</v>
      </c>
      <c r="L10" s="29">
        <f t="shared" si="6"/>
        <v>4</v>
      </c>
      <c r="M10" s="29">
        <f t="shared" si="7"/>
        <v>116</v>
      </c>
      <c r="N10" s="12" t="str">
        <f t="shared" si="8"/>
        <v>A_</v>
      </c>
      <c r="O10" s="12" t="str">
        <f t="shared" si="9"/>
        <v>Bester116</v>
      </c>
      <c r="P10" s="12" t="str">
        <f>VLOOKUP(Q10,'TEMP Data'!$E:$G,3)&amp;".com"&amp;vlookup($U10,'TEMP Data'!$A:$C,3)</f>
        <v>@hotmail.com</v>
      </c>
      <c r="Q10" s="29">
        <f t="shared" si="10"/>
        <v>133</v>
      </c>
      <c r="R10" s="29">
        <f t="shared" si="11"/>
        <v>1</v>
      </c>
      <c r="S10" s="30" t="str">
        <f t="shared" si="12"/>
        <v>A_Bester116@hotmail.com</v>
      </c>
      <c r="T10" s="12" t="b">
        <f t="shared" si="13"/>
        <v>0</v>
      </c>
      <c r="U10" s="12" t="str">
        <f>vlookup(A10,PersonAccounts!$A:$N,10,false)</f>
        <v>United States</v>
      </c>
    </row>
    <row r="11">
      <c r="A11" s="6" t="s">
        <v>82</v>
      </c>
      <c r="B11" s="7" t="str">
        <f>vlookup(F11,'TEMP Data'!$M:$P,mod(G11,4)+1)</f>
        <v>Alexzander</v>
      </c>
      <c r="C11" s="7" t="str">
        <f>VLOOKUP(A11 ,PersonAccounts!$A:$N,3)</f>
        <v>Scotti</v>
      </c>
      <c r="D11" s="7" t="str">
        <f t="shared" si="1"/>
        <v>Alexzander.Scotti@mail.com.de</v>
      </c>
      <c r="E11" s="7" t="str">
        <f t="shared" si="2"/>
        <v>Alexzander._Scotti@hotmail.com.de</v>
      </c>
      <c r="F11" s="12" t="str">
        <f>VLOOKUP(A11 ,PersonAccounts!$A:$N,14)</f>
        <v>Alexander</v>
      </c>
      <c r="G11" s="29">
        <f t="shared" si="3"/>
        <v>2</v>
      </c>
      <c r="H11" s="12" t="str">
        <f>vlookup(A11,PersonAccounts!A:D,4)</f>
        <v>AScotti90@outlook.com.de</v>
      </c>
      <c r="I11" s="12" t="str">
        <f t="shared" si="4"/>
        <v>Alexzander.</v>
      </c>
      <c r="J11" s="12" t="str">
        <f t="shared" si="5"/>
        <v>Scotti</v>
      </c>
      <c r="K11" s="12" t="str">
        <f>VLOOKUP(L11,'TEMP Data'!$E:$G,3)&amp;".com"&amp;vlookup($U11,'TEMP Data'!$A:$C,3)</f>
        <v>@mail.com.de</v>
      </c>
      <c r="L11" s="29">
        <f t="shared" si="6"/>
        <v>5</v>
      </c>
      <c r="M11" s="29">
        <f t="shared" si="7"/>
        <v>185</v>
      </c>
      <c r="N11" s="12" t="str">
        <f t="shared" si="8"/>
        <v>Alexzander._</v>
      </c>
      <c r="O11" s="12" t="str">
        <f t="shared" si="9"/>
        <v>Scotti</v>
      </c>
      <c r="P11" s="12" t="str">
        <f>VLOOKUP(Q11,'TEMP Data'!$E:$G,3)&amp;".com"&amp;vlookup($U11,'TEMP Data'!$A:$C,3)</f>
        <v>@hotmail.com.de</v>
      </c>
      <c r="Q11" s="29">
        <f t="shared" si="10"/>
        <v>86</v>
      </c>
      <c r="R11" s="29">
        <f t="shared" si="11"/>
        <v>3</v>
      </c>
      <c r="S11" s="30" t="str">
        <f t="shared" si="12"/>
        <v>Alexzander._Scotti@hotmail.com.de</v>
      </c>
      <c r="T11" s="12" t="b">
        <f t="shared" si="13"/>
        <v>1</v>
      </c>
      <c r="U11" s="12" t="str">
        <f>vlookup(A11,PersonAccounts!$A:$N,10,false)</f>
        <v>Germany</v>
      </c>
    </row>
    <row r="12">
      <c r="A12" s="6" t="s">
        <v>88</v>
      </c>
      <c r="B12" s="7" t="str">
        <f>vlookup(F12,'TEMP Data'!$M:$P,mod(G12,4)+1)</f>
        <v>Alaxander</v>
      </c>
      <c r="C12" s="7" t="str">
        <f>VLOOKUP(A12 ,PersonAccounts!$A:$N,3)</f>
        <v>Liccardi</v>
      </c>
      <c r="D12" s="7" t="str">
        <f t="shared" si="1"/>
        <v>Alaxander_Liccardi@hotmail.com</v>
      </c>
      <c r="E12" s="7" t="str">
        <f t="shared" si="2"/>
        <v>Alaxander__Liccardi@hotmail.com</v>
      </c>
      <c r="F12" s="12" t="str">
        <f>VLOOKUP(A12 ,PersonAccounts!$A:$N,14)</f>
        <v>Alexander</v>
      </c>
      <c r="G12" s="29">
        <f t="shared" si="3"/>
        <v>3</v>
      </c>
      <c r="H12" s="12" t="str">
        <f>vlookup(A12,PersonAccounts!A:D,4)</f>
        <v>Alexander_Liccardi@hotmail.com</v>
      </c>
      <c r="I12" s="12" t="str">
        <f t="shared" si="4"/>
        <v>Alaxander_</v>
      </c>
      <c r="J12" s="12" t="str">
        <f t="shared" si="5"/>
        <v>Liccardi</v>
      </c>
      <c r="K12" s="12" t="str">
        <f>VLOOKUP(L12,'TEMP Data'!$E:$G,3)&amp;".com"&amp;vlookup($U12,'TEMP Data'!$A:$C,3)</f>
        <v>@hotmail.com</v>
      </c>
      <c r="L12" s="29">
        <f t="shared" si="6"/>
        <v>10</v>
      </c>
      <c r="M12" s="29">
        <f t="shared" si="7"/>
        <v>25</v>
      </c>
      <c r="N12" s="12" t="str">
        <f t="shared" si="8"/>
        <v>Alaxander__</v>
      </c>
      <c r="O12" s="12" t="str">
        <f t="shared" si="9"/>
        <v>Liccardi</v>
      </c>
      <c r="P12" s="12" t="str">
        <f>VLOOKUP(Q12,'TEMP Data'!$E:$G,3)&amp;".com"&amp;vlookup($U12,'TEMP Data'!$A:$C,3)</f>
        <v>@hotmail.com</v>
      </c>
      <c r="Q12" s="29">
        <f t="shared" si="10"/>
        <v>99</v>
      </c>
      <c r="R12" s="29">
        <f t="shared" si="11"/>
        <v>1</v>
      </c>
      <c r="S12" s="30" t="str">
        <f t="shared" si="12"/>
        <v>Alaxander__Liccardi@hotmail.com</v>
      </c>
      <c r="T12" s="12" t="b">
        <f t="shared" si="13"/>
        <v>1</v>
      </c>
      <c r="U12" s="12" t="str">
        <f>vlookup(A12,PersonAccounts!$A:$N,10,false)</f>
        <v>United States</v>
      </c>
    </row>
    <row r="13">
      <c r="A13" s="6" t="s">
        <v>93</v>
      </c>
      <c r="B13" s="7" t="str">
        <f>vlookup(F13,'TEMP Data'!$M:$P,mod(G13,4)+1)</f>
        <v>Alexzander</v>
      </c>
      <c r="C13" s="7" t="str">
        <f>VLOOKUP(A13 ,PersonAccounts!$A:$N,3)</f>
        <v>Pinchbeck</v>
      </c>
      <c r="D13" s="7" t="str">
        <f t="shared" si="1"/>
        <v>APinchbeck131@apple.com.nl</v>
      </c>
      <c r="E13" s="7" t="str">
        <f t="shared" si="2"/>
        <v>APinchbeck140@yahoo.com.nl</v>
      </c>
      <c r="F13" s="12" t="str">
        <f>VLOOKUP(A13 ,PersonAccounts!$A:$N,14)</f>
        <v>Alexander</v>
      </c>
      <c r="G13" s="29">
        <f t="shared" si="3"/>
        <v>10</v>
      </c>
      <c r="H13" s="12" t="str">
        <f>vlookup(A13,PersonAccounts!A:D,4)</f>
        <v>APinchbeck140@yahoo.com.nl</v>
      </c>
      <c r="I13" s="12" t="str">
        <f t="shared" si="4"/>
        <v>A</v>
      </c>
      <c r="J13" s="12" t="str">
        <f t="shared" si="5"/>
        <v>Pinchbeck131</v>
      </c>
      <c r="K13" s="12" t="str">
        <f>VLOOKUP(L13,'TEMP Data'!$E:$G,3)&amp;".com"&amp;vlookup($U13,'TEMP Data'!$A:$C,3)</f>
        <v>@apple.com.nl</v>
      </c>
      <c r="L13" s="29">
        <f t="shared" si="6"/>
        <v>4</v>
      </c>
      <c r="M13" s="29">
        <f t="shared" si="7"/>
        <v>131</v>
      </c>
      <c r="N13" s="12" t="str">
        <f t="shared" si="8"/>
        <v>A_</v>
      </c>
      <c r="O13" s="12" t="str">
        <f t="shared" si="9"/>
        <v>Pinchbeck131</v>
      </c>
      <c r="P13" s="12" t="str">
        <f>VLOOKUP(Q13,'TEMP Data'!$E:$G,3)&amp;".com"&amp;vlookup($U13,'TEMP Data'!$A:$C,3)</f>
        <v>@hotmail.com.nl</v>
      </c>
      <c r="Q13" s="29">
        <f t="shared" si="10"/>
        <v>157</v>
      </c>
      <c r="R13" s="29">
        <f t="shared" si="11"/>
        <v>0</v>
      </c>
      <c r="S13" s="30" t="str">
        <f t="shared" si="12"/>
        <v>A_Pinchbeck131@hotmail.com.nl</v>
      </c>
      <c r="T13" s="12" t="b">
        <f t="shared" si="13"/>
        <v>0</v>
      </c>
      <c r="U13" s="12" t="str">
        <f>vlookup(A13,PersonAccounts!$A:$N,10,false)</f>
        <v>Netherlands</v>
      </c>
    </row>
    <row r="14">
      <c r="A14" s="6" t="s">
        <v>99</v>
      </c>
      <c r="B14" s="7" t="str">
        <f>vlookup(F14,'TEMP Data'!$M:$P,mod(G14,4)+1)</f>
        <v>Andreas</v>
      </c>
      <c r="C14" s="7" t="str">
        <f>VLOOKUP(A14 ,PersonAccounts!$A:$N,3)</f>
        <v>Sogg</v>
      </c>
      <c r="D14" s="7" t="str">
        <f t="shared" si="1"/>
        <v>ASogg160@apple.com.de</v>
      </c>
      <c r="E14" s="7" t="str">
        <f t="shared" si="2"/>
        <v/>
      </c>
      <c r="F14" s="12" t="str">
        <f>VLOOKUP(A14 ,PersonAccounts!$A:$N,14)</f>
        <v>Andrew</v>
      </c>
      <c r="G14" s="29">
        <f t="shared" si="3"/>
        <v>2</v>
      </c>
      <c r="H14" s="12" t="str">
        <f>vlookup(A14,PersonAccounts!A:D,4)</f>
        <v>Andrew_Sogg@gmail.com.de</v>
      </c>
      <c r="I14" s="12" t="str">
        <f t="shared" si="4"/>
        <v>A</v>
      </c>
      <c r="J14" s="12" t="str">
        <f t="shared" si="5"/>
        <v>Sogg160</v>
      </c>
      <c r="K14" s="12" t="str">
        <f>VLOOKUP(L14,'TEMP Data'!$E:$G,3)&amp;".com"&amp;vlookup($U14,'TEMP Data'!$A:$C,3)</f>
        <v>@apple.com.de</v>
      </c>
      <c r="L14" s="29">
        <f t="shared" si="6"/>
        <v>4</v>
      </c>
      <c r="M14" s="29">
        <f t="shared" si="7"/>
        <v>160</v>
      </c>
      <c r="N14" s="12" t="str">
        <f t="shared" si="8"/>
        <v>A_</v>
      </c>
      <c r="O14" s="12" t="str">
        <f t="shared" si="9"/>
        <v>Sogg160</v>
      </c>
      <c r="P14" s="12" t="str">
        <f>VLOOKUP(Q14,'TEMP Data'!$E:$G,3)&amp;".com"&amp;vlookup($U14,'TEMP Data'!$A:$C,3)</f>
        <v>@hotmail.com.de</v>
      </c>
      <c r="Q14" s="29">
        <f t="shared" si="10"/>
        <v>192</v>
      </c>
      <c r="R14" s="29">
        <f t="shared" si="11"/>
        <v>2</v>
      </c>
      <c r="S14" s="30" t="str">
        <f t="shared" si="12"/>
        <v>A_Sogg160@hotmail.com.de</v>
      </c>
      <c r="T14" s="12" t="b">
        <f t="shared" si="13"/>
        <v>0</v>
      </c>
      <c r="U14" s="12" t="str">
        <f>vlookup(A14,PersonAccounts!$A:$N,10,false)</f>
        <v>Germany</v>
      </c>
    </row>
    <row r="15">
      <c r="A15" s="6" t="s">
        <v>105</v>
      </c>
      <c r="B15" s="7" t="str">
        <f>vlookup(F15,'TEMP Data'!$M:$P,mod(G15,4)+1)</f>
        <v>Andreas</v>
      </c>
      <c r="C15" s="7" t="str">
        <f>VLOOKUP(A15 ,PersonAccounts!$A:$N,3)</f>
        <v>Daftor</v>
      </c>
      <c r="D15" s="7" t="str">
        <f t="shared" si="1"/>
        <v>ADaftor22@yahoo.com</v>
      </c>
      <c r="E15" s="7" t="str">
        <f t="shared" si="2"/>
        <v>ADaftor108@outlook.com</v>
      </c>
      <c r="F15" s="12" t="str">
        <f>VLOOKUP(A15 ,PersonAccounts!$A:$N,14)</f>
        <v>Andrew</v>
      </c>
      <c r="G15" s="29">
        <f t="shared" si="3"/>
        <v>2</v>
      </c>
      <c r="H15" s="12" t="str">
        <f>vlookup(A15,PersonAccounts!A:D,4)</f>
        <v>ADaftor108@outlook.com</v>
      </c>
      <c r="I15" s="12" t="str">
        <f t="shared" si="4"/>
        <v>A</v>
      </c>
      <c r="J15" s="12" t="str">
        <f t="shared" si="5"/>
        <v>Daftor22</v>
      </c>
      <c r="K15" s="12" t="str">
        <f>VLOOKUP(L15,'TEMP Data'!$E:$G,3)&amp;".com"&amp;vlookup($U15,'TEMP Data'!$A:$C,3)</f>
        <v>@yahoo.com</v>
      </c>
      <c r="L15" s="29">
        <f t="shared" si="6"/>
        <v>3</v>
      </c>
      <c r="M15" s="29">
        <f t="shared" si="7"/>
        <v>22</v>
      </c>
      <c r="N15" s="12" t="str">
        <f t="shared" si="8"/>
        <v>A_</v>
      </c>
      <c r="O15" s="12" t="str">
        <f t="shared" si="9"/>
        <v>Daftor22</v>
      </c>
      <c r="P15" s="12" t="str">
        <f>VLOOKUP(Q15,'TEMP Data'!$E:$G,3)&amp;".com"&amp;vlookup($U15,'TEMP Data'!$A:$C,3)</f>
        <v>@hotmail.com</v>
      </c>
      <c r="Q15" s="29">
        <f t="shared" si="10"/>
        <v>99</v>
      </c>
      <c r="R15" s="29">
        <f t="shared" si="11"/>
        <v>4</v>
      </c>
      <c r="S15" s="30" t="str">
        <f t="shared" si="12"/>
        <v>A_Daftor22@hotmail.com</v>
      </c>
      <c r="T15" s="12" t="b">
        <f t="shared" si="13"/>
        <v>0</v>
      </c>
      <c r="U15" s="12" t="str">
        <f>vlookup(A15,PersonAccounts!$A:$N,10,false)</f>
        <v>United States</v>
      </c>
    </row>
    <row r="16">
      <c r="A16" s="6" t="s">
        <v>111</v>
      </c>
      <c r="B16" s="7" t="str">
        <f>vlookup(F16,'TEMP Data'!$M:$P,mod(G16,4)+1)</f>
        <v>Andreas</v>
      </c>
      <c r="C16" s="7" t="str">
        <f>VLOOKUP(A16 ,PersonAccounts!$A:$N,3)</f>
        <v>Bosden</v>
      </c>
      <c r="D16" s="7" t="str">
        <f t="shared" si="1"/>
        <v>ABosden241@apple.com</v>
      </c>
      <c r="E16" s="7" t="str">
        <f t="shared" si="2"/>
        <v/>
      </c>
      <c r="F16" s="12" t="str">
        <f>VLOOKUP(A16 ,PersonAccounts!$A:$N,14)</f>
        <v>Andrew</v>
      </c>
      <c r="G16" s="29">
        <f t="shared" si="3"/>
        <v>6</v>
      </c>
      <c r="H16" s="12" t="str">
        <f>vlookup(A16,PersonAccounts!A:D,4)</f>
        <v>Andrew_Bosden@aol.com</v>
      </c>
      <c r="I16" s="12" t="str">
        <f t="shared" si="4"/>
        <v>A</v>
      </c>
      <c r="J16" s="12" t="str">
        <f t="shared" si="5"/>
        <v>Bosden241</v>
      </c>
      <c r="K16" s="12" t="str">
        <f>VLOOKUP(L16,'TEMP Data'!$E:$G,3)&amp;".com"&amp;vlookup($U16,'TEMP Data'!$A:$C,3)</f>
        <v>@apple.com</v>
      </c>
      <c r="L16" s="29">
        <f t="shared" si="6"/>
        <v>4</v>
      </c>
      <c r="M16" s="29">
        <f t="shared" si="7"/>
        <v>241</v>
      </c>
      <c r="N16" s="12" t="str">
        <f t="shared" si="8"/>
        <v>A_</v>
      </c>
      <c r="O16" s="12" t="str">
        <f t="shared" si="9"/>
        <v>Bosden241</v>
      </c>
      <c r="P16" s="12" t="str">
        <f>VLOOKUP(Q16,'TEMP Data'!$E:$G,3)&amp;".com"&amp;vlookup($U16,'TEMP Data'!$A:$C,3)</f>
        <v>@hotmail.com</v>
      </c>
      <c r="Q16" s="29">
        <f t="shared" si="10"/>
        <v>74</v>
      </c>
      <c r="R16" s="29">
        <f t="shared" si="11"/>
        <v>0</v>
      </c>
      <c r="S16" s="30" t="str">
        <f t="shared" si="12"/>
        <v>A_Bosden241@hotmail.com</v>
      </c>
      <c r="T16" s="12" t="b">
        <f t="shared" si="13"/>
        <v>0</v>
      </c>
      <c r="U16" s="12" t="str">
        <f>vlookup(A16,PersonAccounts!$A:$N,10,false)</f>
        <v>United States</v>
      </c>
    </row>
    <row r="17">
      <c r="A17" s="6" t="s">
        <v>116</v>
      </c>
      <c r="B17" s="7" t="str">
        <f>vlookup(F17,'TEMP Data'!$M:$P,mod(G17,4)+1)</f>
        <v>Andre</v>
      </c>
      <c r="C17" s="7" t="str">
        <f>VLOOKUP(A17 ,PersonAccounts!$A:$N,3)</f>
        <v>holmes</v>
      </c>
      <c r="D17" s="7" t="str">
        <f t="shared" si="1"/>
        <v>Andre_holmes@hotmail.com.hu</v>
      </c>
      <c r="E17" s="7" t="str">
        <f t="shared" si="2"/>
        <v>Andrew_holmes@aol.com.hu</v>
      </c>
      <c r="F17" s="12" t="str">
        <f>VLOOKUP(A17 ,PersonAccounts!$A:$N,14)</f>
        <v>Andrew</v>
      </c>
      <c r="G17" s="29">
        <f t="shared" si="3"/>
        <v>9</v>
      </c>
      <c r="H17" s="12" t="str">
        <f>vlookup(A17,PersonAccounts!A:D,4)</f>
        <v>Andrew_holmes@aol.com.hu</v>
      </c>
      <c r="I17" s="12" t="str">
        <f t="shared" si="4"/>
        <v>Andre_</v>
      </c>
      <c r="J17" s="12" t="str">
        <f t="shared" si="5"/>
        <v>holmes</v>
      </c>
      <c r="K17" s="12" t="str">
        <f>VLOOKUP(L17,'TEMP Data'!$E:$G,3)&amp;".com"&amp;vlookup($U17,'TEMP Data'!$A:$C,3)</f>
        <v>@hotmail.com.hu</v>
      </c>
      <c r="L17" s="29">
        <f t="shared" si="6"/>
        <v>10</v>
      </c>
      <c r="M17" s="29">
        <f t="shared" si="7"/>
        <v>36</v>
      </c>
      <c r="N17" s="12" t="str">
        <f t="shared" si="8"/>
        <v>Andre__</v>
      </c>
      <c r="O17" s="12" t="str">
        <f t="shared" si="9"/>
        <v>holmes</v>
      </c>
      <c r="P17" s="12" t="str">
        <f>VLOOKUP(Q17,'TEMP Data'!$E:$G,3)&amp;".com"&amp;vlookup($U17,'TEMP Data'!$A:$C,3)</f>
        <v>@hotmail.com.hu</v>
      </c>
      <c r="Q17" s="29">
        <f t="shared" si="10"/>
        <v>51</v>
      </c>
      <c r="R17" s="29">
        <f t="shared" si="11"/>
        <v>1</v>
      </c>
      <c r="S17" s="30" t="str">
        <f t="shared" si="12"/>
        <v>Andre__holmes@hotmail.com.hu</v>
      </c>
      <c r="T17" s="12" t="b">
        <f t="shared" si="13"/>
        <v>0</v>
      </c>
      <c r="U17" s="12" t="str">
        <f>vlookup(A17,PersonAccounts!$A:$N,10,false)</f>
        <v>Hungary</v>
      </c>
    </row>
    <row r="18">
      <c r="A18" s="6" t="s">
        <v>122</v>
      </c>
      <c r="B18" s="7" t="str">
        <f>vlookup(F18,'TEMP Data'!$M:$P,mod(G18,4)+1)</f>
        <v>Ben</v>
      </c>
      <c r="C18" s="7" t="str">
        <f>VLOOKUP(A18 ,PersonAccounts!$A:$N,3)</f>
        <v>Harower</v>
      </c>
      <c r="D18" s="7" t="str">
        <f t="shared" si="1"/>
        <v>Ben_Harower@aol.com.de</v>
      </c>
      <c r="E18" s="7" t="str">
        <f t="shared" si="2"/>
        <v/>
      </c>
      <c r="F18" s="12" t="str">
        <f>VLOOKUP(A18 ,PersonAccounts!$A:$N,14)</f>
        <v>Benjamin</v>
      </c>
      <c r="G18" s="29">
        <f t="shared" si="3"/>
        <v>10</v>
      </c>
      <c r="H18" s="12" t="str">
        <f>vlookup(A18,PersonAccounts!A:D,4)</f>
        <v>BHarower156@outlook.com.de</v>
      </c>
      <c r="I18" s="12" t="str">
        <f t="shared" si="4"/>
        <v>Ben_</v>
      </c>
      <c r="J18" s="12" t="str">
        <f t="shared" si="5"/>
        <v>Harower</v>
      </c>
      <c r="K18" s="12" t="str">
        <f>VLOOKUP(L18,'TEMP Data'!$E:$G,3)&amp;".com"&amp;vlookup($U18,'TEMP Data'!$A:$C,3)</f>
        <v>@aol.com.de</v>
      </c>
      <c r="L18" s="29">
        <f t="shared" si="6"/>
        <v>6</v>
      </c>
      <c r="M18" s="29">
        <f t="shared" si="7"/>
        <v>119</v>
      </c>
      <c r="N18" s="12" t="str">
        <f t="shared" si="8"/>
        <v>Ben__</v>
      </c>
      <c r="O18" s="12" t="str">
        <f t="shared" si="9"/>
        <v>Harower</v>
      </c>
      <c r="P18" s="12" t="str">
        <f>VLOOKUP(Q18,'TEMP Data'!$E:$G,3)&amp;".com"&amp;vlookup($U18,'TEMP Data'!$A:$C,3)</f>
        <v>@hotmail.com.de</v>
      </c>
      <c r="Q18" s="29">
        <f t="shared" si="10"/>
        <v>238</v>
      </c>
      <c r="R18" s="29">
        <f t="shared" si="11"/>
        <v>0</v>
      </c>
      <c r="S18" s="30" t="str">
        <f t="shared" si="12"/>
        <v>Ben__Harower@hotmail.com.de</v>
      </c>
      <c r="T18" s="12" t="b">
        <f t="shared" si="13"/>
        <v>0</v>
      </c>
      <c r="U18" s="12" t="str">
        <f>vlookup(A18,PersonAccounts!$A:$N,10,false)</f>
        <v>Germany</v>
      </c>
    </row>
    <row r="19">
      <c r="A19" s="6" t="s">
        <v>127</v>
      </c>
      <c r="B19" s="7" t="str">
        <f>vlookup(F19,'TEMP Data'!$M:$P,mod(G19,4)+1)</f>
        <v>Bennjamin</v>
      </c>
      <c r="C19" s="7" t="str">
        <f>VLOOKUP(A19 ,PersonAccounts!$A:$N,3)</f>
        <v>Van den Hof</v>
      </c>
      <c r="D19" s="7" t="str">
        <f t="shared" si="1"/>
        <v>BVandenHof144@apple.com.gr</v>
      </c>
      <c r="E19" s="7" t="str">
        <f t="shared" si="2"/>
        <v/>
      </c>
      <c r="F19" s="12" t="str">
        <f>VLOOKUP(A19 ,PersonAccounts!$A:$N,14)</f>
        <v>Benjamin</v>
      </c>
      <c r="G19" s="29">
        <f t="shared" si="3"/>
        <v>3</v>
      </c>
      <c r="H19" s="12" t="str">
        <f>vlookup(A19,PersonAccounts!A:D,4)</f>
        <v>Benjamin_VandenHof@hotmail.com.gr</v>
      </c>
      <c r="I19" s="12" t="str">
        <f t="shared" si="4"/>
        <v>B</v>
      </c>
      <c r="J19" s="12" t="str">
        <f t="shared" si="5"/>
        <v>VandenHof144</v>
      </c>
      <c r="K19" s="12" t="str">
        <f>VLOOKUP(L19,'TEMP Data'!$E:$G,3)&amp;".com"&amp;vlookup($U19,'TEMP Data'!$A:$C,3)</f>
        <v>@apple.com.gr</v>
      </c>
      <c r="L19" s="29">
        <f t="shared" si="6"/>
        <v>4</v>
      </c>
      <c r="M19" s="29">
        <f t="shared" si="7"/>
        <v>144</v>
      </c>
      <c r="N19" s="12" t="str">
        <f t="shared" si="8"/>
        <v>B_</v>
      </c>
      <c r="O19" s="12" t="str">
        <f t="shared" si="9"/>
        <v>VandenHof144</v>
      </c>
      <c r="P19" s="12" t="str">
        <f>VLOOKUP(Q19,'TEMP Data'!$E:$G,3)&amp;".com"&amp;vlookup($U19,'TEMP Data'!$A:$C,3)</f>
        <v>@hotmail.com.gr</v>
      </c>
      <c r="Q19" s="29">
        <f t="shared" si="10"/>
        <v>61</v>
      </c>
      <c r="R19" s="29">
        <f t="shared" si="11"/>
        <v>2</v>
      </c>
      <c r="S19" s="30" t="str">
        <f t="shared" si="12"/>
        <v>B_VandenHof144@hotmail.com.gr</v>
      </c>
      <c r="T19" s="12" t="b">
        <f t="shared" si="13"/>
        <v>0</v>
      </c>
      <c r="U19" s="12" t="str">
        <f>vlookup(A19,PersonAccounts!$A:$N,10,false)</f>
        <v>Greece</v>
      </c>
    </row>
    <row r="20">
      <c r="A20" s="6" t="s">
        <v>134</v>
      </c>
      <c r="B20" s="7" t="str">
        <f>vlookup(F20,'TEMP Data'!$M:$P,mod(G20,4)+1)</f>
        <v>Bennjamin</v>
      </c>
      <c r="C20" s="7" t="str">
        <f>VLOOKUP(A20 ,PersonAccounts!$A:$N,3)</f>
        <v>Warde</v>
      </c>
      <c r="D20" s="7" t="str">
        <f t="shared" si="1"/>
        <v>BWarde213@apple.com</v>
      </c>
      <c r="E20" s="7" t="str">
        <f t="shared" si="2"/>
        <v>Benjamin_Warde@hotmail.com</v>
      </c>
      <c r="F20" s="12" t="str">
        <f>VLOOKUP(A20 ,PersonAccounts!$A:$N,14)</f>
        <v>Benjamin</v>
      </c>
      <c r="G20" s="29">
        <f t="shared" si="3"/>
        <v>3</v>
      </c>
      <c r="H20" s="12" t="str">
        <f>vlookup(A20,PersonAccounts!A:D,4)</f>
        <v>Benjamin_Warde@hotmail.com</v>
      </c>
      <c r="I20" s="12" t="str">
        <f t="shared" si="4"/>
        <v>B</v>
      </c>
      <c r="J20" s="12" t="str">
        <f t="shared" si="5"/>
        <v>Warde213</v>
      </c>
      <c r="K20" s="12" t="str">
        <f>VLOOKUP(L20,'TEMP Data'!$E:$G,3)&amp;".com"&amp;vlookup($U20,'TEMP Data'!$A:$C,3)</f>
        <v>@apple.com</v>
      </c>
      <c r="L20" s="29">
        <f t="shared" si="6"/>
        <v>4</v>
      </c>
      <c r="M20" s="29">
        <f t="shared" si="7"/>
        <v>213</v>
      </c>
      <c r="N20" s="12" t="str">
        <f t="shared" si="8"/>
        <v>B_</v>
      </c>
      <c r="O20" s="12" t="str">
        <f t="shared" si="9"/>
        <v>Warde213</v>
      </c>
      <c r="P20" s="12" t="str">
        <f>VLOOKUP(Q20,'TEMP Data'!$E:$G,3)&amp;".com"&amp;vlookup($U20,'TEMP Data'!$A:$C,3)</f>
        <v>@hotmail.com</v>
      </c>
      <c r="Q20" s="29">
        <f t="shared" si="10"/>
        <v>215</v>
      </c>
      <c r="R20" s="29">
        <f t="shared" si="11"/>
        <v>3</v>
      </c>
      <c r="S20" s="30" t="str">
        <f t="shared" si="12"/>
        <v>B_Warde213@hotmail.com</v>
      </c>
      <c r="T20" s="12" t="b">
        <f t="shared" si="13"/>
        <v>0</v>
      </c>
      <c r="U20" s="12" t="str">
        <f>vlookup(A20,PersonAccounts!$A:$N,10,false)</f>
        <v>USA</v>
      </c>
    </row>
    <row r="21">
      <c r="A21" s="6" t="s">
        <v>140</v>
      </c>
      <c r="B21" s="7" t="str">
        <f>vlookup(F21,'TEMP Data'!$M:$P,mod(G21,4)+1)</f>
        <v>Benjamen</v>
      </c>
      <c r="C21" s="7" t="str">
        <f>VLOOKUP(A21 ,PersonAccounts!$A:$N,3)</f>
        <v>Swane</v>
      </c>
      <c r="D21" s="7" t="str">
        <f t="shared" si="1"/>
        <v>Benjamen.Swane@mail.com</v>
      </c>
      <c r="E21" s="7" t="str">
        <f t="shared" si="2"/>
        <v>BSwane151@yahoo.com</v>
      </c>
      <c r="F21" s="12" t="str">
        <f>VLOOKUP(A21 ,PersonAccounts!$A:$N,14)</f>
        <v>Benjamin</v>
      </c>
      <c r="G21" s="29">
        <f t="shared" si="3"/>
        <v>1</v>
      </c>
      <c r="H21" s="12" t="str">
        <f>vlookup(A21,PersonAccounts!A:D,4)</f>
        <v>BSwane151@yahoo.com</v>
      </c>
      <c r="I21" s="12" t="str">
        <f t="shared" si="4"/>
        <v>Benjamen.</v>
      </c>
      <c r="J21" s="12" t="str">
        <f t="shared" si="5"/>
        <v>Swane</v>
      </c>
      <c r="K21" s="12" t="str">
        <f>VLOOKUP(L21,'TEMP Data'!$E:$G,3)&amp;".com"&amp;vlookup($U21,'TEMP Data'!$A:$C,3)</f>
        <v>@mail.com</v>
      </c>
      <c r="L21" s="29">
        <f t="shared" si="6"/>
        <v>5</v>
      </c>
      <c r="M21" s="29">
        <f t="shared" si="7"/>
        <v>35</v>
      </c>
      <c r="N21" s="12" t="str">
        <f t="shared" si="8"/>
        <v>Benjamen._</v>
      </c>
      <c r="O21" s="12" t="str">
        <f t="shared" si="9"/>
        <v>Swane</v>
      </c>
      <c r="P21" s="12" t="str">
        <f>VLOOKUP(Q21,'TEMP Data'!$E:$G,3)&amp;".com"&amp;vlookup($U21,'TEMP Data'!$A:$C,3)</f>
        <v>@hotmail.com</v>
      </c>
      <c r="Q21" s="29">
        <f t="shared" si="10"/>
        <v>216</v>
      </c>
      <c r="R21" s="29">
        <f t="shared" si="11"/>
        <v>4</v>
      </c>
      <c r="S21" s="30" t="str">
        <f t="shared" si="12"/>
        <v>Benjamen._Swane@hotmail.com</v>
      </c>
      <c r="T21" s="12" t="b">
        <f t="shared" si="13"/>
        <v>0</v>
      </c>
      <c r="U21" s="12" t="str">
        <f>vlookup(A21,PersonAccounts!$A:$N,10,false)</f>
        <v>United States</v>
      </c>
    </row>
    <row r="22">
      <c r="A22" s="6" t="s">
        <v>144</v>
      </c>
      <c r="B22" s="7" t="str">
        <f>vlookup(F22,'TEMP Data'!$M:$P,mod(G22,4)+1)</f>
        <v>Chloe</v>
      </c>
      <c r="C22" s="7" t="str">
        <f>VLOOKUP(A22 ,PersonAccounts!$A:$N,3)</f>
        <v>Duffin</v>
      </c>
      <c r="D22" s="7" t="str">
        <f t="shared" si="1"/>
        <v>CDuffin132@yahoo.com.fr</v>
      </c>
      <c r="E22" s="7" t="str">
        <f t="shared" si="2"/>
        <v>Chloe_Duffin@aol.com.fr</v>
      </c>
      <c r="F22" s="12" t="str">
        <f>VLOOKUP(A22 ,PersonAccounts!$A:$N,14)</f>
        <v>Chloe</v>
      </c>
      <c r="G22" s="29">
        <f t="shared" si="3"/>
        <v>8</v>
      </c>
      <c r="H22" s="12" t="str">
        <f>vlookup(A22,PersonAccounts!A:D,4)</f>
        <v>Chloe_Duffin@aol.com.fr</v>
      </c>
      <c r="I22" s="12" t="str">
        <f t="shared" si="4"/>
        <v>C</v>
      </c>
      <c r="J22" s="12" t="str">
        <f t="shared" si="5"/>
        <v>Duffin132</v>
      </c>
      <c r="K22" s="12" t="str">
        <f>VLOOKUP(L22,'TEMP Data'!$E:$G,3)&amp;".com"&amp;vlookup($U22,'TEMP Data'!$A:$C,3)</f>
        <v>@yahoo.com.fr</v>
      </c>
      <c r="L22" s="29">
        <f t="shared" si="6"/>
        <v>3</v>
      </c>
      <c r="M22" s="29">
        <f t="shared" si="7"/>
        <v>132</v>
      </c>
      <c r="N22" s="12" t="str">
        <f t="shared" si="8"/>
        <v>C_</v>
      </c>
      <c r="O22" s="12" t="str">
        <f t="shared" si="9"/>
        <v>Duffin132</v>
      </c>
      <c r="P22" s="12" t="str">
        <f>VLOOKUP(Q22,'TEMP Data'!$E:$G,3)&amp;".com"&amp;vlookup($U22,'TEMP Data'!$A:$C,3)</f>
        <v>@hotmail.com.fr</v>
      </c>
      <c r="Q22" s="29">
        <f t="shared" si="10"/>
        <v>236</v>
      </c>
      <c r="R22" s="29">
        <f t="shared" si="11"/>
        <v>0</v>
      </c>
      <c r="S22" s="30" t="str">
        <f t="shared" si="12"/>
        <v>C_Duffin132@hotmail.com.fr</v>
      </c>
      <c r="T22" s="12" t="b">
        <f t="shared" si="13"/>
        <v>0</v>
      </c>
      <c r="U22" s="12" t="str">
        <f>vlookup(A22,PersonAccounts!$A:$N,10,false)</f>
        <v>France</v>
      </c>
    </row>
    <row r="23">
      <c r="A23" s="6" t="s">
        <v>151</v>
      </c>
      <c r="B23" s="7" t="str">
        <f>vlookup(F23,'TEMP Data'!$M:$P,mod(G23,4)+1)</f>
        <v>Cleo</v>
      </c>
      <c r="C23" s="7" t="str">
        <f>VLOOKUP(A23 ,PersonAccounts!$A:$N,3)</f>
        <v>Baxstar</v>
      </c>
      <c r="D23" s="7" t="str">
        <f t="shared" si="1"/>
        <v>Cleo_Baxstar@yahoo.com.ar</v>
      </c>
      <c r="E23" s="7" t="str">
        <f t="shared" si="2"/>
        <v>Cleo__Baxstar@hotmail.com.ar</v>
      </c>
      <c r="F23" s="12" t="str">
        <f>VLOOKUP(A23 ,PersonAccounts!$A:$N,14)</f>
        <v>Chloe</v>
      </c>
      <c r="G23" s="29">
        <f t="shared" si="3"/>
        <v>3</v>
      </c>
      <c r="H23" s="12" t="str">
        <f>vlookup(A23,PersonAccounts!A:D,4)</f>
        <v>CBaxstar218@apple.com.ar</v>
      </c>
      <c r="I23" s="12" t="str">
        <f t="shared" si="4"/>
        <v>Cleo_</v>
      </c>
      <c r="J23" s="12" t="str">
        <f t="shared" si="5"/>
        <v>Baxstar</v>
      </c>
      <c r="K23" s="12" t="str">
        <f>VLOOKUP(L23,'TEMP Data'!$E:$G,3)&amp;".com"&amp;vlookup($U23,'TEMP Data'!$A:$C,3)</f>
        <v>@yahoo.com.ar</v>
      </c>
      <c r="L23" s="29">
        <f t="shared" si="6"/>
        <v>9</v>
      </c>
      <c r="M23" s="29">
        <f t="shared" si="7"/>
        <v>132</v>
      </c>
      <c r="N23" s="12" t="str">
        <f t="shared" si="8"/>
        <v>Cleo__</v>
      </c>
      <c r="O23" s="12" t="str">
        <f t="shared" si="9"/>
        <v>Baxstar</v>
      </c>
      <c r="P23" s="12" t="str">
        <f>VLOOKUP(Q23,'TEMP Data'!$E:$G,3)&amp;".com"&amp;vlookup($U23,'TEMP Data'!$A:$C,3)</f>
        <v>@hotmail.com.ar</v>
      </c>
      <c r="Q23" s="29">
        <f t="shared" si="10"/>
        <v>166</v>
      </c>
      <c r="R23" s="29">
        <f t="shared" si="11"/>
        <v>0</v>
      </c>
      <c r="S23" s="30" t="str">
        <f t="shared" si="12"/>
        <v>Cleo__Baxstar@hotmail.com.ar</v>
      </c>
      <c r="T23" s="12" t="b">
        <f t="shared" si="13"/>
        <v>1</v>
      </c>
      <c r="U23" s="12" t="str">
        <f>vlookup(A23,PersonAccounts!$A:$N,10,false)</f>
        <v>Argentina</v>
      </c>
    </row>
    <row r="24">
      <c r="A24" s="6" t="s">
        <v>156</v>
      </c>
      <c r="B24" s="7" t="str">
        <f>vlookup(F24,'TEMP Data'!$M:$P,mod(G24,4)+1)</f>
        <v>Chloe</v>
      </c>
      <c r="C24" s="7" t="str">
        <f>VLOOKUP(A24 ,PersonAccounts!$A:$N,3)</f>
        <v>Baynton</v>
      </c>
      <c r="D24" s="7" t="str">
        <f t="shared" si="1"/>
        <v>Chloe_Baynton@hotmail.com.uk</v>
      </c>
      <c r="E24" s="7" t="str">
        <f t="shared" si="2"/>
        <v>Chloe_Baynton@yahoo.com.uk</v>
      </c>
      <c r="F24" s="12" t="str">
        <f>VLOOKUP(A24 ,PersonAccounts!$A:$N,14)</f>
        <v>Chloe</v>
      </c>
      <c r="G24" s="29">
        <f t="shared" si="3"/>
        <v>8</v>
      </c>
      <c r="H24" s="12" t="str">
        <f>vlookup(A24,PersonAccounts!A:D,4)</f>
        <v>Chloe_Baynton@yahoo.com.uk</v>
      </c>
      <c r="I24" s="12" t="str">
        <f t="shared" si="4"/>
        <v>Chloe_</v>
      </c>
      <c r="J24" s="12" t="str">
        <f t="shared" si="5"/>
        <v>Baynton</v>
      </c>
      <c r="K24" s="12" t="str">
        <f>VLOOKUP(L24,'TEMP Data'!$E:$G,3)&amp;".com"&amp;vlookup($U24,'TEMP Data'!$A:$C,3)</f>
        <v>@hotmail.com.uk</v>
      </c>
      <c r="L24" s="29">
        <f t="shared" si="6"/>
        <v>7</v>
      </c>
      <c r="M24" s="29">
        <f t="shared" si="7"/>
        <v>63</v>
      </c>
      <c r="N24" s="12" t="str">
        <f t="shared" si="8"/>
        <v>Chloe__</v>
      </c>
      <c r="O24" s="12" t="str">
        <f t="shared" si="9"/>
        <v>Baynton</v>
      </c>
      <c r="P24" s="12" t="str">
        <f>VLOOKUP(Q24,'TEMP Data'!$E:$G,3)&amp;".com"&amp;vlookup($U24,'TEMP Data'!$A:$C,3)</f>
        <v>@hotmail.com.uk</v>
      </c>
      <c r="Q24" s="29">
        <f t="shared" si="10"/>
        <v>111</v>
      </c>
      <c r="R24" s="29">
        <f t="shared" si="11"/>
        <v>3</v>
      </c>
      <c r="S24" s="30" t="str">
        <f t="shared" si="12"/>
        <v>Chloe__Baynton@hotmail.com.uk</v>
      </c>
      <c r="T24" s="12" t="b">
        <f t="shared" si="13"/>
        <v>0</v>
      </c>
      <c r="U24" s="12" t="str">
        <f>vlookup(A24,PersonAccounts!$A:$N,10,false)</f>
        <v>UK</v>
      </c>
    </row>
    <row r="25">
      <c r="A25" s="6" t="s">
        <v>160</v>
      </c>
      <c r="B25" s="7" t="str">
        <f>vlookup(F25,'TEMP Data'!$M:$P,mod(G25,4)+1)</f>
        <v>Cloe</v>
      </c>
      <c r="C25" s="7" t="str">
        <f>VLOOKUP(A25 ,PersonAccounts!$A:$N,3)</f>
        <v>Guinan</v>
      </c>
      <c r="D25" s="7" t="str">
        <f t="shared" si="1"/>
        <v>Cloe_Guinan@hotmail.com.be</v>
      </c>
      <c r="E25" s="7" t="str">
        <f t="shared" si="2"/>
        <v/>
      </c>
      <c r="F25" s="12" t="str">
        <f>VLOOKUP(A25 ,PersonAccounts!$A:$N,14)</f>
        <v>Chloe</v>
      </c>
      <c r="G25" s="29">
        <f t="shared" si="3"/>
        <v>2</v>
      </c>
      <c r="H25" s="12" t="str">
        <f>vlookup(A25,PersonAccounts!A:D,4)</f>
        <v>CGuinan34@apple.com.be</v>
      </c>
      <c r="I25" s="12" t="str">
        <f t="shared" si="4"/>
        <v>Cloe_</v>
      </c>
      <c r="J25" s="12" t="str">
        <f t="shared" si="5"/>
        <v>Guinan</v>
      </c>
      <c r="K25" s="12" t="str">
        <f>VLOOKUP(L25,'TEMP Data'!$E:$G,3)&amp;".com"&amp;vlookup($U25,'TEMP Data'!$A:$C,3)</f>
        <v>@hotmail.com.be</v>
      </c>
      <c r="L25" s="29">
        <f t="shared" si="6"/>
        <v>10</v>
      </c>
      <c r="M25" s="29">
        <f t="shared" si="7"/>
        <v>74</v>
      </c>
      <c r="N25" s="12" t="str">
        <f t="shared" si="8"/>
        <v>Cloe__</v>
      </c>
      <c r="O25" s="12" t="str">
        <f t="shared" si="9"/>
        <v>Guinan</v>
      </c>
      <c r="P25" s="12" t="str">
        <f>VLOOKUP(Q25,'TEMP Data'!$E:$G,3)&amp;".com"&amp;vlookup($U25,'TEMP Data'!$A:$C,3)</f>
        <v>@hotmail.com.be</v>
      </c>
      <c r="Q25" s="29">
        <f t="shared" si="10"/>
        <v>107</v>
      </c>
      <c r="R25" s="29">
        <f t="shared" si="11"/>
        <v>1</v>
      </c>
      <c r="S25" s="30" t="str">
        <f t="shared" si="12"/>
        <v>Cloe__Guinan@hotmail.com.be</v>
      </c>
      <c r="T25" s="12" t="b">
        <f t="shared" si="13"/>
        <v>0</v>
      </c>
      <c r="U25" s="12" t="str">
        <f>vlookup(A25,PersonAccounts!$A:$N,10,false)</f>
        <v>Belgium</v>
      </c>
    </row>
    <row r="26">
      <c r="A26" s="6" t="s">
        <v>166</v>
      </c>
      <c r="B26" s="7" t="str">
        <f>vlookup(F26,'TEMP Data'!$M:$P,mod(G26,4)+1)</f>
        <v>Christophe</v>
      </c>
      <c r="C26" s="7" t="str">
        <f>VLOOKUP(A26 ,PersonAccounts!$A:$N,3)</f>
        <v>Myall</v>
      </c>
      <c r="D26" s="7" t="str">
        <f t="shared" si="1"/>
        <v>CMyall12@outlook.com.uk</v>
      </c>
      <c r="E26" s="7" t="str">
        <f t="shared" si="2"/>
        <v/>
      </c>
      <c r="F26" s="12" t="str">
        <f>VLOOKUP(A26 ,PersonAccounts!$A:$N,14)</f>
        <v>Christopher</v>
      </c>
      <c r="G26" s="29">
        <f t="shared" si="3"/>
        <v>6</v>
      </c>
      <c r="H26" s="12" t="str">
        <f>vlookup(A26,PersonAccounts!A:D,4)</f>
        <v>Christopher.Myall@mail.com.uk</v>
      </c>
      <c r="I26" s="12" t="str">
        <f t="shared" si="4"/>
        <v>C</v>
      </c>
      <c r="J26" s="12" t="str">
        <f t="shared" si="5"/>
        <v>Myall12</v>
      </c>
      <c r="K26" s="12" t="str">
        <f>VLOOKUP(L26,'TEMP Data'!$E:$G,3)&amp;".com"&amp;vlookup($U26,'TEMP Data'!$A:$C,3)</f>
        <v>@outlook.com.uk</v>
      </c>
      <c r="L26" s="29">
        <f t="shared" si="6"/>
        <v>2</v>
      </c>
      <c r="M26" s="29">
        <f t="shared" si="7"/>
        <v>12</v>
      </c>
      <c r="N26" s="12" t="str">
        <f t="shared" si="8"/>
        <v>C_</v>
      </c>
      <c r="O26" s="12" t="str">
        <f t="shared" si="9"/>
        <v>Myall12</v>
      </c>
      <c r="P26" s="12" t="str">
        <f>VLOOKUP(Q26,'TEMP Data'!$E:$G,3)&amp;".com"&amp;vlookup($U26,'TEMP Data'!$A:$C,3)</f>
        <v>@hotmail.com.uk</v>
      </c>
      <c r="Q26" s="29">
        <f t="shared" si="10"/>
        <v>161</v>
      </c>
      <c r="R26" s="29">
        <f t="shared" si="11"/>
        <v>3</v>
      </c>
      <c r="S26" s="30" t="str">
        <f t="shared" si="12"/>
        <v>C_Myall12@hotmail.com.uk</v>
      </c>
      <c r="T26" s="12" t="b">
        <f t="shared" si="13"/>
        <v>0</v>
      </c>
      <c r="U26" s="12" t="str">
        <f>vlookup(A26,PersonAccounts!$A:$N,10,false)</f>
        <v>UK</v>
      </c>
    </row>
    <row r="27">
      <c r="A27" s="6" t="s">
        <v>173</v>
      </c>
      <c r="B27" s="7" t="str">
        <f>vlookup(F27,'TEMP Data'!$M:$P,mod(G27,4)+1)</f>
        <v>Christophe</v>
      </c>
      <c r="C27" s="7" t="str">
        <f>VLOOKUP(A27 ,PersonAccounts!$A:$N,3)</f>
        <v>Gook</v>
      </c>
      <c r="D27" s="7" t="str">
        <f t="shared" si="1"/>
        <v>Christophe_Gook@yahoo.com.uk</v>
      </c>
      <c r="E27" s="7" t="str">
        <f t="shared" si="2"/>
        <v/>
      </c>
      <c r="F27" s="12" t="str">
        <f>VLOOKUP(A27 ,PersonAccounts!$A:$N,14)</f>
        <v>Christopher</v>
      </c>
      <c r="G27" s="29">
        <f t="shared" si="3"/>
        <v>10</v>
      </c>
      <c r="H27" s="12" t="str">
        <f>vlookup(A27,PersonAccounts!A:D,4)</f>
        <v>CGook230@apple.com.uk</v>
      </c>
      <c r="I27" s="12" t="str">
        <f t="shared" si="4"/>
        <v>Christophe_</v>
      </c>
      <c r="J27" s="12" t="str">
        <f t="shared" si="5"/>
        <v>Gook</v>
      </c>
      <c r="K27" s="12" t="str">
        <f>VLOOKUP(L27,'TEMP Data'!$E:$G,3)&amp;".com"&amp;vlookup($U27,'TEMP Data'!$A:$C,3)</f>
        <v>@yahoo.com.uk</v>
      </c>
      <c r="L27" s="29">
        <f t="shared" si="6"/>
        <v>9</v>
      </c>
      <c r="M27" s="29">
        <f t="shared" si="7"/>
        <v>154</v>
      </c>
      <c r="N27" s="12" t="str">
        <f t="shared" si="8"/>
        <v>Christophe__</v>
      </c>
      <c r="O27" s="12" t="str">
        <f t="shared" si="9"/>
        <v>Gook</v>
      </c>
      <c r="P27" s="12" t="str">
        <f>VLOOKUP(Q27,'TEMP Data'!$E:$G,3)&amp;".com"&amp;vlookup($U27,'TEMP Data'!$A:$C,3)</f>
        <v>@hotmail.com.uk</v>
      </c>
      <c r="Q27" s="29">
        <f t="shared" si="10"/>
        <v>159</v>
      </c>
      <c r="R27" s="29">
        <f t="shared" si="11"/>
        <v>0</v>
      </c>
      <c r="S27" s="30" t="str">
        <f t="shared" si="12"/>
        <v>Christophe__Gook@hotmail.com.uk</v>
      </c>
      <c r="T27" s="12" t="b">
        <f t="shared" si="13"/>
        <v>0</v>
      </c>
      <c r="U27" s="12" t="str">
        <f>vlookup(A27,PersonAccounts!$A:$N,10,false)</f>
        <v>United Kingdom</v>
      </c>
    </row>
    <row r="28">
      <c r="A28" s="6" t="s">
        <v>180</v>
      </c>
      <c r="B28" s="7" t="str">
        <f>vlookup(F28,'TEMP Data'!$M:$P,mod(G28,4)+1)</f>
        <v>Kristopher</v>
      </c>
      <c r="C28" s="7" t="str">
        <f>VLOOKUP(A28 ,PersonAccounts!$A:$N,3)</f>
        <v>Magee</v>
      </c>
      <c r="D28" s="7" t="str">
        <f t="shared" si="1"/>
        <v>KMagee86@yahoo.com.fr</v>
      </c>
      <c r="E28" s="7" t="str">
        <f t="shared" si="2"/>
        <v>K_Magee86@hotmail.com.fr</v>
      </c>
      <c r="F28" s="12" t="str">
        <f>VLOOKUP(A28 ,PersonAccounts!$A:$N,14)</f>
        <v>Christopher</v>
      </c>
      <c r="G28" s="29">
        <f t="shared" si="3"/>
        <v>5</v>
      </c>
      <c r="H28" s="12" t="str">
        <f>vlookup(A28,PersonAccounts!A:D,4)</f>
        <v>CMagee97@apple.com.fr</v>
      </c>
      <c r="I28" s="12" t="str">
        <f t="shared" si="4"/>
        <v>K</v>
      </c>
      <c r="J28" s="12" t="str">
        <f t="shared" si="5"/>
        <v>Magee86</v>
      </c>
      <c r="K28" s="12" t="str">
        <f>VLOOKUP(L28,'TEMP Data'!$E:$G,3)&amp;".com"&amp;vlookup($U28,'TEMP Data'!$A:$C,3)</f>
        <v>@yahoo.com.fr</v>
      </c>
      <c r="L28" s="29">
        <f t="shared" si="6"/>
        <v>3</v>
      </c>
      <c r="M28" s="29">
        <f t="shared" si="7"/>
        <v>86</v>
      </c>
      <c r="N28" s="12" t="str">
        <f t="shared" si="8"/>
        <v>K_</v>
      </c>
      <c r="O28" s="12" t="str">
        <f t="shared" si="9"/>
        <v>Magee86</v>
      </c>
      <c r="P28" s="12" t="str">
        <f>VLOOKUP(Q28,'TEMP Data'!$E:$G,3)&amp;".com"&amp;vlookup($U28,'TEMP Data'!$A:$C,3)</f>
        <v>@hotmail.com.fr</v>
      </c>
      <c r="Q28" s="29">
        <f t="shared" si="10"/>
        <v>148</v>
      </c>
      <c r="R28" s="29">
        <f t="shared" si="11"/>
        <v>1</v>
      </c>
      <c r="S28" s="30" t="str">
        <f t="shared" si="12"/>
        <v>K_Magee86@hotmail.com.fr</v>
      </c>
      <c r="T28" s="12" t="b">
        <f t="shared" si="13"/>
        <v>1</v>
      </c>
      <c r="U28" s="12" t="str">
        <f>vlookup(A28,PersonAccounts!$A:$N,10,false)</f>
        <v>France</v>
      </c>
    </row>
    <row r="29">
      <c r="A29" s="6" t="s">
        <v>185</v>
      </c>
      <c r="B29" s="7" t="str">
        <f>vlookup(F29,'TEMP Data'!$M:$P,mod(G29,4)+1)</f>
        <v>Christophe</v>
      </c>
      <c r="C29" s="7" t="str">
        <f>VLOOKUP(A29 ,PersonAccounts!$A:$N,3)</f>
        <v>Atack</v>
      </c>
      <c r="D29" s="7" t="str">
        <f t="shared" si="1"/>
        <v>Christophe_Atack@hotmail.com</v>
      </c>
      <c r="E29" s="7" t="str">
        <f t="shared" si="2"/>
        <v>CAtack50@yahoo.com</v>
      </c>
      <c r="F29" s="12" t="str">
        <f>VLOOKUP(A29 ,PersonAccounts!$A:$N,14)</f>
        <v>Christopher</v>
      </c>
      <c r="G29" s="29">
        <f t="shared" si="3"/>
        <v>6</v>
      </c>
      <c r="H29" s="12" t="str">
        <f>vlookup(A29,PersonAccounts!A:D,4)</f>
        <v>CAtack50@yahoo.com</v>
      </c>
      <c r="I29" s="12" t="str">
        <f t="shared" si="4"/>
        <v>Christophe_</v>
      </c>
      <c r="J29" s="12" t="str">
        <f t="shared" si="5"/>
        <v>Atack</v>
      </c>
      <c r="K29" s="12" t="str">
        <f>VLOOKUP(L29,'TEMP Data'!$E:$G,3)&amp;".com"&amp;vlookup($U29,'TEMP Data'!$A:$C,3)</f>
        <v>@hotmail.com</v>
      </c>
      <c r="L29" s="29">
        <f t="shared" si="6"/>
        <v>7</v>
      </c>
      <c r="M29" s="29">
        <f t="shared" si="7"/>
        <v>146</v>
      </c>
      <c r="N29" s="12" t="str">
        <f t="shared" si="8"/>
        <v>Christophe__</v>
      </c>
      <c r="O29" s="12" t="str">
        <f t="shared" si="9"/>
        <v>Atack</v>
      </c>
      <c r="P29" s="12" t="str">
        <f>VLOOKUP(Q29,'TEMP Data'!$E:$G,3)&amp;".com"&amp;vlookup($U29,'TEMP Data'!$A:$C,3)</f>
        <v>@hotmail.com</v>
      </c>
      <c r="Q29" s="29">
        <f t="shared" si="10"/>
        <v>73</v>
      </c>
      <c r="R29" s="29">
        <f t="shared" si="11"/>
        <v>4</v>
      </c>
      <c r="S29" s="30" t="str">
        <f t="shared" si="12"/>
        <v>Christophe__Atack@hotmail.com</v>
      </c>
      <c r="T29" s="12" t="b">
        <f t="shared" si="13"/>
        <v>0</v>
      </c>
      <c r="U29" s="12" t="str">
        <f>vlookup(A29,PersonAccounts!$A:$N,10,false)</f>
        <v>United States</v>
      </c>
    </row>
    <row r="30">
      <c r="A30" s="6" t="s">
        <v>191</v>
      </c>
      <c r="B30" s="7" t="str">
        <f>vlookup(F30,'TEMP Data'!$M:$P,mod(G30,4)+1)</f>
        <v>Dan</v>
      </c>
      <c r="C30" s="7" t="str">
        <f>VLOOKUP(A30 ,PersonAccounts!$A:$N,3)</f>
        <v>Dikels</v>
      </c>
      <c r="D30" s="7" t="str">
        <f t="shared" si="1"/>
        <v>Dan_Dikels@yahoo.com</v>
      </c>
      <c r="E30" s="7" t="str">
        <f t="shared" si="2"/>
        <v>Dan__Dikels@hotmail.com</v>
      </c>
      <c r="F30" s="12" t="str">
        <f>VLOOKUP(A30 ,PersonAccounts!$A:$N,14)</f>
        <v>Daniel</v>
      </c>
      <c r="G30" s="29">
        <f t="shared" si="3"/>
        <v>3</v>
      </c>
      <c r="H30" s="12" t="str">
        <f>vlookup(A30,PersonAccounts!A:D,4)</f>
        <v>DDikels29@yahoo.com</v>
      </c>
      <c r="I30" s="12" t="str">
        <f t="shared" si="4"/>
        <v>Dan_</v>
      </c>
      <c r="J30" s="12" t="str">
        <f t="shared" si="5"/>
        <v>Dikels</v>
      </c>
      <c r="K30" s="12" t="str">
        <f>VLOOKUP(L30,'TEMP Data'!$E:$G,3)&amp;".com"&amp;vlookup($U30,'TEMP Data'!$A:$C,3)</f>
        <v>@yahoo.com</v>
      </c>
      <c r="L30" s="29">
        <f t="shared" si="6"/>
        <v>9</v>
      </c>
      <c r="M30" s="29">
        <f t="shared" si="7"/>
        <v>85</v>
      </c>
      <c r="N30" s="12" t="str">
        <f t="shared" si="8"/>
        <v>Dan__</v>
      </c>
      <c r="O30" s="12" t="str">
        <f t="shared" si="9"/>
        <v>Dikels</v>
      </c>
      <c r="P30" s="12" t="str">
        <f>VLOOKUP(Q30,'TEMP Data'!$E:$G,3)&amp;".com"&amp;vlookup($U30,'TEMP Data'!$A:$C,3)</f>
        <v>@hotmail.com</v>
      </c>
      <c r="Q30" s="29">
        <f t="shared" si="10"/>
        <v>198</v>
      </c>
      <c r="R30" s="29">
        <f t="shared" si="11"/>
        <v>3</v>
      </c>
      <c r="S30" s="30" t="str">
        <f t="shared" si="12"/>
        <v>Dan__Dikels@hotmail.com</v>
      </c>
      <c r="T30" s="12" t="b">
        <f t="shared" si="13"/>
        <v>1</v>
      </c>
      <c r="U30" s="12" t="str">
        <f>vlookup(A30,PersonAccounts!$A:$N,10,false)</f>
        <v>United States</v>
      </c>
    </row>
    <row r="31">
      <c r="A31" s="6" t="s">
        <v>197</v>
      </c>
      <c r="B31" s="7" t="str">
        <f>vlookup(F31,'TEMP Data'!$M:$P,mod(G31,4)+1)</f>
        <v>Daniel</v>
      </c>
      <c r="C31" s="7" t="str">
        <f>VLOOKUP(A31 ,PersonAccounts!$A:$N,3)</f>
        <v>Bilbrook</v>
      </c>
      <c r="D31" s="7" t="str">
        <f t="shared" si="1"/>
        <v>DBilbrook160@yahoo.com</v>
      </c>
      <c r="E31" s="7" t="str">
        <f t="shared" si="2"/>
        <v>Daniel_Bilbrook@aol.com</v>
      </c>
      <c r="F31" s="12" t="str">
        <f>VLOOKUP(A31 ,PersonAccounts!$A:$N,14)</f>
        <v>Daniel</v>
      </c>
      <c r="G31" s="29">
        <f t="shared" si="3"/>
        <v>4</v>
      </c>
      <c r="H31" s="12" t="str">
        <f>vlookup(A31,PersonAccounts!A:D,4)</f>
        <v>Daniel_Bilbrook@aol.com</v>
      </c>
      <c r="I31" s="12" t="str">
        <f t="shared" si="4"/>
        <v>D</v>
      </c>
      <c r="J31" s="12" t="str">
        <f t="shared" si="5"/>
        <v>Bilbrook160</v>
      </c>
      <c r="K31" s="12" t="str">
        <f>VLOOKUP(L31,'TEMP Data'!$E:$G,3)&amp;".com"&amp;vlookup($U31,'TEMP Data'!$A:$C,3)</f>
        <v>@yahoo.com</v>
      </c>
      <c r="L31" s="29">
        <f t="shared" si="6"/>
        <v>3</v>
      </c>
      <c r="M31" s="29">
        <f t="shared" si="7"/>
        <v>160</v>
      </c>
      <c r="N31" s="12" t="str">
        <f t="shared" si="8"/>
        <v>D_</v>
      </c>
      <c r="O31" s="12" t="str">
        <f t="shared" si="9"/>
        <v>Bilbrook160</v>
      </c>
      <c r="P31" s="12" t="str">
        <f>VLOOKUP(Q31,'TEMP Data'!$E:$G,3)&amp;".com"&amp;vlookup($U31,'TEMP Data'!$A:$C,3)</f>
        <v>@hotmail.com</v>
      </c>
      <c r="Q31" s="29">
        <f t="shared" si="10"/>
        <v>206</v>
      </c>
      <c r="R31" s="29">
        <f t="shared" si="11"/>
        <v>0</v>
      </c>
      <c r="S31" s="30" t="str">
        <f t="shared" si="12"/>
        <v>D_Bilbrook160@hotmail.com</v>
      </c>
      <c r="T31" s="12" t="b">
        <f t="shared" si="13"/>
        <v>0</v>
      </c>
      <c r="U31" s="12" t="str">
        <f>vlookup(A31,PersonAccounts!$A:$N,10,false)</f>
        <v>United States</v>
      </c>
    </row>
    <row r="32">
      <c r="A32" s="6" t="s">
        <v>201</v>
      </c>
      <c r="B32" s="7" t="str">
        <f>vlookup(F32,'TEMP Data'!$M:$P,mod(G32,4)+1)</f>
        <v>Dan</v>
      </c>
      <c r="C32" s="7" t="str">
        <f>VLOOKUP(A32 ,PersonAccounts!$A:$N,3)</f>
        <v>Hankey</v>
      </c>
      <c r="D32" s="7" t="str">
        <f t="shared" si="1"/>
        <v>Dan_Hankey@gmail.com.ar</v>
      </c>
      <c r="E32" s="7" t="str">
        <f t="shared" si="2"/>
        <v/>
      </c>
      <c r="F32" s="12" t="str">
        <f>VLOOKUP(A32 ,PersonAccounts!$A:$N,14)</f>
        <v>Daniel</v>
      </c>
      <c r="G32" s="29">
        <f t="shared" si="3"/>
        <v>7</v>
      </c>
      <c r="H32" s="12" t="str">
        <f>vlookup(A32,PersonAccounts!A:D,4)</f>
        <v>Daniel.Hankey@mail.com.ar</v>
      </c>
      <c r="I32" s="12" t="str">
        <f t="shared" si="4"/>
        <v>Dan_</v>
      </c>
      <c r="J32" s="12" t="str">
        <f t="shared" si="5"/>
        <v>Hankey</v>
      </c>
      <c r="K32" s="12" t="str">
        <f>VLOOKUP(L32,'TEMP Data'!$E:$G,3)&amp;".com"&amp;vlookup($U32,'TEMP Data'!$A:$C,3)</f>
        <v>@gmail.com.ar</v>
      </c>
      <c r="L32" s="29">
        <f t="shared" si="6"/>
        <v>8</v>
      </c>
      <c r="M32" s="29">
        <f t="shared" si="7"/>
        <v>69</v>
      </c>
      <c r="N32" s="12" t="str">
        <f t="shared" si="8"/>
        <v>Dan__</v>
      </c>
      <c r="O32" s="12" t="str">
        <f t="shared" si="9"/>
        <v>Hankey</v>
      </c>
      <c r="P32" s="12" t="str">
        <f>VLOOKUP(Q32,'TEMP Data'!$E:$G,3)&amp;".com"&amp;vlookup($U32,'TEMP Data'!$A:$C,3)</f>
        <v>@hotmail.com.ar</v>
      </c>
      <c r="Q32" s="29">
        <f t="shared" si="10"/>
        <v>240</v>
      </c>
      <c r="R32" s="29">
        <f t="shared" si="11"/>
        <v>4</v>
      </c>
      <c r="S32" s="30" t="str">
        <f t="shared" si="12"/>
        <v>Dan__Hankey@hotmail.com.ar</v>
      </c>
      <c r="T32" s="12" t="b">
        <f t="shared" si="13"/>
        <v>0</v>
      </c>
      <c r="U32" s="12" t="str">
        <f>vlookup(A32,PersonAccounts!$A:$N,10,false)</f>
        <v>Argentina</v>
      </c>
    </row>
    <row r="33">
      <c r="A33" s="6" t="s">
        <v>204</v>
      </c>
      <c r="B33" s="7" t="str">
        <f>vlookup(F33,'TEMP Data'!$M:$P,mod(G33,4)+1)</f>
        <v>Daniel</v>
      </c>
      <c r="C33" s="7" t="str">
        <f>VLOOKUP(A33 ,PersonAccounts!$A:$N,3)</f>
        <v>Purbrick</v>
      </c>
      <c r="D33" s="7" t="str">
        <f t="shared" si="1"/>
        <v>DPurbrick103@apple.com.gr</v>
      </c>
      <c r="E33" s="7" t="str">
        <f t="shared" si="2"/>
        <v>Daniel_Purbrick@yahoo.com.gr</v>
      </c>
      <c r="F33" s="12" t="str">
        <f>VLOOKUP(A33 ,PersonAccounts!$A:$N,14)</f>
        <v>Daniel</v>
      </c>
      <c r="G33" s="29">
        <f t="shared" si="3"/>
        <v>8</v>
      </c>
      <c r="H33" s="12" t="str">
        <f>vlookup(A33,PersonAccounts!A:D,4)</f>
        <v>Daniel_Purbrick@yahoo.com.gr</v>
      </c>
      <c r="I33" s="12" t="str">
        <f t="shared" si="4"/>
        <v>D</v>
      </c>
      <c r="J33" s="12" t="str">
        <f t="shared" si="5"/>
        <v>Purbrick103</v>
      </c>
      <c r="K33" s="12" t="str">
        <f>VLOOKUP(L33,'TEMP Data'!$E:$G,3)&amp;".com"&amp;vlookup($U33,'TEMP Data'!$A:$C,3)</f>
        <v>@apple.com.gr</v>
      </c>
      <c r="L33" s="29">
        <f t="shared" si="6"/>
        <v>4</v>
      </c>
      <c r="M33" s="29">
        <f t="shared" si="7"/>
        <v>103</v>
      </c>
      <c r="N33" s="12" t="str">
        <f t="shared" si="8"/>
        <v>D_</v>
      </c>
      <c r="O33" s="12" t="str">
        <f t="shared" si="9"/>
        <v>Purbrick103</v>
      </c>
      <c r="P33" s="12" t="str">
        <f>VLOOKUP(Q33,'TEMP Data'!$E:$G,3)&amp;".com"&amp;vlookup($U33,'TEMP Data'!$A:$C,3)</f>
        <v>@hotmail.com.gr</v>
      </c>
      <c r="Q33" s="29">
        <f t="shared" si="10"/>
        <v>7</v>
      </c>
      <c r="R33" s="29">
        <f t="shared" si="11"/>
        <v>1</v>
      </c>
      <c r="S33" s="30" t="str">
        <f t="shared" si="12"/>
        <v>D_Purbrick103@hotmail.com.gr</v>
      </c>
      <c r="T33" s="12" t="b">
        <f t="shared" si="13"/>
        <v>0</v>
      </c>
      <c r="U33" s="12" t="str">
        <f>vlookup(A33,PersonAccounts!$A:$N,10,false)</f>
        <v>Greece</v>
      </c>
    </row>
    <row r="34">
      <c r="A34" s="6" t="s">
        <v>209</v>
      </c>
      <c r="B34" s="7" t="str">
        <f>vlookup(F34,'TEMP Data'!$M:$P,mod(G34,4)+1)</f>
        <v>Elizabith</v>
      </c>
      <c r="C34" s="7" t="str">
        <f>VLOOKUP(A34 ,PersonAccounts!$A:$N,3)</f>
        <v>Filippov</v>
      </c>
      <c r="D34" s="7" t="str">
        <f t="shared" si="1"/>
        <v>EFilippov149@gmail.com.mx</v>
      </c>
      <c r="E34" s="7" t="str">
        <f t="shared" si="2"/>
        <v/>
      </c>
      <c r="F34" s="12" t="str">
        <f>VLOOKUP(A34 ,PersonAccounts!$A:$N,14)</f>
        <v>Elizabeth</v>
      </c>
      <c r="G34" s="29">
        <f t="shared" si="3"/>
        <v>2</v>
      </c>
      <c r="H34" s="12" t="str">
        <f>vlookup(A34,PersonAccounts!A:D,4)</f>
        <v>Elizabeth_Filippov@hotmail.com.mx</v>
      </c>
      <c r="I34" s="12" t="str">
        <f t="shared" si="4"/>
        <v>E</v>
      </c>
      <c r="J34" s="12" t="str">
        <f t="shared" si="5"/>
        <v>Filippov149</v>
      </c>
      <c r="K34" s="12" t="str">
        <f>VLOOKUP(L34,'TEMP Data'!$E:$G,3)&amp;".com"&amp;vlookup($U34,'TEMP Data'!$A:$C,3)</f>
        <v>@gmail.com.mx</v>
      </c>
      <c r="L34" s="29">
        <f t="shared" si="6"/>
        <v>1</v>
      </c>
      <c r="M34" s="29">
        <f t="shared" si="7"/>
        <v>149</v>
      </c>
      <c r="N34" s="12" t="str">
        <f t="shared" si="8"/>
        <v>E_</v>
      </c>
      <c r="O34" s="12" t="str">
        <f t="shared" si="9"/>
        <v>Filippov149</v>
      </c>
      <c r="P34" s="12" t="str">
        <f>VLOOKUP(Q34,'TEMP Data'!$E:$G,3)&amp;".com"&amp;vlookup($U34,'TEMP Data'!$A:$C,3)</f>
        <v>@hotmail.com.mx</v>
      </c>
      <c r="Q34" s="29">
        <f t="shared" si="10"/>
        <v>32</v>
      </c>
      <c r="R34" s="29">
        <f t="shared" si="11"/>
        <v>4</v>
      </c>
      <c r="S34" s="30" t="str">
        <f t="shared" si="12"/>
        <v>E_Filippov149@hotmail.com.mx</v>
      </c>
      <c r="T34" s="12" t="b">
        <f t="shared" si="13"/>
        <v>0</v>
      </c>
      <c r="U34" s="12" t="str">
        <f>vlookup(A34,PersonAccounts!$A:$N,10,false)</f>
        <v>Mexico</v>
      </c>
    </row>
    <row r="35">
      <c r="A35" s="6" t="s">
        <v>217</v>
      </c>
      <c r="B35" s="7" t="str">
        <f>vlookup(F35,'TEMP Data'!$M:$P,mod(G35,4)+1)</f>
        <v>Elizabeth</v>
      </c>
      <c r="C35" s="7" t="str">
        <f>VLOOKUP(A35 ,PersonAccounts!$A:$N,3)</f>
        <v>Standeven</v>
      </c>
      <c r="D35" s="7" t="str">
        <f t="shared" si="1"/>
        <v>Elizabeth_Standeven@aol.com.ch</v>
      </c>
      <c r="E35" s="7" t="str">
        <f t="shared" si="2"/>
        <v>EStandeven132@apple.com.ch</v>
      </c>
      <c r="F35" s="12" t="str">
        <f>VLOOKUP(A35 ,PersonAccounts!$A:$N,14)</f>
        <v>Elizabeth</v>
      </c>
      <c r="G35" s="29">
        <f t="shared" si="3"/>
        <v>4</v>
      </c>
      <c r="H35" s="12" t="str">
        <f>vlookup(A35,PersonAccounts!A:D,4)</f>
        <v>EStandeven132@apple.com.ch</v>
      </c>
      <c r="I35" s="12" t="str">
        <f t="shared" si="4"/>
        <v>Elizabeth_</v>
      </c>
      <c r="J35" s="12" t="str">
        <f t="shared" si="5"/>
        <v>Standeven</v>
      </c>
      <c r="K35" s="12" t="str">
        <f>VLOOKUP(L35,'TEMP Data'!$E:$G,3)&amp;".com"&amp;vlookup($U35,'TEMP Data'!$A:$C,3)</f>
        <v>@aol.com.ch</v>
      </c>
      <c r="L35" s="29">
        <f t="shared" si="6"/>
        <v>6</v>
      </c>
      <c r="M35" s="29">
        <f t="shared" si="7"/>
        <v>187</v>
      </c>
      <c r="N35" s="12" t="str">
        <f t="shared" si="8"/>
        <v>Elizabeth__</v>
      </c>
      <c r="O35" s="12" t="str">
        <f t="shared" si="9"/>
        <v>Standeven</v>
      </c>
      <c r="P35" s="12" t="str">
        <f>VLOOKUP(Q35,'TEMP Data'!$E:$G,3)&amp;".com"&amp;vlookup($U35,'TEMP Data'!$A:$C,3)</f>
        <v>@hotmail.com.ch</v>
      </c>
      <c r="Q35" s="29">
        <f t="shared" si="10"/>
        <v>146</v>
      </c>
      <c r="R35" s="29">
        <f t="shared" si="11"/>
        <v>1</v>
      </c>
      <c r="S35" s="30" t="str">
        <f t="shared" si="12"/>
        <v>Elizabeth__Standeven@hotmail.com.ch</v>
      </c>
      <c r="T35" s="12" t="b">
        <f t="shared" si="13"/>
        <v>0</v>
      </c>
      <c r="U35" s="12" t="str">
        <f>vlookup(A35,PersonAccounts!$A:$N,10,false)</f>
        <v>Switzerland</v>
      </c>
    </row>
    <row r="36">
      <c r="A36" s="6" t="s">
        <v>222</v>
      </c>
      <c r="B36" s="7" t="str">
        <f>vlookup(F36,'TEMP Data'!$M:$P,mod(G36,4)+1)</f>
        <v>Elizabeth</v>
      </c>
      <c r="C36" s="7" t="str">
        <f>VLOOKUP(A36 ,PersonAccounts!$A:$N,3)</f>
        <v>Shirrell</v>
      </c>
      <c r="D36" s="7" t="str">
        <f t="shared" si="1"/>
        <v>Elizabeth_Shirrell@hotmail.com.ca</v>
      </c>
      <c r="E36" s="7" t="str">
        <f t="shared" si="2"/>
        <v>EShirrell195@yahoo.com.ca</v>
      </c>
      <c r="F36" s="12" t="str">
        <f>VLOOKUP(A36 ,PersonAccounts!$A:$N,14)</f>
        <v>Elizabeth</v>
      </c>
      <c r="G36" s="29">
        <f t="shared" si="3"/>
        <v>4</v>
      </c>
      <c r="H36" s="12" t="str">
        <f>vlookup(A36,PersonAccounts!A:D,4)</f>
        <v>EShirrell195@yahoo.com.ca</v>
      </c>
      <c r="I36" s="12" t="str">
        <f t="shared" si="4"/>
        <v>Elizabeth_</v>
      </c>
      <c r="J36" s="12" t="str">
        <f t="shared" si="5"/>
        <v>Shirrell</v>
      </c>
      <c r="K36" s="12" t="str">
        <f>VLOOKUP(L36,'TEMP Data'!$E:$G,3)&amp;".com"&amp;vlookup($U36,'TEMP Data'!$A:$C,3)</f>
        <v>@hotmail.com.ca</v>
      </c>
      <c r="L36" s="29">
        <f t="shared" si="6"/>
        <v>7</v>
      </c>
      <c r="M36" s="29">
        <f t="shared" si="7"/>
        <v>85</v>
      </c>
      <c r="N36" s="12" t="str">
        <f t="shared" si="8"/>
        <v>Elizabeth__</v>
      </c>
      <c r="O36" s="12" t="str">
        <f t="shared" si="9"/>
        <v>Shirrell</v>
      </c>
      <c r="P36" s="12" t="str">
        <f>VLOOKUP(Q36,'TEMP Data'!$E:$G,3)&amp;".com"&amp;vlookup($U36,'TEMP Data'!$A:$C,3)</f>
        <v>@hotmail.com.ca</v>
      </c>
      <c r="Q36" s="29">
        <f t="shared" si="10"/>
        <v>212</v>
      </c>
      <c r="R36" s="29">
        <f t="shared" si="11"/>
        <v>1</v>
      </c>
      <c r="S36" s="30" t="str">
        <f t="shared" si="12"/>
        <v>Elizabeth__Shirrell@hotmail.com.ca</v>
      </c>
      <c r="T36" s="12" t="b">
        <f t="shared" si="13"/>
        <v>0</v>
      </c>
      <c r="U36" s="12" t="str">
        <f>vlookup(A36,PersonAccounts!$A:$N,10,false)</f>
        <v>Canada</v>
      </c>
    </row>
    <row r="37">
      <c r="A37" s="6" t="s">
        <v>230</v>
      </c>
      <c r="B37" s="7" t="str">
        <f>vlookup(F37,'TEMP Data'!$M:$P,mod(G37,4)+1)</f>
        <v>Elizabith</v>
      </c>
      <c r="C37" s="7" t="str">
        <f>VLOOKUP(A37 ,PersonAccounts!$A:$N,3)</f>
        <v>Vedenyapin</v>
      </c>
      <c r="D37" s="7" t="str">
        <f t="shared" si="1"/>
        <v>EVedenyapin239@apple.com.mx</v>
      </c>
      <c r="E37" s="7" t="str">
        <f t="shared" si="2"/>
        <v/>
      </c>
      <c r="F37" s="12" t="str">
        <f>VLOOKUP(A37 ,PersonAccounts!$A:$N,14)</f>
        <v>Elizabeth</v>
      </c>
      <c r="G37" s="29">
        <f t="shared" si="3"/>
        <v>6</v>
      </c>
      <c r="H37" s="12" t="str">
        <f>vlookup(A37,PersonAccounts!A:D,4)</f>
        <v>EVedenyapin99@yahoo.com.mx</v>
      </c>
      <c r="I37" s="12" t="str">
        <f t="shared" si="4"/>
        <v>E</v>
      </c>
      <c r="J37" s="12" t="str">
        <f t="shared" si="5"/>
        <v>Vedenyapin239</v>
      </c>
      <c r="K37" s="12" t="str">
        <f>VLOOKUP(L37,'TEMP Data'!$E:$G,3)&amp;".com"&amp;vlookup($U37,'TEMP Data'!$A:$C,3)</f>
        <v>@apple.com.mx</v>
      </c>
      <c r="L37" s="29">
        <f t="shared" si="6"/>
        <v>4</v>
      </c>
      <c r="M37" s="29">
        <f t="shared" si="7"/>
        <v>239</v>
      </c>
      <c r="N37" s="12" t="str">
        <f t="shared" si="8"/>
        <v>E_</v>
      </c>
      <c r="O37" s="12" t="str">
        <f t="shared" si="9"/>
        <v>Vedenyapin239</v>
      </c>
      <c r="P37" s="12" t="str">
        <f>VLOOKUP(Q37,'TEMP Data'!$E:$G,3)&amp;".com"&amp;vlookup($U37,'TEMP Data'!$A:$C,3)</f>
        <v>@hotmail.com.mx</v>
      </c>
      <c r="Q37" s="29">
        <f t="shared" si="10"/>
        <v>154</v>
      </c>
      <c r="R37" s="29">
        <f t="shared" si="11"/>
        <v>3</v>
      </c>
      <c r="S37" s="30" t="str">
        <f t="shared" si="12"/>
        <v>E_Vedenyapin239@hotmail.com.mx</v>
      </c>
      <c r="T37" s="12" t="b">
        <f t="shared" si="13"/>
        <v>0</v>
      </c>
      <c r="U37" s="12" t="str">
        <f>vlookup(A37,PersonAccounts!$A:$N,10,false)</f>
        <v>Mexico</v>
      </c>
    </row>
    <row r="38">
      <c r="A38" s="6" t="s">
        <v>234</v>
      </c>
      <c r="B38" s="7" t="str">
        <f>vlookup(F38,'TEMP Data'!$M:$P,mod(G38,4)+1)</f>
        <v>Emalee</v>
      </c>
      <c r="C38" s="7" t="str">
        <f>VLOOKUP(A38 ,PersonAccounts!$A:$N,3)</f>
        <v>Cessford</v>
      </c>
      <c r="D38" s="7" t="str">
        <f t="shared" si="1"/>
        <v>Emalee_Cessford@hotmail.com</v>
      </c>
      <c r="E38" s="7" t="str">
        <f t="shared" si="2"/>
        <v/>
      </c>
      <c r="F38" s="12" t="str">
        <f>VLOOKUP(A38 ,PersonAccounts!$A:$N,14)</f>
        <v>Emily</v>
      </c>
      <c r="G38" s="29">
        <f t="shared" si="3"/>
        <v>1</v>
      </c>
      <c r="H38" s="12" t="str">
        <f>vlookup(A38,PersonAccounts!A:D,4)</f>
        <v>Emily.Cessford@mail.com</v>
      </c>
      <c r="I38" s="12" t="str">
        <f t="shared" si="4"/>
        <v>Emalee_</v>
      </c>
      <c r="J38" s="12" t="str">
        <f t="shared" si="5"/>
        <v>Cessford</v>
      </c>
      <c r="K38" s="12" t="str">
        <f>VLOOKUP(L38,'TEMP Data'!$E:$G,3)&amp;".com"&amp;vlookup($U38,'TEMP Data'!$A:$C,3)</f>
        <v>@hotmail.com</v>
      </c>
      <c r="L38" s="29">
        <f t="shared" si="6"/>
        <v>10</v>
      </c>
      <c r="M38" s="29">
        <f t="shared" si="7"/>
        <v>249</v>
      </c>
      <c r="N38" s="12" t="str">
        <f t="shared" si="8"/>
        <v>Emalee__</v>
      </c>
      <c r="O38" s="12" t="str">
        <f t="shared" si="9"/>
        <v>Cessford</v>
      </c>
      <c r="P38" s="12" t="str">
        <f>VLOOKUP(Q38,'TEMP Data'!$E:$G,3)&amp;".com"&amp;vlookup($U38,'TEMP Data'!$A:$C,3)</f>
        <v>@hotmail.com</v>
      </c>
      <c r="Q38" s="29">
        <f t="shared" si="10"/>
        <v>230</v>
      </c>
      <c r="R38" s="29">
        <f t="shared" si="11"/>
        <v>2</v>
      </c>
      <c r="S38" s="30" t="str">
        <f t="shared" si="12"/>
        <v>Emalee__Cessford@hotmail.com</v>
      </c>
      <c r="T38" s="12" t="b">
        <f t="shared" si="13"/>
        <v>0</v>
      </c>
      <c r="U38" s="12" t="str">
        <f>vlookup(A38,PersonAccounts!$A:$N,10,false)</f>
        <v>United States</v>
      </c>
    </row>
    <row r="39">
      <c r="A39" s="6" t="s">
        <v>240</v>
      </c>
      <c r="B39" s="7" t="str">
        <f>vlookup(F39,'TEMP Data'!$M:$P,mod(G39,4)+1)</f>
        <v>Emmaleigh</v>
      </c>
      <c r="C39" s="7" t="str">
        <f>VLOOKUP(A39 ,PersonAccounts!$A:$N,3)</f>
        <v>Josephi</v>
      </c>
      <c r="D39" s="7" t="str">
        <f t="shared" si="1"/>
        <v>Emmaleigh_Josephi@yahoo.com.es</v>
      </c>
      <c r="E39" s="7" t="str">
        <f t="shared" si="2"/>
        <v>Emmaleigh__Josephi@hotmail.com.es</v>
      </c>
      <c r="F39" s="12" t="str">
        <f>VLOOKUP(A39 ,PersonAccounts!$A:$N,14)</f>
        <v>Emily</v>
      </c>
      <c r="G39" s="29">
        <f t="shared" si="3"/>
        <v>2</v>
      </c>
      <c r="H39" s="12" t="str">
        <f>vlookup(A39,PersonAccounts!A:D,4)</f>
        <v>Emily.Josephi@mail.com.es</v>
      </c>
      <c r="I39" s="12" t="str">
        <f t="shared" si="4"/>
        <v>Emmaleigh_</v>
      </c>
      <c r="J39" s="12" t="str">
        <f t="shared" si="5"/>
        <v>Josephi</v>
      </c>
      <c r="K39" s="12" t="str">
        <f>VLOOKUP(L39,'TEMP Data'!$E:$G,3)&amp;".com"&amp;vlookup($U39,'TEMP Data'!$A:$C,3)</f>
        <v>@yahoo.com.es</v>
      </c>
      <c r="L39" s="29">
        <f t="shared" si="6"/>
        <v>9</v>
      </c>
      <c r="M39" s="29">
        <f t="shared" si="7"/>
        <v>215</v>
      </c>
      <c r="N39" s="12" t="str">
        <f t="shared" si="8"/>
        <v>Emmaleigh__</v>
      </c>
      <c r="O39" s="12" t="str">
        <f t="shared" si="9"/>
        <v>Josephi</v>
      </c>
      <c r="P39" s="12" t="str">
        <f>VLOOKUP(Q39,'TEMP Data'!$E:$G,3)&amp;".com"&amp;vlookup($U39,'TEMP Data'!$A:$C,3)</f>
        <v>@hotmail.com.es</v>
      </c>
      <c r="Q39" s="29">
        <f t="shared" si="10"/>
        <v>209</v>
      </c>
      <c r="R39" s="29">
        <f t="shared" si="11"/>
        <v>2</v>
      </c>
      <c r="S39" s="30" t="str">
        <f t="shared" si="12"/>
        <v>Emmaleigh__Josephi@hotmail.com.es</v>
      </c>
      <c r="T39" s="12" t="b">
        <f t="shared" si="13"/>
        <v>1</v>
      </c>
      <c r="U39" s="12" t="str">
        <f>vlookup(A39,PersonAccounts!$A:$N,10,false)</f>
        <v>Spain</v>
      </c>
    </row>
    <row r="40">
      <c r="A40" s="6" t="s">
        <v>247</v>
      </c>
      <c r="B40" s="7" t="str">
        <f>vlookup(F40,'TEMP Data'!$M:$P,mod(G40,4)+1)</f>
        <v>Emalee</v>
      </c>
      <c r="C40" s="7" t="str">
        <f>VLOOKUP(A40 ,PersonAccounts!$A:$N,3)</f>
        <v>Vallery</v>
      </c>
      <c r="D40" s="7" t="str">
        <f t="shared" si="1"/>
        <v>EVallery83@outlook.com.kr</v>
      </c>
      <c r="E40" s="7" t="str">
        <f t="shared" si="2"/>
        <v/>
      </c>
      <c r="F40" s="12" t="str">
        <f>VLOOKUP(A40 ,PersonAccounts!$A:$N,14)</f>
        <v>Emily</v>
      </c>
      <c r="G40" s="29">
        <f t="shared" si="3"/>
        <v>5</v>
      </c>
      <c r="H40" s="12" t="str">
        <f>vlookup(A40,PersonAccounts!A:D,4)</f>
        <v>EVallery185@apple.com.kr</v>
      </c>
      <c r="I40" s="12" t="str">
        <f t="shared" si="4"/>
        <v>E</v>
      </c>
      <c r="J40" s="12" t="str">
        <f t="shared" si="5"/>
        <v>Vallery83</v>
      </c>
      <c r="K40" s="12" t="str">
        <f>VLOOKUP(L40,'TEMP Data'!$E:$G,3)&amp;".com"&amp;vlookup($U40,'TEMP Data'!$A:$C,3)</f>
        <v>@outlook.com.kr</v>
      </c>
      <c r="L40" s="29">
        <f t="shared" si="6"/>
        <v>2</v>
      </c>
      <c r="M40" s="29">
        <f t="shared" si="7"/>
        <v>83</v>
      </c>
      <c r="N40" s="12" t="str">
        <f t="shared" si="8"/>
        <v>E_</v>
      </c>
      <c r="O40" s="12" t="str">
        <f t="shared" si="9"/>
        <v>Vallery83</v>
      </c>
      <c r="P40" s="12" t="str">
        <f>VLOOKUP(Q40,'TEMP Data'!$E:$G,3)&amp;".com"&amp;vlookup($U40,'TEMP Data'!$A:$C,3)</f>
        <v>@hotmail.com.kr</v>
      </c>
      <c r="Q40" s="29">
        <f t="shared" si="10"/>
        <v>83</v>
      </c>
      <c r="R40" s="29">
        <f t="shared" si="11"/>
        <v>1</v>
      </c>
      <c r="S40" s="30" t="str">
        <f t="shared" si="12"/>
        <v>E_Vallery83@hotmail.com.kr</v>
      </c>
      <c r="T40" s="12" t="b">
        <f t="shared" si="13"/>
        <v>0</v>
      </c>
      <c r="U40" s="12" t="str">
        <f>vlookup(A40,PersonAccounts!$A:$N,10,false)</f>
        <v>South Korea</v>
      </c>
    </row>
    <row r="41">
      <c r="A41" s="6" t="s">
        <v>253</v>
      </c>
      <c r="B41" s="7" t="str">
        <f>vlookup(F41,'TEMP Data'!$M:$P,mod(G41,4)+1)</f>
        <v>Emalee</v>
      </c>
      <c r="C41" s="7" t="str">
        <f>VLOOKUP(A41 ,PersonAccounts!$A:$N,3)</f>
        <v>Melladew</v>
      </c>
      <c r="D41" s="7" t="str">
        <f t="shared" si="1"/>
        <v>Emalee_Melladew@hotmail.com.ca</v>
      </c>
      <c r="E41" s="7" t="str">
        <f t="shared" si="2"/>
        <v>Emalee__Melladew@hotmail.com.ca</v>
      </c>
      <c r="F41" s="12" t="str">
        <f>VLOOKUP(A41 ,PersonAccounts!$A:$N,14)</f>
        <v>Emily</v>
      </c>
      <c r="G41" s="29">
        <f t="shared" si="3"/>
        <v>9</v>
      </c>
      <c r="H41" s="12" t="str">
        <f>vlookup(A41,PersonAccounts!A:D,4)</f>
        <v>EMelladew17@gmail.com.ca</v>
      </c>
      <c r="I41" s="12" t="str">
        <f t="shared" si="4"/>
        <v>Emalee_</v>
      </c>
      <c r="J41" s="12" t="str">
        <f t="shared" si="5"/>
        <v>Melladew</v>
      </c>
      <c r="K41" s="12" t="str">
        <f>VLOOKUP(L41,'TEMP Data'!$E:$G,3)&amp;".com"&amp;vlookup($U41,'TEMP Data'!$A:$C,3)</f>
        <v>@hotmail.com.ca</v>
      </c>
      <c r="L41" s="29">
        <f t="shared" si="6"/>
        <v>10</v>
      </c>
      <c r="M41" s="29">
        <f t="shared" si="7"/>
        <v>19</v>
      </c>
      <c r="N41" s="12" t="str">
        <f t="shared" si="8"/>
        <v>Emalee__</v>
      </c>
      <c r="O41" s="12" t="str">
        <f t="shared" si="9"/>
        <v>Melladew</v>
      </c>
      <c r="P41" s="12" t="str">
        <f>VLOOKUP(Q41,'TEMP Data'!$E:$G,3)&amp;".com"&amp;vlookup($U41,'TEMP Data'!$A:$C,3)</f>
        <v>@hotmail.com.ca</v>
      </c>
      <c r="Q41" s="29">
        <f t="shared" si="10"/>
        <v>117</v>
      </c>
      <c r="R41" s="29">
        <f t="shared" si="11"/>
        <v>1</v>
      </c>
      <c r="S41" s="30" t="str">
        <f t="shared" si="12"/>
        <v>Emalee__Melladew@hotmail.com.ca</v>
      </c>
      <c r="T41" s="12" t="b">
        <f t="shared" si="13"/>
        <v>1</v>
      </c>
      <c r="U41" s="12" t="str">
        <f>vlookup(A41,PersonAccounts!$A:$N,10,false)</f>
        <v>Canada</v>
      </c>
    </row>
    <row r="42">
      <c r="A42" s="6" t="s">
        <v>257</v>
      </c>
      <c r="B42" s="7" t="str">
        <f>vlookup(F42,'TEMP Data'!$M:$P,mod(G42,4)+1)</f>
        <v>Ema</v>
      </c>
      <c r="C42" s="7" t="str">
        <f>VLOOKUP(A42 ,PersonAccounts!$A:$N,3)</f>
        <v>Pitson</v>
      </c>
      <c r="D42" s="7" t="str">
        <f t="shared" si="1"/>
        <v>Ema_Pitson@yahoo.com</v>
      </c>
      <c r="E42" s="7" t="str">
        <f t="shared" si="2"/>
        <v/>
      </c>
      <c r="F42" s="12" t="str">
        <f>VLOOKUP(A42 ,PersonAccounts!$A:$N,14)</f>
        <v>Emma</v>
      </c>
      <c r="G42" s="29">
        <f t="shared" si="3"/>
        <v>6</v>
      </c>
      <c r="H42" s="12" t="str">
        <f>vlookup(A42,PersonAccounts!A:D,4)</f>
        <v>EPitson240@gmail.com</v>
      </c>
      <c r="I42" s="12" t="str">
        <f t="shared" si="4"/>
        <v>Ema_</v>
      </c>
      <c r="J42" s="12" t="str">
        <f t="shared" si="5"/>
        <v>Pitson</v>
      </c>
      <c r="K42" s="12" t="str">
        <f>VLOOKUP(L42,'TEMP Data'!$E:$G,3)&amp;".com"&amp;vlookup($U42,'TEMP Data'!$A:$C,3)</f>
        <v>@yahoo.com</v>
      </c>
      <c r="L42" s="29">
        <f t="shared" si="6"/>
        <v>9</v>
      </c>
      <c r="M42" s="29">
        <f t="shared" si="7"/>
        <v>30</v>
      </c>
      <c r="N42" s="12" t="str">
        <f t="shared" si="8"/>
        <v>Ema__</v>
      </c>
      <c r="O42" s="12" t="str">
        <f t="shared" si="9"/>
        <v>Pitson</v>
      </c>
      <c r="P42" s="12" t="str">
        <f>VLOOKUP(Q42,'TEMP Data'!$E:$G,3)&amp;".com"&amp;vlookup($U42,'TEMP Data'!$A:$C,3)</f>
        <v>@hotmail.com</v>
      </c>
      <c r="Q42" s="29">
        <f t="shared" si="10"/>
        <v>102</v>
      </c>
      <c r="R42" s="29">
        <f t="shared" si="11"/>
        <v>4</v>
      </c>
      <c r="S42" s="30" t="str">
        <f t="shared" si="12"/>
        <v>Ema__Pitson@hotmail.com</v>
      </c>
      <c r="T42" s="12" t="b">
        <f t="shared" si="13"/>
        <v>0</v>
      </c>
      <c r="U42" s="12" t="str">
        <f>vlookup(A42,PersonAccounts!$A:$N,10,false)</f>
        <v>United States</v>
      </c>
    </row>
    <row r="43">
      <c r="A43" s="6" t="s">
        <v>263</v>
      </c>
      <c r="B43" s="7" t="str">
        <f>vlookup(F43,'TEMP Data'!$M:$P,mod(G43,4)+1)</f>
        <v>Ema</v>
      </c>
      <c r="C43" s="7" t="str">
        <f>VLOOKUP(A43 ,PersonAccounts!$A:$N,3)</f>
        <v>Lydden</v>
      </c>
      <c r="D43" s="7" t="str">
        <f t="shared" si="1"/>
        <v>Ema_Lydden@gmail.com.uk</v>
      </c>
      <c r="E43" s="7" t="str">
        <f t="shared" si="2"/>
        <v/>
      </c>
      <c r="F43" s="12" t="str">
        <f>VLOOKUP(A43 ,PersonAccounts!$A:$N,14)</f>
        <v>Emma</v>
      </c>
      <c r="G43" s="29">
        <f t="shared" si="3"/>
        <v>10</v>
      </c>
      <c r="H43" s="12" t="str">
        <f>vlookup(A43,PersonAccounts!A:D,4)</f>
        <v>Emma.Lydden@mail.com.uk</v>
      </c>
      <c r="I43" s="12" t="str">
        <f t="shared" si="4"/>
        <v>Ema_</v>
      </c>
      <c r="J43" s="12" t="str">
        <f t="shared" si="5"/>
        <v>Lydden</v>
      </c>
      <c r="K43" s="12" t="str">
        <f>VLOOKUP(L43,'TEMP Data'!$E:$G,3)&amp;".com"&amp;vlookup($U43,'TEMP Data'!$A:$C,3)</f>
        <v>@gmail.com.uk</v>
      </c>
      <c r="L43" s="29">
        <f t="shared" si="6"/>
        <v>8</v>
      </c>
      <c r="M43" s="29">
        <f t="shared" si="7"/>
        <v>26</v>
      </c>
      <c r="N43" s="12" t="str">
        <f t="shared" si="8"/>
        <v>Ema__</v>
      </c>
      <c r="O43" s="12" t="str">
        <f t="shared" si="9"/>
        <v>Lydden</v>
      </c>
      <c r="P43" s="12" t="str">
        <f>VLOOKUP(Q43,'TEMP Data'!$E:$G,3)&amp;".com"&amp;vlookup($U43,'TEMP Data'!$A:$C,3)</f>
        <v>@hotmail.com.uk</v>
      </c>
      <c r="Q43" s="29">
        <f t="shared" si="10"/>
        <v>75</v>
      </c>
      <c r="R43" s="29">
        <f t="shared" si="11"/>
        <v>1</v>
      </c>
      <c r="S43" s="30" t="str">
        <f t="shared" si="12"/>
        <v>Ema__Lydden@hotmail.com.uk</v>
      </c>
      <c r="T43" s="12" t="b">
        <f t="shared" si="13"/>
        <v>0</v>
      </c>
      <c r="U43" s="12" t="str">
        <f>vlookup(A43,PersonAccounts!$A:$N,10,false)</f>
        <v>UK</v>
      </c>
    </row>
    <row r="44">
      <c r="A44" s="6" t="s">
        <v>267</v>
      </c>
      <c r="B44" s="7" t="str">
        <f>vlookup(F44,'TEMP Data'!$M:$P,mod(G44,4)+1)</f>
        <v>Emm</v>
      </c>
      <c r="C44" s="7" t="str">
        <f>VLOOKUP(A44 ,PersonAccounts!$A:$N,3)</f>
        <v>Brunsen</v>
      </c>
      <c r="D44" s="7" t="str">
        <f t="shared" si="1"/>
        <v>Emm_Brunsen@hotmail.com</v>
      </c>
      <c r="E44" s="7" t="str">
        <f t="shared" si="2"/>
        <v>Emma_Brunsen@yahoo.com</v>
      </c>
      <c r="F44" s="12" t="str">
        <f>VLOOKUP(A44 ,PersonAccounts!$A:$N,14)</f>
        <v>Emma</v>
      </c>
      <c r="G44" s="29">
        <f t="shared" si="3"/>
        <v>7</v>
      </c>
      <c r="H44" s="12" t="str">
        <f>vlookup(A44,PersonAccounts!A:D,4)</f>
        <v>Emma_Brunsen@yahoo.com</v>
      </c>
      <c r="I44" s="12" t="str">
        <f t="shared" si="4"/>
        <v>Emm_</v>
      </c>
      <c r="J44" s="12" t="str">
        <f t="shared" si="5"/>
        <v>Brunsen</v>
      </c>
      <c r="K44" s="12" t="str">
        <f>VLOOKUP(L44,'TEMP Data'!$E:$G,3)&amp;".com"&amp;vlookup($U44,'TEMP Data'!$A:$C,3)</f>
        <v>@hotmail.com</v>
      </c>
      <c r="L44" s="29">
        <f t="shared" si="6"/>
        <v>10</v>
      </c>
      <c r="M44" s="29">
        <f t="shared" si="7"/>
        <v>243</v>
      </c>
      <c r="N44" s="12" t="str">
        <f t="shared" si="8"/>
        <v>Emm__</v>
      </c>
      <c r="O44" s="12" t="str">
        <f t="shared" si="9"/>
        <v>Brunsen</v>
      </c>
      <c r="P44" s="12" t="str">
        <f>VLOOKUP(Q44,'TEMP Data'!$E:$G,3)&amp;".com"&amp;vlookup($U44,'TEMP Data'!$A:$C,3)</f>
        <v>@hotmail.com</v>
      </c>
      <c r="Q44" s="29">
        <f t="shared" si="10"/>
        <v>38</v>
      </c>
      <c r="R44" s="29">
        <f t="shared" si="11"/>
        <v>3</v>
      </c>
      <c r="S44" s="30" t="str">
        <f t="shared" si="12"/>
        <v>Emm__Brunsen@hotmail.com</v>
      </c>
      <c r="T44" s="12" t="b">
        <f t="shared" si="13"/>
        <v>0</v>
      </c>
      <c r="U44" s="12" t="str">
        <f>vlookup(A44,PersonAccounts!$A:$N,10,false)</f>
        <v>United States</v>
      </c>
    </row>
    <row r="45">
      <c r="A45" s="6" t="s">
        <v>272</v>
      </c>
      <c r="B45" s="7" t="str">
        <f>vlookup(F45,'TEMP Data'!$M:$P,mod(G45,4)+1)</f>
        <v>Emm</v>
      </c>
      <c r="C45" s="7" t="str">
        <f>VLOOKUP(A45 ,PersonAccounts!$A:$N,3)</f>
        <v>Stritton</v>
      </c>
      <c r="D45" s="7" t="str">
        <f t="shared" si="1"/>
        <v>EStritton169@gmail.com</v>
      </c>
      <c r="E45" s="7" t="str">
        <f t="shared" si="2"/>
        <v>E_Stritton169@hotmail.com</v>
      </c>
      <c r="F45" s="12" t="str">
        <f>VLOOKUP(A45 ,PersonAccounts!$A:$N,14)</f>
        <v>Emma</v>
      </c>
      <c r="G45" s="29">
        <f t="shared" si="3"/>
        <v>3</v>
      </c>
      <c r="H45" s="12" t="str">
        <f>vlookup(A45,PersonAccounts!A:D,4)</f>
        <v>Emma_Stritton@hotmail.com</v>
      </c>
      <c r="I45" s="12" t="str">
        <f t="shared" si="4"/>
        <v>E</v>
      </c>
      <c r="J45" s="12" t="str">
        <f t="shared" si="5"/>
        <v>Stritton169</v>
      </c>
      <c r="K45" s="12" t="str">
        <f>VLOOKUP(L45,'TEMP Data'!$E:$G,3)&amp;".com"&amp;vlookup($U45,'TEMP Data'!$A:$C,3)</f>
        <v>@gmail.com</v>
      </c>
      <c r="L45" s="29">
        <f t="shared" si="6"/>
        <v>1</v>
      </c>
      <c r="M45" s="29">
        <f t="shared" si="7"/>
        <v>169</v>
      </c>
      <c r="N45" s="12" t="str">
        <f t="shared" si="8"/>
        <v>E_</v>
      </c>
      <c r="O45" s="12" t="str">
        <f t="shared" si="9"/>
        <v>Stritton169</v>
      </c>
      <c r="P45" s="12" t="str">
        <f>VLOOKUP(Q45,'TEMP Data'!$E:$G,3)&amp;".com"&amp;vlookup($U45,'TEMP Data'!$A:$C,3)</f>
        <v>@hotmail.com</v>
      </c>
      <c r="Q45" s="29">
        <f t="shared" si="10"/>
        <v>80</v>
      </c>
      <c r="R45" s="29">
        <f t="shared" si="11"/>
        <v>1</v>
      </c>
      <c r="S45" s="30" t="str">
        <f t="shared" si="12"/>
        <v>E_Stritton169@hotmail.com</v>
      </c>
      <c r="T45" s="12" t="b">
        <f t="shared" si="13"/>
        <v>1</v>
      </c>
      <c r="U45" s="12" t="str">
        <f>vlookup(A45,PersonAccounts!$A:$N,10,false)</f>
        <v>United States</v>
      </c>
    </row>
    <row r="46">
      <c r="A46" s="6" t="s">
        <v>277</v>
      </c>
      <c r="B46" s="7" t="str">
        <f>vlookup(F46,'TEMP Data'!$M:$P,mod(G46,4)+1)</f>
        <v>Eitan</v>
      </c>
      <c r="C46" s="7" t="str">
        <f>VLOOKUP(A46 ,PersonAccounts!$A:$N,3)</f>
        <v>Grigolon</v>
      </c>
      <c r="D46" s="7" t="str">
        <f t="shared" si="1"/>
        <v>Eitan.Grigolon@mail.com.jp</v>
      </c>
      <c r="E46" s="7" t="str">
        <f t="shared" si="2"/>
        <v/>
      </c>
      <c r="F46" s="12" t="str">
        <f>VLOOKUP(A46 ,PersonAccounts!$A:$N,14)</f>
        <v>Ethan</v>
      </c>
      <c r="G46" s="29">
        <f t="shared" si="3"/>
        <v>1</v>
      </c>
      <c r="H46" s="12" t="str">
        <f>vlookup(A46,PersonAccounts!A:D,4)</f>
        <v>EGrigolon15@gmail.com.jp</v>
      </c>
      <c r="I46" s="12" t="str">
        <f t="shared" si="4"/>
        <v>Eitan.</v>
      </c>
      <c r="J46" s="12" t="str">
        <f t="shared" si="5"/>
        <v>Grigolon</v>
      </c>
      <c r="K46" s="12" t="str">
        <f>VLOOKUP(L46,'TEMP Data'!$E:$G,3)&amp;".com"&amp;vlookup($U46,'TEMP Data'!$A:$C,3)</f>
        <v>@mail.com.jp</v>
      </c>
      <c r="L46" s="29">
        <f t="shared" si="6"/>
        <v>5</v>
      </c>
      <c r="M46" s="29">
        <f t="shared" si="7"/>
        <v>222</v>
      </c>
      <c r="N46" s="12" t="str">
        <f t="shared" si="8"/>
        <v>Eitan._</v>
      </c>
      <c r="O46" s="12" t="str">
        <f t="shared" si="9"/>
        <v>Grigolon</v>
      </c>
      <c r="P46" s="12" t="str">
        <f>VLOOKUP(Q46,'TEMP Data'!$E:$G,3)&amp;".com"&amp;vlookup($U46,'TEMP Data'!$A:$C,3)</f>
        <v>@hotmail.com.jp</v>
      </c>
      <c r="Q46" s="29">
        <f t="shared" si="10"/>
        <v>169</v>
      </c>
      <c r="R46" s="29">
        <f t="shared" si="11"/>
        <v>4</v>
      </c>
      <c r="S46" s="30" t="str">
        <f t="shared" si="12"/>
        <v>Eitan._Grigolon@hotmail.com.jp</v>
      </c>
      <c r="T46" s="12" t="b">
        <f t="shared" si="13"/>
        <v>0</v>
      </c>
      <c r="U46" s="12" t="str">
        <f>vlookup(A46,PersonAccounts!$A:$N,10,false)</f>
        <v>Japan</v>
      </c>
    </row>
    <row r="47">
      <c r="A47" s="6" t="s">
        <v>284</v>
      </c>
      <c r="B47" s="7" t="str">
        <f>vlookup(F47,'TEMP Data'!$M:$P,mod(G47,4)+1)</f>
        <v>Ethan</v>
      </c>
      <c r="C47" s="7" t="str">
        <f>VLOOKUP(A47 ,PersonAccounts!$A:$N,3)</f>
        <v>Legge</v>
      </c>
      <c r="D47" s="7" t="str">
        <f t="shared" si="1"/>
        <v>ELegge161@yahoo.com.fr</v>
      </c>
      <c r="E47" s="7" t="str">
        <f t="shared" si="2"/>
        <v>ELegge240@apple.com.fr</v>
      </c>
      <c r="F47" s="12" t="str">
        <f>VLOOKUP(A47 ,PersonAccounts!$A:$N,14)</f>
        <v>Ethan</v>
      </c>
      <c r="G47" s="29">
        <f t="shared" si="3"/>
        <v>4</v>
      </c>
      <c r="H47" s="12" t="str">
        <f>vlookup(A47,PersonAccounts!A:D,4)</f>
        <v>ELegge240@apple.com.fr</v>
      </c>
      <c r="I47" s="12" t="str">
        <f t="shared" si="4"/>
        <v>E</v>
      </c>
      <c r="J47" s="12" t="str">
        <f t="shared" si="5"/>
        <v>Legge161</v>
      </c>
      <c r="K47" s="12" t="str">
        <f>VLOOKUP(L47,'TEMP Data'!$E:$G,3)&amp;".com"&amp;vlookup($U47,'TEMP Data'!$A:$C,3)</f>
        <v>@yahoo.com.fr</v>
      </c>
      <c r="L47" s="29">
        <f t="shared" si="6"/>
        <v>3</v>
      </c>
      <c r="M47" s="29">
        <f t="shared" si="7"/>
        <v>161</v>
      </c>
      <c r="N47" s="12" t="str">
        <f t="shared" si="8"/>
        <v>E_</v>
      </c>
      <c r="O47" s="12" t="str">
        <f t="shared" si="9"/>
        <v>Legge161</v>
      </c>
      <c r="P47" s="12" t="str">
        <f>VLOOKUP(Q47,'TEMP Data'!$E:$G,3)&amp;".com"&amp;vlookup($U47,'TEMP Data'!$A:$C,3)</f>
        <v>@hotmail.com.fr</v>
      </c>
      <c r="Q47" s="29">
        <f t="shared" si="10"/>
        <v>159</v>
      </c>
      <c r="R47" s="29">
        <f t="shared" si="11"/>
        <v>3</v>
      </c>
      <c r="S47" s="30" t="str">
        <f t="shared" si="12"/>
        <v>E_Legge161@hotmail.com.fr</v>
      </c>
      <c r="T47" s="12" t="b">
        <f t="shared" si="13"/>
        <v>0</v>
      </c>
      <c r="U47" s="12" t="str">
        <f>vlookup(A47,PersonAccounts!$A:$N,10,false)</f>
        <v>France</v>
      </c>
    </row>
    <row r="48">
      <c r="A48" s="6" t="s">
        <v>288</v>
      </c>
      <c r="B48" s="7" t="str">
        <f>vlookup(F48,'TEMP Data'!$M:$P,mod(G48,4)+1)</f>
        <v>Athan</v>
      </c>
      <c r="C48" s="7" t="str">
        <f>VLOOKUP(A48 ,PersonAccounts!$A:$N,3)</f>
        <v>Coggan</v>
      </c>
      <c r="D48" s="7" t="str">
        <f t="shared" si="1"/>
        <v>ACoggan7@yahoo.com.kr</v>
      </c>
      <c r="E48" s="7" t="str">
        <f t="shared" si="2"/>
        <v>ECoggan92@apple.com.kr</v>
      </c>
      <c r="F48" s="12" t="str">
        <f>VLOOKUP(A48 ,PersonAccounts!$A:$N,14)</f>
        <v>Ethan</v>
      </c>
      <c r="G48" s="29">
        <f t="shared" si="3"/>
        <v>7</v>
      </c>
      <c r="H48" s="12" t="str">
        <f>vlookup(A48,PersonAccounts!A:D,4)</f>
        <v>ECoggan92@apple.com.kr</v>
      </c>
      <c r="I48" s="12" t="str">
        <f t="shared" si="4"/>
        <v>A</v>
      </c>
      <c r="J48" s="12" t="str">
        <f t="shared" si="5"/>
        <v>Coggan7</v>
      </c>
      <c r="K48" s="12" t="str">
        <f>VLOOKUP(L48,'TEMP Data'!$E:$G,3)&amp;".com"&amp;vlookup($U48,'TEMP Data'!$A:$C,3)</f>
        <v>@yahoo.com.kr</v>
      </c>
      <c r="L48" s="29">
        <f t="shared" si="6"/>
        <v>3</v>
      </c>
      <c r="M48" s="29">
        <f t="shared" si="7"/>
        <v>7</v>
      </c>
      <c r="N48" s="12" t="str">
        <f t="shared" si="8"/>
        <v>A_</v>
      </c>
      <c r="O48" s="12" t="str">
        <f t="shared" si="9"/>
        <v>Coggan7</v>
      </c>
      <c r="P48" s="12" t="str">
        <f>VLOOKUP(Q48,'TEMP Data'!$E:$G,3)&amp;".com"&amp;vlookup($U48,'TEMP Data'!$A:$C,3)</f>
        <v>@hotmail.com.kr</v>
      </c>
      <c r="Q48" s="29">
        <f t="shared" si="10"/>
        <v>187</v>
      </c>
      <c r="R48" s="29">
        <f t="shared" si="11"/>
        <v>4</v>
      </c>
      <c r="S48" s="30" t="str">
        <f t="shared" si="12"/>
        <v>A_Coggan7@hotmail.com.kr</v>
      </c>
      <c r="T48" s="12" t="b">
        <f t="shared" si="13"/>
        <v>0</v>
      </c>
      <c r="U48" s="12" t="str">
        <f>vlookup(A48,PersonAccounts!$A:$N,10,false)</f>
        <v>South Korea</v>
      </c>
    </row>
    <row r="49">
      <c r="A49" s="6" t="s">
        <v>292</v>
      </c>
      <c r="B49" s="7" t="str">
        <f>vlookup(F49,'TEMP Data'!$M:$P,mod(G49,4)+1)</f>
        <v>Athan</v>
      </c>
      <c r="C49" s="7" t="str">
        <f>VLOOKUP(A49 ,PersonAccounts!$A:$N,3)</f>
        <v>Faragher</v>
      </c>
      <c r="D49" s="7" t="str">
        <f t="shared" si="1"/>
        <v>AFaragher198@yahoo.com.pt</v>
      </c>
      <c r="E49" s="7" t="str">
        <f t="shared" si="2"/>
        <v>EFaragher215@gmail.com.pt</v>
      </c>
      <c r="F49" s="12" t="str">
        <f>VLOOKUP(A49 ,PersonAccounts!$A:$N,14)</f>
        <v>Ethan</v>
      </c>
      <c r="G49" s="29">
        <f t="shared" si="3"/>
        <v>3</v>
      </c>
      <c r="H49" s="12" t="str">
        <f>vlookup(A49,PersonAccounts!A:D,4)</f>
        <v>EFaragher215@gmail.com.pt</v>
      </c>
      <c r="I49" s="12" t="str">
        <f t="shared" si="4"/>
        <v>A</v>
      </c>
      <c r="J49" s="12" t="str">
        <f t="shared" si="5"/>
        <v>Faragher198</v>
      </c>
      <c r="K49" s="12" t="str">
        <f>VLOOKUP(L49,'TEMP Data'!$E:$G,3)&amp;".com"&amp;vlookup($U49,'TEMP Data'!$A:$C,3)</f>
        <v>@yahoo.com.pt</v>
      </c>
      <c r="L49" s="29">
        <f t="shared" si="6"/>
        <v>3</v>
      </c>
      <c r="M49" s="29">
        <f t="shared" si="7"/>
        <v>198</v>
      </c>
      <c r="N49" s="12" t="str">
        <f t="shared" si="8"/>
        <v>A_</v>
      </c>
      <c r="O49" s="12" t="str">
        <f t="shared" si="9"/>
        <v>Faragher198</v>
      </c>
      <c r="P49" s="12" t="str">
        <f>VLOOKUP(Q49,'TEMP Data'!$E:$G,3)&amp;".com"&amp;vlookup($U49,'TEMP Data'!$A:$C,3)</f>
        <v>@hotmail.com.pt</v>
      </c>
      <c r="Q49" s="29">
        <f t="shared" si="10"/>
        <v>120</v>
      </c>
      <c r="R49" s="29">
        <f t="shared" si="11"/>
        <v>3</v>
      </c>
      <c r="S49" s="30" t="str">
        <f t="shared" si="12"/>
        <v>A_Faragher198@hotmail.com.pt</v>
      </c>
      <c r="T49" s="12" t="b">
        <f t="shared" si="13"/>
        <v>0</v>
      </c>
      <c r="U49" s="12" t="str">
        <f>vlookup(A49,PersonAccounts!$A:$N,10,false)</f>
        <v>Portugal</v>
      </c>
    </row>
    <row r="50">
      <c r="A50" s="6" t="s">
        <v>299</v>
      </c>
      <c r="B50" s="7" t="str">
        <f>vlookup(F50,'TEMP Data'!$M:$P,mod(G50,4)+1)</f>
        <v>Greys</v>
      </c>
      <c r="C50" s="7" t="str">
        <f>VLOOKUP(A50 ,PersonAccounts!$A:$N,3)</f>
        <v>Armit</v>
      </c>
      <c r="D50" s="7" t="str">
        <f t="shared" si="1"/>
        <v>GArmit225@gmail.com.fr</v>
      </c>
      <c r="E50" s="7" t="str">
        <f t="shared" si="2"/>
        <v>Grace_Armit@hotmail.com.fr</v>
      </c>
      <c r="F50" s="12" t="str">
        <f>VLOOKUP(A50 ,PersonAccounts!$A:$N,14)</f>
        <v>Grace</v>
      </c>
      <c r="G50" s="29">
        <f t="shared" si="3"/>
        <v>2</v>
      </c>
      <c r="H50" s="12" t="str">
        <f>vlookup(A50,PersonAccounts!A:D,4)</f>
        <v>Grace_Armit@hotmail.com.fr</v>
      </c>
      <c r="I50" s="12" t="str">
        <f t="shared" si="4"/>
        <v>G</v>
      </c>
      <c r="J50" s="12" t="str">
        <f t="shared" si="5"/>
        <v>Armit225</v>
      </c>
      <c r="K50" s="12" t="str">
        <f>VLOOKUP(L50,'TEMP Data'!$E:$G,3)&amp;".com"&amp;vlookup($U50,'TEMP Data'!$A:$C,3)</f>
        <v>@gmail.com.fr</v>
      </c>
      <c r="L50" s="29">
        <f t="shared" si="6"/>
        <v>1</v>
      </c>
      <c r="M50" s="29">
        <f t="shared" si="7"/>
        <v>225</v>
      </c>
      <c r="N50" s="12" t="str">
        <f t="shared" si="8"/>
        <v>G_</v>
      </c>
      <c r="O50" s="12" t="str">
        <f t="shared" si="9"/>
        <v>Armit225</v>
      </c>
      <c r="P50" s="12" t="str">
        <f>VLOOKUP(Q50,'TEMP Data'!$E:$G,3)&amp;".com"&amp;vlookup($U50,'TEMP Data'!$A:$C,3)</f>
        <v>@hotmail.com.fr</v>
      </c>
      <c r="Q50" s="29">
        <f t="shared" si="10"/>
        <v>102</v>
      </c>
      <c r="R50" s="29">
        <f t="shared" si="11"/>
        <v>0</v>
      </c>
      <c r="S50" s="30" t="str">
        <f t="shared" si="12"/>
        <v>G_Armit225@hotmail.com.fr</v>
      </c>
      <c r="T50" s="12" t="b">
        <f t="shared" si="13"/>
        <v>0</v>
      </c>
      <c r="U50" s="12" t="str">
        <f>vlookup(A50,PersonAccounts!$A:$N,10,false)</f>
        <v>France</v>
      </c>
    </row>
    <row r="51">
      <c r="A51" s="6" t="s">
        <v>306</v>
      </c>
      <c r="B51" s="7" t="str">
        <f>vlookup(F51,'TEMP Data'!$M:$P,mod(G51,4)+1)</f>
        <v>Grayce</v>
      </c>
      <c r="C51" s="7" t="str">
        <f>VLOOKUP(A51 ,PersonAccounts!$A:$N,3)</f>
        <v>Gentzsch</v>
      </c>
      <c r="D51" s="7" t="str">
        <f t="shared" si="1"/>
        <v>Grayce_Gentzsch@hotmail.com.pl</v>
      </c>
      <c r="E51" s="7" t="str">
        <f t="shared" si="2"/>
        <v>Grayce__Gentzsch@hotmail.com.pl</v>
      </c>
      <c r="F51" s="12" t="str">
        <f>VLOOKUP(A51 ,PersonAccounts!$A:$N,14)</f>
        <v>Grace</v>
      </c>
      <c r="G51" s="29">
        <f t="shared" si="3"/>
        <v>9</v>
      </c>
      <c r="H51" s="12" t="str">
        <f>vlookup(A51,PersonAccounts!A:D,4)</f>
        <v>Grace_Gentzsch@gmail.com.pl</v>
      </c>
      <c r="I51" s="12" t="str">
        <f t="shared" si="4"/>
        <v>Grayce_</v>
      </c>
      <c r="J51" s="12" t="str">
        <f t="shared" si="5"/>
        <v>Gentzsch</v>
      </c>
      <c r="K51" s="12" t="str">
        <f>VLOOKUP(L51,'TEMP Data'!$E:$G,3)&amp;".com"&amp;vlookup($U51,'TEMP Data'!$A:$C,3)</f>
        <v>@hotmail.com.pl</v>
      </c>
      <c r="L51" s="29">
        <f t="shared" si="6"/>
        <v>10</v>
      </c>
      <c r="M51" s="29">
        <f t="shared" si="7"/>
        <v>9</v>
      </c>
      <c r="N51" s="12" t="str">
        <f t="shared" si="8"/>
        <v>Grayce__</v>
      </c>
      <c r="O51" s="12" t="str">
        <f t="shared" si="9"/>
        <v>Gentzsch</v>
      </c>
      <c r="P51" s="12" t="str">
        <f>VLOOKUP(Q51,'TEMP Data'!$E:$G,3)&amp;".com"&amp;vlookup($U51,'TEMP Data'!$A:$C,3)</f>
        <v>@hotmail.com.pl</v>
      </c>
      <c r="Q51" s="29">
        <f t="shared" si="10"/>
        <v>244</v>
      </c>
      <c r="R51" s="29">
        <f t="shared" si="11"/>
        <v>2</v>
      </c>
      <c r="S51" s="30" t="str">
        <f t="shared" si="12"/>
        <v>Grayce__Gentzsch@hotmail.com.pl</v>
      </c>
      <c r="T51" s="12" t="b">
        <f t="shared" si="13"/>
        <v>1</v>
      </c>
      <c r="U51" s="12" t="str">
        <f>vlookup(A51,PersonAccounts!$A:$N,10,false)</f>
        <v>Poland</v>
      </c>
    </row>
    <row r="52">
      <c r="A52" s="6" t="s">
        <v>313</v>
      </c>
      <c r="B52" s="7" t="str">
        <f>vlookup(F52,'TEMP Data'!$M:$P,mod(G52,4)+1)</f>
        <v>Grayce</v>
      </c>
      <c r="C52" s="7" t="str">
        <f>VLOOKUP(A52 ,PersonAccounts!$A:$N,3)</f>
        <v>Netherclift</v>
      </c>
      <c r="D52" s="7" t="str">
        <f t="shared" si="1"/>
        <v>GNetherclift168@yahoo.com.ru</v>
      </c>
      <c r="E52" s="7" t="str">
        <f t="shared" si="2"/>
        <v>Grace_Netherclift@gmail.com.ru</v>
      </c>
      <c r="F52" s="12" t="str">
        <f>VLOOKUP(A52 ,PersonAccounts!$A:$N,14)</f>
        <v>Grace</v>
      </c>
      <c r="G52" s="29">
        <f t="shared" si="3"/>
        <v>5</v>
      </c>
      <c r="H52" s="12" t="str">
        <f>vlookup(A52,PersonAccounts!A:D,4)</f>
        <v>Grace_Netherclift@gmail.com.ru</v>
      </c>
      <c r="I52" s="12" t="str">
        <f t="shared" si="4"/>
        <v>G</v>
      </c>
      <c r="J52" s="12" t="str">
        <f t="shared" si="5"/>
        <v>Netherclift168</v>
      </c>
      <c r="K52" s="12" t="str">
        <f>VLOOKUP(L52,'TEMP Data'!$E:$G,3)&amp;".com"&amp;vlookup($U52,'TEMP Data'!$A:$C,3)</f>
        <v>@yahoo.com.ru</v>
      </c>
      <c r="L52" s="29">
        <f t="shared" si="6"/>
        <v>3</v>
      </c>
      <c r="M52" s="29">
        <f t="shared" si="7"/>
        <v>168</v>
      </c>
      <c r="N52" s="12" t="str">
        <f t="shared" si="8"/>
        <v>G_</v>
      </c>
      <c r="O52" s="12" t="str">
        <f t="shared" si="9"/>
        <v>Netherclift168</v>
      </c>
      <c r="P52" s="12" t="str">
        <f>VLOOKUP(Q52,'TEMP Data'!$E:$G,3)&amp;".com"&amp;vlookup($U52,'TEMP Data'!$A:$C,3)</f>
        <v>@hotmail.com.ru</v>
      </c>
      <c r="Q52" s="29">
        <f t="shared" si="10"/>
        <v>108</v>
      </c>
      <c r="R52" s="29">
        <f t="shared" si="11"/>
        <v>3</v>
      </c>
      <c r="S52" s="30" t="str">
        <f t="shared" si="12"/>
        <v>G_Netherclift168@hotmail.com.ru</v>
      </c>
      <c r="T52" s="12" t="b">
        <f t="shared" si="13"/>
        <v>0</v>
      </c>
      <c r="U52" s="12" t="str">
        <f>vlookup(A52,PersonAccounts!$A:$N,10,false)</f>
        <v>Russia</v>
      </c>
    </row>
    <row r="53">
      <c r="A53" s="6" t="s">
        <v>319</v>
      </c>
      <c r="B53" s="7" t="str">
        <f>vlookup(F53,'TEMP Data'!$M:$P,mod(G53,4)+1)</f>
        <v>Grayce</v>
      </c>
      <c r="C53" s="7" t="str">
        <f>VLOOKUP(A53 ,PersonAccounts!$A:$N,3)</f>
        <v>Nerheny</v>
      </c>
      <c r="D53" s="7" t="str">
        <f t="shared" si="1"/>
        <v>Grayce_Nerheny@gmail.com.at</v>
      </c>
      <c r="E53" s="7" t="str">
        <f t="shared" si="2"/>
        <v>GNerheny140@yahoo.com.at</v>
      </c>
      <c r="F53" s="12" t="str">
        <f>VLOOKUP(A53 ,PersonAccounts!$A:$N,14)</f>
        <v>Grace</v>
      </c>
      <c r="G53" s="29">
        <f t="shared" si="3"/>
        <v>5</v>
      </c>
      <c r="H53" s="12" t="str">
        <f>vlookup(A53,PersonAccounts!A:D,4)</f>
        <v>GNerheny140@yahoo.com.at</v>
      </c>
      <c r="I53" s="12" t="str">
        <f t="shared" si="4"/>
        <v>Grayce_</v>
      </c>
      <c r="J53" s="12" t="str">
        <f t="shared" si="5"/>
        <v>Nerheny</v>
      </c>
      <c r="K53" s="12" t="str">
        <f>VLOOKUP(L53,'TEMP Data'!$E:$G,3)&amp;".com"&amp;vlookup($U53,'TEMP Data'!$A:$C,3)</f>
        <v>@gmail.com.at</v>
      </c>
      <c r="L53" s="29">
        <f t="shared" si="6"/>
        <v>8</v>
      </c>
      <c r="M53" s="29">
        <f t="shared" si="7"/>
        <v>201</v>
      </c>
      <c r="N53" s="12" t="str">
        <f t="shared" si="8"/>
        <v>Grayce__</v>
      </c>
      <c r="O53" s="12" t="str">
        <f t="shared" si="9"/>
        <v>Nerheny</v>
      </c>
      <c r="P53" s="12" t="str">
        <f>VLOOKUP(Q53,'TEMP Data'!$E:$G,3)&amp;".com"&amp;vlookup($U53,'TEMP Data'!$A:$C,3)</f>
        <v>@hotmail.com.at</v>
      </c>
      <c r="Q53" s="29">
        <f t="shared" si="10"/>
        <v>151</v>
      </c>
      <c r="R53" s="29">
        <f t="shared" si="11"/>
        <v>3</v>
      </c>
      <c r="S53" s="30" t="str">
        <f t="shared" si="12"/>
        <v>Grayce__Nerheny@hotmail.com.at</v>
      </c>
      <c r="T53" s="12" t="b">
        <f t="shared" si="13"/>
        <v>0</v>
      </c>
      <c r="U53" s="12" t="str">
        <f>vlookup(A53,PersonAccounts!$A:$N,10,false)</f>
        <v>Austria</v>
      </c>
    </row>
    <row r="54">
      <c r="A54" s="6" t="s">
        <v>324</v>
      </c>
      <c r="B54" s="7" t="str">
        <f>vlookup(F54,'TEMP Data'!$M:$P,mod(G54,4)+1)</f>
        <v>Isabella</v>
      </c>
      <c r="C54" s="7" t="str">
        <f>VLOOKUP(A54 ,PersonAccounts!$A:$N,3)</f>
        <v>Pearce</v>
      </c>
      <c r="D54" s="7" t="str">
        <f t="shared" si="1"/>
        <v>Isabella_Pearce@hotmail.com.pt</v>
      </c>
      <c r="E54" s="7" t="str">
        <f t="shared" si="2"/>
        <v/>
      </c>
      <c r="F54" s="12" t="str">
        <f>VLOOKUP(A54 ,PersonAccounts!$A:$N,14)</f>
        <v>Isabella</v>
      </c>
      <c r="G54" s="29">
        <f t="shared" si="3"/>
        <v>8</v>
      </c>
      <c r="H54" s="12" t="str">
        <f>vlookup(A54,PersonAccounts!A:D,4)</f>
        <v>Isabella_Pearce@hotmail.com.pt</v>
      </c>
      <c r="I54" s="12" t="str">
        <f t="shared" si="4"/>
        <v>Isabella_</v>
      </c>
      <c r="J54" s="12" t="str">
        <f t="shared" si="5"/>
        <v>Pearce</v>
      </c>
      <c r="K54" s="12" t="str">
        <f>VLOOKUP(L54,'TEMP Data'!$E:$G,3)&amp;".com"&amp;vlookup($U54,'TEMP Data'!$A:$C,3)</f>
        <v>@hotmail.com.pt</v>
      </c>
      <c r="L54" s="29">
        <f t="shared" si="6"/>
        <v>10</v>
      </c>
      <c r="M54" s="29">
        <f t="shared" si="7"/>
        <v>104</v>
      </c>
      <c r="N54" s="12" t="str">
        <f t="shared" si="8"/>
        <v>Isabella__</v>
      </c>
      <c r="O54" s="12" t="str">
        <f t="shared" si="9"/>
        <v>Pearce</v>
      </c>
      <c r="P54" s="12" t="str">
        <f>VLOOKUP(Q54,'TEMP Data'!$E:$G,3)&amp;".com"&amp;vlookup($U54,'TEMP Data'!$A:$C,3)</f>
        <v>@hotmail.com.pt</v>
      </c>
      <c r="Q54" s="29">
        <f t="shared" si="10"/>
        <v>25</v>
      </c>
      <c r="R54" s="29">
        <f t="shared" si="11"/>
        <v>2</v>
      </c>
      <c r="S54" s="30" t="str">
        <f t="shared" si="12"/>
        <v>Isabella__Pearce@hotmail.com.pt</v>
      </c>
      <c r="T54" s="12" t="b">
        <f t="shared" si="13"/>
        <v>0</v>
      </c>
      <c r="U54" s="12" t="str">
        <f>vlookup(A54,PersonAccounts!$A:$N,10,false)</f>
        <v>Portugal</v>
      </c>
    </row>
    <row r="55">
      <c r="A55" s="6" t="s">
        <v>330</v>
      </c>
      <c r="B55" s="7" t="str">
        <f>vlookup(F55,'TEMP Data'!$M:$P,mod(G55,4)+1)</f>
        <v>Ysabella</v>
      </c>
      <c r="C55" s="7" t="str">
        <f>VLOOKUP(A55 ,PersonAccounts!$A:$N,3)</f>
        <v>Braddick</v>
      </c>
      <c r="D55" s="7" t="str">
        <f t="shared" si="1"/>
        <v>Ysabella_Braddick@hotmail.com</v>
      </c>
      <c r="E55" s="7" t="str">
        <f t="shared" si="2"/>
        <v>Isabella_Braddick@hotmail.com</v>
      </c>
      <c r="F55" s="12" t="str">
        <f>VLOOKUP(A55 ,PersonAccounts!$A:$N,14)</f>
        <v>Isabella</v>
      </c>
      <c r="G55" s="29">
        <f t="shared" si="3"/>
        <v>7</v>
      </c>
      <c r="H55" s="12" t="str">
        <f>vlookup(A55,PersonAccounts!A:D,4)</f>
        <v>Isabella_Braddick@hotmail.com</v>
      </c>
      <c r="I55" s="12" t="str">
        <f t="shared" si="4"/>
        <v>Ysabella_</v>
      </c>
      <c r="J55" s="12" t="str">
        <f t="shared" si="5"/>
        <v>Braddick</v>
      </c>
      <c r="K55" s="12" t="str">
        <f>VLOOKUP(L55,'TEMP Data'!$E:$G,3)&amp;".com"&amp;vlookup($U55,'TEMP Data'!$A:$C,3)</f>
        <v>@hotmail.com</v>
      </c>
      <c r="L55" s="29">
        <f t="shared" si="6"/>
        <v>10</v>
      </c>
      <c r="M55" s="29">
        <f t="shared" si="7"/>
        <v>200</v>
      </c>
      <c r="N55" s="12" t="str">
        <f t="shared" si="8"/>
        <v>Ysabella__</v>
      </c>
      <c r="O55" s="12" t="str">
        <f t="shared" si="9"/>
        <v>Braddick</v>
      </c>
      <c r="P55" s="12" t="str">
        <f>VLOOKUP(Q55,'TEMP Data'!$E:$G,3)&amp;".com"&amp;vlookup($U55,'TEMP Data'!$A:$C,3)</f>
        <v>@hotmail.com</v>
      </c>
      <c r="Q55" s="29">
        <f t="shared" si="10"/>
        <v>27</v>
      </c>
      <c r="R55" s="29">
        <f t="shared" si="11"/>
        <v>0</v>
      </c>
      <c r="S55" s="30" t="str">
        <f t="shared" si="12"/>
        <v>Ysabella__Braddick@hotmail.com</v>
      </c>
      <c r="T55" s="12" t="b">
        <f t="shared" si="13"/>
        <v>0</v>
      </c>
      <c r="U55" s="12" t="str">
        <f>vlookup(A55,PersonAccounts!$A:$N,10,false)</f>
        <v>United States</v>
      </c>
    </row>
    <row r="56">
      <c r="A56" s="6" t="s">
        <v>334</v>
      </c>
      <c r="B56" s="7" t="str">
        <f>vlookup(F56,'TEMP Data'!$M:$P,mod(G56,4)+1)</f>
        <v>Isabella</v>
      </c>
      <c r="C56" s="7" t="str">
        <f>VLOOKUP(A56 ,PersonAccounts!$A:$N,3)</f>
        <v>Sayre</v>
      </c>
      <c r="D56" s="7" t="str">
        <f t="shared" si="1"/>
        <v>ISayre179@apple.com.uk</v>
      </c>
      <c r="E56" s="7" t="str">
        <f t="shared" si="2"/>
        <v/>
      </c>
      <c r="F56" s="12" t="str">
        <f>VLOOKUP(A56 ,PersonAccounts!$A:$N,14)</f>
        <v>Isabella</v>
      </c>
      <c r="G56" s="29">
        <f t="shared" si="3"/>
        <v>4</v>
      </c>
      <c r="H56" s="12" t="str">
        <f>vlookup(A56,PersonAccounts!A:D,4)</f>
        <v>Isabella_Sayre@hotmail.com.uk</v>
      </c>
      <c r="I56" s="12" t="str">
        <f t="shared" si="4"/>
        <v>I</v>
      </c>
      <c r="J56" s="12" t="str">
        <f t="shared" si="5"/>
        <v>Sayre179</v>
      </c>
      <c r="K56" s="12" t="str">
        <f>VLOOKUP(L56,'TEMP Data'!$E:$G,3)&amp;".com"&amp;vlookup($U56,'TEMP Data'!$A:$C,3)</f>
        <v>@apple.com.uk</v>
      </c>
      <c r="L56" s="29">
        <f t="shared" si="6"/>
        <v>4</v>
      </c>
      <c r="M56" s="29">
        <f t="shared" si="7"/>
        <v>179</v>
      </c>
      <c r="N56" s="12" t="str">
        <f t="shared" si="8"/>
        <v>I_</v>
      </c>
      <c r="O56" s="12" t="str">
        <f t="shared" si="9"/>
        <v>Sayre179</v>
      </c>
      <c r="P56" s="12" t="str">
        <f>VLOOKUP(Q56,'TEMP Data'!$E:$G,3)&amp;".com"&amp;vlookup($U56,'TEMP Data'!$A:$C,3)</f>
        <v>@hotmail.com.uk</v>
      </c>
      <c r="Q56" s="29">
        <f t="shared" si="10"/>
        <v>23</v>
      </c>
      <c r="R56" s="29">
        <f t="shared" si="11"/>
        <v>4</v>
      </c>
      <c r="S56" s="30" t="str">
        <f t="shared" si="12"/>
        <v>I_Sayre179@hotmail.com.uk</v>
      </c>
      <c r="T56" s="12" t="b">
        <f t="shared" si="13"/>
        <v>0</v>
      </c>
      <c r="U56" s="12" t="str">
        <f>vlookup(A56,PersonAccounts!$A:$N,10,false)</f>
        <v>United Kingdom</v>
      </c>
    </row>
    <row r="57">
      <c r="A57" s="6" t="s">
        <v>338</v>
      </c>
      <c r="B57" s="7" t="str">
        <f>vlookup(F57,'TEMP Data'!$M:$P,mod(G57,4)+1)</f>
        <v>Isabela</v>
      </c>
      <c r="C57" s="7" t="str">
        <f>VLOOKUP(A57 ,PersonAccounts!$A:$N,3)</f>
        <v>Hoyles</v>
      </c>
      <c r="D57" s="7" t="str">
        <f t="shared" si="1"/>
        <v>Isabela_Hoyles@gmail.com.uk</v>
      </c>
      <c r="E57" s="7" t="str">
        <f t="shared" si="2"/>
        <v>IHoyles106@gmail.com.uk</v>
      </c>
      <c r="F57" s="12" t="str">
        <f>VLOOKUP(A57 ,PersonAccounts!$A:$N,14)</f>
        <v>Isabella</v>
      </c>
      <c r="G57" s="29">
        <f t="shared" si="3"/>
        <v>2</v>
      </c>
      <c r="H57" s="12" t="str">
        <f>vlookup(A57,PersonAccounts!A:D,4)</f>
        <v>IHoyles106@gmail.com.uk</v>
      </c>
      <c r="I57" s="12" t="str">
        <f t="shared" si="4"/>
        <v>Isabela_</v>
      </c>
      <c r="J57" s="12" t="str">
        <f t="shared" si="5"/>
        <v>Hoyles</v>
      </c>
      <c r="K57" s="12" t="str">
        <f>VLOOKUP(L57,'TEMP Data'!$E:$G,3)&amp;".com"&amp;vlookup($U57,'TEMP Data'!$A:$C,3)</f>
        <v>@gmail.com.uk</v>
      </c>
      <c r="L57" s="29">
        <f t="shared" si="6"/>
        <v>8</v>
      </c>
      <c r="M57" s="29">
        <f t="shared" si="7"/>
        <v>128</v>
      </c>
      <c r="N57" s="12" t="str">
        <f t="shared" si="8"/>
        <v>Isabela__</v>
      </c>
      <c r="O57" s="12" t="str">
        <f t="shared" si="9"/>
        <v>Hoyles</v>
      </c>
      <c r="P57" s="12" t="str">
        <f>VLOOKUP(Q57,'TEMP Data'!$E:$G,3)&amp;".com"&amp;vlookup($U57,'TEMP Data'!$A:$C,3)</f>
        <v>@hotmail.com.uk</v>
      </c>
      <c r="Q57" s="29">
        <f t="shared" si="10"/>
        <v>113</v>
      </c>
      <c r="R57" s="29">
        <f t="shared" si="11"/>
        <v>3</v>
      </c>
      <c r="S57" s="30" t="str">
        <f t="shared" si="12"/>
        <v>Isabela__Hoyles@hotmail.com.uk</v>
      </c>
      <c r="T57" s="12" t="b">
        <f t="shared" si="13"/>
        <v>0</v>
      </c>
      <c r="U57" s="12" t="str">
        <f>vlookup(A57,PersonAccounts!$A:$N,10,false)</f>
        <v>United Kingdom</v>
      </c>
    </row>
    <row r="58">
      <c r="A58" s="6" t="s">
        <v>342</v>
      </c>
      <c r="B58" s="7" t="str">
        <f>vlookup(F58,'TEMP Data'!$M:$P,mod(G58,4)+1)</f>
        <v>Jaims</v>
      </c>
      <c r="C58" s="7" t="str">
        <f>VLOOKUP(A58 ,PersonAccounts!$A:$N,3)</f>
        <v>Busk</v>
      </c>
      <c r="D58" s="7" t="str">
        <f t="shared" si="1"/>
        <v>Jaims_Busk@yahoo.com.es</v>
      </c>
      <c r="E58" s="7" t="str">
        <f t="shared" si="2"/>
        <v>JBusk187@outlook.com.es</v>
      </c>
      <c r="F58" s="12" t="str">
        <f>VLOOKUP(A58 ,PersonAccounts!$A:$N,14)</f>
        <v>James</v>
      </c>
      <c r="G58" s="29">
        <f t="shared" si="3"/>
        <v>6</v>
      </c>
      <c r="H58" s="12" t="str">
        <f>vlookup(A58,PersonAccounts!A:D,4)</f>
        <v>JBusk187@outlook.com.es</v>
      </c>
      <c r="I58" s="12" t="str">
        <f t="shared" si="4"/>
        <v>Jaims_</v>
      </c>
      <c r="J58" s="12" t="str">
        <f t="shared" si="5"/>
        <v>Busk</v>
      </c>
      <c r="K58" s="12" t="str">
        <f>VLOOKUP(L58,'TEMP Data'!$E:$G,3)&amp;".com"&amp;vlookup($U58,'TEMP Data'!$A:$C,3)</f>
        <v>@yahoo.com.es</v>
      </c>
      <c r="L58" s="29">
        <f t="shared" si="6"/>
        <v>9</v>
      </c>
      <c r="M58" s="29">
        <f t="shared" si="7"/>
        <v>79</v>
      </c>
      <c r="N58" s="12" t="str">
        <f t="shared" si="8"/>
        <v>Jaims__</v>
      </c>
      <c r="O58" s="12" t="str">
        <f t="shared" si="9"/>
        <v>Busk</v>
      </c>
      <c r="P58" s="12" t="str">
        <f>VLOOKUP(Q58,'TEMP Data'!$E:$G,3)&amp;".com"&amp;vlookup($U58,'TEMP Data'!$A:$C,3)</f>
        <v>@hotmail.com.es</v>
      </c>
      <c r="Q58" s="29">
        <f t="shared" si="10"/>
        <v>175</v>
      </c>
      <c r="R58" s="29">
        <f t="shared" si="11"/>
        <v>1</v>
      </c>
      <c r="S58" s="30" t="str">
        <f t="shared" si="12"/>
        <v>Jaims__Busk@hotmail.com.es</v>
      </c>
      <c r="T58" s="12" t="b">
        <f t="shared" si="13"/>
        <v>0</v>
      </c>
      <c r="U58" s="12" t="str">
        <f>vlookup(A58,PersonAccounts!$A:$N,10,false)</f>
        <v>Spain</v>
      </c>
    </row>
    <row r="59">
      <c r="A59" s="6" t="s">
        <v>349</v>
      </c>
      <c r="B59" s="7" t="str">
        <f>vlookup(F59,'TEMP Data'!$M:$P,mod(G59,4)+1)</f>
        <v>James</v>
      </c>
      <c r="C59" s="7" t="str">
        <f>VLOOKUP(A59 ,PersonAccounts!$A:$N,3)</f>
        <v>Dwire</v>
      </c>
      <c r="D59" s="7" t="str">
        <f t="shared" si="1"/>
        <v>James_Dwire@aol.com.no</v>
      </c>
      <c r="E59" s="7" t="str">
        <f t="shared" si="2"/>
        <v/>
      </c>
      <c r="F59" s="12" t="str">
        <f>VLOOKUP(A59 ,PersonAccounts!$A:$N,14)</f>
        <v>James</v>
      </c>
      <c r="G59" s="29">
        <f t="shared" si="3"/>
        <v>4</v>
      </c>
      <c r="H59" s="12" t="str">
        <f>vlookup(A59,PersonAccounts!A:D,4)</f>
        <v>James.Dwire@mail.com.no</v>
      </c>
      <c r="I59" s="12" t="str">
        <f t="shared" si="4"/>
        <v>James_</v>
      </c>
      <c r="J59" s="12" t="str">
        <f t="shared" si="5"/>
        <v>Dwire</v>
      </c>
      <c r="K59" s="12" t="str">
        <f>VLOOKUP(L59,'TEMP Data'!$E:$G,3)&amp;".com"&amp;vlookup($U59,'TEMP Data'!$A:$C,3)</f>
        <v>@aol.com.no</v>
      </c>
      <c r="L59" s="29">
        <f t="shared" si="6"/>
        <v>6</v>
      </c>
      <c r="M59" s="29">
        <f t="shared" si="7"/>
        <v>91</v>
      </c>
      <c r="N59" s="12" t="str">
        <f t="shared" si="8"/>
        <v>James__</v>
      </c>
      <c r="O59" s="12" t="str">
        <f t="shared" si="9"/>
        <v>Dwire</v>
      </c>
      <c r="P59" s="12" t="str">
        <f>VLOOKUP(Q59,'TEMP Data'!$E:$G,3)&amp;".com"&amp;vlookup($U59,'TEMP Data'!$A:$C,3)</f>
        <v>@hotmail.com.no</v>
      </c>
      <c r="Q59" s="29">
        <f t="shared" si="10"/>
        <v>123</v>
      </c>
      <c r="R59" s="29">
        <f t="shared" si="11"/>
        <v>2</v>
      </c>
      <c r="S59" s="30" t="str">
        <f t="shared" si="12"/>
        <v>James__Dwire@hotmail.com.no</v>
      </c>
      <c r="T59" s="12" t="b">
        <f t="shared" si="13"/>
        <v>0</v>
      </c>
      <c r="U59" s="12" t="str">
        <f>vlookup(A59,PersonAccounts!$A:$N,10,false)</f>
        <v>Norway</v>
      </c>
    </row>
    <row r="60">
      <c r="A60" s="6" t="s">
        <v>354</v>
      </c>
      <c r="B60" s="7" t="str">
        <f>vlookup(F60,'TEMP Data'!$M:$P,mod(G60,4)+1)</f>
        <v>Jaymes</v>
      </c>
      <c r="C60" s="7" t="str">
        <f>VLOOKUP(A60 ,PersonAccounts!$A:$N,3)</f>
        <v>Jaye</v>
      </c>
      <c r="D60" s="7" t="str">
        <f t="shared" si="1"/>
        <v>JJaye147@apple.com.pt</v>
      </c>
      <c r="E60" s="7" t="str">
        <f t="shared" si="2"/>
        <v/>
      </c>
      <c r="F60" s="12" t="str">
        <f>VLOOKUP(A60 ,PersonAccounts!$A:$N,14)</f>
        <v>James</v>
      </c>
      <c r="G60" s="29">
        <f t="shared" si="3"/>
        <v>9</v>
      </c>
      <c r="H60" s="12" t="str">
        <f>vlookup(A60,PersonAccounts!A:D,4)</f>
        <v>James.Jaye@mail.com.pt</v>
      </c>
      <c r="I60" s="12" t="str">
        <f t="shared" si="4"/>
        <v>J</v>
      </c>
      <c r="J60" s="12" t="str">
        <f t="shared" si="5"/>
        <v>Jaye147</v>
      </c>
      <c r="K60" s="12" t="str">
        <f>VLOOKUP(L60,'TEMP Data'!$E:$G,3)&amp;".com"&amp;vlookup($U60,'TEMP Data'!$A:$C,3)</f>
        <v>@apple.com.pt</v>
      </c>
      <c r="L60" s="29">
        <f t="shared" si="6"/>
        <v>4</v>
      </c>
      <c r="M60" s="29">
        <f t="shared" si="7"/>
        <v>147</v>
      </c>
      <c r="N60" s="12" t="str">
        <f t="shared" si="8"/>
        <v>J_</v>
      </c>
      <c r="O60" s="12" t="str">
        <f t="shared" si="9"/>
        <v>Jaye147</v>
      </c>
      <c r="P60" s="12" t="str">
        <f>VLOOKUP(Q60,'TEMP Data'!$E:$G,3)&amp;".com"&amp;vlookup($U60,'TEMP Data'!$A:$C,3)</f>
        <v>@hotmail.com.pt</v>
      </c>
      <c r="Q60" s="29">
        <f t="shared" si="10"/>
        <v>189</v>
      </c>
      <c r="R60" s="29">
        <f t="shared" si="11"/>
        <v>3</v>
      </c>
      <c r="S60" s="30" t="str">
        <f t="shared" si="12"/>
        <v>J_Jaye147@hotmail.com.pt</v>
      </c>
      <c r="T60" s="12" t="b">
        <f t="shared" si="13"/>
        <v>0</v>
      </c>
      <c r="U60" s="12" t="str">
        <f>vlookup(A60,PersonAccounts!$A:$N,10,false)</f>
        <v>Portugal</v>
      </c>
    </row>
    <row r="61">
      <c r="A61" s="6" t="s">
        <v>357</v>
      </c>
      <c r="B61" s="7" t="str">
        <f>vlookup(F61,'TEMP Data'!$M:$P,mod(G61,4)+1)</f>
        <v>Jaymes</v>
      </c>
      <c r="C61" s="7" t="str">
        <f>VLOOKUP(A61 ,PersonAccounts!$A:$N,3)</f>
        <v>Harmes</v>
      </c>
      <c r="D61" s="7" t="str">
        <f t="shared" si="1"/>
        <v>JHarmes145@yahoo.com</v>
      </c>
      <c r="E61" s="7" t="str">
        <f t="shared" si="2"/>
        <v>JHarmes80@yahoo.com</v>
      </c>
      <c r="F61" s="12" t="str">
        <f>VLOOKUP(A61 ,PersonAccounts!$A:$N,14)</f>
        <v>James</v>
      </c>
      <c r="G61" s="29">
        <f t="shared" si="3"/>
        <v>5</v>
      </c>
      <c r="H61" s="12" t="str">
        <f>vlookup(A61,PersonAccounts!A:D,4)</f>
        <v>JHarmes80@yahoo.com</v>
      </c>
      <c r="I61" s="12" t="str">
        <f t="shared" si="4"/>
        <v>J</v>
      </c>
      <c r="J61" s="12" t="str">
        <f t="shared" si="5"/>
        <v>Harmes145</v>
      </c>
      <c r="K61" s="12" t="str">
        <f>VLOOKUP(L61,'TEMP Data'!$E:$G,3)&amp;".com"&amp;vlookup($U61,'TEMP Data'!$A:$C,3)</f>
        <v>@yahoo.com</v>
      </c>
      <c r="L61" s="29">
        <f t="shared" si="6"/>
        <v>3</v>
      </c>
      <c r="M61" s="29">
        <f t="shared" si="7"/>
        <v>145</v>
      </c>
      <c r="N61" s="12" t="str">
        <f t="shared" si="8"/>
        <v>J_</v>
      </c>
      <c r="O61" s="12" t="str">
        <f t="shared" si="9"/>
        <v>Harmes145</v>
      </c>
      <c r="P61" s="12" t="str">
        <f>VLOOKUP(Q61,'TEMP Data'!$E:$G,3)&amp;".com"&amp;vlookup($U61,'TEMP Data'!$A:$C,3)</f>
        <v>@hotmail.com</v>
      </c>
      <c r="Q61" s="29">
        <f t="shared" si="10"/>
        <v>136</v>
      </c>
      <c r="R61" s="29">
        <f t="shared" si="11"/>
        <v>1</v>
      </c>
      <c r="S61" s="30" t="str">
        <f t="shared" si="12"/>
        <v>J_Harmes145@hotmail.com</v>
      </c>
      <c r="T61" s="12" t="b">
        <f t="shared" si="13"/>
        <v>0</v>
      </c>
      <c r="U61" s="12" t="str">
        <f>vlookup(A61,PersonAccounts!$A:$N,10,false)</f>
        <v>United States</v>
      </c>
    </row>
    <row r="62">
      <c r="A62" s="6" t="s">
        <v>361</v>
      </c>
      <c r="B62" s="7" t="str">
        <f>vlookup(F62,'TEMP Data'!$M:$P,mod(G62,4)+1)</f>
        <v>Josif</v>
      </c>
      <c r="C62" s="7" t="str">
        <f>VLOOKUP(A62 ,PersonAccounts!$A:$N,3)</f>
        <v>Reford</v>
      </c>
      <c r="D62" s="7" t="str">
        <f t="shared" si="1"/>
        <v>JReford239@apple.com.ru</v>
      </c>
      <c r="E62" s="7" t="str">
        <f t="shared" si="2"/>
        <v>JReford159@outlook.com.ru</v>
      </c>
      <c r="F62" s="12" t="str">
        <f>VLOOKUP(A62 ,PersonAccounts!$A:$N,14)</f>
        <v>Joseph</v>
      </c>
      <c r="G62" s="29">
        <f t="shared" si="3"/>
        <v>3</v>
      </c>
      <c r="H62" s="12" t="str">
        <f>vlookup(A62,PersonAccounts!A:D,4)</f>
        <v>JReford159@outlook.com.ru</v>
      </c>
      <c r="I62" s="12" t="str">
        <f t="shared" si="4"/>
        <v>J</v>
      </c>
      <c r="J62" s="12" t="str">
        <f t="shared" si="5"/>
        <v>Reford239</v>
      </c>
      <c r="K62" s="12" t="str">
        <f>VLOOKUP(L62,'TEMP Data'!$E:$G,3)&amp;".com"&amp;vlookup($U62,'TEMP Data'!$A:$C,3)</f>
        <v>@apple.com.ru</v>
      </c>
      <c r="L62" s="29">
        <f t="shared" si="6"/>
        <v>4</v>
      </c>
      <c r="M62" s="29">
        <f t="shared" si="7"/>
        <v>239</v>
      </c>
      <c r="N62" s="12" t="str">
        <f t="shared" si="8"/>
        <v>J_</v>
      </c>
      <c r="O62" s="12" t="str">
        <f t="shared" si="9"/>
        <v>Reford239</v>
      </c>
      <c r="P62" s="12" t="str">
        <f>VLOOKUP(Q62,'TEMP Data'!$E:$G,3)&amp;".com"&amp;vlookup($U62,'TEMP Data'!$A:$C,3)</f>
        <v>@hotmail.com.ru</v>
      </c>
      <c r="Q62" s="29">
        <f t="shared" si="10"/>
        <v>12</v>
      </c>
      <c r="R62" s="29">
        <f t="shared" si="11"/>
        <v>2</v>
      </c>
      <c r="S62" s="30" t="str">
        <f t="shared" si="12"/>
        <v>J_Reford239@hotmail.com.ru</v>
      </c>
      <c r="T62" s="12" t="b">
        <f t="shared" si="13"/>
        <v>0</v>
      </c>
      <c r="U62" s="12" t="str">
        <f>vlookup(A62,PersonAccounts!$A:$N,10,false)</f>
        <v>Russia</v>
      </c>
    </row>
    <row r="63">
      <c r="A63" s="6" t="s">
        <v>366</v>
      </c>
      <c r="B63" s="7" t="str">
        <f>vlookup(F63,'TEMP Data'!$M:$P,mod(G63,4)+1)</f>
        <v>Josef</v>
      </c>
      <c r="C63" s="7" t="str">
        <f>VLOOKUP(A63 ,PersonAccounts!$A:$N,3)</f>
        <v>Yockley</v>
      </c>
      <c r="D63" s="7" t="str">
        <f t="shared" si="1"/>
        <v>JYockley223@gmail.com</v>
      </c>
      <c r="E63" s="7" t="str">
        <f t="shared" si="2"/>
        <v/>
      </c>
      <c r="F63" s="12" t="str">
        <f>VLOOKUP(A63 ,PersonAccounts!$A:$N,14)</f>
        <v>Joseph</v>
      </c>
      <c r="G63" s="29">
        <f t="shared" si="3"/>
        <v>9</v>
      </c>
      <c r="H63" s="12" t="str">
        <f>vlookup(A63,PersonAccounts!A:D,4)</f>
        <v>Joseph.Yockley@mail.com</v>
      </c>
      <c r="I63" s="12" t="str">
        <f t="shared" si="4"/>
        <v>J</v>
      </c>
      <c r="J63" s="12" t="str">
        <f t="shared" si="5"/>
        <v>Yockley223</v>
      </c>
      <c r="K63" s="12" t="str">
        <f>VLOOKUP(L63,'TEMP Data'!$E:$G,3)&amp;".com"&amp;vlookup($U63,'TEMP Data'!$A:$C,3)</f>
        <v>@gmail.com</v>
      </c>
      <c r="L63" s="29">
        <f t="shared" si="6"/>
        <v>1</v>
      </c>
      <c r="M63" s="29">
        <f t="shared" si="7"/>
        <v>223</v>
      </c>
      <c r="N63" s="12" t="str">
        <f t="shared" si="8"/>
        <v>J_</v>
      </c>
      <c r="O63" s="12" t="str">
        <f t="shared" si="9"/>
        <v>Yockley223</v>
      </c>
      <c r="P63" s="12" t="str">
        <f>VLOOKUP(Q63,'TEMP Data'!$E:$G,3)&amp;".com"&amp;vlookup($U63,'TEMP Data'!$A:$C,3)</f>
        <v>@hotmail.com</v>
      </c>
      <c r="Q63" s="29">
        <f t="shared" si="10"/>
        <v>192</v>
      </c>
      <c r="R63" s="29">
        <f t="shared" si="11"/>
        <v>0</v>
      </c>
      <c r="S63" s="30" t="str">
        <f t="shared" si="12"/>
        <v>J_Yockley223@hotmail.com</v>
      </c>
      <c r="T63" s="12" t="b">
        <f t="shared" si="13"/>
        <v>0</v>
      </c>
      <c r="U63" s="12" t="str">
        <f>vlookup(A63,PersonAccounts!$A:$N,10,false)</f>
        <v>United States</v>
      </c>
    </row>
    <row r="64">
      <c r="A64" s="6" t="s">
        <v>371</v>
      </c>
      <c r="B64" s="7" t="str">
        <f>vlookup(F64,'TEMP Data'!$M:$P,mod(G64,4)+1)</f>
        <v>Joseph</v>
      </c>
      <c r="C64" s="7" t="str">
        <f>VLOOKUP(A64 ,PersonAccounts!$A:$N,3)</f>
        <v>Batistelli</v>
      </c>
      <c r="D64" s="7" t="str">
        <f t="shared" si="1"/>
        <v>Joseph_Batistelli@yahoo.com.es</v>
      </c>
      <c r="E64" s="7" t="str">
        <f t="shared" si="2"/>
        <v/>
      </c>
      <c r="F64" s="12" t="str">
        <f>VLOOKUP(A64 ,PersonAccounts!$A:$N,14)</f>
        <v>Joseph</v>
      </c>
      <c r="G64" s="29">
        <f t="shared" si="3"/>
        <v>8</v>
      </c>
      <c r="H64" s="12" t="str">
        <f>vlookup(A64,PersonAccounts!A:D,4)</f>
        <v>Joseph_Batistelli@yahoo.com.es</v>
      </c>
      <c r="I64" s="12" t="str">
        <f t="shared" si="4"/>
        <v>Joseph_</v>
      </c>
      <c r="J64" s="12" t="str">
        <f t="shared" si="5"/>
        <v>Batistelli</v>
      </c>
      <c r="K64" s="12" t="str">
        <f>VLOOKUP(L64,'TEMP Data'!$E:$G,3)&amp;".com"&amp;vlookup($U64,'TEMP Data'!$A:$C,3)</f>
        <v>@yahoo.com.es</v>
      </c>
      <c r="L64" s="29">
        <f t="shared" si="6"/>
        <v>9</v>
      </c>
      <c r="M64" s="29">
        <f t="shared" si="7"/>
        <v>72</v>
      </c>
      <c r="N64" s="12" t="str">
        <f t="shared" si="8"/>
        <v>Joseph__</v>
      </c>
      <c r="O64" s="12" t="str">
        <f t="shared" si="9"/>
        <v>Batistelli</v>
      </c>
      <c r="P64" s="12" t="str">
        <f>VLOOKUP(Q64,'TEMP Data'!$E:$G,3)&amp;".com"&amp;vlookup($U64,'TEMP Data'!$A:$C,3)</f>
        <v>@hotmail.com.es</v>
      </c>
      <c r="Q64" s="29">
        <f t="shared" si="10"/>
        <v>41</v>
      </c>
      <c r="R64" s="29">
        <f t="shared" si="11"/>
        <v>2</v>
      </c>
      <c r="S64" s="30" t="str">
        <f t="shared" si="12"/>
        <v>Joseph__Batistelli@hotmail.com.es</v>
      </c>
      <c r="T64" s="12" t="b">
        <f t="shared" si="13"/>
        <v>0</v>
      </c>
      <c r="U64" s="12" t="str">
        <f>vlookup(A64,PersonAccounts!$A:$N,10,false)</f>
        <v>Spain</v>
      </c>
    </row>
    <row r="65">
      <c r="A65" s="6" t="s">
        <v>374</v>
      </c>
      <c r="B65" s="7" t="str">
        <f>vlookup(F65,'TEMP Data'!$M:$P,mod(G65,4)+1)</f>
        <v>Jozef</v>
      </c>
      <c r="C65" s="7" t="str">
        <f>VLOOKUP(A65 ,PersonAccounts!$A:$N,3)</f>
        <v>Siehard</v>
      </c>
      <c r="D65" s="7" t="str">
        <f t="shared" si="1"/>
        <v>Jozef_Siehard@aol.com.uk</v>
      </c>
      <c r="E65" s="7" t="str">
        <f t="shared" si="2"/>
        <v>JSiehard1@yahoo.com.uk</v>
      </c>
      <c r="F65" s="12" t="str">
        <f>VLOOKUP(A65 ,PersonAccounts!$A:$N,14)</f>
        <v>Joseph</v>
      </c>
      <c r="G65" s="29">
        <f t="shared" si="3"/>
        <v>6</v>
      </c>
      <c r="H65" s="12" t="str">
        <f>vlookup(A65,PersonAccounts!A:D,4)</f>
        <v>JSiehard1@yahoo.com.uk</v>
      </c>
      <c r="I65" s="12" t="str">
        <f t="shared" si="4"/>
        <v>Jozef_</v>
      </c>
      <c r="J65" s="12" t="str">
        <f t="shared" si="5"/>
        <v>Siehard</v>
      </c>
      <c r="K65" s="12" t="str">
        <f>VLOOKUP(L65,'TEMP Data'!$E:$G,3)&amp;".com"&amp;vlookup($U65,'TEMP Data'!$A:$C,3)</f>
        <v>@aol.com.uk</v>
      </c>
      <c r="L65" s="29">
        <f t="shared" si="6"/>
        <v>6</v>
      </c>
      <c r="M65" s="29">
        <f t="shared" si="7"/>
        <v>42</v>
      </c>
      <c r="N65" s="12" t="str">
        <f t="shared" si="8"/>
        <v>Jozef__</v>
      </c>
      <c r="O65" s="12" t="str">
        <f t="shared" si="9"/>
        <v>Siehard</v>
      </c>
      <c r="P65" s="12" t="str">
        <f>VLOOKUP(Q65,'TEMP Data'!$E:$G,3)&amp;".com"&amp;vlookup($U65,'TEMP Data'!$A:$C,3)</f>
        <v>@hotmail.com.uk</v>
      </c>
      <c r="Q65" s="29">
        <f t="shared" si="10"/>
        <v>191</v>
      </c>
      <c r="R65" s="29">
        <f t="shared" si="11"/>
        <v>0</v>
      </c>
      <c r="S65" s="30" t="str">
        <f t="shared" si="12"/>
        <v>Jozef__Siehard@hotmail.com.uk</v>
      </c>
      <c r="T65" s="12" t="b">
        <f t="shared" si="13"/>
        <v>0</v>
      </c>
      <c r="U65" s="12" t="str">
        <f>vlookup(A65,PersonAccounts!$A:$N,10,false)</f>
        <v>United Kingdom</v>
      </c>
    </row>
    <row r="66">
      <c r="A66" s="6" t="s">
        <v>379</v>
      </c>
      <c r="B66" s="7" t="str">
        <f>vlookup(F66,'TEMP Data'!$M:$P,mod(G66,4)+1)</f>
        <v>Kathryn</v>
      </c>
      <c r="C66" s="7" t="str">
        <f>VLOOKUP(A66 ,PersonAccounts!$A:$N,3)</f>
        <v>Baitey</v>
      </c>
      <c r="D66" s="7" t="str">
        <f t="shared" si="1"/>
        <v>Kathryn_Baitey@gmail.com.it</v>
      </c>
      <c r="E66" s="7" t="str">
        <f t="shared" si="2"/>
        <v>Katherine_Baitey@yahoo.com.it</v>
      </c>
      <c r="F66" s="12" t="str">
        <f>VLOOKUP(A66 ,PersonAccounts!$A:$N,14)</f>
        <v>Katherine</v>
      </c>
      <c r="G66" s="29">
        <f t="shared" si="3"/>
        <v>1</v>
      </c>
      <c r="H66" s="12" t="str">
        <f>vlookup(A66,PersonAccounts!A:D,4)</f>
        <v>Katherine_Baitey@yahoo.com.it</v>
      </c>
      <c r="I66" s="12" t="str">
        <f t="shared" si="4"/>
        <v>Kathryn_</v>
      </c>
      <c r="J66" s="12" t="str">
        <f t="shared" si="5"/>
        <v>Baitey</v>
      </c>
      <c r="K66" s="12" t="str">
        <f>VLOOKUP(L66,'TEMP Data'!$E:$G,3)&amp;".com"&amp;vlookup($U66,'TEMP Data'!$A:$C,3)</f>
        <v>@gmail.com.it</v>
      </c>
      <c r="L66" s="29">
        <f t="shared" si="6"/>
        <v>8</v>
      </c>
      <c r="M66" s="29">
        <f t="shared" si="7"/>
        <v>67</v>
      </c>
      <c r="N66" s="12" t="str">
        <f t="shared" si="8"/>
        <v>Kathryn__</v>
      </c>
      <c r="O66" s="12" t="str">
        <f t="shared" si="9"/>
        <v>Baitey</v>
      </c>
      <c r="P66" s="12" t="str">
        <f>VLOOKUP(Q66,'TEMP Data'!$E:$G,3)&amp;".com"&amp;vlookup($U66,'TEMP Data'!$A:$C,3)</f>
        <v>@hotmail.com.it</v>
      </c>
      <c r="Q66" s="29">
        <f t="shared" si="10"/>
        <v>20</v>
      </c>
      <c r="R66" s="29">
        <f t="shared" si="11"/>
        <v>2</v>
      </c>
      <c r="S66" s="30" t="str">
        <f t="shared" si="12"/>
        <v>Kathryn__Baitey@hotmail.com.it</v>
      </c>
      <c r="T66" s="12" t="b">
        <f t="shared" si="13"/>
        <v>0</v>
      </c>
      <c r="U66" s="12" t="str">
        <f>vlookup(A66,PersonAccounts!$A:$N,10,false)</f>
        <v>Italy</v>
      </c>
    </row>
    <row r="67">
      <c r="A67" s="6" t="s">
        <v>383</v>
      </c>
      <c r="B67" s="7" t="str">
        <f>vlookup(F67,'TEMP Data'!$M:$P,mod(G67,4)+1)</f>
        <v>Kathryn</v>
      </c>
      <c r="C67" s="7" t="str">
        <f>VLOOKUP(A67 ,PersonAccounts!$A:$N,3)</f>
        <v>Gudge</v>
      </c>
      <c r="D67" s="7" t="str">
        <f t="shared" si="1"/>
        <v>KGudge213@yahoo.com</v>
      </c>
      <c r="E67" s="7" t="str">
        <f t="shared" si="2"/>
        <v>Katherine.Gudge@mail.com</v>
      </c>
      <c r="F67" s="12" t="str">
        <f>VLOOKUP(A67 ,PersonAccounts!$A:$N,14)</f>
        <v>Katherine</v>
      </c>
      <c r="G67" s="29">
        <f t="shared" si="3"/>
        <v>1</v>
      </c>
      <c r="H67" s="12" t="str">
        <f>vlookup(A67,PersonAccounts!A:D,4)</f>
        <v>Katherine.Gudge@mail.com</v>
      </c>
      <c r="I67" s="12" t="str">
        <f t="shared" si="4"/>
        <v>K</v>
      </c>
      <c r="J67" s="12" t="str">
        <f t="shared" si="5"/>
        <v>Gudge213</v>
      </c>
      <c r="K67" s="12" t="str">
        <f>VLOOKUP(L67,'TEMP Data'!$E:$G,3)&amp;".com"&amp;vlookup($U67,'TEMP Data'!$A:$C,3)</f>
        <v>@yahoo.com</v>
      </c>
      <c r="L67" s="29">
        <f t="shared" si="6"/>
        <v>3</v>
      </c>
      <c r="M67" s="29">
        <f t="shared" si="7"/>
        <v>213</v>
      </c>
      <c r="N67" s="12" t="str">
        <f t="shared" si="8"/>
        <v>K_</v>
      </c>
      <c r="O67" s="12" t="str">
        <f t="shared" si="9"/>
        <v>Gudge213</v>
      </c>
      <c r="P67" s="12" t="str">
        <f>VLOOKUP(Q67,'TEMP Data'!$E:$G,3)&amp;".com"&amp;vlookup($U67,'TEMP Data'!$A:$C,3)</f>
        <v>@hotmail.com</v>
      </c>
      <c r="Q67" s="29">
        <f t="shared" si="10"/>
        <v>18</v>
      </c>
      <c r="R67" s="29">
        <f t="shared" si="11"/>
        <v>4</v>
      </c>
      <c r="S67" s="30" t="str">
        <f t="shared" si="12"/>
        <v>K_Gudge213@hotmail.com</v>
      </c>
      <c r="T67" s="12" t="b">
        <f t="shared" si="13"/>
        <v>0</v>
      </c>
      <c r="U67" s="12" t="str">
        <f>vlookup(A67,PersonAccounts!$A:$N,10,false)</f>
        <v>United States</v>
      </c>
    </row>
    <row r="68">
      <c r="A68" s="6" t="s">
        <v>386</v>
      </c>
      <c r="B68" s="7" t="str">
        <f>vlookup(F68,'TEMP Data'!$M:$P,mod(G68,4)+1)</f>
        <v>Katarina</v>
      </c>
      <c r="C68" s="7" t="str">
        <f>VLOOKUP(A68 ,PersonAccounts!$A:$N,3)</f>
        <v>Grubey</v>
      </c>
      <c r="D68" s="7" t="str">
        <f t="shared" si="1"/>
        <v>KGrubey36@yahoo.com.it</v>
      </c>
      <c r="E68" s="7" t="str">
        <f t="shared" si="2"/>
        <v>K_Grubey36@hotmail.com.it</v>
      </c>
      <c r="F68" s="12" t="str">
        <f>VLOOKUP(A68 ,PersonAccounts!$A:$N,14)</f>
        <v>Katherine</v>
      </c>
      <c r="G68" s="29">
        <f t="shared" si="3"/>
        <v>3</v>
      </c>
      <c r="H68" s="12" t="str">
        <f>vlookup(A68,PersonAccounts!A:D,4)</f>
        <v>Katherine.Grubey@mail.com.it</v>
      </c>
      <c r="I68" s="12" t="str">
        <f t="shared" si="4"/>
        <v>K</v>
      </c>
      <c r="J68" s="12" t="str">
        <f t="shared" si="5"/>
        <v>Grubey36</v>
      </c>
      <c r="K68" s="12" t="str">
        <f>VLOOKUP(L68,'TEMP Data'!$E:$G,3)&amp;".com"&amp;vlookup($U68,'TEMP Data'!$A:$C,3)</f>
        <v>@yahoo.com.it</v>
      </c>
      <c r="L68" s="29">
        <f t="shared" si="6"/>
        <v>3</v>
      </c>
      <c r="M68" s="29">
        <f t="shared" si="7"/>
        <v>36</v>
      </c>
      <c r="N68" s="12" t="str">
        <f t="shared" si="8"/>
        <v>K_</v>
      </c>
      <c r="O68" s="12" t="str">
        <f t="shared" si="9"/>
        <v>Grubey36</v>
      </c>
      <c r="P68" s="12" t="str">
        <f>VLOOKUP(Q68,'TEMP Data'!$E:$G,3)&amp;".com"&amp;vlookup($U68,'TEMP Data'!$A:$C,3)</f>
        <v>@hotmail.com.it</v>
      </c>
      <c r="Q68" s="29">
        <f t="shared" si="10"/>
        <v>153</v>
      </c>
      <c r="R68" s="29">
        <f t="shared" si="11"/>
        <v>2</v>
      </c>
      <c r="S68" s="30" t="str">
        <f t="shared" si="12"/>
        <v>K_Grubey36@hotmail.com.it</v>
      </c>
      <c r="T68" s="12" t="b">
        <f t="shared" si="13"/>
        <v>1</v>
      </c>
      <c r="U68" s="12" t="str">
        <f>vlookup(A68,PersonAccounts!$A:$N,10,false)</f>
        <v>Italy</v>
      </c>
    </row>
    <row r="69">
      <c r="A69" s="6" t="s">
        <v>392</v>
      </c>
      <c r="B69" s="7" t="str">
        <f>vlookup(F69,'TEMP Data'!$M:$P,mod(G69,4)+1)</f>
        <v>Katherine</v>
      </c>
      <c r="C69" s="7" t="str">
        <f>VLOOKUP(A69 ,PersonAccounts!$A:$N,3)</f>
        <v>Rosenbaum</v>
      </c>
      <c r="D69" s="7" t="str">
        <f t="shared" si="1"/>
        <v>Katherine_Rosenbaum@aol.com</v>
      </c>
      <c r="E69" s="7" t="str">
        <f t="shared" si="2"/>
        <v>KRosenbaum26@gmail.com</v>
      </c>
      <c r="F69" s="12" t="str">
        <f>VLOOKUP(A69 ,PersonAccounts!$A:$N,14)</f>
        <v>Katherine</v>
      </c>
      <c r="G69" s="29">
        <f t="shared" si="3"/>
        <v>4</v>
      </c>
      <c r="H69" s="12" t="str">
        <f>vlookup(A69,PersonAccounts!A:D,4)</f>
        <v>KRosenbaum26@gmail.com</v>
      </c>
      <c r="I69" s="12" t="str">
        <f t="shared" si="4"/>
        <v>Katherine_</v>
      </c>
      <c r="J69" s="12" t="str">
        <f t="shared" si="5"/>
        <v>Rosenbaum</v>
      </c>
      <c r="K69" s="12" t="str">
        <f>VLOOKUP(L69,'TEMP Data'!$E:$G,3)&amp;".com"&amp;vlookup($U69,'TEMP Data'!$A:$C,3)</f>
        <v>@aol.com</v>
      </c>
      <c r="L69" s="29">
        <f t="shared" si="6"/>
        <v>6</v>
      </c>
      <c r="M69" s="29">
        <f t="shared" si="7"/>
        <v>10</v>
      </c>
      <c r="N69" s="12" t="str">
        <f t="shared" si="8"/>
        <v>Katherine__</v>
      </c>
      <c r="O69" s="12" t="str">
        <f t="shared" si="9"/>
        <v>Rosenbaum</v>
      </c>
      <c r="P69" s="12" t="str">
        <f>VLOOKUP(Q69,'TEMP Data'!$E:$G,3)&amp;".com"&amp;vlookup($U69,'TEMP Data'!$A:$C,3)</f>
        <v>@hotmail.com</v>
      </c>
      <c r="Q69" s="29">
        <f t="shared" si="10"/>
        <v>57</v>
      </c>
      <c r="R69" s="29">
        <f t="shared" si="11"/>
        <v>1</v>
      </c>
      <c r="S69" s="30" t="str">
        <f t="shared" si="12"/>
        <v>Katherine__Rosenbaum@hotmail.com</v>
      </c>
      <c r="T69" s="12" t="b">
        <f t="shared" si="13"/>
        <v>0</v>
      </c>
      <c r="U69" s="12" t="str">
        <f>vlookup(A69,PersonAccounts!$A:$N,10,false)</f>
        <v>United States</v>
      </c>
    </row>
    <row r="70">
      <c r="A70" s="6" t="s">
        <v>397</v>
      </c>
      <c r="B70" s="7" t="str">
        <f>vlookup(F70,'TEMP Data'!$M:$P,mod(G70,4)+1)</f>
        <v>Lili</v>
      </c>
      <c r="C70" s="7" t="str">
        <f>VLOOKUP(A70 ,PersonAccounts!$A:$N,3)</f>
        <v>Kinchington</v>
      </c>
      <c r="D70" s="7" t="str">
        <f t="shared" si="1"/>
        <v>Lili_Kinchington@hotmail.com.hu</v>
      </c>
      <c r="E70" s="7" t="str">
        <f t="shared" si="2"/>
        <v/>
      </c>
      <c r="F70" s="12" t="str">
        <f>VLOOKUP(A70 ,PersonAccounts!$A:$N,14)</f>
        <v>Lily</v>
      </c>
      <c r="G70" s="29">
        <f t="shared" si="3"/>
        <v>10</v>
      </c>
      <c r="H70" s="12" t="str">
        <f>vlookup(A70,PersonAccounts!A:D,4)</f>
        <v>Lily_Kinchington@aol.com.hu</v>
      </c>
      <c r="I70" s="12" t="str">
        <f t="shared" si="4"/>
        <v>Lili_</v>
      </c>
      <c r="J70" s="12" t="str">
        <f t="shared" si="5"/>
        <v>Kinchington</v>
      </c>
      <c r="K70" s="12" t="str">
        <f>VLOOKUP(L70,'TEMP Data'!$E:$G,3)&amp;".com"&amp;vlookup($U70,'TEMP Data'!$A:$C,3)</f>
        <v>@hotmail.com.hu</v>
      </c>
      <c r="L70" s="29">
        <f t="shared" si="6"/>
        <v>10</v>
      </c>
      <c r="M70" s="29">
        <f t="shared" si="7"/>
        <v>99</v>
      </c>
      <c r="N70" s="12" t="str">
        <f t="shared" si="8"/>
        <v>Lili__</v>
      </c>
      <c r="O70" s="12" t="str">
        <f t="shared" si="9"/>
        <v>Kinchington</v>
      </c>
      <c r="P70" s="12" t="str">
        <f>VLOOKUP(Q70,'TEMP Data'!$E:$G,3)&amp;".com"&amp;vlookup($U70,'TEMP Data'!$A:$C,3)</f>
        <v>@hotmail.com.hu</v>
      </c>
      <c r="Q70" s="29">
        <f t="shared" si="10"/>
        <v>174</v>
      </c>
      <c r="R70" s="29">
        <f t="shared" si="11"/>
        <v>4</v>
      </c>
      <c r="S70" s="30" t="str">
        <f t="shared" si="12"/>
        <v>Lili__Kinchington@hotmail.com.hu</v>
      </c>
      <c r="T70" s="12" t="b">
        <f t="shared" si="13"/>
        <v>0</v>
      </c>
      <c r="U70" s="12" t="str">
        <f>vlookup(A70,PersonAccounts!$A:$N,10,false)</f>
        <v>Hungary</v>
      </c>
    </row>
    <row r="71">
      <c r="A71" s="6" t="s">
        <v>401</v>
      </c>
      <c r="B71" s="7" t="str">
        <f>vlookup(F71,'TEMP Data'!$M:$P,mod(G71,4)+1)</f>
        <v>Lily</v>
      </c>
      <c r="C71" s="7" t="str">
        <f>VLOOKUP(A71 ,PersonAccounts!$A:$N,3)</f>
        <v>Camocke</v>
      </c>
      <c r="D71" s="7" t="str">
        <f t="shared" si="1"/>
        <v>Lily_Camocke@aol.com.fr</v>
      </c>
      <c r="E71" s="7" t="str">
        <f t="shared" si="2"/>
        <v/>
      </c>
      <c r="F71" s="12" t="str">
        <f>VLOOKUP(A71 ,PersonAccounts!$A:$N,14)</f>
        <v>Lily</v>
      </c>
      <c r="G71" s="29">
        <f t="shared" si="3"/>
        <v>8</v>
      </c>
      <c r="H71" s="12" t="str">
        <f>vlookup(A71,PersonAccounts!A:D,4)</f>
        <v>Lily_Camocke@hotmail.com.fr</v>
      </c>
      <c r="I71" s="12" t="str">
        <f t="shared" si="4"/>
        <v>Lily_</v>
      </c>
      <c r="J71" s="12" t="str">
        <f t="shared" si="5"/>
        <v>Camocke</v>
      </c>
      <c r="K71" s="12" t="str">
        <f>VLOOKUP(L71,'TEMP Data'!$E:$G,3)&amp;".com"&amp;vlookup($U71,'TEMP Data'!$A:$C,3)</f>
        <v>@aol.com.fr</v>
      </c>
      <c r="L71" s="29">
        <f t="shared" si="6"/>
        <v>6</v>
      </c>
      <c r="M71" s="29">
        <f t="shared" si="7"/>
        <v>81</v>
      </c>
      <c r="N71" s="12" t="str">
        <f t="shared" si="8"/>
        <v>Lily__</v>
      </c>
      <c r="O71" s="12" t="str">
        <f t="shared" si="9"/>
        <v>Camocke</v>
      </c>
      <c r="P71" s="12" t="str">
        <f>VLOOKUP(Q71,'TEMP Data'!$E:$G,3)&amp;".com"&amp;vlookup($U71,'TEMP Data'!$A:$C,3)</f>
        <v>@hotmail.com.fr</v>
      </c>
      <c r="Q71" s="29">
        <f t="shared" si="10"/>
        <v>246</v>
      </c>
      <c r="R71" s="29">
        <f t="shared" si="11"/>
        <v>1</v>
      </c>
      <c r="S71" s="30" t="str">
        <f t="shared" si="12"/>
        <v>Lily__Camocke@hotmail.com.fr</v>
      </c>
      <c r="T71" s="12" t="b">
        <f t="shared" si="13"/>
        <v>0</v>
      </c>
      <c r="U71" s="12" t="str">
        <f>vlookup(A71,PersonAccounts!$A:$N,10,false)</f>
        <v>France</v>
      </c>
    </row>
    <row r="72">
      <c r="A72" s="6" t="s">
        <v>407</v>
      </c>
      <c r="B72" s="7" t="str">
        <f>vlookup(F72,'TEMP Data'!$M:$P,mod(G72,4)+1)</f>
        <v>Lili</v>
      </c>
      <c r="C72" s="7" t="str">
        <f>VLOOKUP(A72 ,PersonAccounts!$A:$N,3)</f>
        <v>Housbey</v>
      </c>
      <c r="D72" s="7" t="str">
        <f t="shared" si="1"/>
        <v>LHousbey200@yahoo.com</v>
      </c>
      <c r="E72" s="7" t="str">
        <f t="shared" si="2"/>
        <v>Lily_Housbey@hotmail.com</v>
      </c>
      <c r="F72" s="12" t="str">
        <f>VLOOKUP(A72 ,PersonAccounts!$A:$N,14)</f>
        <v>Lily</v>
      </c>
      <c r="G72" s="29">
        <f t="shared" si="3"/>
        <v>2</v>
      </c>
      <c r="H72" s="12" t="str">
        <f>vlookup(A72,PersonAccounts!A:D,4)</f>
        <v>Lily_Housbey@hotmail.com</v>
      </c>
      <c r="I72" s="12" t="str">
        <f t="shared" si="4"/>
        <v>L</v>
      </c>
      <c r="J72" s="12" t="str">
        <f t="shared" si="5"/>
        <v>Housbey200</v>
      </c>
      <c r="K72" s="12" t="str">
        <f>VLOOKUP(L72,'TEMP Data'!$E:$G,3)&amp;".com"&amp;vlookup($U72,'TEMP Data'!$A:$C,3)</f>
        <v>@yahoo.com</v>
      </c>
      <c r="L72" s="29">
        <f t="shared" si="6"/>
        <v>3</v>
      </c>
      <c r="M72" s="29">
        <f t="shared" si="7"/>
        <v>200</v>
      </c>
      <c r="N72" s="12" t="str">
        <f t="shared" si="8"/>
        <v>L_</v>
      </c>
      <c r="O72" s="12" t="str">
        <f t="shared" si="9"/>
        <v>Housbey200</v>
      </c>
      <c r="P72" s="12" t="str">
        <f>VLOOKUP(Q72,'TEMP Data'!$E:$G,3)&amp;".com"&amp;vlookup($U72,'TEMP Data'!$A:$C,3)</f>
        <v>@hotmail.com</v>
      </c>
      <c r="Q72" s="29">
        <f t="shared" si="10"/>
        <v>136</v>
      </c>
      <c r="R72" s="29">
        <f t="shared" si="11"/>
        <v>0</v>
      </c>
      <c r="S72" s="30" t="str">
        <f t="shared" si="12"/>
        <v>L_Housbey200@hotmail.com</v>
      </c>
      <c r="T72" s="12" t="b">
        <f t="shared" si="13"/>
        <v>0</v>
      </c>
      <c r="U72" s="12" t="str">
        <f>vlookup(A72,PersonAccounts!$A:$N,10,false)</f>
        <v>United States</v>
      </c>
    </row>
    <row r="73">
      <c r="A73" s="6" t="s">
        <v>412</v>
      </c>
      <c r="B73" s="7" t="str">
        <f>vlookup(F73,'TEMP Data'!$M:$P,mod(G73,4)+1)</f>
        <v>Lillie</v>
      </c>
      <c r="C73" s="7" t="str">
        <f>VLOOKUP(A73 ,PersonAccounts!$A:$N,3)</f>
        <v>Keech</v>
      </c>
      <c r="D73" s="7" t="str">
        <f t="shared" si="1"/>
        <v>Lillie_Keech@hotmail.com.gr</v>
      </c>
      <c r="E73" s="7" t="str">
        <f t="shared" si="2"/>
        <v>LKeech19@yahoo.com.gr</v>
      </c>
      <c r="F73" s="12" t="str">
        <f>VLOOKUP(A73 ,PersonAccounts!$A:$N,14)</f>
        <v>Lily</v>
      </c>
      <c r="G73" s="29">
        <f t="shared" si="3"/>
        <v>1</v>
      </c>
      <c r="H73" s="12" t="str">
        <f>vlookup(A73,PersonAccounts!A:D,4)</f>
        <v>LKeech19@yahoo.com.gr</v>
      </c>
      <c r="I73" s="12" t="str">
        <f t="shared" si="4"/>
        <v>Lillie_</v>
      </c>
      <c r="J73" s="12" t="str">
        <f t="shared" si="5"/>
        <v>Keech</v>
      </c>
      <c r="K73" s="12" t="str">
        <f>VLOOKUP(L73,'TEMP Data'!$E:$G,3)&amp;".com"&amp;vlookup($U73,'TEMP Data'!$A:$C,3)</f>
        <v>@hotmail.com.gr</v>
      </c>
      <c r="L73" s="29">
        <f t="shared" si="6"/>
        <v>10</v>
      </c>
      <c r="M73" s="29">
        <f t="shared" si="7"/>
        <v>153</v>
      </c>
      <c r="N73" s="12" t="str">
        <f t="shared" si="8"/>
        <v>Lillie__</v>
      </c>
      <c r="O73" s="12" t="str">
        <f t="shared" si="9"/>
        <v>Keech</v>
      </c>
      <c r="P73" s="12" t="str">
        <f>VLOOKUP(Q73,'TEMP Data'!$E:$G,3)&amp;".com"&amp;vlookup($U73,'TEMP Data'!$A:$C,3)</f>
        <v>@hotmail.com.gr</v>
      </c>
      <c r="Q73" s="29">
        <f t="shared" si="10"/>
        <v>148</v>
      </c>
      <c r="R73" s="29">
        <f t="shared" si="11"/>
        <v>0</v>
      </c>
      <c r="S73" s="30" t="str">
        <f t="shared" si="12"/>
        <v>Lillie__Keech@hotmail.com.gr</v>
      </c>
      <c r="T73" s="12" t="b">
        <f t="shared" si="13"/>
        <v>0</v>
      </c>
      <c r="U73" s="12" t="str">
        <f>vlookup(A73,PersonAccounts!$A:$N,10,false)</f>
        <v>Greece</v>
      </c>
    </row>
    <row r="74">
      <c r="A74" s="6" t="s">
        <v>416</v>
      </c>
      <c r="B74" s="7" t="str">
        <f>vlookup(F74,'TEMP Data'!$M:$P,mod(G74,4)+1)</f>
        <v>Madyson</v>
      </c>
      <c r="C74" s="7" t="str">
        <f>VLOOKUP(A74 ,PersonAccounts!$A:$N,3)</f>
        <v>Radnedge</v>
      </c>
      <c r="D74" s="7" t="str">
        <f t="shared" si="1"/>
        <v>Madyson_Radnedge@hotmail.com.br</v>
      </c>
      <c r="E74" s="7" t="str">
        <f t="shared" si="2"/>
        <v>Madison.Radnedge@mail.com.br</v>
      </c>
      <c r="F74" s="12" t="str">
        <f>VLOOKUP(A74 ,PersonAccounts!$A:$N,14)</f>
        <v>Madison</v>
      </c>
      <c r="G74" s="29">
        <f t="shared" si="3"/>
        <v>7</v>
      </c>
      <c r="H74" s="12" t="str">
        <f>vlookup(A74,PersonAccounts!A:D,4)</f>
        <v>Madison.Radnedge@mail.com.br</v>
      </c>
      <c r="I74" s="12" t="str">
        <f t="shared" si="4"/>
        <v>Madyson_</v>
      </c>
      <c r="J74" s="12" t="str">
        <f t="shared" si="5"/>
        <v>Radnedge</v>
      </c>
      <c r="K74" s="12" t="str">
        <f>VLOOKUP(L74,'TEMP Data'!$E:$G,3)&amp;".com"&amp;vlookup($U74,'TEMP Data'!$A:$C,3)</f>
        <v>@hotmail.com.br</v>
      </c>
      <c r="L74" s="29">
        <f t="shared" si="6"/>
        <v>10</v>
      </c>
      <c r="M74" s="29">
        <f t="shared" si="7"/>
        <v>215</v>
      </c>
      <c r="N74" s="12" t="str">
        <f t="shared" si="8"/>
        <v>Madyson__</v>
      </c>
      <c r="O74" s="12" t="str">
        <f t="shared" si="9"/>
        <v>Radnedge</v>
      </c>
      <c r="P74" s="12" t="str">
        <f>VLOOKUP(Q74,'TEMP Data'!$E:$G,3)&amp;".com"&amp;vlookup($U74,'TEMP Data'!$A:$C,3)</f>
        <v>@hotmail.com.br</v>
      </c>
      <c r="Q74" s="29">
        <f t="shared" si="10"/>
        <v>214</v>
      </c>
      <c r="R74" s="29">
        <f t="shared" si="11"/>
        <v>0</v>
      </c>
      <c r="S74" s="30" t="str">
        <f t="shared" si="12"/>
        <v>Madyson__Radnedge@hotmail.com.br</v>
      </c>
      <c r="T74" s="12" t="b">
        <f t="shared" si="13"/>
        <v>0</v>
      </c>
      <c r="U74" s="12" t="str">
        <f>vlookup(A74,PersonAccounts!$A:$N,10,false)</f>
        <v>Brazil</v>
      </c>
    </row>
    <row r="75">
      <c r="A75" s="6" t="s">
        <v>424</v>
      </c>
      <c r="B75" s="7" t="str">
        <f>vlookup(F75,'TEMP Data'!$M:$P,mod(G75,4)+1)</f>
        <v>Madison</v>
      </c>
      <c r="C75" s="7" t="str">
        <f>VLOOKUP(A75 ,PersonAccounts!$A:$N,3)</f>
        <v>Cordeux</v>
      </c>
      <c r="D75" s="7" t="str">
        <f t="shared" si="1"/>
        <v>Madison_Cordeux@hotmail.com.ro</v>
      </c>
      <c r="E75" s="7" t="str">
        <f t="shared" si="2"/>
        <v>MCordeux211@apple.com.ro</v>
      </c>
      <c r="F75" s="12" t="str">
        <f>VLOOKUP(A75 ,PersonAccounts!$A:$N,14)</f>
        <v>Madison</v>
      </c>
      <c r="G75" s="29">
        <f t="shared" si="3"/>
        <v>4</v>
      </c>
      <c r="H75" s="12" t="str">
        <f>vlookup(A75,PersonAccounts!A:D,4)</f>
        <v>MCordeux211@apple.com.ro</v>
      </c>
      <c r="I75" s="12" t="str">
        <f t="shared" si="4"/>
        <v>Madison_</v>
      </c>
      <c r="J75" s="12" t="str">
        <f t="shared" si="5"/>
        <v>Cordeux</v>
      </c>
      <c r="K75" s="12" t="str">
        <f>VLOOKUP(L75,'TEMP Data'!$E:$G,3)&amp;".com"&amp;vlookup($U75,'TEMP Data'!$A:$C,3)</f>
        <v>@hotmail.com.ro</v>
      </c>
      <c r="L75" s="29">
        <f t="shared" si="6"/>
        <v>7</v>
      </c>
      <c r="M75" s="29">
        <f t="shared" si="7"/>
        <v>34</v>
      </c>
      <c r="N75" s="12" t="str">
        <f t="shared" si="8"/>
        <v>Madison__</v>
      </c>
      <c r="O75" s="12" t="str">
        <f t="shared" si="9"/>
        <v>Cordeux</v>
      </c>
      <c r="P75" s="12" t="str">
        <f>VLOOKUP(Q75,'TEMP Data'!$E:$G,3)&amp;".com"&amp;vlookup($U75,'TEMP Data'!$A:$C,3)</f>
        <v>@hotmail.com.ro</v>
      </c>
      <c r="Q75" s="29">
        <f t="shared" si="10"/>
        <v>60</v>
      </c>
      <c r="R75" s="29">
        <f t="shared" si="11"/>
        <v>3</v>
      </c>
      <c r="S75" s="30" t="str">
        <f t="shared" si="12"/>
        <v>Madison__Cordeux@hotmail.com.ro</v>
      </c>
      <c r="T75" s="12" t="b">
        <f t="shared" si="13"/>
        <v>0</v>
      </c>
      <c r="U75" s="12" t="str">
        <f>vlookup(A75,PersonAccounts!$A:$N,10,false)</f>
        <v>Romania</v>
      </c>
    </row>
    <row r="76">
      <c r="A76" s="6" t="s">
        <v>430</v>
      </c>
      <c r="B76" s="7" t="str">
        <f>vlookup(F76,'TEMP Data'!$M:$P,mod(G76,4)+1)</f>
        <v>Madisyn</v>
      </c>
      <c r="C76" s="7" t="str">
        <f>VLOOKUP(A76 ,PersonAccounts!$A:$N,3)</f>
        <v>Sayles</v>
      </c>
      <c r="D76" s="7" t="str">
        <f t="shared" si="1"/>
        <v>Madisyn_Sayles@yahoo.com</v>
      </c>
      <c r="E76" s="7" t="str">
        <f t="shared" si="2"/>
        <v>Madison_Sayles@hotmail.com</v>
      </c>
      <c r="F76" s="12" t="str">
        <f>VLOOKUP(A76 ,PersonAccounts!$A:$N,14)</f>
        <v>Madison</v>
      </c>
      <c r="G76" s="29">
        <f t="shared" si="3"/>
        <v>5</v>
      </c>
      <c r="H76" s="12" t="str">
        <f>vlookup(A76,PersonAccounts!A:D,4)</f>
        <v>Madison_Sayles@hotmail.com</v>
      </c>
      <c r="I76" s="12" t="str">
        <f t="shared" si="4"/>
        <v>Madisyn_</v>
      </c>
      <c r="J76" s="12" t="str">
        <f t="shared" si="5"/>
        <v>Sayles</v>
      </c>
      <c r="K76" s="12" t="str">
        <f>VLOOKUP(L76,'TEMP Data'!$E:$G,3)&amp;".com"&amp;vlookup($U76,'TEMP Data'!$A:$C,3)</f>
        <v>@yahoo.com</v>
      </c>
      <c r="L76" s="29">
        <f t="shared" si="6"/>
        <v>9</v>
      </c>
      <c r="M76" s="29">
        <f t="shared" si="7"/>
        <v>219</v>
      </c>
      <c r="N76" s="12" t="str">
        <f t="shared" si="8"/>
        <v>Madisyn__</v>
      </c>
      <c r="O76" s="12" t="str">
        <f t="shared" si="9"/>
        <v>Sayles</v>
      </c>
      <c r="P76" s="12" t="str">
        <f>VLOOKUP(Q76,'TEMP Data'!$E:$G,3)&amp;".com"&amp;vlookup($U76,'TEMP Data'!$A:$C,3)</f>
        <v>@hotmail.com</v>
      </c>
      <c r="Q76" s="29">
        <f t="shared" si="10"/>
        <v>202</v>
      </c>
      <c r="R76" s="29">
        <f t="shared" si="11"/>
        <v>4</v>
      </c>
      <c r="S76" s="30" t="str">
        <f t="shared" si="12"/>
        <v>Madisyn__Sayles@hotmail.com</v>
      </c>
      <c r="T76" s="12" t="b">
        <f t="shared" si="13"/>
        <v>0</v>
      </c>
      <c r="U76" s="12" t="str">
        <f>vlookup(A76,PersonAccounts!$A:$N,10,false)</f>
        <v>United States</v>
      </c>
    </row>
    <row r="77">
      <c r="A77" s="6" t="s">
        <v>434</v>
      </c>
      <c r="B77" s="7" t="str">
        <f>vlookup(F77,'TEMP Data'!$M:$P,mod(G77,4)+1)</f>
        <v>Maddison</v>
      </c>
      <c r="C77" s="7" t="str">
        <f>VLOOKUP(A77 ,PersonAccounts!$A:$N,3)</f>
        <v>Whatling</v>
      </c>
      <c r="D77" s="7" t="str">
        <f t="shared" si="1"/>
        <v>MWhatling175@gmail.com.de</v>
      </c>
      <c r="E77" s="7" t="str">
        <f t="shared" si="2"/>
        <v>M_Whatling175@hotmail.com.de</v>
      </c>
      <c r="F77" s="12" t="str">
        <f>VLOOKUP(A77 ,PersonAccounts!$A:$N,14)</f>
        <v>Madison</v>
      </c>
      <c r="G77" s="29">
        <f t="shared" si="3"/>
        <v>2</v>
      </c>
      <c r="H77" s="12" t="str">
        <f>vlookup(A77,PersonAccounts!A:D,4)</f>
        <v>Madison_Whatling@aol.com.de</v>
      </c>
      <c r="I77" s="12" t="str">
        <f t="shared" si="4"/>
        <v>M</v>
      </c>
      <c r="J77" s="12" t="str">
        <f t="shared" si="5"/>
        <v>Whatling175</v>
      </c>
      <c r="K77" s="12" t="str">
        <f>VLOOKUP(L77,'TEMP Data'!$E:$G,3)&amp;".com"&amp;vlookup($U77,'TEMP Data'!$A:$C,3)</f>
        <v>@gmail.com.de</v>
      </c>
      <c r="L77" s="29">
        <f t="shared" si="6"/>
        <v>1</v>
      </c>
      <c r="M77" s="29">
        <f t="shared" si="7"/>
        <v>175</v>
      </c>
      <c r="N77" s="12" t="str">
        <f t="shared" si="8"/>
        <v>M_</v>
      </c>
      <c r="O77" s="12" t="str">
        <f t="shared" si="9"/>
        <v>Whatling175</v>
      </c>
      <c r="P77" s="12" t="str">
        <f>VLOOKUP(Q77,'TEMP Data'!$E:$G,3)&amp;".com"&amp;vlookup($U77,'TEMP Data'!$A:$C,3)</f>
        <v>@hotmail.com.de</v>
      </c>
      <c r="Q77" s="29">
        <f t="shared" si="10"/>
        <v>51</v>
      </c>
      <c r="R77" s="29">
        <f t="shared" si="11"/>
        <v>3</v>
      </c>
      <c r="S77" s="30" t="str">
        <f t="shared" si="12"/>
        <v>M_Whatling175@hotmail.com.de</v>
      </c>
      <c r="T77" s="12" t="b">
        <f t="shared" si="13"/>
        <v>1</v>
      </c>
      <c r="U77" s="12" t="str">
        <f>vlookup(A77,PersonAccounts!$A:$N,10,false)</f>
        <v>Germany</v>
      </c>
    </row>
    <row r="78">
      <c r="A78" s="6" t="s">
        <v>440</v>
      </c>
      <c r="B78" s="7" t="str">
        <f>vlookup(F78,'TEMP Data'!$M:$P,mod(G78,4)+1)</f>
        <v>Mathew</v>
      </c>
      <c r="C78" s="7" t="str">
        <f>VLOOKUP(A78 ,PersonAccounts!$A:$N,3)</f>
        <v>Ellesmere</v>
      </c>
      <c r="D78" s="7" t="str">
        <f t="shared" si="1"/>
        <v>Mathew_Ellesmere@aol.com.es</v>
      </c>
      <c r="E78" s="7" t="str">
        <f t="shared" si="2"/>
        <v>MEllesmere123@gmail.com.es</v>
      </c>
      <c r="F78" s="12" t="str">
        <f>VLOOKUP(A78 ,PersonAccounts!$A:$N,14)</f>
        <v>Matthew</v>
      </c>
      <c r="G78" s="29">
        <f t="shared" si="3"/>
        <v>5</v>
      </c>
      <c r="H78" s="12" t="str">
        <f>vlookup(A78,PersonAccounts!A:D,4)</f>
        <v>MEllesmere123@gmail.com.es</v>
      </c>
      <c r="I78" s="12" t="str">
        <f t="shared" si="4"/>
        <v>Mathew_</v>
      </c>
      <c r="J78" s="12" t="str">
        <f t="shared" si="5"/>
        <v>Ellesmere</v>
      </c>
      <c r="K78" s="12" t="str">
        <f>VLOOKUP(L78,'TEMP Data'!$E:$G,3)&amp;".com"&amp;vlookup($U78,'TEMP Data'!$A:$C,3)</f>
        <v>@aol.com.es</v>
      </c>
      <c r="L78" s="29">
        <f t="shared" si="6"/>
        <v>6</v>
      </c>
      <c r="M78" s="29">
        <f t="shared" si="7"/>
        <v>121</v>
      </c>
      <c r="N78" s="12" t="str">
        <f t="shared" si="8"/>
        <v>Mathew__</v>
      </c>
      <c r="O78" s="12" t="str">
        <f t="shared" si="9"/>
        <v>Ellesmere</v>
      </c>
      <c r="P78" s="12" t="str">
        <f>VLOOKUP(Q78,'TEMP Data'!$E:$G,3)&amp;".com"&amp;vlookup($U78,'TEMP Data'!$A:$C,3)</f>
        <v>@hotmail.com.es</v>
      </c>
      <c r="Q78" s="29">
        <f t="shared" si="10"/>
        <v>221</v>
      </c>
      <c r="R78" s="29">
        <f t="shared" si="11"/>
        <v>0</v>
      </c>
      <c r="S78" s="30" t="str">
        <f t="shared" si="12"/>
        <v>Mathew__Ellesmere@hotmail.com.es</v>
      </c>
      <c r="T78" s="12" t="b">
        <f t="shared" si="13"/>
        <v>0</v>
      </c>
      <c r="U78" s="12" t="str">
        <f>vlookup(A78,PersonAccounts!$A:$N,10,false)</f>
        <v>Spain</v>
      </c>
    </row>
    <row r="79">
      <c r="A79" s="6" t="s">
        <v>444</v>
      </c>
      <c r="B79" s="7" t="str">
        <f>vlookup(F79,'TEMP Data'!$M:$P,mod(G79,4)+1)</f>
        <v>Matthew</v>
      </c>
      <c r="C79" s="7" t="str">
        <f>VLOOKUP(A79 ,PersonAccounts!$A:$N,3)</f>
        <v>Parram</v>
      </c>
      <c r="D79" s="7" t="str">
        <f t="shared" si="1"/>
        <v>Matthew_Parram@gmail.com.de</v>
      </c>
      <c r="E79" s="7" t="str">
        <f t="shared" si="2"/>
        <v>Matthew_Parram@aol.com.de</v>
      </c>
      <c r="F79" s="12" t="str">
        <f>VLOOKUP(A79 ,PersonAccounts!$A:$N,14)</f>
        <v>Matthew</v>
      </c>
      <c r="G79" s="29">
        <f t="shared" si="3"/>
        <v>8</v>
      </c>
      <c r="H79" s="12" t="str">
        <f>vlookup(A79,PersonAccounts!A:D,4)</f>
        <v>Matthew_Parram@aol.com.de</v>
      </c>
      <c r="I79" s="12" t="str">
        <f t="shared" si="4"/>
        <v>Matthew_</v>
      </c>
      <c r="J79" s="12" t="str">
        <f t="shared" si="5"/>
        <v>Parram</v>
      </c>
      <c r="K79" s="12" t="str">
        <f>VLOOKUP(L79,'TEMP Data'!$E:$G,3)&amp;".com"&amp;vlookup($U79,'TEMP Data'!$A:$C,3)</f>
        <v>@gmail.com.de</v>
      </c>
      <c r="L79" s="29">
        <f t="shared" si="6"/>
        <v>8</v>
      </c>
      <c r="M79" s="29">
        <f t="shared" si="7"/>
        <v>249</v>
      </c>
      <c r="N79" s="12" t="str">
        <f t="shared" si="8"/>
        <v>Matthew__</v>
      </c>
      <c r="O79" s="12" t="str">
        <f t="shared" si="9"/>
        <v>Parram</v>
      </c>
      <c r="P79" s="12" t="str">
        <f>VLOOKUP(Q79,'TEMP Data'!$E:$G,3)&amp;".com"&amp;vlookup($U79,'TEMP Data'!$A:$C,3)</f>
        <v>@hotmail.com.de</v>
      </c>
      <c r="Q79" s="29">
        <f t="shared" si="10"/>
        <v>159</v>
      </c>
      <c r="R79" s="29">
        <f t="shared" si="11"/>
        <v>1</v>
      </c>
      <c r="S79" s="30" t="str">
        <f t="shared" si="12"/>
        <v>Matthew__Parram@hotmail.com.de</v>
      </c>
      <c r="T79" s="12" t="b">
        <f t="shared" si="13"/>
        <v>0</v>
      </c>
      <c r="U79" s="12" t="str">
        <f>vlookup(A79,PersonAccounts!$A:$N,10,false)</f>
        <v>Germany</v>
      </c>
    </row>
    <row r="80">
      <c r="A80" s="6" t="s">
        <v>448</v>
      </c>
      <c r="B80" s="7" t="str">
        <f>vlookup(F80,'TEMP Data'!$M:$P,mod(G80,4)+1)</f>
        <v>Mathew</v>
      </c>
      <c r="C80" s="7" t="str">
        <f>VLOOKUP(A80 ,PersonAccounts!$A:$N,3)</f>
        <v>Hammell</v>
      </c>
      <c r="D80" s="7" t="str">
        <f t="shared" si="1"/>
        <v>MHammell140@apple.com.uk</v>
      </c>
      <c r="E80" s="7" t="str">
        <f t="shared" si="2"/>
        <v>Matthew_Hammell@hotmail.com.uk</v>
      </c>
      <c r="F80" s="12" t="str">
        <f>VLOOKUP(A80 ,PersonAccounts!$A:$N,14)</f>
        <v>Matthew</v>
      </c>
      <c r="G80" s="29">
        <f t="shared" si="3"/>
        <v>5</v>
      </c>
      <c r="H80" s="12" t="str">
        <f>vlookup(A80,PersonAccounts!A:D,4)</f>
        <v>Matthew_Hammell@hotmail.com.uk</v>
      </c>
      <c r="I80" s="12" t="str">
        <f t="shared" si="4"/>
        <v>M</v>
      </c>
      <c r="J80" s="12" t="str">
        <f t="shared" si="5"/>
        <v>Hammell140</v>
      </c>
      <c r="K80" s="12" t="str">
        <f>VLOOKUP(L80,'TEMP Data'!$E:$G,3)&amp;".com"&amp;vlookup($U80,'TEMP Data'!$A:$C,3)</f>
        <v>@apple.com.uk</v>
      </c>
      <c r="L80" s="29">
        <f t="shared" si="6"/>
        <v>4</v>
      </c>
      <c r="M80" s="29">
        <f t="shared" si="7"/>
        <v>140</v>
      </c>
      <c r="N80" s="12" t="str">
        <f t="shared" si="8"/>
        <v>M_</v>
      </c>
      <c r="O80" s="12" t="str">
        <f t="shared" si="9"/>
        <v>Hammell140</v>
      </c>
      <c r="P80" s="12" t="str">
        <f>VLOOKUP(Q80,'TEMP Data'!$E:$G,3)&amp;".com"&amp;vlookup($U80,'TEMP Data'!$A:$C,3)</f>
        <v>@hotmail.com.uk</v>
      </c>
      <c r="Q80" s="29">
        <f t="shared" si="10"/>
        <v>228</v>
      </c>
      <c r="R80" s="29">
        <f t="shared" si="11"/>
        <v>1</v>
      </c>
      <c r="S80" s="30" t="str">
        <f t="shared" si="12"/>
        <v>M_Hammell140@hotmail.com.uk</v>
      </c>
      <c r="T80" s="12" t="b">
        <f t="shared" si="13"/>
        <v>0</v>
      </c>
      <c r="U80" s="12" t="str">
        <f>vlookup(A80,PersonAccounts!$A:$N,10,false)</f>
        <v>UK</v>
      </c>
    </row>
    <row r="81">
      <c r="A81" s="6" t="s">
        <v>451</v>
      </c>
      <c r="B81" s="7" t="str">
        <f>vlookup(F81,'TEMP Data'!$M:$P,mod(G81,4)+1)</f>
        <v>Matthew</v>
      </c>
      <c r="C81" s="7" t="str">
        <f>VLOOKUP(A81 ,PersonAccounts!$A:$N,3)</f>
        <v>Cresswell</v>
      </c>
      <c r="D81" s="7" t="str">
        <f t="shared" si="1"/>
        <v>Matthew_Cresswell@yahoo.com</v>
      </c>
      <c r="E81" s="7" t="str">
        <f t="shared" si="2"/>
        <v>Matthew__Cresswell@hotmail.com</v>
      </c>
      <c r="F81" s="12" t="str">
        <f>VLOOKUP(A81 ,PersonAccounts!$A:$N,14)</f>
        <v>Matthew</v>
      </c>
      <c r="G81" s="29">
        <f t="shared" si="3"/>
        <v>8</v>
      </c>
      <c r="H81" s="12" t="str">
        <f>vlookup(A81,PersonAccounts!A:D,4)</f>
        <v>Matthew.Cresswell@mail.com</v>
      </c>
      <c r="I81" s="12" t="str">
        <f t="shared" si="4"/>
        <v>Matthew_</v>
      </c>
      <c r="J81" s="12" t="str">
        <f t="shared" si="5"/>
        <v>Cresswell</v>
      </c>
      <c r="K81" s="12" t="str">
        <f>VLOOKUP(L81,'TEMP Data'!$E:$G,3)&amp;".com"&amp;vlookup($U81,'TEMP Data'!$A:$C,3)</f>
        <v>@yahoo.com</v>
      </c>
      <c r="L81" s="29">
        <f t="shared" si="6"/>
        <v>9</v>
      </c>
      <c r="M81" s="29">
        <f t="shared" si="7"/>
        <v>159</v>
      </c>
      <c r="N81" s="12" t="str">
        <f t="shared" si="8"/>
        <v>Matthew__</v>
      </c>
      <c r="O81" s="12" t="str">
        <f t="shared" si="9"/>
        <v>Cresswell</v>
      </c>
      <c r="P81" s="12" t="str">
        <f>VLOOKUP(Q81,'TEMP Data'!$E:$G,3)&amp;".com"&amp;vlookup($U81,'TEMP Data'!$A:$C,3)</f>
        <v>@hotmail.com</v>
      </c>
      <c r="Q81" s="29">
        <f t="shared" si="10"/>
        <v>12</v>
      </c>
      <c r="R81" s="29">
        <f t="shared" si="11"/>
        <v>1</v>
      </c>
      <c r="S81" s="30" t="str">
        <f t="shared" si="12"/>
        <v>Matthew__Cresswell@hotmail.com</v>
      </c>
      <c r="T81" s="12" t="b">
        <f t="shared" si="13"/>
        <v>1</v>
      </c>
      <c r="U81" s="12" t="str">
        <f>vlookup(A81,PersonAccounts!$A:$N,10,false)</f>
        <v>United States</v>
      </c>
    </row>
    <row r="82">
      <c r="A82" s="6" t="s">
        <v>456</v>
      </c>
      <c r="B82" s="7" t="str">
        <f>vlookup(F82,'TEMP Data'!$M:$P,mod(G82,4)+1)</f>
        <v>Mikael</v>
      </c>
      <c r="C82" s="7" t="str">
        <f>VLOOKUP(A82 ,PersonAccounts!$A:$N,3)</f>
        <v>Kearn</v>
      </c>
      <c r="D82" s="7" t="str">
        <f t="shared" si="1"/>
        <v>Mikael_Kearn@yahoo.com</v>
      </c>
      <c r="E82" s="7" t="str">
        <f t="shared" si="2"/>
        <v>Mikael__Kearn@hotmail.com</v>
      </c>
      <c r="F82" s="12" t="str">
        <f>VLOOKUP(A82 ,PersonAccounts!$A:$N,14)</f>
        <v>Michael</v>
      </c>
      <c r="G82" s="29">
        <f t="shared" si="3"/>
        <v>1</v>
      </c>
      <c r="H82" s="12" t="str">
        <f>vlookup(A82,PersonAccounts!A:D,4)</f>
        <v>Michael.Kearn@mail.com</v>
      </c>
      <c r="I82" s="12" t="str">
        <f t="shared" si="4"/>
        <v>Mikael_</v>
      </c>
      <c r="J82" s="12" t="str">
        <f t="shared" si="5"/>
        <v>Kearn</v>
      </c>
      <c r="K82" s="12" t="str">
        <f>VLOOKUP(L82,'TEMP Data'!$E:$G,3)&amp;".com"&amp;vlookup($U82,'TEMP Data'!$A:$C,3)</f>
        <v>@yahoo.com</v>
      </c>
      <c r="L82" s="29">
        <f t="shared" si="6"/>
        <v>9</v>
      </c>
      <c r="M82" s="29">
        <f t="shared" si="7"/>
        <v>89</v>
      </c>
      <c r="N82" s="12" t="str">
        <f t="shared" si="8"/>
        <v>Mikael__</v>
      </c>
      <c r="O82" s="12" t="str">
        <f t="shared" si="9"/>
        <v>Kearn</v>
      </c>
      <c r="P82" s="12" t="str">
        <f>VLOOKUP(Q82,'TEMP Data'!$E:$G,3)&amp;".com"&amp;vlookup($U82,'TEMP Data'!$A:$C,3)</f>
        <v>@hotmail.com</v>
      </c>
      <c r="Q82" s="29">
        <f t="shared" si="10"/>
        <v>225</v>
      </c>
      <c r="R82" s="29">
        <f t="shared" si="11"/>
        <v>3</v>
      </c>
      <c r="S82" s="30" t="str">
        <f t="shared" si="12"/>
        <v>Mikael__Kearn@hotmail.com</v>
      </c>
      <c r="T82" s="12" t="b">
        <f t="shared" si="13"/>
        <v>1</v>
      </c>
      <c r="U82" s="12" t="str">
        <f>vlookup(A82,PersonAccounts!$A:$N,10,false)</f>
        <v>USA</v>
      </c>
    </row>
    <row r="83">
      <c r="A83" s="6" t="s">
        <v>463</v>
      </c>
      <c r="B83" s="7" t="str">
        <f>vlookup(F83,'TEMP Data'!$M:$P,mod(G83,4)+1)</f>
        <v>Mikael</v>
      </c>
      <c r="C83" s="7" t="str">
        <f>VLOOKUP(A83 ,PersonAccounts!$A:$N,3)</f>
        <v>Spatoni</v>
      </c>
      <c r="D83" s="7" t="str">
        <f t="shared" si="1"/>
        <v>Mikael_Spatoni@gmail.com.fr</v>
      </c>
      <c r="E83" s="7" t="str">
        <f t="shared" si="2"/>
        <v/>
      </c>
      <c r="F83" s="12" t="str">
        <f>VLOOKUP(A83 ,PersonAccounts!$A:$N,14)</f>
        <v>Michael</v>
      </c>
      <c r="G83" s="29">
        <f t="shared" si="3"/>
        <v>5</v>
      </c>
      <c r="H83" s="12" t="str">
        <f>vlookup(A83,PersonAccounts!A:D,4)</f>
        <v>Michael.Spatoni@mail.com.fr</v>
      </c>
      <c r="I83" s="12" t="str">
        <f t="shared" si="4"/>
        <v>Mikael_</v>
      </c>
      <c r="J83" s="12" t="str">
        <f t="shared" si="5"/>
        <v>Spatoni</v>
      </c>
      <c r="K83" s="12" t="str">
        <f>VLOOKUP(L83,'TEMP Data'!$E:$G,3)&amp;".com"&amp;vlookup($U83,'TEMP Data'!$A:$C,3)</f>
        <v>@gmail.com.fr</v>
      </c>
      <c r="L83" s="29">
        <f t="shared" si="6"/>
        <v>8</v>
      </c>
      <c r="M83" s="29">
        <f t="shared" si="7"/>
        <v>150</v>
      </c>
      <c r="N83" s="12" t="str">
        <f t="shared" si="8"/>
        <v>Mikael__</v>
      </c>
      <c r="O83" s="12" t="str">
        <f t="shared" si="9"/>
        <v>Spatoni</v>
      </c>
      <c r="P83" s="12" t="str">
        <f>VLOOKUP(Q83,'TEMP Data'!$E:$G,3)&amp;".com"&amp;vlookup($U83,'TEMP Data'!$A:$C,3)</f>
        <v>@hotmail.com.fr</v>
      </c>
      <c r="Q83" s="29">
        <f t="shared" si="10"/>
        <v>198</v>
      </c>
      <c r="R83" s="29">
        <f t="shared" si="11"/>
        <v>4</v>
      </c>
      <c r="S83" s="30" t="str">
        <f t="shared" si="12"/>
        <v>Mikael__Spatoni@hotmail.com.fr</v>
      </c>
      <c r="T83" s="12" t="b">
        <f t="shared" si="13"/>
        <v>0</v>
      </c>
      <c r="U83" s="12" t="str">
        <f>vlookup(A83,PersonAccounts!$A:$N,10,false)</f>
        <v>France</v>
      </c>
    </row>
    <row r="84">
      <c r="A84" s="6" t="s">
        <v>467</v>
      </c>
      <c r="B84" s="7" t="str">
        <f>vlookup(F84,'TEMP Data'!$M:$P,mod(G84,4)+1)</f>
        <v>Michal</v>
      </c>
      <c r="C84" s="7" t="str">
        <f>VLOOKUP(A84 ,PersonAccounts!$A:$N,3)</f>
        <v>Kellen</v>
      </c>
      <c r="D84" s="7" t="str">
        <f t="shared" si="1"/>
        <v>Michal_Kellen@aol.com</v>
      </c>
      <c r="E84" s="7" t="str">
        <f t="shared" si="2"/>
        <v>Michael_Kellen@aol.com</v>
      </c>
      <c r="F84" s="12" t="str">
        <f>VLOOKUP(A84 ,PersonAccounts!$A:$N,14)</f>
        <v>Michael</v>
      </c>
      <c r="G84" s="29">
        <f t="shared" si="3"/>
        <v>10</v>
      </c>
      <c r="H84" s="12" t="str">
        <f>vlookup(A84,PersonAccounts!A:D,4)</f>
        <v>Michael_Kellen@aol.com</v>
      </c>
      <c r="I84" s="12" t="str">
        <f t="shared" si="4"/>
        <v>Michal_</v>
      </c>
      <c r="J84" s="12" t="str">
        <f t="shared" si="5"/>
        <v>Kellen</v>
      </c>
      <c r="K84" s="12" t="str">
        <f>VLOOKUP(L84,'TEMP Data'!$E:$G,3)&amp;".com"&amp;vlookup($U84,'TEMP Data'!$A:$C,3)</f>
        <v>@aol.com</v>
      </c>
      <c r="L84" s="29">
        <f t="shared" si="6"/>
        <v>6</v>
      </c>
      <c r="M84" s="29">
        <f t="shared" si="7"/>
        <v>187</v>
      </c>
      <c r="N84" s="12" t="str">
        <f t="shared" si="8"/>
        <v>Michal__</v>
      </c>
      <c r="O84" s="12" t="str">
        <f t="shared" si="9"/>
        <v>Kellen</v>
      </c>
      <c r="P84" s="12" t="str">
        <f>VLOOKUP(Q84,'TEMP Data'!$E:$G,3)&amp;".com"&amp;vlookup($U84,'TEMP Data'!$A:$C,3)</f>
        <v>@hotmail.com</v>
      </c>
      <c r="Q84" s="29">
        <f t="shared" si="10"/>
        <v>122</v>
      </c>
      <c r="R84" s="29">
        <f t="shared" si="11"/>
        <v>3</v>
      </c>
      <c r="S84" s="30" t="str">
        <f t="shared" si="12"/>
        <v>Michal__Kellen@hotmail.com</v>
      </c>
      <c r="T84" s="12" t="b">
        <f t="shared" si="13"/>
        <v>0</v>
      </c>
      <c r="U84" s="12" t="str">
        <f>vlookup(A84,PersonAccounts!$A:$N,10,false)</f>
        <v>United States</v>
      </c>
    </row>
    <row r="85">
      <c r="A85" s="6" t="s">
        <v>472</v>
      </c>
      <c r="B85" s="7" t="str">
        <f>vlookup(F85,'TEMP Data'!$M:$P,mod(G85,4)+1)</f>
        <v>Michal</v>
      </c>
      <c r="C85" s="7" t="str">
        <f>VLOOKUP(A85 ,PersonAccounts!$A:$N,3)</f>
        <v>Atling</v>
      </c>
      <c r="D85" s="7" t="str">
        <f t="shared" si="1"/>
        <v>MAtling161@yahoo.com.fr</v>
      </c>
      <c r="E85" s="7" t="str">
        <f t="shared" si="2"/>
        <v>Michael_Atling@hotmail.com.fr</v>
      </c>
      <c r="F85" s="12" t="str">
        <f>VLOOKUP(A85 ,PersonAccounts!$A:$N,14)</f>
        <v>Michael</v>
      </c>
      <c r="G85" s="29">
        <f t="shared" si="3"/>
        <v>6</v>
      </c>
      <c r="H85" s="12" t="str">
        <f>vlookup(A85,PersonAccounts!A:D,4)</f>
        <v>Michael_Atling@hotmail.com.fr</v>
      </c>
      <c r="I85" s="12" t="str">
        <f t="shared" si="4"/>
        <v>M</v>
      </c>
      <c r="J85" s="12" t="str">
        <f t="shared" si="5"/>
        <v>Atling161</v>
      </c>
      <c r="K85" s="12" t="str">
        <f>VLOOKUP(L85,'TEMP Data'!$E:$G,3)&amp;".com"&amp;vlookup($U85,'TEMP Data'!$A:$C,3)</f>
        <v>@yahoo.com.fr</v>
      </c>
      <c r="L85" s="29">
        <f t="shared" si="6"/>
        <v>3</v>
      </c>
      <c r="M85" s="29">
        <f t="shared" si="7"/>
        <v>161</v>
      </c>
      <c r="N85" s="12" t="str">
        <f t="shared" si="8"/>
        <v>M_</v>
      </c>
      <c r="O85" s="12" t="str">
        <f t="shared" si="9"/>
        <v>Atling161</v>
      </c>
      <c r="P85" s="12" t="str">
        <f>VLOOKUP(Q85,'TEMP Data'!$E:$G,3)&amp;".com"&amp;vlookup($U85,'TEMP Data'!$A:$C,3)</f>
        <v>@hotmail.com.fr</v>
      </c>
      <c r="Q85" s="29">
        <f t="shared" si="10"/>
        <v>138</v>
      </c>
      <c r="R85" s="29">
        <f t="shared" si="11"/>
        <v>3</v>
      </c>
      <c r="S85" s="30" t="str">
        <f t="shared" si="12"/>
        <v>M_Atling161@hotmail.com.fr</v>
      </c>
      <c r="T85" s="12" t="b">
        <f t="shared" si="13"/>
        <v>0</v>
      </c>
      <c r="U85" s="12" t="str">
        <f>vlookup(A85,PersonAccounts!$A:$N,10,false)</f>
        <v>France</v>
      </c>
    </row>
    <row r="86">
      <c r="A86" s="6" t="s">
        <v>476</v>
      </c>
      <c r="B86" s="7" t="str">
        <f>vlookup(F86,'TEMP Data'!$M:$P,mod(G86,4)+1)</f>
        <v>Olivia</v>
      </c>
      <c r="C86" s="7" t="str">
        <f>VLOOKUP(A86 ,PersonAccounts!$A:$N,3)</f>
        <v>Fominov</v>
      </c>
      <c r="D86" s="7" t="str">
        <f t="shared" si="1"/>
        <v>Olivia_Fominov@yahoo.com.mx</v>
      </c>
      <c r="E86" s="7" t="str">
        <f t="shared" si="2"/>
        <v>OFominov216@gmail.com.mx</v>
      </c>
      <c r="F86" s="12" t="str">
        <f>VLOOKUP(A86 ,PersonAccounts!$A:$N,14)</f>
        <v>Olivia</v>
      </c>
      <c r="G86" s="29">
        <f t="shared" si="3"/>
        <v>4</v>
      </c>
      <c r="H86" s="12" t="str">
        <f>vlookup(A86,PersonAccounts!A:D,4)</f>
        <v>OFominov216@gmail.com.mx</v>
      </c>
      <c r="I86" s="12" t="str">
        <f t="shared" si="4"/>
        <v>Olivia_</v>
      </c>
      <c r="J86" s="12" t="str">
        <f t="shared" si="5"/>
        <v>Fominov</v>
      </c>
      <c r="K86" s="12" t="str">
        <f>VLOOKUP(L86,'TEMP Data'!$E:$G,3)&amp;".com"&amp;vlookup($U86,'TEMP Data'!$A:$C,3)</f>
        <v>@yahoo.com.mx</v>
      </c>
      <c r="L86" s="29">
        <f t="shared" si="6"/>
        <v>9</v>
      </c>
      <c r="M86" s="29">
        <f t="shared" si="7"/>
        <v>166</v>
      </c>
      <c r="N86" s="12" t="str">
        <f t="shared" si="8"/>
        <v>Olivia__</v>
      </c>
      <c r="O86" s="12" t="str">
        <f t="shared" si="9"/>
        <v>Fominov</v>
      </c>
      <c r="P86" s="12" t="str">
        <f>VLOOKUP(Q86,'TEMP Data'!$E:$G,3)&amp;".com"&amp;vlookup($U86,'TEMP Data'!$A:$C,3)</f>
        <v>@hotmail.com.mx</v>
      </c>
      <c r="Q86" s="29">
        <f t="shared" si="10"/>
        <v>241</v>
      </c>
      <c r="R86" s="29">
        <f t="shared" si="11"/>
        <v>4</v>
      </c>
      <c r="S86" s="30" t="str">
        <f t="shared" si="12"/>
        <v>Olivia__Fominov@hotmail.com.mx</v>
      </c>
      <c r="T86" s="12" t="b">
        <f t="shared" si="13"/>
        <v>0</v>
      </c>
      <c r="U86" s="12" t="str">
        <f>vlookup(A86,PersonAccounts!$A:$N,10,false)</f>
        <v>Mexico</v>
      </c>
    </row>
    <row r="87">
      <c r="A87" s="6" t="s">
        <v>480</v>
      </c>
      <c r="B87" s="7" t="str">
        <f>vlookup(F87,'TEMP Data'!$M:$P,mod(G87,4)+1)</f>
        <v>Olyvia</v>
      </c>
      <c r="C87" s="7" t="str">
        <f>VLOOKUP(A87 ,PersonAccounts!$A:$N,3)</f>
        <v>Tiffin</v>
      </c>
      <c r="D87" s="7" t="str">
        <f t="shared" si="1"/>
        <v>OTiffin151@apple.com.nl</v>
      </c>
      <c r="E87" s="7" t="str">
        <f t="shared" si="2"/>
        <v>OTiffin60@apple.com.nl</v>
      </c>
      <c r="F87" s="12" t="str">
        <f>VLOOKUP(A87 ,PersonAccounts!$A:$N,14)</f>
        <v>Olivia</v>
      </c>
      <c r="G87" s="29">
        <f t="shared" si="3"/>
        <v>9</v>
      </c>
      <c r="H87" s="12" t="str">
        <f>vlookup(A87,PersonAccounts!A:D,4)</f>
        <v>OTiffin60@apple.com.nl</v>
      </c>
      <c r="I87" s="12" t="str">
        <f t="shared" si="4"/>
        <v>O</v>
      </c>
      <c r="J87" s="12" t="str">
        <f t="shared" si="5"/>
        <v>Tiffin151</v>
      </c>
      <c r="K87" s="12" t="str">
        <f>VLOOKUP(L87,'TEMP Data'!$E:$G,3)&amp;".com"&amp;vlookup($U87,'TEMP Data'!$A:$C,3)</f>
        <v>@apple.com.nl</v>
      </c>
      <c r="L87" s="29">
        <f t="shared" si="6"/>
        <v>4</v>
      </c>
      <c r="M87" s="29">
        <f t="shared" si="7"/>
        <v>151</v>
      </c>
      <c r="N87" s="12" t="str">
        <f t="shared" si="8"/>
        <v>O_</v>
      </c>
      <c r="O87" s="12" t="str">
        <f t="shared" si="9"/>
        <v>Tiffin151</v>
      </c>
      <c r="P87" s="12" t="str">
        <f>VLOOKUP(Q87,'TEMP Data'!$E:$G,3)&amp;".com"&amp;vlookup($U87,'TEMP Data'!$A:$C,3)</f>
        <v>@hotmail.com.nl</v>
      </c>
      <c r="Q87" s="29">
        <f t="shared" si="10"/>
        <v>128</v>
      </c>
      <c r="R87" s="29">
        <f t="shared" si="11"/>
        <v>2</v>
      </c>
      <c r="S87" s="30" t="str">
        <f t="shared" si="12"/>
        <v>O_Tiffin151@hotmail.com.nl</v>
      </c>
      <c r="T87" s="12" t="b">
        <f t="shared" si="13"/>
        <v>0</v>
      </c>
      <c r="U87" s="12" t="str">
        <f>vlookup(A87,PersonAccounts!$A:$N,10,false)</f>
        <v>Netherlands</v>
      </c>
    </row>
    <row r="88">
      <c r="A88" s="6" t="s">
        <v>486</v>
      </c>
      <c r="B88" s="7" t="str">
        <f>vlookup(F88,'TEMP Data'!$M:$P,mod(G88,4)+1)</f>
        <v>Alyvia</v>
      </c>
      <c r="C88" s="7" t="str">
        <f>VLOOKUP(A88 ,PersonAccounts!$A:$N,3)</f>
        <v>Collihole</v>
      </c>
      <c r="D88" s="7" t="str">
        <f t="shared" si="1"/>
        <v>Alyvia_Collihole@hotmail.com.it</v>
      </c>
      <c r="E88" s="7" t="str">
        <f t="shared" si="2"/>
        <v>Olivia_Collihole@hotmail.com.it</v>
      </c>
      <c r="F88" s="12" t="str">
        <f>VLOOKUP(A88 ,PersonAccounts!$A:$N,14)</f>
        <v>Olivia</v>
      </c>
      <c r="G88" s="29">
        <f t="shared" si="3"/>
        <v>7</v>
      </c>
      <c r="H88" s="12" t="str">
        <f>vlookup(A88,PersonAccounts!A:D,4)</f>
        <v>Olivia_Collihole@hotmail.com.it</v>
      </c>
      <c r="I88" s="12" t="str">
        <f t="shared" si="4"/>
        <v>Alyvia_</v>
      </c>
      <c r="J88" s="12" t="str">
        <f t="shared" si="5"/>
        <v>Collihole</v>
      </c>
      <c r="K88" s="12" t="str">
        <f>VLOOKUP(L88,'TEMP Data'!$E:$G,3)&amp;".com"&amp;vlookup($U88,'TEMP Data'!$A:$C,3)</f>
        <v>@hotmail.com.it</v>
      </c>
      <c r="L88" s="29">
        <f t="shared" si="6"/>
        <v>7</v>
      </c>
      <c r="M88" s="29">
        <f t="shared" si="7"/>
        <v>135</v>
      </c>
      <c r="N88" s="12" t="str">
        <f t="shared" si="8"/>
        <v>Alyvia__</v>
      </c>
      <c r="O88" s="12" t="str">
        <f t="shared" si="9"/>
        <v>Collihole</v>
      </c>
      <c r="P88" s="12" t="str">
        <f>VLOOKUP(Q88,'TEMP Data'!$E:$G,3)&amp;".com"&amp;vlookup($U88,'TEMP Data'!$A:$C,3)</f>
        <v>@hotmail.com.it</v>
      </c>
      <c r="Q88" s="29">
        <f t="shared" si="10"/>
        <v>217</v>
      </c>
      <c r="R88" s="29">
        <f t="shared" si="11"/>
        <v>2</v>
      </c>
      <c r="S88" s="30" t="str">
        <f t="shared" si="12"/>
        <v>Alyvia__Collihole@hotmail.com.it</v>
      </c>
      <c r="T88" s="12" t="b">
        <f t="shared" si="13"/>
        <v>0</v>
      </c>
      <c r="U88" s="12" t="str">
        <f>vlookup(A88,PersonAccounts!$A:$N,10,false)</f>
        <v>Italy</v>
      </c>
    </row>
    <row r="89">
      <c r="A89" s="6" t="s">
        <v>489</v>
      </c>
      <c r="B89" s="7" t="str">
        <f>vlookup(F89,'TEMP Data'!$M:$P,mod(G89,4)+1)</f>
        <v>Olivia</v>
      </c>
      <c r="C89" s="7" t="str">
        <f>VLOOKUP(A89 ,PersonAccounts!$A:$N,3)</f>
        <v>Calbert</v>
      </c>
      <c r="D89" s="7" t="str">
        <f t="shared" si="1"/>
        <v>Olivia_Calbert@yahoo.com.sa</v>
      </c>
      <c r="E89" s="7" t="str">
        <f t="shared" si="2"/>
        <v/>
      </c>
      <c r="F89" s="12" t="str">
        <f>VLOOKUP(A89 ,PersonAccounts!$A:$N,14)</f>
        <v>Olivia</v>
      </c>
      <c r="G89" s="29">
        <f t="shared" si="3"/>
        <v>8</v>
      </c>
      <c r="H89" s="12" t="str">
        <f>vlookup(A89,PersonAccounts!A:D,4)</f>
        <v>Olivia_Calbert@hotmail.com.sa</v>
      </c>
      <c r="I89" s="12" t="str">
        <f t="shared" si="4"/>
        <v>Olivia_</v>
      </c>
      <c r="J89" s="12" t="str">
        <f t="shared" si="5"/>
        <v>Calbert</v>
      </c>
      <c r="K89" s="12" t="str">
        <f>VLOOKUP(L89,'TEMP Data'!$E:$G,3)&amp;".com"&amp;vlookup($U89,'TEMP Data'!$A:$C,3)</f>
        <v>@yahoo.com.sa</v>
      </c>
      <c r="L89" s="29">
        <f t="shared" si="6"/>
        <v>9</v>
      </c>
      <c r="M89" s="29">
        <f t="shared" si="7"/>
        <v>1</v>
      </c>
      <c r="N89" s="12" t="str">
        <f t="shared" si="8"/>
        <v>Olivia__</v>
      </c>
      <c r="O89" s="12" t="str">
        <f t="shared" si="9"/>
        <v>Calbert</v>
      </c>
      <c r="P89" s="12" t="str">
        <f>VLOOKUP(Q89,'TEMP Data'!$E:$G,3)&amp;".com"&amp;vlookup($U89,'TEMP Data'!$A:$C,3)</f>
        <v>@hotmail.com.sa</v>
      </c>
      <c r="Q89" s="29">
        <f t="shared" si="10"/>
        <v>158</v>
      </c>
      <c r="R89" s="29">
        <f t="shared" si="11"/>
        <v>0</v>
      </c>
      <c r="S89" s="30" t="str">
        <f t="shared" si="12"/>
        <v>Olivia__Calbert@hotmail.com.sa</v>
      </c>
      <c r="T89" s="12" t="b">
        <f t="shared" si="13"/>
        <v>0</v>
      </c>
      <c r="U89" s="12" t="str">
        <f>vlookup(A89,PersonAccounts!$A:$N,10,false)</f>
        <v>Saudi Arabia</v>
      </c>
    </row>
    <row r="90">
      <c r="A90" s="6" t="s">
        <v>493</v>
      </c>
      <c r="B90" s="7" t="str">
        <f>vlookup(F90,'TEMP Data'!$M:$P,mod(G90,4)+1)</f>
        <v>Sam</v>
      </c>
      <c r="C90" s="7" t="str">
        <f>VLOOKUP(A90 ,PersonAccounts!$A:$N,3)</f>
        <v>Rawlings</v>
      </c>
      <c r="D90" s="7" t="str">
        <f t="shared" si="1"/>
        <v>SRawlings143@apple.com.it</v>
      </c>
      <c r="E90" s="7" t="str">
        <f t="shared" si="2"/>
        <v/>
      </c>
      <c r="F90" s="12" t="str">
        <f>VLOOKUP(A90 ,PersonAccounts!$A:$N,14)</f>
        <v>Samuel</v>
      </c>
      <c r="G90" s="29">
        <f t="shared" si="3"/>
        <v>9</v>
      </c>
      <c r="H90" s="12" t="str">
        <f>vlookup(A90,PersonAccounts!A:D,4)</f>
        <v>Samuel_Rawlings@yahoo.com.it</v>
      </c>
      <c r="I90" s="12" t="str">
        <f t="shared" si="4"/>
        <v>S</v>
      </c>
      <c r="J90" s="12" t="str">
        <f t="shared" si="5"/>
        <v>Rawlings143</v>
      </c>
      <c r="K90" s="12" t="str">
        <f>VLOOKUP(L90,'TEMP Data'!$E:$G,3)&amp;".com"&amp;vlookup($U90,'TEMP Data'!$A:$C,3)</f>
        <v>@apple.com.it</v>
      </c>
      <c r="L90" s="29">
        <f t="shared" si="6"/>
        <v>4</v>
      </c>
      <c r="M90" s="29">
        <f t="shared" si="7"/>
        <v>143</v>
      </c>
      <c r="N90" s="12" t="str">
        <f t="shared" si="8"/>
        <v>S_</v>
      </c>
      <c r="O90" s="12" t="str">
        <f t="shared" si="9"/>
        <v>Rawlings143</v>
      </c>
      <c r="P90" s="12" t="str">
        <f>VLOOKUP(Q90,'TEMP Data'!$E:$G,3)&amp;".com"&amp;vlookup($U90,'TEMP Data'!$A:$C,3)</f>
        <v>@hotmail.com.it</v>
      </c>
      <c r="Q90" s="29">
        <f t="shared" si="10"/>
        <v>208</v>
      </c>
      <c r="R90" s="29">
        <f t="shared" si="11"/>
        <v>2</v>
      </c>
      <c r="S90" s="30" t="str">
        <f t="shared" si="12"/>
        <v>S_Rawlings143@hotmail.com.it</v>
      </c>
      <c r="T90" s="12" t="b">
        <f t="shared" si="13"/>
        <v>0</v>
      </c>
      <c r="U90" s="12" t="str">
        <f>vlookup(A90,PersonAccounts!$A:$N,10,false)</f>
        <v>Italy</v>
      </c>
    </row>
    <row r="91">
      <c r="A91" s="6" t="s">
        <v>497</v>
      </c>
      <c r="B91" s="7" t="str">
        <f>vlookup(F91,'TEMP Data'!$M:$P,mod(G91,4)+1)</f>
        <v>Samuel</v>
      </c>
      <c r="C91" s="7" t="str">
        <f>VLOOKUP(A91 ,PersonAccounts!$A:$N,3)</f>
        <v>Oxborough</v>
      </c>
      <c r="D91" s="7" t="str">
        <f t="shared" si="1"/>
        <v>Samuel_Oxborough@aol.com.cz</v>
      </c>
      <c r="E91" s="7" t="str">
        <f t="shared" si="2"/>
        <v/>
      </c>
      <c r="F91" s="12" t="str">
        <f>VLOOKUP(A91 ,PersonAccounts!$A:$N,14)</f>
        <v>Samuel</v>
      </c>
      <c r="G91" s="29">
        <f t="shared" si="3"/>
        <v>4</v>
      </c>
      <c r="H91" s="12" t="str">
        <f>vlookup(A91,PersonAccounts!A:D,4)</f>
        <v>SOxborough241@yahoo.com.cz</v>
      </c>
      <c r="I91" s="12" t="str">
        <f t="shared" si="4"/>
        <v>Samuel_</v>
      </c>
      <c r="J91" s="12" t="str">
        <f t="shared" si="5"/>
        <v>Oxborough</v>
      </c>
      <c r="K91" s="12" t="str">
        <f>VLOOKUP(L91,'TEMP Data'!$E:$G,3)&amp;".com"&amp;vlookup($U91,'TEMP Data'!$A:$C,3)</f>
        <v>@aol.com.cz</v>
      </c>
      <c r="L91" s="29">
        <f t="shared" si="6"/>
        <v>6</v>
      </c>
      <c r="M91" s="29">
        <f t="shared" si="7"/>
        <v>245</v>
      </c>
      <c r="N91" s="12" t="str">
        <f t="shared" si="8"/>
        <v>Samuel__</v>
      </c>
      <c r="O91" s="12" t="str">
        <f t="shared" si="9"/>
        <v>Oxborough</v>
      </c>
      <c r="P91" s="12" t="str">
        <f>VLOOKUP(Q91,'TEMP Data'!$E:$G,3)&amp;".com"&amp;vlookup($U91,'TEMP Data'!$A:$C,3)</f>
        <v>@hotmail.com.cz</v>
      </c>
      <c r="Q91" s="29">
        <f t="shared" si="10"/>
        <v>119</v>
      </c>
      <c r="R91" s="29">
        <f t="shared" si="11"/>
        <v>1</v>
      </c>
      <c r="S91" s="30" t="str">
        <f t="shared" si="12"/>
        <v>Samuel__Oxborough@hotmail.com.cz</v>
      </c>
      <c r="T91" s="12" t="b">
        <f t="shared" si="13"/>
        <v>0</v>
      </c>
      <c r="U91" s="12" t="str">
        <f>vlookup(A91,PersonAccounts!$A:$N,10,false)</f>
        <v>Czech Republic</v>
      </c>
    </row>
    <row r="92">
      <c r="A92" s="6" t="s">
        <v>504</v>
      </c>
      <c r="B92" s="7" t="str">
        <f>vlookup(F92,'TEMP Data'!$M:$P,mod(G92,4)+1)</f>
        <v>Samuell</v>
      </c>
      <c r="C92" s="7" t="str">
        <f>VLOOKUP(A92 ,PersonAccounts!$A:$N,3)</f>
        <v>Doby</v>
      </c>
      <c r="D92" s="7" t="str">
        <f t="shared" si="1"/>
        <v>Samuell_Doby@hotmail.com.it</v>
      </c>
      <c r="E92" s="7" t="str">
        <f t="shared" si="2"/>
        <v>SDoby60@gmail.com.it</v>
      </c>
      <c r="F92" s="12" t="str">
        <f>VLOOKUP(A92 ,PersonAccounts!$A:$N,14)</f>
        <v>Samuel</v>
      </c>
      <c r="G92" s="29">
        <f t="shared" si="3"/>
        <v>10</v>
      </c>
      <c r="H92" s="12" t="str">
        <f>vlookup(A92,PersonAccounts!A:D,4)</f>
        <v>SDoby60@gmail.com.it</v>
      </c>
      <c r="I92" s="12" t="str">
        <f t="shared" si="4"/>
        <v>Samuell_</v>
      </c>
      <c r="J92" s="12" t="str">
        <f t="shared" si="5"/>
        <v>Doby</v>
      </c>
      <c r="K92" s="12" t="str">
        <f>VLOOKUP(L92,'TEMP Data'!$E:$G,3)&amp;".com"&amp;vlookup($U92,'TEMP Data'!$A:$C,3)</f>
        <v>@hotmail.com.it</v>
      </c>
      <c r="L92" s="29">
        <f t="shared" si="6"/>
        <v>7</v>
      </c>
      <c r="M92" s="29">
        <f t="shared" si="7"/>
        <v>113</v>
      </c>
      <c r="N92" s="12" t="str">
        <f t="shared" si="8"/>
        <v>Samuell__</v>
      </c>
      <c r="O92" s="12" t="str">
        <f t="shared" si="9"/>
        <v>Doby</v>
      </c>
      <c r="P92" s="12" t="str">
        <f>VLOOKUP(Q92,'TEMP Data'!$E:$G,3)&amp;".com"&amp;vlookup($U92,'TEMP Data'!$A:$C,3)</f>
        <v>@hotmail.com.it</v>
      </c>
      <c r="Q92" s="29">
        <f t="shared" si="10"/>
        <v>201</v>
      </c>
      <c r="R92" s="29">
        <f t="shared" si="11"/>
        <v>2</v>
      </c>
      <c r="S92" s="30" t="str">
        <f t="shared" si="12"/>
        <v>Samuell__Doby@hotmail.com.it</v>
      </c>
      <c r="T92" s="12" t="b">
        <f t="shared" si="13"/>
        <v>0</v>
      </c>
      <c r="U92" s="12" t="str">
        <f>vlookup(A92,PersonAccounts!$A:$N,10,false)</f>
        <v>Italy</v>
      </c>
    </row>
    <row r="93">
      <c r="A93" s="6" t="s">
        <v>508</v>
      </c>
      <c r="B93" s="7" t="str">
        <f>vlookup(F93,'TEMP Data'!$M:$P,mod(G93,4)+1)</f>
        <v>Samuell</v>
      </c>
      <c r="C93" s="7" t="str">
        <f>VLOOKUP(A93 ,PersonAccounts!$A:$N,3)</f>
        <v>Styant</v>
      </c>
      <c r="D93" s="7" t="str">
        <f t="shared" si="1"/>
        <v>SStyant144@gmail.com.at</v>
      </c>
      <c r="E93" s="7" t="str">
        <f t="shared" si="2"/>
        <v>Samuel_Styant@aol.com.at</v>
      </c>
      <c r="F93" s="12" t="str">
        <f>VLOOKUP(A93 ,PersonAccounts!$A:$N,14)</f>
        <v>Samuel</v>
      </c>
      <c r="G93" s="29">
        <f t="shared" si="3"/>
        <v>6</v>
      </c>
      <c r="H93" s="12" t="str">
        <f>vlookup(A93,PersonAccounts!A:D,4)</f>
        <v>Samuel_Styant@aol.com.at</v>
      </c>
      <c r="I93" s="12" t="str">
        <f t="shared" si="4"/>
        <v>S</v>
      </c>
      <c r="J93" s="12" t="str">
        <f t="shared" si="5"/>
        <v>Styant144</v>
      </c>
      <c r="K93" s="12" t="str">
        <f>VLOOKUP(L93,'TEMP Data'!$E:$G,3)&amp;".com"&amp;vlookup($U93,'TEMP Data'!$A:$C,3)</f>
        <v>@gmail.com.at</v>
      </c>
      <c r="L93" s="29">
        <f t="shared" si="6"/>
        <v>1</v>
      </c>
      <c r="M93" s="29">
        <f t="shared" si="7"/>
        <v>144</v>
      </c>
      <c r="N93" s="12" t="str">
        <f t="shared" si="8"/>
        <v>S_</v>
      </c>
      <c r="O93" s="12" t="str">
        <f t="shared" si="9"/>
        <v>Styant144</v>
      </c>
      <c r="P93" s="12" t="str">
        <f>VLOOKUP(Q93,'TEMP Data'!$E:$G,3)&amp;".com"&amp;vlookup($U93,'TEMP Data'!$A:$C,3)</f>
        <v>@hotmail.com.at</v>
      </c>
      <c r="Q93" s="29">
        <f t="shared" si="10"/>
        <v>77</v>
      </c>
      <c r="R93" s="29">
        <f t="shared" si="11"/>
        <v>4</v>
      </c>
      <c r="S93" s="30" t="str">
        <f t="shared" si="12"/>
        <v>S_Styant144@hotmail.com.at</v>
      </c>
      <c r="T93" s="12" t="b">
        <f t="shared" si="13"/>
        <v>0</v>
      </c>
      <c r="U93" s="12" t="str">
        <f>vlookup(A93,PersonAccounts!$A:$N,10,false)</f>
        <v>Austria</v>
      </c>
    </row>
    <row r="94">
      <c r="A94" s="6" t="s">
        <v>512</v>
      </c>
      <c r="B94" s="7" t="str">
        <f>vlookup(F94,'TEMP Data'!$M:$P,mod(G94,4)+1)</f>
        <v>Sofiya</v>
      </c>
      <c r="C94" s="7" t="str">
        <f>VLOOKUP(A94 ,PersonAccounts!$A:$N,3)</f>
        <v>Dreus</v>
      </c>
      <c r="D94" s="7" t="str">
        <f t="shared" si="1"/>
        <v>Sofiya_Dreus@hotmail.com.nl</v>
      </c>
      <c r="E94" s="7" t="str">
        <f t="shared" si="2"/>
        <v>Sofiya__Dreus@hotmail.com.nl</v>
      </c>
      <c r="F94" s="12" t="str">
        <f>VLOOKUP(A94 ,PersonAccounts!$A:$N,14)</f>
        <v>Sophia</v>
      </c>
      <c r="G94" s="29">
        <f t="shared" si="3"/>
        <v>7</v>
      </c>
      <c r="H94" s="12" t="str">
        <f>vlookup(A94,PersonAccounts!A:D,4)</f>
        <v>Sophia_Dreus@aol.com.nl</v>
      </c>
      <c r="I94" s="12" t="str">
        <f t="shared" si="4"/>
        <v>Sofiya_</v>
      </c>
      <c r="J94" s="12" t="str">
        <f t="shared" si="5"/>
        <v>Dreus</v>
      </c>
      <c r="K94" s="12" t="str">
        <f>VLOOKUP(L94,'TEMP Data'!$E:$G,3)&amp;".com"&amp;vlookup($U94,'TEMP Data'!$A:$C,3)</f>
        <v>@hotmail.com.nl</v>
      </c>
      <c r="L94" s="29">
        <f t="shared" si="6"/>
        <v>7</v>
      </c>
      <c r="M94" s="29">
        <f t="shared" si="7"/>
        <v>41</v>
      </c>
      <c r="N94" s="12" t="str">
        <f t="shared" si="8"/>
        <v>Sofiya__</v>
      </c>
      <c r="O94" s="12" t="str">
        <f t="shared" si="9"/>
        <v>Dreus</v>
      </c>
      <c r="P94" s="12" t="str">
        <f>VLOOKUP(Q94,'TEMP Data'!$E:$G,3)&amp;".com"&amp;vlookup($U94,'TEMP Data'!$A:$C,3)</f>
        <v>@hotmail.com.nl</v>
      </c>
      <c r="Q94" s="29">
        <f t="shared" si="10"/>
        <v>49</v>
      </c>
      <c r="R94" s="29">
        <f t="shared" si="11"/>
        <v>4</v>
      </c>
      <c r="S94" s="30" t="str">
        <f t="shared" si="12"/>
        <v>Sofiya__Dreus@hotmail.com.nl</v>
      </c>
      <c r="T94" s="12" t="b">
        <f t="shared" si="13"/>
        <v>1</v>
      </c>
      <c r="U94" s="12" t="str">
        <f>vlookup(A94,PersonAccounts!$A:$N,10,false)</f>
        <v>Netherlands</v>
      </c>
    </row>
    <row r="95">
      <c r="A95" s="6" t="s">
        <v>518</v>
      </c>
      <c r="B95" s="7" t="str">
        <f>vlookup(F95,'TEMP Data'!$M:$P,mod(G95,4)+1)</f>
        <v>Sophia</v>
      </c>
      <c r="C95" s="7" t="str">
        <f>VLOOKUP(A95 ,PersonAccounts!$A:$N,3)</f>
        <v>Van Dijk</v>
      </c>
      <c r="D95" s="7" t="str">
        <f t="shared" si="1"/>
        <v>SVanDijk2@apple.com</v>
      </c>
      <c r="E95" s="7" t="str">
        <f t="shared" si="2"/>
        <v/>
      </c>
      <c r="F95" s="12" t="str">
        <f>VLOOKUP(A95 ,PersonAccounts!$A:$N,14)</f>
        <v>Sophia</v>
      </c>
      <c r="G95" s="29">
        <f t="shared" si="3"/>
        <v>4</v>
      </c>
      <c r="H95" s="12" t="str">
        <f>vlookup(A95,PersonAccounts!A:D,4)</f>
        <v>Sophia_VanDijk@yahoo.com</v>
      </c>
      <c r="I95" s="12" t="str">
        <f t="shared" si="4"/>
        <v>S</v>
      </c>
      <c r="J95" s="12" t="str">
        <f t="shared" si="5"/>
        <v>VanDijk2</v>
      </c>
      <c r="K95" s="12" t="str">
        <f>VLOOKUP(L95,'TEMP Data'!$E:$G,3)&amp;".com"&amp;vlookup($U95,'TEMP Data'!$A:$C,3)</f>
        <v>@apple.com</v>
      </c>
      <c r="L95" s="29">
        <f t="shared" si="6"/>
        <v>4</v>
      </c>
      <c r="M95" s="29">
        <f t="shared" si="7"/>
        <v>2</v>
      </c>
      <c r="N95" s="12" t="str">
        <f t="shared" si="8"/>
        <v>S_</v>
      </c>
      <c r="O95" s="12" t="str">
        <f t="shared" si="9"/>
        <v>VanDijk2</v>
      </c>
      <c r="P95" s="12" t="str">
        <f>VLOOKUP(Q95,'TEMP Data'!$E:$G,3)&amp;".com"&amp;vlookup($U95,'TEMP Data'!$A:$C,3)</f>
        <v>@hotmail.com</v>
      </c>
      <c r="Q95" s="29">
        <f t="shared" si="10"/>
        <v>226</v>
      </c>
      <c r="R95" s="29">
        <f t="shared" si="11"/>
        <v>2</v>
      </c>
      <c r="S95" s="30" t="str">
        <f t="shared" si="12"/>
        <v>S_VanDijk2@hotmail.com</v>
      </c>
      <c r="T95" s="12" t="b">
        <f t="shared" si="13"/>
        <v>0</v>
      </c>
      <c r="U95" s="12" t="str">
        <f>vlookup(A95,PersonAccounts!$A:$N,10,false)</f>
        <v>United States</v>
      </c>
    </row>
    <row r="96">
      <c r="A96" s="6" t="s">
        <v>523</v>
      </c>
      <c r="B96" s="7" t="str">
        <f>vlookup(F96,'TEMP Data'!$M:$P,mod(G96,4)+1)</f>
        <v>Soffia</v>
      </c>
      <c r="C96" s="7" t="str">
        <f>VLOOKUP(A96 ,PersonAccounts!$A:$N,3)</f>
        <v>Kerridge</v>
      </c>
      <c r="D96" s="7" t="str">
        <f t="shared" si="1"/>
        <v>Soffia.Kerridge@mail.com</v>
      </c>
      <c r="E96" s="7" t="str">
        <f t="shared" si="2"/>
        <v/>
      </c>
      <c r="F96" s="12" t="str">
        <f>VLOOKUP(A96 ,PersonAccounts!$A:$N,14)</f>
        <v>Sophia</v>
      </c>
      <c r="G96" s="29">
        <f t="shared" si="3"/>
        <v>10</v>
      </c>
      <c r="H96" s="12" t="str">
        <f>vlookup(A96,PersonAccounts!A:D,4)</f>
        <v>Sophia_Kerridge@gmail.com</v>
      </c>
      <c r="I96" s="12" t="str">
        <f t="shared" si="4"/>
        <v>Soffia.</v>
      </c>
      <c r="J96" s="12" t="str">
        <f t="shared" si="5"/>
        <v>Kerridge</v>
      </c>
      <c r="K96" s="12" t="str">
        <f>VLOOKUP(L96,'TEMP Data'!$E:$G,3)&amp;".com"&amp;vlookup($U96,'TEMP Data'!$A:$C,3)</f>
        <v>@mail.com</v>
      </c>
      <c r="L96" s="29">
        <f t="shared" si="6"/>
        <v>5</v>
      </c>
      <c r="M96" s="29">
        <f t="shared" si="7"/>
        <v>75</v>
      </c>
      <c r="N96" s="12" t="str">
        <f t="shared" si="8"/>
        <v>Soffia._</v>
      </c>
      <c r="O96" s="12" t="str">
        <f t="shared" si="9"/>
        <v>Kerridge</v>
      </c>
      <c r="P96" s="12" t="str">
        <f>VLOOKUP(Q96,'TEMP Data'!$E:$G,3)&amp;".com"&amp;vlookup($U96,'TEMP Data'!$A:$C,3)</f>
        <v>@hotmail.com</v>
      </c>
      <c r="Q96" s="29">
        <f t="shared" si="10"/>
        <v>117</v>
      </c>
      <c r="R96" s="29">
        <f t="shared" si="11"/>
        <v>4</v>
      </c>
      <c r="S96" s="30" t="str">
        <f t="shared" si="12"/>
        <v>Soffia._Kerridge@hotmail.com</v>
      </c>
      <c r="T96" s="12" t="b">
        <f t="shared" si="13"/>
        <v>0</v>
      </c>
      <c r="U96" s="12" t="str">
        <f>vlookup(A96,PersonAccounts!$A:$N,10,false)</f>
        <v>United States</v>
      </c>
    </row>
    <row r="97">
      <c r="A97" s="6" t="s">
        <v>528</v>
      </c>
      <c r="B97" s="7" t="str">
        <f>vlookup(F97,'TEMP Data'!$M:$P,mod(G97,4)+1)</f>
        <v>Soffia</v>
      </c>
      <c r="C97" s="7" t="str">
        <f>VLOOKUP(A97 ,PersonAccounts!$A:$N,3)</f>
        <v>Laverty</v>
      </c>
      <c r="D97" s="7" t="str">
        <f t="shared" si="1"/>
        <v>Soffia_Laverty@aol.com.fr</v>
      </c>
      <c r="E97" s="7" t="str">
        <f t="shared" si="2"/>
        <v/>
      </c>
      <c r="F97" s="12" t="str">
        <f>VLOOKUP(A97 ,PersonAccounts!$A:$N,14)</f>
        <v>Sophia</v>
      </c>
      <c r="G97" s="29">
        <f t="shared" si="3"/>
        <v>6</v>
      </c>
      <c r="H97" s="12" t="str">
        <f>vlookup(A97,PersonAccounts!A:D,4)</f>
        <v>SLaverty27@apple.com.fr</v>
      </c>
      <c r="I97" s="12" t="str">
        <f t="shared" si="4"/>
        <v>Soffia_</v>
      </c>
      <c r="J97" s="12" t="str">
        <f t="shared" si="5"/>
        <v>Laverty</v>
      </c>
      <c r="K97" s="12" t="str">
        <f>VLOOKUP(L97,'TEMP Data'!$E:$G,3)&amp;".com"&amp;vlookup($U97,'TEMP Data'!$A:$C,3)</f>
        <v>@aol.com.fr</v>
      </c>
      <c r="L97" s="29">
        <f t="shared" si="6"/>
        <v>6</v>
      </c>
      <c r="M97" s="29">
        <f t="shared" si="7"/>
        <v>181</v>
      </c>
      <c r="N97" s="12" t="str">
        <f t="shared" si="8"/>
        <v>Soffia__</v>
      </c>
      <c r="O97" s="12" t="str">
        <f t="shared" si="9"/>
        <v>Laverty</v>
      </c>
      <c r="P97" s="12" t="str">
        <f>VLOOKUP(Q97,'TEMP Data'!$E:$G,3)&amp;".com"&amp;vlookup($U97,'TEMP Data'!$A:$C,3)</f>
        <v>@hotmail.com.fr</v>
      </c>
      <c r="Q97" s="29">
        <f t="shared" si="10"/>
        <v>86</v>
      </c>
      <c r="R97" s="29">
        <f t="shared" si="11"/>
        <v>3</v>
      </c>
      <c r="S97" s="30" t="str">
        <f t="shared" si="12"/>
        <v>Soffia__Laverty@hotmail.com.fr</v>
      </c>
      <c r="T97" s="12" t="b">
        <f t="shared" si="13"/>
        <v>0</v>
      </c>
      <c r="U97" s="12" t="str">
        <f>vlookup(A97,PersonAccounts!$A:$N,10,false)</f>
        <v>France</v>
      </c>
    </row>
    <row r="98">
      <c r="A98" s="6" t="s">
        <v>532</v>
      </c>
      <c r="B98" s="7" t="str">
        <f>vlookup(F98,'TEMP Data'!$M:$P,mod(G98,4)+1)</f>
        <v>Will</v>
      </c>
      <c r="C98" s="7" t="str">
        <f>VLOOKUP(A98 ,PersonAccounts!$A:$N,3)</f>
        <v>Hischke</v>
      </c>
      <c r="D98" s="7" t="str">
        <f t="shared" si="1"/>
        <v>Will.Hischke@mail.com.mx</v>
      </c>
      <c r="E98" s="7" t="str">
        <f t="shared" si="2"/>
        <v>William_Hischke@yahoo.com.mx</v>
      </c>
      <c r="F98" s="12" t="str">
        <f>VLOOKUP(A98 ,PersonAccounts!$A:$N,14)</f>
        <v>William</v>
      </c>
      <c r="G98" s="29">
        <f t="shared" si="3"/>
        <v>1</v>
      </c>
      <c r="H98" s="12" t="str">
        <f>vlookup(A98,PersonAccounts!A:D,4)</f>
        <v>William_Hischke@yahoo.com.mx</v>
      </c>
      <c r="I98" s="12" t="str">
        <f t="shared" si="4"/>
        <v>Will.</v>
      </c>
      <c r="J98" s="12" t="str">
        <f t="shared" si="5"/>
        <v>Hischke</v>
      </c>
      <c r="K98" s="12" t="str">
        <f>VLOOKUP(L98,'TEMP Data'!$E:$G,3)&amp;".com"&amp;vlookup($U98,'TEMP Data'!$A:$C,3)</f>
        <v>@mail.com.mx</v>
      </c>
      <c r="L98" s="29">
        <f t="shared" si="6"/>
        <v>5</v>
      </c>
      <c r="M98" s="29">
        <f t="shared" si="7"/>
        <v>46</v>
      </c>
      <c r="N98" s="12" t="str">
        <f t="shared" si="8"/>
        <v>Will._</v>
      </c>
      <c r="O98" s="12" t="str">
        <f t="shared" si="9"/>
        <v>Hischke</v>
      </c>
      <c r="P98" s="12" t="str">
        <f>VLOOKUP(Q98,'TEMP Data'!$E:$G,3)&amp;".com"&amp;vlookup($U98,'TEMP Data'!$A:$C,3)</f>
        <v>@hotmail.com.mx</v>
      </c>
      <c r="Q98" s="29">
        <f t="shared" si="10"/>
        <v>222</v>
      </c>
      <c r="R98" s="29">
        <f t="shared" si="11"/>
        <v>1</v>
      </c>
      <c r="S98" s="30" t="str">
        <f t="shared" si="12"/>
        <v>Will._Hischke@hotmail.com.mx</v>
      </c>
      <c r="T98" s="12" t="b">
        <f t="shared" si="13"/>
        <v>0</v>
      </c>
      <c r="U98" s="12" t="str">
        <f>vlookup(A98,PersonAccounts!$A:$N,10,false)</f>
        <v>Mexico</v>
      </c>
    </row>
    <row r="99">
      <c r="A99" s="6" t="s">
        <v>537</v>
      </c>
      <c r="B99" s="7" t="str">
        <f>vlookup(F99,'TEMP Data'!$M:$P,mod(G99,4)+1)</f>
        <v>Willem</v>
      </c>
      <c r="C99" s="7" t="str">
        <f>VLOOKUP(A99 ,PersonAccounts!$A:$N,3)</f>
        <v>Johanchon</v>
      </c>
      <c r="D99" s="7" t="str">
        <f t="shared" si="1"/>
        <v>Willem.Johanchon@mail.com.de</v>
      </c>
      <c r="E99" s="7" t="str">
        <f t="shared" si="2"/>
        <v/>
      </c>
      <c r="F99" s="12" t="str">
        <f>VLOOKUP(A99 ,PersonAccounts!$A:$N,14)</f>
        <v>William</v>
      </c>
      <c r="G99" s="29">
        <f t="shared" si="3"/>
        <v>2</v>
      </c>
      <c r="H99" s="12" t="str">
        <f>vlookup(A99,PersonAccounts!A:D,4)</f>
        <v>WJohanchon4@apple.com.de</v>
      </c>
      <c r="I99" s="12" t="str">
        <f t="shared" si="4"/>
        <v>Willem.</v>
      </c>
      <c r="J99" s="12" t="str">
        <f t="shared" si="5"/>
        <v>Johanchon</v>
      </c>
      <c r="K99" s="12" t="str">
        <f>VLOOKUP(L99,'TEMP Data'!$E:$G,3)&amp;".com"&amp;vlookup($U99,'TEMP Data'!$A:$C,3)</f>
        <v>@mail.com.de</v>
      </c>
      <c r="L99" s="29">
        <f t="shared" si="6"/>
        <v>5</v>
      </c>
      <c r="M99" s="29">
        <f t="shared" si="7"/>
        <v>151</v>
      </c>
      <c r="N99" s="12" t="str">
        <f t="shared" si="8"/>
        <v>Willem._</v>
      </c>
      <c r="O99" s="12" t="str">
        <f t="shared" si="9"/>
        <v>Johanchon</v>
      </c>
      <c r="P99" s="12" t="str">
        <f>VLOOKUP(Q99,'TEMP Data'!$E:$G,3)&amp;".com"&amp;vlookup($U99,'TEMP Data'!$A:$C,3)</f>
        <v>@hotmail.com.de</v>
      </c>
      <c r="Q99" s="29">
        <f t="shared" si="10"/>
        <v>169</v>
      </c>
      <c r="R99" s="29">
        <f t="shared" si="11"/>
        <v>4</v>
      </c>
      <c r="S99" s="30" t="str">
        <f t="shared" si="12"/>
        <v>Willem._Johanchon@hotmail.com.de</v>
      </c>
      <c r="T99" s="12" t="b">
        <f t="shared" si="13"/>
        <v>0</v>
      </c>
      <c r="U99" s="12" t="str">
        <f>vlookup(A99,PersonAccounts!$A:$N,10,false)</f>
        <v>Germany</v>
      </c>
    </row>
    <row r="100">
      <c r="A100" s="6" t="s">
        <v>540</v>
      </c>
      <c r="B100" s="7" t="str">
        <f>vlookup(F100,'TEMP Data'!$M:$P,mod(G100,4)+1)</f>
        <v>Will</v>
      </c>
      <c r="C100" s="7" t="str">
        <f>VLOOKUP(A100 ,PersonAccounts!$A:$N,3)</f>
        <v>Phython</v>
      </c>
      <c r="D100" s="7" t="str">
        <f t="shared" si="1"/>
        <v>Will_Phython@aol.com</v>
      </c>
      <c r="E100" s="7" t="str">
        <f t="shared" si="2"/>
        <v/>
      </c>
      <c r="F100" s="12" t="str">
        <f>VLOOKUP(A100 ,PersonAccounts!$A:$N,14)</f>
        <v>William</v>
      </c>
      <c r="G100" s="29">
        <f t="shared" si="3"/>
        <v>5</v>
      </c>
      <c r="H100" s="12" t="str">
        <f>vlookup(A100,PersonAccounts!A:D,4)</f>
        <v>William_Phython@hotmail.com</v>
      </c>
      <c r="I100" s="12" t="str">
        <f t="shared" si="4"/>
        <v>Will_</v>
      </c>
      <c r="J100" s="12" t="str">
        <f t="shared" si="5"/>
        <v>Phython</v>
      </c>
      <c r="K100" s="12" t="str">
        <f>VLOOKUP(L100,'TEMP Data'!$E:$G,3)&amp;".com"&amp;vlookup($U100,'TEMP Data'!$A:$C,3)</f>
        <v>@aol.com</v>
      </c>
      <c r="L100" s="29">
        <f t="shared" si="6"/>
        <v>6</v>
      </c>
      <c r="M100" s="29">
        <f t="shared" si="7"/>
        <v>134</v>
      </c>
      <c r="N100" s="12" t="str">
        <f t="shared" si="8"/>
        <v>Will__</v>
      </c>
      <c r="O100" s="12" t="str">
        <f t="shared" si="9"/>
        <v>Phython</v>
      </c>
      <c r="P100" s="12" t="str">
        <f>VLOOKUP(Q100,'TEMP Data'!$E:$G,3)&amp;".com"&amp;vlookup($U100,'TEMP Data'!$A:$C,3)</f>
        <v>@hotmail.com</v>
      </c>
      <c r="Q100" s="29">
        <f t="shared" si="10"/>
        <v>53</v>
      </c>
      <c r="R100" s="29">
        <f t="shared" si="11"/>
        <v>2</v>
      </c>
      <c r="S100" s="30" t="str">
        <f t="shared" si="12"/>
        <v>Will__Phython@hotmail.com</v>
      </c>
      <c r="T100" s="12" t="b">
        <f t="shared" si="13"/>
        <v>0</v>
      </c>
      <c r="U100" s="12" t="str">
        <f>vlookup(A100,PersonAccounts!$A:$N,10,false)</f>
        <v>United States</v>
      </c>
    </row>
    <row r="101">
      <c r="A101" s="6" t="s">
        <v>544</v>
      </c>
      <c r="B101" s="7" t="str">
        <f>vlookup(F101,'TEMP Data'!$M:$P,mod(G101,4)+1)</f>
        <v>Willem</v>
      </c>
      <c r="C101" s="7" t="str">
        <f>VLOOKUP(A101 ,PersonAccounts!$A:$N,3)</f>
        <v>Sircomb</v>
      </c>
      <c r="D101" s="7" t="str">
        <f t="shared" si="1"/>
        <v>Willem_Sircomb@yahoo.com.nl</v>
      </c>
      <c r="E101" s="7" t="str">
        <f t="shared" si="2"/>
        <v>Willem__Sircomb@hotmail.com.nl</v>
      </c>
      <c r="F101" s="12" t="str">
        <f>VLOOKUP(A101 ,PersonAccounts!$A:$N,14)</f>
        <v>William</v>
      </c>
      <c r="G101" s="29">
        <f t="shared" si="3"/>
        <v>6</v>
      </c>
      <c r="H101" s="12" t="str">
        <f>vlookup(A101,PersonAccounts!A:D,4)</f>
        <v>William_Sircomb@hotmail.com.nl</v>
      </c>
      <c r="I101" s="12" t="str">
        <f t="shared" si="4"/>
        <v>Willem_</v>
      </c>
      <c r="J101" s="12" t="str">
        <f t="shared" si="5"/>
        <v>Sircomb</v>
      </c>
      <c r="K101" s="12" t="str">
        <f>VLOOKUP(L101,'TEMP Data'!$E:$G,3)&amp;".com"&amp;vlookup($U101,'TEMP Data'!$A:$C,3)</f>
        <v>@yahoo.com.nl</v>
      </c>
      <c r="L101" s="29">
        <f t="shared" si="6"/>
        <v>9</v>
      </c>
      <c r="M101" s="29">
        <f t="shared" si="7"/>
        <v>149</v>
      </c>
      <c r="N101" s="12" t="str">
        <f t="shared" si="8"/>
        <v>Willem__</v>
      </c>
      <c r="O101" s="12" t="str">
        <f t="shared" si="9"/>
        <v>Sircomb</v>
      </c>
      <c r="P101" s="12" t="str">
        <f>VLOOKUP(Q101,'TEMP Data'!$E:$G,3)&amp;".com"&amp;vlookup($U101,'TEMP Data'!$A:$C,3)</f>
        <v>@hotmail.com.nl</v>
      </c>
      <c r="Q101" s="29">
        <f t="shared" si="10"/>
        <v>35</v>
      </c>
      <c r="R101" s="29">
        <f t="shared" si="11"/>
        <v>1</v>
      </c>
      <c r="S101" s="30" t="str">
        <f t="shared" si="12"/>
        <v>Willem__Sircomb@hotmail.com.nl</v>
      </c>
      <c r="T101" s="12" t="b">
        <f t="shared" si="13"/>
        <v>1</v>
      </c>
      <c r="U101" s="12" t="str">
        <f>vlookup(A101,PersonAccounts!$A:$N,10,false)</f>
        <v>Netherlands</v>
      </c>
    </row>
    <row r="102">
      <c r="A102" s="6" t="s">
        <v>548</v>
      </c>
      <c r="B102" s="7" t="str">
        <f>vlookup(F102,'TEMP Data'!$M:$P,mod(G102,4)+1)</f>
        <v>Abigayle</v>
      </c>
      <c r="C102" s="7" t="str">
        <f>VLOOKUP(A102 ,PersonAccounts!$A:$N,3)</f>
        <v>Riccetti</v>
      </c>
      <c r="D102" s="7" t="str">
        <f t="shared" si="1"/>
        <v>Abigayle_Riccetti@hotmail.com.it</v>
      </c>
      <c r="E102" s="7" t="str">
        <f t="shared" si="2"/>
        <v/>
      </c>
      <c r="F102" s="12" t="str">
        <f>VLOOKUP(A102 ,PersonAccounts!$A:$N,14)</f>
        <v>Abigail</v>
      </c>
      <c r="G102" s="29">
        <f t="shared" si="3"/>
        <v>6</v>
      </c>
      <c r="H102" s="12" t="str">
        <f>vlookup(A102,PersonAccounts!A:D,4)</f>
        <v>ARiccetti85@yahoo.com.it</v>
      </c>
      <c r="I102" s="12" t="str">
        <f t="shared" si="4"/>
        <v>Abigayle_</v>
      </c>
      <c r="J102" s="12" t="str">
        <f t="shared" si="5"/>
        <v>Riccetti</v>
      </c>
      <c r="K102" s="12" t="str">
        <f>VLOOKUP(L102,'TEMP Data'!$E:$G,3)&amp;".com"&amp;vlookup($U102,'TEMP Data'!$A:$C,3)</f>
        <v>@hotmail.com.it</v>
      </c>
      <c r="L102" s="29">
        <f t="shared" si="6"/>
        <v>10</v>
      </c>
      <c r="M102" s="29">
        <f t="shared" si="7"/>
        <v>109</v>
      </c>
      <c r="N102" s="12" t="str">
        <f t="shared" si="8"/>
        <v>Abigayle__</v>
      </c>
      <c r="O102" s="12" t="str">
        <f t="shared" si="9"/>
        <v>Riccetti</v>
      </c>
      <c r="P102" s="12" t="str">
        <f>VLOOKUP(Q102,'TEMP Data'!$E:$G,3)&amp;".com"&amp;vlookup($U102,'TEMP Data'!$A:$C,3)</f>
        <v>@hotmail.com.it</v>
      </c>
      <c r="Q102" s="29">
        <f t="shared" si="10"/>
        <v>202</v>
      </c>
      <c r="R102" s="29">
        <f t="shared" si="11"/>
        <v>3</v>
      </c>
      <c r="S102" s="30" t="str">
        <f t="shared" si="12"/>
        <v>Abigayle__Riccetti@hotmail.com.it</v>
      </c>
      <c r="T102" s="12" t="b">
        <f t="shared" si="13"/>
        <v>0</v>
      </c>
      <c r="U102" s="12" t="str">
        <f>vlookup(A102,PersonAccounts!$A:$N,10,false)</f>
        <v>Italy</v>
      </c>
    </row>
    <row r="103">
      <c r="A103" s="6" t="s">
        <v>552</v>
      </c>
      <c r="B103" s="7" t="str">
        <f>vlookup(F103,'TEMP Data'!$M:$P,mod(G103,4)+1)</f>
        <v>Abigale</v>
      </c>
      <c r="C103" s="7" t="str">
        <f>VLOOKUP(A103 ,PersonAccounts!$A:$N,3)</f>
        <v>Tyas</v>
      </c>
      <c r="D103" s="7" t="str">
        <f t="shared" si="1"/>
        <v>Abigale_Tyas@aol.com.es</v>
      </c>
      <c r="E103" s="7" t="str">
        <f t="shared" si="2"/>
        <v>ATyas84@yahoo.com.es</v>
      </c>
      <c r="F103" s="12" t="str">
        <f>VLOOKUP(A103 ,PersonAccounts!$A:$N,14)</f>
        <v>Abigail</v>
      </c>
      <c r="G103" s="29">
        <f t="shared" si="3"/>
        <v>5</v>
      </c>
      <c r="H103" s="12" t="str">
        <f>vlookup(A103,PersonAccounts!A:D,4)</f>
        <v>ATyas84@yahoo.com.es</v>
      </c>
      <c r="I103" s="12" t="str">
        <f t="shared" si="4"/>
        <v>Abigale_</v>
      </c>
      <c r="J103" s="12" t="str">
        <f t="shared" si="5"/>
        <v>Tyas</v>
      </c>
      <c r="K103" s="12" t="str">
        <f>VLOOKUP(L103,'TEMP Data'!$E:$G,3)&amp;".com"&amp;vlookup($U103,'TEMP Data'!$A:$C,3)</f>
        <v>@aol.com.es</v>
      </c>
      <c r="L103" s="29">
        <f t="shared" si="6"/>
        <v>6</v>
      </c>
      <c r="M103" s="29">
        <f t="shared" si="7"/>
        <v>47</v>
      </c>
      <c r="N103" s="12" t="str">
        <f t="shared" si="8"/>
        <v>Abigale__</v>
      </c>
      <c r="O103" s="12" t="str">
        <f t="shared" si="9"/>
        <v>Tyas</v>
      </c>
      <c r="P103" s="12" t="str">
        <f>VLOOKUP(Q103,'TEMP Data'!$E:$G,3)&amp;".com"&amp;vlookup($U103,'TEMP Data'!$A:$C,3)</f>
        <v>@hotmail.com.es</v>
      </c>
      <c r="Q103" s="29">
        <f t="shared" si="10"/>
        <v>33</v>
      </c>
      <c r="R103" s="29">
        <f t="shared" si="11"/>
        <v>2</v>
      </c>
      <c r="S103" s="30" t="str">
        <f t="shared" si="12"/>
        <v>Abigale__Tyas@hotmail.com.es</v>
      </c>
      <c r="T103" s="12" t="b">
        <f t="shared" si="13"/>
        <v>0</v>
      </c>
      <c r="U103" s="12" t="str">
        <f>vlookup(A103,PersonAccounts!$A:$N,10,false)</f>
        <v>Spain</v>
      </c>
    </row>
    <row r="104">
      <c r="A104" s="6" t="s">
        <v>556</v>
      </c>
      <c r="B104" s="7" t="str">
        <f>vlookup(F104,'TEMP Data'!$M:$P,mod(G104,4)+1)</f>
        <v>Abigayle</v>
      </c>
      <c r="C104" s="7" t="str">
        <f>VLOOKUP(A104 ,PersonAccounts!$A:$N,3)</f>
        <v>Annett</v>
      </c>
      <c r="D104" s="7" t="str">
        <f t="shared" si="1"/>
        <v>Abigayle_Annett@gmail.com.nl</v>
      </c>
      <c r="E104" s="7" t="str">
        <f t="shared" si="2"/>
        <v/>
      </c>
      <c r="F104" s="12" t="str">
        <f>VLOOKUP(A104 ,PersonAccounts!$A:$N,14)</f>
        <v>Abigail</v>
      </c>
      <c r="G104" s="29">
        <f t="shared" si="3"/>
        <v>6</v>
      </c>
      <c r="H104" s="12" t="str">
        <f>vlookup(A104,PersonAccounts!A:D,4)</f>
        <v>AAnnett220@yahoo.com.nl</v>
      </c>
      <c r="I104" s="12" t="str">
        <f t="shared" si="4"/>
        <v>Abigayle_</v>
      </c>
      <c r="J104" s="12" t="str">
        <f t="shared" si="5"/>
        <v>Annett</v>
      </c>
      <c r="K104" s="12" t="str">
        <f>VLOOKUP(L104,'TEMP Data'!$E:$G,3)&amp;".com"&amp;vlookup($U104,'TEMP Data'!$A:$C,3)</f>
        <v>@gmail.com.nl</v>
      </c>
      <c r="L104" s="29">
        <f t="shared" si="6"/>
        <v>8</v>
      </c>
      <c r="M104" s="29">
        <f t="shared" si="7"/>
        <v>195</v>
      </c>
      <c r="N104" s="12" t="str">
        <f t="shared" si="8"/>
        <v>Abigayle__</v>
      </c>
      <c r="O104" s="12" t="str">
        <f t="shared" si="9"/>
        <v>Annett</v>
      </c>
      <c r="P104" s="12" t="str">
        <f>VLOOKUP(Q104,'TEMP Data'!$E:$G,3)&amp;".com"&amp;vlookup($U104,'TEMP Data'!$A:$C,3)</f>
        <v>@hotmail.com.nl</v>
      </c>
      <c r="Q104" s="29">
        <f t="shared" si="10"/>
        <v>14</v>
      </c>
      <c r="R104" s="29">
        <f t="shared" si="11"/>
        <v>4</v>
      </c>
      <c r="S104" s="30" t="str">
        <f t="shared" si="12"/>
        <v>Abigayle__Annett@hotmail.com.nl</v>
      </c>
      <c r="T104" s="12" t="b">
        <f t="shared" si="13"/>
        <v>0</v>
      </c>
      <c r="U104" s="12" t="str">
        <f>vlookup(A104,PersonAccounts!$A:$N,10,false)</f>
        <v>Netherlands</v>
      </c>
    </row>
    <row r="105">
      <c r="A105" s="6" t="s">
        <v>561</v>
      </c>
      <c r="B105" s="7" t="str">
        <f>vlookup(F105,'TEMP Data'!$M:$P,mod(G105,4)+1)</f>
        <v>Abigayle</v>
      </c>
      <c r="C105" s="7" t="str">
        <f>VLOOKUP(A105 ,PersonAccounts!$A:$N,3)</f>
        <v>Crabb</v>
      </c>
      <c r="D105" s="7" t="str">
        <f t="shared" si="1"/>
        <v>Abigayle_Crabb@hotmail.com.de</v>
      </c>
      <c r="E105" s="7" t="str">
        <f t="shared" si="2"/>
        <v>Abigayle__Crabb@hotmail.com.de</v>
      </c>
      <c r="F105" s="12" t="str">
        <f>VLOOKUP(A105 ,PersonAccounts!$A:$N,14)</f>
        <v>Abigail</v>
      </c>
      <c r="G105" s="29">
        <f t="shared" si="3"/>
        <v>10</v>
      </c>
      <c r="H105" s="12" t="str">
        <f>vlookup(A105,PersonAccounts!A:D,4)</f>
        <v>Abigail_Crabb@hotmail.com.de</v>
      </c>
      <c r="I105" s="12" t="str">
        <f t="shared" si="4"/>
        <v>Abigayle_</v>
      </c>
      <c r="J105" s="12" t="str">
        <f t="shared" si="5"/>
        <v>Crabb</v>
      </c>
      <c r="K105" s="12" t="str">
        <f>VLOOKUP(L105,'TEMP Data'!$E:$G,3)&amp;".com"&amp;vlookup($U105,'TEMP Data'!$A:$C,3)</f>
        <v>@hotmail.com.de</v>
      </c>
      <c r="L105" s="29">
        <f t="shared" si="6"/>
        <v>10</v>
      </c>
      <c r="M105" s="29">
        <f t="shared" si="7"/>
        <v>214</v>
      </c>
      <c r="N105" s="12" t="str">
        <f t="shared" si="8"/>
        <v>Abigayle__</v>
      </c>
      <c r="O105" s="12" t="str">
        <f t="shared" si="9"/>
        <v>Crabb</v>
      </c>
      <c r="P105" s="12" t="str">
        <f>VLOOKUP(Q105,'TEMP Data'!$E:$G,3)&amp;".com"&amp;vlookup($U105,'TEMP Data'!$A:$C,3)</f>
        <v>@hotmail.com.de</v>
      </c>
      <c r="Q105" s="29">
        <f t="shared" si="10"/>
        <v>248</v>
      </c>
      <c r="R105" s="29">
        <f t="shared" si="11"/>
        <v>4</v>
      </c>
      <c r="S105" s="30" t="str">
        <f t="shared" si="12"/>
        <v>Abigayle__Crabb@hotmail.com.de</v>
      </c>
      <c r="T105" s="12" t="b">
        <f t="shared" si="13"/>
        <v>1</v>
      </c>
      <c r="U105" s="12" t="str">
        <f>vlookup(A105,PersonAccounts!$A:$N,10,false)</f>
        <v>Germany</v>
      </c>
    </row>
    <row r="106">
      <c r="A106" s="6" t="s">
        <v>564</v>
      </c>
      <c r="B106" s="7" t="str">
        <f>vlookup(F106,'TEMP Data'!$M:$P,mod(G106,4)+1)</f>
        <v>Ayden</v>
      </c>
      <c r="C106" s="7" t="str">
        <f>VLOOKUP(A106 ,PersonAccounts!$A:$N,3)</f>
        <v>Christer</v>
      </c>
      <c r="D106" s="7" t="str">
        <f t="shared" si="1"/>
        <v>Ayden.Christer@mail.com.pt</v>
      </c>
      <c r="E106" s="7" t="str">
        <f t="shared" si="2"/>
        <v>AChrister2@gmail.com.pt</v>
      </c>
      <c r="F106" s="12" t="str">
        <f>VLOOKUP(A106 ,PersonAccounts!$A:$N,14)</f>
        <v>Aiden</v>
      </c>
      <c r="G106" s="29">
        <f t="shared" si="3"/>
        <v>2</v>
      </c>
      <c r="H106" s="12" t="str">
        <f>vlookup(A106,PersonAccounts!A:D,4)</f>
        <v>AChrister2@gmail.com.pt</v>
      </c>
      <c r="I106" s="12" t="str">
        <f t="shared" si="4"/>
        <v>Ayden.</v>
      </c>
      <c r="J106" s="12" t="str">
        <f t="shared" si="5"/>
        <v>Christer</v>
      </c>
      <c r="K106" s="12" t="str">
        <f>VLOOKUP(L106,'TEMP Data'!$E:$G,3)&amp;".com"&amp;vlookup($U106,'TEMP Data'!$A:$C,3)</f>
        <v>@mail.com.pt</v>
      </c>
      <c r="L106" s="29">
        <f t="shared" si="6"/>
        <v>5</v>
      </c>
      <c r="M106" s="29">
        <f t="shared" si="7"/>
        <v>167</v>
      </c>
      <c r="N106" s="12" t="str">
        <f t="shared" si="8"/>
        <v>Ayden._</v>
      </c>
      <c r="O106" s="12" t="str">
        <f t="shared" si="9"/>
        <v>Christer</v>
      </c>
      <c r="P106" s="12" t="str">
        <f>VLOOKUP(Q106,'TEMP Data'!$E:$G,3)&amp;".com"&amp;vlookup($U106,'TEMP Data'!$A:$C,3)</f>
        <v>@hotmail.com.pt</v>
      </c>
      <c r="Q106" s="29">
        <f t="shared" si="10"/>
        <v>76</v>
      </c>
      <c r="R106" s="29">
        <f t="shared" si="11"/>
        <v>0</v>
      </c>
      <c r="S106" s="30" t="str">
        <f t="shared" si="12"/>
        <v>Ayden._Christer@hotmail.com.pt</v>
      </c>
      <c r="T106" s="12" t="b">
        <f t="shared" si="13"/>
        <v>0</v>
      </c>
      <c r="U106" s="12" t="str">
        <f>vlookup(A106,PersonAccounts!$A:$N,10,false)</f>
        <v>Portugal</v>
      </c>
    </row>
    <row r="107">
      <c r="A107" s="6" t="s">
        <v>568</v>
      </c>
      <c r="B107" s="7" t="str">
        <f>vlookup(F107,'TEMP Data'!$M:$P,mod(G107,4)+1)</f>
        <v>Ayden</v>
      </c>
      <c r="C107" s="7" t="str">
        <f>VLOOKUP(A107 ,PersonAccounts!$A:$N,3)</f>
        <v>Laffling</v>
      </c>
      <c r="D107" s="7" t="str">
        <f t="shared" si="1"/>
        <v>Ayden.Laffling@mail.com.ca</v>
      </c>
      <c r="E107" s="7" t="str">
        <f t="shared" si="2"/>
        <v>ALaffling74@outlook.com.ca</v>
      </c>
      <c r="F107" s="12" t="str">
        <f>VLOOKUP(A107 ,PersonAccounts!$A:$N,14)</f>
        <v>Aiden</v>
      </c>
      <c r="G107" s="29">
        <f t="shared" si="3"/>
        <v>10</v>
      </c>
      <c r="H107" s="12" t="str">
        <f>vlookup(A107,PersonAccounts!A:D,4)</f>
        <v>ALaffling74@outlook.com.ca</v>
      </c>
      <c r="I107" s="12" t="str">
        <f t="shared" si="4"/>
        <v>Ayden.</v>
      </c>
      <c r="J107" s="12" t="str">
        <f t="shared" si="5"/>
        <v>Laffling</v>
      </c>
      <c r="K107" s="12" t="str">
        <f>VLOOKUP(L107,'TEMP Data'!$E:$G,3)&amp;".com"&amp;vlookup($U107,'TEMP Data'!$A:$C,3)</f>
        <v>@mail.com.ca</v>
      </c>
      <c r="L107" s="29">
        <f t="shared" si="6"/>
        <v>5</v>
      </c>
      <c r="M107" s="29">
        <f t="shared" si="7"/>
        <v>146</v>
      </c>
      <c r="N107" s="12" t="str">
        <f t="shared" si="8"/>
        <v>Ayden._</v>
      </c>
      <c r="O107" s="12" t="str">
        <f t="shared" si="9"/>
        <v>Laffling</v>
      </c>
      <c r="P107" s="12" t="str">
        <f>VLOOKUP(Q107,'TEMP Data'!$E:$G,3)&amp;".com"&amp;vlookup($U107,'TEMP Data'!$A:$C,3)</f>
        <v>@hotmail.com.ca</v>
      </c>
      <c r="Q107" s="29">
        <f t="shared" si="10"/>
        <v>78</v>
      </c>
      <c r="R107" s="29">
        <f t="shared" si="11"/>
        <v>0</v>
      </c>
      <c r="S107" s="30" t="str">
        <f t="shared" si="12"/>
        <v>Ayden._Laffling@hotmail.com.ca</v>
      </c>
      <c r="T107" s="12" t="b">
        <f t="shared" si="13"/>
        <v>0</v>
      </c>
      <c r="U107" s="12" t="str">
        <f>vlookup(A107,PersonAccounts!$A:$N,10,false)</f>
        <v>Canada</v>
      </c>
    </row>
    <row r="108">
      <c r="A108" s="6" t="s">
        <v>574</v>
      </c>
      <c r="B108" s="7" t="str">
        <f>vlookup(F108,'TEMP Data'!$M:$P,mod(G108,4)+1)</f>
        <v>Adan</v>
      </c>
      <c r="C108" s="7" t="str">
        <f>VLOOKUP(A108 ,PersonAccounts!$A:$N,3)</f>
        <v>Sartin</v>
      </c>
      <c r="D108" s="7" t="str">
        <f t="shared" si="1"/>
        <v>Adan_Sartin@hotmail.com</v>
      </c>
      <c r="E108" s="7" t="str">
        <f t="shared" si="2"/>
        <v>ASartin207@outlook.com</v>
      </c>
      <c r="F108" s="12" t="str">
        <f>VLOOKUP(A108 ,PersonAccounts!$A:$N,14)</f>
        <v>Aiden</v>
      </c>
      <c r="G108" s="29">
        <f t="shared" si="3"/>
        <v>3</v>
      </c>
      <c r="H108" s="12" t="str">
        <f>vlookup(A108,PersonAccounts!A:D,4)</f>
        <v>ASartin207@outlook.com</v>
      </c>
      <c r="I108" s="12" t="str">
        <f t="shared" si="4"/>
        <v>Adan_</v>
      </c>
      <c r="J108" s="12" t="str">
        <f t="shared" si="5"/>
        <v>Sartin</v>
      </c>
      <c r="K108" s="12" t="str">
        <f>VLOOKUP(L108,'TEMP Data'!$E:$G,3)&amp;".com"&amp;vlookup($U108,'TEMP Data'!$A:$C,3)</f>
        <v>@hotmail.com</v>
      </c>
      <c r="L108" s="29">
        <f t="shared" si="6"/>
        <v>10</v>
      </c>
      <c r="M108" s="29">
        <f t="shared" si="7"/>
        <v>77</v>
      </c>
      <c r="N108" s="12" t="str">
        <f t="shared" si="8"/>
        <v>Adan__</v>
      </c>
      <c r="O108" s="12" t="str">
        <f t="shared" si="9"/>
        <v>Sartin</v>
      </c>
      <c r="P108" s="12" t="str">
        <f>VLOOKUP(Q108,'TEMP Data'!$E:$G,3)&amp;".com"&amp;vlookup($U108,'TEMP Data'!$A:$C,3)</f>
        <v>@hotmail.com</v>
      </c>
      <c r="Q108" s="29">
        <f t="shared" si="10"/>
        <v>126</v>
      </c>
      <c r="R108" s="29">
        <f t="shared" si="11"/>
        <v>0</v>
      </c>
      <c r="S108" s="30" t="str">
        <f t="shared" si="12"/>
        <v>Adan__Sartin@hotmail.com</v>
      </c>
      <c r="T108" s="12" t="b">
        <f t="shared" si="13"/>
        <v>0</v>
      </c>
      <c r="U108" s="12" t="str">
        <f>vlookup(A108,PersonAccounts!$A:$N,10,false)</f>
        <v>United States</v>
      </c>
    </row>
    <row r="109">
      <c r="A109" s="6" t="s">
        <v>578</v>
      </c>
      <c r="B109" s="7" t="str">
        <f>vlookup(F109,'TEMP Data'!$M:$P,mod(G109,4)+1)</f>
        <v>Adan</v>
      </c>
      <c r="C109" s="7" t="str">
        <f>VLOOKUP(A109 ,PersonAccounts!$A:$N,3)</f>
        <v>Cush</v>
      </c>
      <c r="D109" s="7" t="str">
        <f t="shared" si="1"/>
        <v>ACush198@apple.com.dk</v>
      </c>
      <c r="E109" s="7" t="str">
        <f t="shared" si="2"/>
        <v>ACush167@outlook.com.dk</v>
      </c>
      <c r="F109" s="12" t="str">
        <f>VLOOKUP(A109 ,PersonAccounts!$A:$N,14)</f>
        <v>Aiden</v>
      </c>
      <c r="G109" s="29">
        <f t="shared" si="3"/>
        <v>7</v>
      </c>
      <c r="H109" s="12" t="str">
        <f>vlookup(A109,PersonAccounts!A:D,4)</f>
        <v>ACush167@outlook.com.dk</v>
      </c>
      <c r="I109" s="12" t="str">
        <f t="shared" si="4"/>
        <v>A</v>
      </c>
      <c r="J109" s="12" t="str">
        <f t="shared" si="5"/>
        <v>Cush198</v>
      </c>
      <c r="K109" s="12" t="str">
        <f>VLOOKUP(L109,'TEMP Data'!$E:$G,3)&amp;".com"&amp;vlookup($U109,'TEMP Data'!$A:$C,3)</f>
        <v>@apple.com.dk</v>
      </c>
      <c r="L109" s="29">
        <f t="shared" si="6"/>
        <v>4</v>
      </c>
      <c r="M109" s="29">
        <f t="shared" si="7"/>
        <v>198</v>
      </c>
      <c r="N109" s="12" t="str">
        <f t="shared" si="8"/>
        <v>A_</v>
      </c>
      <c r="O109" s="12" t="str">
        <f t="shared" si="9"/>
        <v>Cush198</v>
      </c>
      <c r="P109" s="12" t="str">
        <f>VLOOKUP(Q109,'TEMP Data'!$E:$G,3)&amp;".com"&amp;vlookup($U109,'TEMP Data'!$A:$C,3)</f>
        <v>@hotmail.com.dk</v>
      </c>
      <c r="Q109" s="29">
        <f t="shared" si="10"/>
        <v>122</v>
      </c>
      <c r="R109" s="29">
        <f t="shared" si="11"/>
        <v>1</v>
      </c>
      <c r="S109" s="30" t="str">
        <f t="shared" si="12"/>
        <v>A_Cush198@hotmail.com.dk</v>
      </c>
      <c r="T109" s="12" t="b">
        <f t="shared" si="13"/>
        <v>0</v>
      </c>
      <c r="U109" s="12" t="str">
        <f>vlookup(A109,PersonAccounts!$A:$N,10,false)</f>
        <v>Denmark</v>
      </c>
    </row>
    <row r="110">
      <c r="A110" s="6" t="s">
        <v>585</v>
      </c>
      <c r="B110" s="7" t="str">
        <f>vlookup(F110,'TEMP Data'!$M:$P,mod(G110,4)+1)</f>
        <v>Alexzander</v>
      </c>
      <c r="C110" s="7" t="str">
        <f>VLOOKUP(A110 ,PersonAccounts!$A:$N,3)</f>
        <v>McGinney</v>
      </c>
      <c r="D110" s="7" t="str">
        <f t="shared" si="1"/>
        <v>Alexzander.McGinney@mail.com.de</v>
      </c>
      <c r="E110" s="7" t="str">
        <f t="shared" si="2"/>
        <v>Alexzander._McGinney@hotmail.com.de</v>
      </c>
      <c r="F110" s="12" t="str">
        <f>VLOOKUP(A110 ,PersonAccounts!$A:$N,14)</f>
        <v>Alexander</v>
      </c>
      <c r="G110" s="29">
        <f t="shared" si="3"/>
        <v>10</v>
      </c>
      <c r="H110" s="12" t="str">
        <f>vlookup(A110,PersonAccounts!A:D,4)</f>
        <v>Alexander_McGinney@aol.com.de</v>
      </c>
      <c r="I110" s="12" t="str">
        <f t="shared" si="4"/>
        <v>Alexzander.</v>
      </c>
      <c r="J110" s="12" t="str">
        <f t="shared" si="5"/>
        <v>McGinney</v>
      </c>
      <c r="K110" s="12" t="str">
        <f>VLOOKUP(L110,'TEMP Data'!$E:$G,3)&amp;".com"&amp;vlookup($U110,'TEMP Data'!$A:$C,3)</f>
        <v>@mail.com.de</v>
      </c>
      <c r="L110" s="29">
        <f t="shared" si="6"/>
        <v>5</v>
      </c>
      <c r="M110" s="29">
        <f t="shared" si="7"/>
        <v>82</v>
      </c>
      <c r="N110" s="12" t="str">
        <f t="shared" si="8"/>
        <v>Alexzander._</v>
      </c>
      <c r="O110" s="12" t="str">
        <f t="shared" si="9"/>
        <v>McGinney</v>
      </c>
      <c r="P110" s="12" t="str">
        <f>VLOOKUP(Q110,'TEMP Data'!$E:$G,3)&amp;".com"&amp;vlookup($U110,'TEMP Data'!$A:$C,3)</f>
        <v>@hotmail.com.de</v>
      </c>
      <c r="Q110" s="29">
        <f t="shared" si="10"/>
        <v>60</v>
      </c>
      <c r="R110" s="29">
        <f t="shared" si="11"/>
        <v>1</v>
      </c>
      <c r="S110" s="30" t="str">
        <f t="shared" si="12"/>
        <v>Alexzander._McGinney@hotmail.com.de</v>
      </c>
      <c r="T110" s="12" t="b">
        <f t="shared" si="13"/>
        <v>1</v>
      </c>
      <c r="U110" s="12" t="str">
        <f>vlookup(A110,PersonAccounts!$A:$N,10,false)</f>
        <v>Germany</v>
      </c>
    </row>
    <row r="111">
      <c r="A111" s="6" t="s">
        <v>589</v>
      </c>
      <c r="B111" s="7" t="str">
        <f>vlookup(F111,'TEMP Data'!$M:$P,mod(G111,4)+1)</f>
        <v>Aleksander</v>
      </c>
      <c r="C111" s="7" t="str">
        <f>VLOOKUP(A111 ,PersonAccounts!$A:$N,3)</f>
        <v>Clarycott</v>
      </c>
      <c r="D111" s="7" t="str">
        <f t="shared" si="1"/>
        <v>AClarycott193@gmail.com.pl</v>
      </c>
      <c r="E111" s="7" t="str">
        <f t="shared" si="2"/>
        <v>A_Clarycott193@hotmail.com.pl</v>
      </c>
      <c r="F111" s="12" t="str">
        <f>VLOOKUP(A111 ,PersonAccounts!$A:$N,14)</f>
        <v>Alexander</v>
      </c>
      <c r="G111" s="29">
        <f t="shared" si="3"/>
        <v>1</v>
      </c>
      <c r="H111" s="12" t="str">
        <f>vlookup(A111,PersonAccounts!A:D,4)</f>
        <v>Alexander.Clarycott@mail.com.pl</v>
      </c>
      <c r="I111" s="12" t="str">
        <f t="shared" si="4"/>
        <v>A</v>
      </c>
      <c r="J111" s="12" t="str">
        <f t="shared" si="5"/>
        <v>Clarycott193</v>
      </c>
      <c r="K111" s="12" t="str">
        <f>VLOOKUP(L111,'TEMP Data'!$E:$G,3)&amp;".com"&amp;vlookup($U111,'TEMP Data'!$A:$C,3)</f>
        <v>@gmail.com.pl</v>
      </c>
      <c r="L111" s="29">
        <f t="shared" si="6"/>
        <v>1</v>
      </c>
      <c r="M111" s="29">
        <f t="shared" si="7"/>
        <v>193</v>
      </c>
      <c r="N111" s="12" t="str">
        <f t="shared" si="8"/>
        <v>A_</v>
      </c>
      <c r="O111" s="12" t="str">
        <f t="shared" si="9"/>
        <v>Clarycott193</v>
      </c>
      <c r="P111" s="12" t="str">
        <f>VLOOKUP(Q111,'TEMP Data'!$E:$G,3)&amp;".com"&amp;vlookup($U111,'TEMP Data'!$A:$C,3)</f>
        <v>@hotmail.com.pl</v>
      </c>
      <c r="Q111" s="29">
        <f t="shared" si="10"/>
        <v>11</v>
      </c>
      <c r="R111" s="29">
        <f t="shared" si="11"/>
        <v>0</v>
      </c>
      <c r="S111" s="30" t="str">
        <f t="shared" si="12"/>
        <v>A_Clarycott193@hotmail.com.pl</v>
      </c>
      <c r="T111" s="12" t="b">
        <f t="shared" si="13"/>
        <v>1</v>
      </c>
      <c r="U111" s="12" t="str">
        <f>vlookup(A111,PersonAccounts!$A:$N,10,false)</f>
        <v>Poland</v>
      </c>
    </row>
    <row r="112">
      <c r="A112" s="6" t="s">
        <v>593</v>
      </c>
      <c r="B112" s="7" t="str">
        <f>vlookup(F112,'TEMP Data'!$M:$P,mod(G112,4)+1)</f>
        <v>Aleksander</v>
      </c>
      <c r="C112" s="7" t="str">
        <f>VLOOKUP(A112 ,PersonAccounts!$A:$N,3)</f>
        <v>Navan</v>
      </c>
      <c r="D112" s="7" t="str">
        <f t="shared" si="1"/>
        <v>Aleksander_Navan@yahoo.com.rs</v>
      </c>
      <c r="E112" s="7" t="str">
        <f t="shared" si="2"/>
        <v/>
      </c>
      <c r="F112" s="12" t="str">
        <f>VLOOKUP(A112 ,PersonAccounts!$A:$N,14)</f>
        <v>Alexander</v>
      </c>
      <c r="G112" s="29">
        <f t="shared" si="3"/>
        <v>5</v>
      </c>
      <c r="H112" s="12" t="str">
        <f>vlookup(A112,PersonAccounts!A:D,4)</f>
        <v>Alexander_Navan@aol.com.rs</v>
      </c>
      <c r="I112" s="12" t="str">
        <f t="shared" si="4"/>
        <v>Aleksander_</v>
      </c>
      <c r="J112" s="12" t="str">
        <f t="shared" si="5"/>
        <v>Navan</v>
      </c>
      <c r="K112" s="12" t="str">
        <f>VLOOKUP(L112,'TEMP Data'!$E:$G,3)&amp;".com"&amp;vlookup($U112,'TEMP Data'!$A:$C,3)</f>
        <v>@yahoo.com.rs</v>
      </c>
      <c r="L112" s="29">
        <f t="shared" si="6"/>
        <v>9</v>
      </c>
      <c r="M112" s="29">
        <f t="shared" si="7"/>
        <v>164</v>
      </c>
      <c r="N112" s="12" t="str">
        <f t="shared" si="8"/>
        <v>Aleksander__</v>
      </c>
      <c r="O112" s="12" t="str">
        <f t="shared" si="9"/>
        <v>Navan</v>
      </c>
      <c r="P112" s="12" t="str">
        <f>VLOOKUP(Q112,'TEMP Data'!$E:$G,3)&amp;".com"&amp;vlookup($U112,'TEMP Data'!$A:$C,3)</f>
        <v>@hotmail.com.rs</v>
      </c>
      <c r="Q112" s="29">
        <f t="shared" si="10"/>
        <v>21</v>
      </c>
      <c r="R112" s="29">
        <f t="shared" si="11"/>
        <v>1</v>
      </c>
      <c r="S112" s="30" t="str">
        <f t="shared" si="12"/>
        <v>Aleksander__Navan@hotmail.com.rs</v>
      </c>
      <c r="T112" s="12" t="b">
        <f t="shared" si="13"/>
        <v>0</v>
      </c>
      <c r="U112" s="12" t="str">
        <f>vlookup(A112,PersonAccounts!$A:$N,10,false)</f>
        <v>Serbia</v>
      </c>
    </row>
    <row r="113">
      <c r="A113" s="6" t="s">
        <v>599</v>
      </c>
      <c r="B113" s="7" t="str">
        <f>vlookup(F113,'TEMP Data'!$M:$P,mod(G113,4)+1)</f>
        <v>Alaxander</v>
      </c>
      <c r="C113" s="7" t="str">
        <f>VLOOKUP(A113 ,PersonAccounts!$A:$N,3)</f>
        <v>Dempsey</v>
      </c>
      <c r="D113" s="7" t="str">
        <f t="shared" si="1"/>
        <v>ADempsey172@yahoo.com.es</v>
      </c>
      <c r="E113" s="7" t="str">
        <f t="shared" si="2"/>
        <v>ADempsey88@yahoo.com.es</v>
      </c>
      <c r="F113" s="12" t="str">
        <f>VLOOKUP(A113 ,PersonAccounts!$A:$N,14)</f>
        <v>Alexander</v>
      </c>
      <c r="G113" s="29">
        <f t="shared" si="3"/>
        <v>7</v>
      </c>
      <c r="H113" s="12" t="str">
        <f>vlookup(A113,PersonAccounts!A:D,4)</f>
        <v>ADempsey88@yahoo.com.es</v>
      </c>
      <c r="I113" s="12" t="str">
        <f t="shared" si="4"/>
        <v>A</v>
      </c>
      <c r="J113" s="12" t="str">
        <f t="shared" si="5"/>
        <v>Dempsey172</v>
      </c>
      <c r="K113" s="12" t="str">
        <f>VLOOKUP(L113,'TEMP Data'!$E:$G,3)&amp;".com"&amp;vlookup($U113,'TEMP Data'!$A:$C,3)</f>
        <v>@yahoo.com.es</v>
      </c>
      <c r="L113" s="29">
        <f t="shared" si="6"/>
        <v>3</v>
      </c>
      <c r="M113" s="29">
        <f t="shared" si="7"/>
        <v>172</v>
      </c>
      <c r="N113" s="12" t="str">
        <f t="shared" si="8"/>
        <v>A_</v>
      </c>
      <c r="O113" s="12" t="str">
        <f t="shared" si="9"/>
        <v>Dempsey172</v>
      </c>
      <c r="P113" s="12" t="str">
        <f>VLOOKUP(Q113,'TEMP Data'!$E:$G,3)&amp;".com"&amp;vlookup($U113,'TEMP Data'!$A:$C,3)</f>
        <v>@hotmail.com.es</v>
      </c>
      <c r="Q113" s="29">
        <f t="shared" si="10"/>
        <v>125</v>
      </c>
      <c r="R113" s="29">
        <f t="shared" si="11"/>
        <v>2</v>
      </c>
      <c r="S113" s="30" t="str">
        <f t="shared" si="12"/>
        <v>A_Dempsey172@hotmail.com.es</v>
      </c>
      <c r="T113" s="12" t="b">
        <f t="shared" si="13"/>
        <v>0</v>
      </c>
      <c r="U113" s="12" t="str">
        <f>vlookup(A113,PersonAccounts!$A:$N,10,false)</f>
        <v>Spain</v>
      </c>
    </row>
    <row r="114">
      <c r="A114" s="6" t="s">
        <v>605</v>
      </c>
      <c r="B114" s="7" t="str">
        <f>vlookup(F114,'TEMP Data'!$M:$P,mod(G114,4)+1)</f>
        <v>Andrey</v>
      </c>
      <c r="C114" s="7" t="str">
        <f>VLOOKUP(A114 ,PersonAccounts!$A:$N,3)</f>
        <v>Ickov</v>
      </c>
      <c r="D114" s="7" t="str">
        <f t="shared" si="1"/>
        <v>Andrey_Ickov@aol.com</v>
      </c>
      <c r="E114" s="7" t="str">
        <f t="shared" si="2"/>
        <v>Andrew.Ickov@mail.com</v>
      </c>
      <c r="F114" s="12" t="str">
        <f>VLOOKUP(A114 ,PersonAccounts!$A:$N,14)</f>
        <v>Andrew</v>
      </c>
      <c r="G114" s="29">
        <f t="shared" si="3"/>
        <v>7</v>
      </c>
      <c r="H114" s="12" t="str">
        <f>vlookup(A114,PersonAccounts!A:D,4)</f>
        <v>Andrew.Ickov@mail.com</v>
      </c>
      <c r="I114" s="12" t="str">
        <f t="shared" si="4"/>
        <v>Andrey_</v>
      </c>
      <c r="J114" s="12" t="str">
        <f t="shared" si="5"/>
        <v>Ickov</v>
      </c>
      <c r="K114" s="12" t="str">
        <f>VLOOKUP(L114,'TEMP Data'!$E:$G,3)&amp;".com"&amp;vlookup($U114,'TEMP Data'!$A:$C,3)</f>
        <v>@aol.com</v>
      </c>
      <c r="L114" s="29">
        <f t="shared" si="6"/>
        <v>6</v>
      </c>
      <c r="M114" s="29">
        <f t="shared" si="7"/>
        <v>196</v>
      </c>
      <c r="N114" s="12" t="str">
        <f t="shared" si="8"/>
        <v>Andrey__</v>
      </c>
      <c r="O114" s="12" t="str">
        <f t="shared" si="9"/>
        <v>Ickov</v>
      </c>
      <c r="P114" s="12" t="str">
        <f>VLOOKUP(Q114,'TEMP Data'!$E:$G,3)&amp;".com"&amp;vlookup($U114,'TEMP Data'!$A:$C,3)</f>
        <v>@hotmail.com</v>
      </c>
      <c r="Q114" s="29">
        <f t="shared" si="10"/>
        <v>85</v>
      </c>
      <c r="R114" s="29">
        <f t="shared" si="11"/>
        <v>1</v>
      </c>
      <c r="S114" s="30" t="str">
        <f t="shared" si="12"/>
        <v>Andrey__Ickov@hotmail.com</v>
      </c>
      <c r="T114" s="12" t="b">
        <f t="shared" si="13"/>
        <v>0</v>
      </c>
      <c r="U114" s="12" t="str">
        <f>vlookup(A114,PersonAccounts!$A:$N,10,false)</f>
        <v>United States</v>
      </c>
    </row>
    <row r="115">
      <c r="A115" s="6" t="s">
        <v>610</v>
      </c>
      <c r="B115" s="7" t="str">
        <f>vlookup(F115,'TEMP Data'!$M:$P,mod(G115,4)+1)</f>
        <v>Andreas</v>
      </c>
      <c r="C115" s="7" t="str">
        <f>VLOOKUP(A115 ,PersonAccounts!$A:$N,3)</f>
        <v>Doby</v>
      </c>
      <c r="D115" s="7" t="str">
        <f t="shared" si="1"/>
        <v>ADoby101@apple.com</v>
      </c>
      <c r="E115" s="7" t="str">
        <f t="shared" si="2"/>
        <v>A_Doby101@hotmail.com</v>
      </c>
      <c r="F115" s="12" t="str">
        <f>VLOOKUP(A115 ,PersonAccounts!$A:$N,14)</f>
        <v>Andrew</v>
      </c>
      <c r="G115" s="29">
        <f t="shared" si="3"/>
        <v>6</v>
      </c>
      <c r="H115" s="12" t="str">
        <f>vlookup(A115,PersonAccounts!A:D,4)</f>
        <v>Andrew_Doby@hotmail.com</v>
      </c>
      <c r="I115" s="12" t="str">
        <f t="shared" si="4"/>
        <v>A</v>
      </c>
      <c r="J115" s="12" t="str">
        <f t="shared" si="5"/>
        <v>Doby101</v>
      </c>
      <c r="K115" s="12" t="str">
        <f>VLOOKUP(L115,'TEMP Data'!$E:$G,3)&amp;".com"&amp;vlookup($U115,'TEMP Data'!$A:$C,3)</f>
        <v>@apple.com</v>
      </c>
      <c r="L115" s="29">
        <f t="shared" si="6"/>
        <v>4</v>
      </c>
      <c r="M115" s="29">
        <f t="shared" si="7"/>
        <v>101</v>
      </c>
      <c r="N115" s="12" t="str">
        <f t="shared" si="8"/>
        <v>A_</v>
      </c>
      <c r="O115" s="12" t="str">
        <f t="shared" si="9"/>
        <v>Doby101</v>
      </c>
      <c r="P115" s="12" t="str">
        <f>VLOOKUP(Q115,'TEMP Data'!$E:$G,3)&amp;".com"&amp;vlookup($U115,'TEMP Data'!$A:$C,3)</f>
        <v>@hotmail.com</v>
      </c>
      <c r="Q115" s="29">
        <f t="shared" si="10"/>
        <v>169</v>
      </c>
      <c r="R115" s="29">
        <f t="shared" si="11"/>
        <v>0</v>
      </c>
      <c r="S115" s="30" t="str">
        <f t="shared" si="12"/>
        <v>A_Doby101@hotmail.com</v>
      </c>
      <c r="T115" s="12" t="b">
        <f t="shared" si="13"/>
        <v>1</v>
      </c>
      <c r="U115" s="12" t="str">
        <f>vlookup(A115,PersonAccounts!$A:$N,10,false)</f>
        <v>United States</v>
      </c>
    </row>
    <row r="116">
      <c r="A116" s="6" t="s">
        <v>612</v>
      </c>
      <c r="B116" s="7" t="str">
        <f>vlookup(F116,'TEMP Data'!$M:$P,mod(G116,4)+1)</f>
        <v>Andreas</v>
      </c>
      <c r="C116" s="7" t="str">
        <f>VLOOKUP(A116 ,PersonAccounts!$A:$N,3)</f>
        <v>Luard</v>
      </c>
      <c r="D116" s="7" t="str">
        <f t="shared" si="1"/>
        <v>Andreas_Luard@hotmail.com.mx</v>
      </c>
      <c r="E116" s="7" t="str">
        <f t="shared" si="2"/>
        <v/>
      </c>
      <c r="F116" s="12" t="str">
        <f>VLOOKUP(A116 ,PersonAccounts!$A:$N,14)</f>
        <v>Andrew</v>
      </c>
      <c r="G116" s="29">
        <f t="shared" si="3"/>
        <v>10</v>
      </c>
      <c r="H116" s="12" t="str">
        <f>vlookup(A116,PersonAccounts!A:D,4)</f>
        <v>ALuard125@outlook.com.mx</v>
      </c>
      <c r="I116" s="12" t="str">
        <f t="shared" si="4"/>
        <v>Andreas_</v>
      </c>
      <c r="J116" s="12" t="str">
        <f t="shared" si="5"/>
        <v>Luard</v>
      </c>
      <c r="K116" s="12" t="str">
        <f>VLOOKUP(L116,'TEMP Data'!$E:$G,3)&amp;".com"&amp;vlookup($U116,'TEMP Data'!$A:$C,3)</f>
        <v>@hotmail.com.mx</v>
      </c>
      <c r="L116" s="29">
        <f t="shared" si="6"/>
        <v>7</v>
      </c>
      <c r="M116" s="29">
        <f t="shared" si="7"/>
        <v>203</v>
      </c>
      <c r="N116" s="12" t="str">
        <f t="shared" si="8"/>
        <v>Andreas__</v>
      </c>
      <c r="O116" s="12" t="str">
        <f t="shared" si="9"/>
        <v>Luard</v>
      </c>
      <c r="P116" s="12" t="str">
        <f>VLOOKUP(Q116,'TEMP Data'!$E:$G,3)&amp;".com"&amp;vlookup($U116,'TEMP Data'!$A:$C,3)</f>
        <v>@hotmail.com.mx</v>
      </c>
      <c r="Q116" s="29">
        <f t="shared" si="10"/>
        <v>238</v>
      </c>
      <c r="R116" s="29">
        <f t="shared" si="11"/>
        <v>4</v>
      </c>
      <c r="S116" s="30" t="str">
        <f t="shared" si="12"/>
        <v>Andreas__Luard@hotmail.com.mx</v>
      </c>
      <c r="T116" s="12" t="b">
        <f t="shared" si="13"/>
        <v>0</v>
      </c>
      <c r="U116" s="12" t="str">
        <f>vlookup(A116,PersonAccounts!$A:$N,10,false)</f>
        <v>Mexico</v>
      </c>
    </row>
    <row r="117">
      <c r="A117" s="6" t="s">
        <v>616</v>
      </c>
      <c r="B117" s="7" t="str">
        <f>vlookup(F117,'TEMP Data'!$M:$P,mod(G117,4)+1)</f>
        <v>Andre</v>
      </c>
      <c r="C117" s="7" t="str">
        <f>VLOOKUP(A117 ,PersonAccounts!$A:$N,3)</f>
        <v>Coton</v>
      </c>
      <c r="D117" s="7" t="str">
        <f t="shared" si="1"/>
        <v>Andre_Coton@hotmail.com</v>
      </c>
      <c r="E117" s="7" t="str">
        <f t="shared" si="2"/>
        <v>Andrew_Coton@hotmail.com</v>
      </c>
      <c r="F117" s="12" t="str">
        <f>VLOOKUP(A117 ,PersonAccounts!$A:$N,14)</f>
        <v>Andrew</v>
      </c>
      <c r="G117" s="29">
        <f t="shared" si="3"/>
        <v>1</v>
      </c>
      <c r="H117" s="12" t="str">
        <f>vlookup(A117,PersonAccounts!A:D,4)</f>
        <v>Andrew_Coton@hotmail.com</v>
      </c>
      <c r="I117" s="12" t="str">
        <f t="shared" si="4"/>
        <v>Andre_</v>
      </c>
      <c r="J117" s="12" t="str">
        <f t="shared" si="5"/>
        <v>Coton</v>
      </c>
      <c r="K117" s="12" t="str">
        <f>VLOOKUP(L117,'TEMP Data'!$E:$G,3)&amp;".com"&amp;vlookup($U117,'TEMP Data'!$A:$C,3)</f>
        <v>@hotmail.com</v>
      </c>
      <c r="L117" s="29">
        <f t="shared" si="6"/>
        <v>10</v>
      </c>
      <c r="M117" s="29">
        <f t="shared" si="7"/>
        <v>231</v>
      </c>
      <c r="N117" s="12" t="str">
        <f t="shared" si="8"/>
        <v>Andre__</v>
      </c>
      <c r="O117" s="12" t="str">
        <f t="shared" si="9"/>
        <v>Coton</v>
      </c>
      <c r="P117" s="12" t="str">
        <f>VLOOKUP(Q117,'TEMP Data'!$E:$G,3)&amp;".com"&amp;vlookup($U117,'TEMP Data'!$A:$C,3)</f>
        <v>@hotmail.com</v>
      </c>
      <c r="Q117" s="29">
        <f t="shared" si="10"/>
        <v>144</v>
      </c>
      <c r="R117" s="29">
        <f t="shared" si="11"/>
        <v>3</v>
      </c>
      <c r="S117" s="30" t="str">
        <f t="shared" si="12"/>
        <v>Andre__Coton@hotmail.com</v>
      </c>
      <c r="T117" s="12" t="b">
        <f t="shared" si="13"/>
        <v>0</v>
      </c>
      <c r="U117" s="12" t="str">
        <f>vlookup(A117,PersonAccounts!$A:$N,10,false)</f>
        <v>United States</v>
      </c>
    </row>
    <row r="118">
      <c r="A118" s="6" t="s">
        <v>621</v>
      </c>
      <c r="B118" s="7" t="str">
        <f>vlookup(F118,'TEMP Data'!$M:$P,mod(G118,4)+1)</f>
        <v>Bennjamin</v>
      </c>
      <c r="C118" s="7" t="str">
        <f>VLOOKUP(A118 ,PersonAccounts!$A:$N,3)</f>
        <v>Douris</v>
      </c>
      <c r="D118" s="7" t="str">
        <f t="shared" si="1"/>
        <v>Bennjamin_Douris@hotmail.com</v>
      </c>
      <c r="E118" s="7" t="str">
        <f t="shared" si="2"/>
        <v>Bennjamin__Douris@hotmail.com</v>
      </c>
      <c r="F118" s="12" t="str">
        <f>VLOOKUP(A118 ,PersonAccounts!$A:$N,14)</f>
        <v>Benjamin</v>
      </c>
      <c r="G118" s="29">
        <f t="shared" si="3"/>
        <v>3</v>
      </c>
      <c r="H118" s="12" t="str">
        <f>vlookup(A118,PersonAccounts!A:D,4)</f>
        <v>BDouris117@yahoo.com</v>
      </c>
      <c r="I118" s="12" t="str">
        <f t="shared" si="4"/>
        <v>Bennjamin_</v>
      </c>
      <c r="J118" s="12" t="str">
        <f t="shared" si="5"/>
        <v>Douris</v>
      </c>
      <c r="K118" s="12" t="str">
        <f>VLOOKUP(L118,'TEMP Data'!$E:$G,3)&amp;".com"&amp;vlookup($U118,'TEMP Data'!$A:$C,3)</f>
        <v>@hotmail.com</v>
      </c>
      <c r="L118" s="29">
        <f t="shared" si="6"/>
        <v>10</v>
      </c>
      <c r="M118" s="29">
        <f t="shared" si="7"/>
        <v>116</v>
      </c>
      <c r="N118" s="12" t="str">
        <f t="shared" si="8"/>
        <v>Bennjamin__</v>
      </c>
      <c r="O118" s="12" t="str">
        <f t="shared" si="9"/>
        <v>Douris</v>
      </c>
      <c r="P118" s="12" t="str">
        <f>VLOOKUP(Q118,'TEMP Data'!$E:$G,3)&amp;".com"&amp;vlookup($U118,'TEMP Data'!$A:$C,3)</f>
        <v>@hotmail.com</v>
      </c>
      <c r="Q118" s="29">
        <f t="shared" si="10"/>
        <v>59</v>
      </c>
      <c r="R118" s="29">
        <f t="shared" si="11"/>
        <v>0</v>
      </c>
      <c r="S118" s="30" t="str">
        <f t="shared" si="12"/>
        <v>Bennjamin__Douris@hotmail.com</v>
      </c>
      <c r="T118" s="12" t="b">
        <f t="shared" si="13"/>
        <v>1</v>
      </c>
      <c r="U118" s="12" t="str">
        <f>vlookup(A118,PersonAccounts!$A:$N,10,false)</f>
        <v>United States</v>
      </c>
    </row>
    <row r="119">
      <c r="A119" s="6" t="s">
        <v>626</v>
      </c>
      <c r="B119" s="7" t="str">
        <f>vlookup(F119,'TEMP Data'!$M:$P,mod(G119,4)+1)</f>
        <v>Bennjamin</v>
      </c>
      <c r="C119" s="7" t="str">
        <f>VLOOKUP(A119 ,PersonAccounts!$A:$N,3)</f>
        <v>Badham</v>
      </c>
      <c r="D119" s="7" t="str">
        <f t="shared" si="1"/>
        <v>Bennjamin_Badham@gmail.com.de</v>
      </c>
      <c r="E119" s="7" t="str">
        <f t="shared" si="2"/>
        <v>Benjamin_Badham@hotmail.com.de</v>
      </c>
      <c r="F119" s="12" t="str">
        <f>VLOOKUP(A119 ,PersonAccounts!$A:$N,14)</f>
        <v>Benjamin</v>
      </c>
      <c r="G119" s="29">
        <f t="shared" si="3"/>
        <v>7</v>
      </c>
      <c r="H119" s="12" t="str">
        <f>vlookup(A119,PersonAccounts!A:D,4)</f>
        <v>Benjamin_Badham@hotmail.com.de</v>
      </c>
      <c r="I119" s="12" t="str">
        <f t="shared" si="4"/>
        <v>Bennjamin_</v>
      </c>
      <c r="J119" s="12" t="str">
        <f t="shared" si="5"/>
        <v>Badham</v>
      </c>
      <c r="K119" s="12" t="str">
        <f>VLOOKUP(L119,'TEMP Data'!$E:$G,3)&amp;".com"&amp;vlookup($U119,'TEMP Data'!$A:$C,3)</f>
        <v>@gmail.com.de</v>
      </c>
      <c r="L119" s="29">
        <f t="shared" si="6"/>
        <v>8</v>
      </c>
      <c r="M119" s="29">
        <f t="shared" si="7"/>
        <v>32</v>
      </c>
      <c r="N119" s="12" t="str">
        <f t="shared" si="8"/>
        <v>Bennjamin__</v>
      </c>
      <c r="O119" s="12" t="str">
        <f t="shared" si="9"/>
        <v>Badham</v>
      </c>
      <c r="P119" s="12" t="str">
        <f>VLOOKUP(Q119,'TEMP Data'!$E:$G,3)&amp;".com"&amp;vlookup($U119,'TEMP Data'!$A:$C,3)</f>
        <v>@hotmail.com.de</v>
      </c>
      <c r="Q119" s="29">
        <f t="shared" si="10"/>
        <v>153</v>
      </c>
      <c r="R119" s="29">
        <f t="shared" si="11"/>
        <v>3</v>
      </c>
      <c r="S119" s="30" t="str">
        <f t="shared" si="12"/>
        <v>Bennjamin__Badham@hotmail.com.de</v>
      </c>
      <c r="T119" s="12" t="b">
        <f t="shared" si="13"/>
        <v>0</v>
      </c>
      <c r="U119" s="12" t="str">
        <f>vlookup(A119,PersonAccounts!$A:$N,10,false)</f>
        <v>Germany</v>
      </c>
    </row>
    <row r="120">
      <c r="A120" s="6" t="s">
        <v>630</v>
      </c>
      <c r="B120" s="7" t="str">
        <f>vlookup(F120,'TEMP Data'!$M:$P,mod(G120,4)+1)</f>
        <v>Ben</v>
      </c>
      <c r="C120" s="7" t="str">
        <f>VLOOKUP(A120 ,PersonAccounts!$A:$N,3)</f>
        <v>Sherrocks</v>
      </c>
      <c r="D120" s="7" t="str">
        <f t="shared" si="1"/>
        <v>Ben_Sherrocks@hotmail.com</v>
      </c>
      <c r="E120" s="7" t="str">
        <f t="shared" si="2"/>
        <v/>
      </c>
      <c r="F120" s="12" t="str">
        <f>VLOOKUP(A120 ,PersonAccounts!$A:$N,14)</f>
        <v>Benjamin</v>
      </c>
      <c r="G120" s="29">
        <f t="shared" si="3"/>
        <v>2</v>
      </c>
      <c r="H120" s="12" t="str">
        <f>vlookup(A120,PersonAccounts!A:D,4)</f>
        <v>BSherrocks44@outlook.com</v>
      </c>
      <c r="I120" s="12" t="str">
        <f t="shared" si="4"/>
        <v>Ben_</v>
      </c>
      <c r="J120" s="12" t="str">
        <f t="shared" si="5"/>
        <v>Sherrocks</v>
      </c>
      <c r="K120" s="12" t="str">
        <f>VLOOKUP(L120,'TEMP Data'!$E:$G,3)&amp;".com"&amp;vlookup($U120,'TEMP Data'!$A:$C,3)</f>
        <v>@hotmail.com</v>
      </c>
      <c r="L120" s="29">
        <f t="shared" si="6"/>
        <v>10</v>
      </c>
      <c r="M120" s="29">
        <f t="shared" si="7"/>
        <v>18</v>
      </c>
      <c r="N120" s="12" t="str">
        <f t="shared" si="8"/>
        <v>Ben_.</v>
      </c>
      <c r="O120" s="12" t="str">
        <f t="shared" si="9"/>
        <v>Sherrocks</v>
      </c>
      <c r="P120" s="12" t="str">
        <f>VLOOKUP(Q120,'TEMP Data'!$E:$G,3)&amp;".com"&amp;vlookup($U120,'TEMP Data'!$A:$C,3)</f>
        <v>@mail.com</v>
      </c>
      <c r="Q120" s="29">
        <f t="shared" si="10"/>
        <v>5</v>
      </c>
      <c r="R120" s="29">
        <f t="shared" si="11"/>
        <v>2</v>
      </c>
      <c r="S120" s="30" t="str">
        <f t="shared" si="12"/>
        <v>Ben_.Sherrocks@mail.com</v>
      </c>
      <c r="T120" s="12" t="b">
        <f t="shared" si="13"/>
        <v>0</v>
      </c>
      <c r="U120" s="12" t="str">
        <f>vlookup(A120,PersonAccounts!$A:$N,10,false)</f>
        <v>United States</v>
      </c>
    </row>
    <row r="121">
      <c r="A121" s="6" t="s">
        <v>634</v>
      </c>
      <c r="B121" s="7" t="str">
        <f>vlookup(F121,'TEMP Data'!$M:$P,mod(G121,4)+1)</f>
        <v>Benjamin</v>
      </c>
      <c r="C121" s="7" t="str">
        <f>VLOOKUP(A121 ,PersonAccounts!$A:$N,3)</f>
        <v>Wellsman</v>
      </c>
      <c r="D121" s="7" t="str">
        <f t="shared" si="1"/>
        <v>Benjamin_Wellsman@yahoo.com</v>
      </c>
      <c r="E121" s="7" t="str">
        <f t="shared" si="2"/>
        <v>BWellsman195@outlook.com</v>
      </c>
      <c r="F121" s="12" t="str">
        <f>VLOOKUP(A121 ,PersonAccounts!$A:$N,14)</f>
        <v>Benjamin</v>
      </c>
      <c r="G121" s="29">
        <f t="shared" si="3"/>
        <v>8</v>
      </c>
      <c r="H121" s="12" t="str">
        <f>vlookup(A121,PersonAccounts!A:D,4)</f>
        <v>BWellsman195@outlook.com</v>
      </c>
      <c r="I121" s="12" t="str">
        <f t="shared" si="4"/>
        <v>Benjamin_</v>
      </c>
      <c r="J121" s="12" t="str">
        <f t="shared" si="5"/>
        <v>Wellsman</v>
      </c>
      <c r="K121" s="12" t="str">
        <f>VLOOKUP(L121,'TEMP Data'!$E:$G,3)&amp;".com"&amp;vlookup($U121,'TEMP Data'!$A:$C,3)</f>
        <v>@yahoo.com</v>
      </c>
      <c r="L121" s="29">
        <f t="shared" si="6"/>
        <v>9</v>
      </c>
      <c r="M121" s="29">
        <f t="shared" si="7"/>
        <v>23</v>
      </c>
      <c r="N121" s="12" t="str">
        <f t="shared" si="8"/>
        <v>Benjamin__</v>
      </c>
      <c r="O121" s="12" t="str">
        <f t="shared" si="9"/>
        <v>Wellsman</v>
      </c>
      <c r="P121" s="12" t="str">
        <f>VLOOKUP(Q121,'TEMP Data'!$E:$G,3)&amp;".com"&amp;vlookup($U121,'TEMP Data'!$A:$C,3)</f>
        <v>@hotmail.com</v>
      </c>
      <c r="Q121" s="29">
        <f t="shared" si="10"/>
        <v>67</v>
      </c>
      <c r="R121" s="29">
        <f t="shared" si="11"/>
        <v>3</v>
      </c>
      <c r="S121" s="30" t="str">
        <f t="shared" si="12"/>
        <v>Benjamin__Wellsman@hotmail.com</v>
      </c>
      <c r="T121" s="12" t="b">
        <f t="shared" si="13"/>
        <v>0</v>
      </c>
      <c r="U121" s="12" t="str">
        <f>vlookup(A121,PersonAccounts!$A:$N,10,false)</f>
        <v>United States</v>
      </c>
    </row>
    <row r="122">
      <c r="A122" s="6" t="s">
        <v>638</v>
      </c>
      <c r="B122" s="7" t="str">
        <f>vlookup(F122,'TEMP Data'!$M:$P,mod(G122,4)+1)</f>
        <v>Khloe</v>
      </c>
      <c r="C122" s="7" t="str">
        <f>VLOOKUP(A122 ,PersonAccounts!$A:$N,3)</f>
        <v>Beacham</v>
      </c>
      <c r="D122" s="7" t="str">
        <f t="shared" si="1"/>
        <v>Khloe.Beacham@mail.com.ca</v>
      </c>
      <c r="E122" s="7" t="str">
        <f t="shared" si="2"/>
        <v/>
      </c>
      <c r="F122" s="12" t="str">
        <f>VLOOKUP(A122 ,PersonAccounts!$A:$N,14)</f>
        <v>Chloe</v>
      </c>
      <c r="G122" s="29">
        <f t="shared" si="3"/>
        <v>5</v>
      </c>
      <c r="H122" s="12" t="str">
        <f>vlookup(A122,PersonAccounts!A:D,4)</f>
        <v>CBeacham238@gmail.com.ca</v>
      </c>
      <c r="I122" s="12" t="str">
        <f t="shared" si="4"/>
        <v>Khloe.</v>
      </c>
      <c r="J122" s="12" t="str">
        <f t="shared" si="5"/>
        <v>Beacham</v>
      </c>
      <c r="K122" s="12" t="str">
        <f>VLOOKUP(L122,'TEMP Data'!$E:$G,3)&amp;".com"&amp;vlookup($U122,'TEMP Data'!$A:$C,3)</f>
        <v>@mail.com.ca</v>
      </c>
      <c r="L122" s="29">
        <f t="shared" si="6"/>
        <v>5</v>
      </c>
      <c r="M122" s="29">
        <f t="shared" si="7"/>
        <v>220</v>
      </c>
      <c r="N122" s="12" t="str">
        <f t="shared" si="8"/>
        <v>Khloe._</v>
      </c>
      <c r="O122" s="12" t="str">
        <f t="shared" si="9"/>
        <v>Beacham</v>
      </c>
      <c r="P122" s="12" t="str">
        <f>VLOOKUP(Q122,'TEMP Data'!$E:$G,3)&amp;".com"&amp;vlookup($U122,'TEMP Data'!$A:$C,3)</f>
        <v>@hotmail.com.ca</v>
      </c>
      <c r="Q122" s="29">
        <f t="shared" si="10"/>
        <v>49</v>
      </c>
      <c r="R122" s="29">
        <f t="shared" si="11"/>
        <v>3</v>
      </c>
      <c r="S122" s="30" t="str">
        <f t="shared" si="12"/>
        <v>Khloe._Beacham@hotmail.com.ca</v>
      </c>
      <c r="T122" s="12" t="b">
        <f t="shared" si="13"/>
        <v>0</v>
      </c>
      <c r="U122" s="12" t="str">
        <f>vlookup(A122,PersonAccounts!$A:$N,10,false)</f>
        <v>Canada</v>
      </c>
    </row>
    <row r="123">
      <c r="A123" s="6" t="s">
        <v>641</v>
      </c>
      <c r="B123" s="7" t="str">
        <f>vlookup(F123,'TEMP Data'!$M:$P,mod(G123,4)+1)</f>
        <v>Khloe</v>
      </c>
      <c r="C123" s="7" t="str">
        <f>VLOOKUP(A123 ,PersonAccounts!$A:$N,3)</f>
        <v>Vest</v>
      </c>
      <c r="D123" s="7" t="str">
        <f t="shared" si="1"/>
        <v>Khloe_Vest@gmail.com.dk</v>
      </c>
      <c r="E123" s="7" t="str">
        <f t="shared" si="2"/>
        <v/>
      </c>
      <c r="F123" s="12" t="str">
        <f>VLOOKUP(A123 ,PersonAccounts!$A:$N,14)</f>
        <v>Chloe</v>
      </c>
      <c r="G123" s="29">
        <f t="shared" si="3"/>
        <v>9</v>
      </c>
      <c r="H123" s="12" t="str">
        <f>vlookup(A123,PersonAccounts!A:D,4)</f>
        <v>Chloe_Vest@hotmail.com.dk</v>
      </c>
      <c r="I123" s="12" t="str">
        <f t="shared" si="4"/>
        <v>Khloe_</v>
      </c>
      <c r="J123" s="12" t="str">
        <f t="shared" si="5"/>
        <v>Vest</v>
      </c>
      <c r="K123" s="12" t="str">
        <f>VLOOKUP(L123,'TEMP Data'!$E:$G,3)&amp;".com"&amp;vlookup($U123,'TEMP Data'!$A:$C,3)</f>
        <v>@gmail.com.dk</v>
      </c>
      <c r="L123" s="29">
        <f t="shared" si="6"/>
        <v>8</v>
      </c>
      <c r="M123" s="29">
        <f t="shared" si="7"/>
        <v>163</v>
      </c>
      <c r="N123" s="12" t="str">
        <f t="shared" si="8"/>
        <v>K</v>
      </c>
      <c r="O123" s="12" t="str">
        <f t="shared" si="9"/>
        <v>Vest4</v>
      </c>
      <c r="P123" s="12" t="str">
        <f>VLOOKUP(Q123,'TEMP Data'!$E:$G,3)&amp;".com"&amp;vlookup($U123,'TEMP Data'!$A:$C,3)</f>
        <v>@outlook.com.dk</v>
      </c>
      <c r="Q123" s="29">
        <f t="shared" si="10"/>
        <v>2</v>
      </c>
      <c r="R123" s="29">
        <f t="shared" si="11"/>
        <v>4</v>
      </c>
      <c r="S123" s="30" t="str">
        <f t="shared" si="12"/>
        <v>KVest4@outlook.com.dk</v>
      </c>
      <c r="T123" s="12" t="b">
        <f t="shared" si="13"/>
        <v>0</v>
      </c>
      <c r="U123" s="12" t="str">
        <f>vlookup(A123,PersonAccounts!$A:$N,10,false)</f>
        <v>Denmark</v>
      </c>
    </row>
    <row r="124">
      <c r="A124" s="6" t="s">
        <v>645</v>
      </c>
      <c r="B124" s="7" t="str">
        <f>vlookup(F124,'TEMP Data'!$M:$P,mod(G124,4)+1)</f>
        <v>Cloe</v>
      </c>
      <c r="C124" s="7" t="str">
        <f>VLOOKUP(A124 ,PersonAccounts!$A:$N,3)</f>
        <v>Eagland</v>
      </c>
      <c r="D124" s="7" t="str">
        <f t="shared" si="1"/>
        <v>Cloe_Eagland@hotmail.com</v>
      </c>
      <c r="E124" s="7" t="str">
        <f t="shared" si="2"/>
        <v>Chloe_Eagland@aol.com</v>
      </c>
      <c r="F124" s="12" t="str">
        <f>VLOOKUP(A124 ,PersonAccounts!$A:$N,14)</f>
        <v>Chloe</v>
      </c>
      <c r="G124" s="29">
        <f t="shared" si="3"/>
        <v>6</v>
      </c>
      <c r="H124" s="12" t="str">
        <f>vlookup(A124,PersonAccounts!A:D,4)</f>
        <v>Chloe_Eagland@aol.com</v>
      </c>
      <c r="I124" s="12" t="str">
        <f t="shared" si="4"/>
        <v>Cloe_</v>
      </c>
      <c r="J124" s="12" t="str">
        <f t="shared" si="5"/>
        <v>Eagland</v>
      </c>
      <c r="K124" s="12" t="str">
        <f>VLOOKUP(L124,'TEMP Data'!$E:$G,3)&amp;".com"&amp;vlookup($U124,'TEMP Data'!$A:$C,3)</f>
        <v>@hotmail.com</v>
      </c>
      <c r="L124" s="29">
        <f t="shared" si="6"/>
        <v>10</v>
      </c>
      <c r="M124" s="29">
        <f t="shared" si="7"/>
        <v>101</v>
      </c>
      <c r="N124" s="12" t="str">
        <f t="shared" si="8"/>
        <v>Cloe__</v>
      </c>
      <c r="O124" s="12" t="str">
        <f t="shared" si="9"/>
        <v>Eagland</v>
      </c>
      <c r="P124" s="12" t="str">
        <f>VLOOKUP(Q124,'TEMP Data'!$E:$G,3)&amp;".com"&amp;vlookup($U124,'TEMP Data'!$A:$C,3)</f>
        <v>@hotmail.com</v>
      </c>
      <c r="Q124" s="29">
        <f t="shared" si="10"/>
        <v>72</v>
      </c>
      <c r="R124" s="29">
        <f t="shared" si="11"/>
        <v>2</v>
      </c>
      <c r="S124" s="30" t="str">
        <f t="shared" si="12"/>
        <v>Cloe__Eagland@hotmail.com</v>
      </c>
      <c r="T124" s="12" t="b">
        <f t="shared" si="13"/>
        <v>0</v>
      </c>
      <c r="U124" s="12" t="str">
        <f>vlookup(A124,PersonAccounts!$A:$N,10,false)</f>
        <v>USA</v>
      </c>
    </row>
    <row r="125">
      <c r="A125" s="6" t="s">
        <v>649</v>
      </c>
      <c r="B125" s="7" t="str">
        <f>vlookup(F125,'TEMP Data'!$M:$P,mod(G125,4)+1)</f>
        <v>Cleo</v>
      </c>
      <c r="C125" s="7" t="str">
        <f>VLOOKUP(A125 ,PersonAccounts!$A:$N,3)</f>
        <v>Cloake</v>
      </c>
      <c r="D125" s="7" t="str">
        <f t="shared" si="1"/>
        <v>Cleo.Cloake@mail.com.es</v>
      </c>
      <c r="E125" s="7" t="str">
        <f t="shared" si="2"/>
        <v/>
      </c>
      <c r="F125" s="12" t="str">
        <f>VLOOKUP(A125 ,PersonAccounts!$A:$N,14)</f>
        <v>Chloe</v>
      </c>
      <c r="G125" s="29">
        <f t="shared" si="3"/>
        <v>3</v>
      </c>
      <c r="H125" s="12" t="str">
        <f>vlookup(A125,PersonAccounts!A:D,4)</f>
        <v>Chloe.Cloake@mail.com.es</v>
      </c>
      <c r="I125" s="12" t="str">
        <f t="shared" si="4"/>
        <v>Cleo.</v>
      </c>
      <c r="J125" s="12" t="str">
        <f t="shared" si="5"/>
        <v>Cloake</v>
      </c>
      <c r="K125" s="12" t="str">
        <f>VLOOKUP(L125,'TEMP Data'!$E:$G,3)&amp;".com"&amp;vlookup($U125,'TEMP Data'!$A:$C,3)</f>
        <v>@mail.com.es</v>
      </c>
      <c r="L125" s="29">
        <f t="shared" si="6"/>
        <v>5</v>
      </c>
      <c r="M125" s="29">
        <f t="shared" si="7"/>
        <v>192</v>
      </c>
      <c r="N125" s="12" t="str">
        <f t="shared" si="8"/>
        <v>Cleo._</v>
      </c>
      <c r="O125" s="12" t="str">
        <f t="shared" si="9"/>
        <v>Cloake</v>
      </c>
      <c r="P125" s="12" t="str">
        <f>VLOOKUP(Q125,'TEMP Data'!$E:$G,3)&amp;".com"&amp;vlookup($U125,'TEMP Data'!$A:$C,3)</f>
        <v>@hotmail.com.es</v>
      </c>
      <c r="Q125" s="29">
        <f t="shared" si="10"/>
        <v>228</v>
      </c>
      <c r="R125" s="29">
        <f t="shared" si="11"/>
        <v>4</v>
      </c>
      <c r="S125" s="30" t="str">
        <f t="shared" si="12"/>
        <v>Cleo._Cloake@hotmail.com.es</v>
      </c>
      <c r="T125" s="12" t="b">
        <f t="shared" si="13"/>
        <v>0</v>
      </c>
      <c r="U125" s="12" t="str">
        <f>vlookup(A125,PersonAccounts!$A:$N,10,false)</f>
        <v>Spain</v>
      </c>
    </row>
    <row r="126">
      <c r="A126" s="6" t="s">
        <v>653</v>
      </c>
      <c r="B126" s="7" t="str">
        <f>vlookup(F126,'TEMP Data'!$M:$P,mod(G126,4)+1)</f>
        <v>Christophe</v>
      </c>
      <c r="C126" s="7" t="str">
        <f>VLOOKUP(A126 ,PersonAccounts!$A:$N,3)</f>
        <v>Buddleigh</v>
      </c>
      <c r="D126" s="7" t="str">
        <f t="shared" si="1"/>
        <v>CBuddleigh197@outlook.com.es</v>
      </c>
      <c r="E126" s="7" t="str">
        <f t="shared" si="2"/>
        <v>Christopher_Buddleigh@aol.com.es</v>
      </c>
      <c r="F126" s="12" t="str">
        <f>VLOOKUP(A126 ,PersonAccounts!$A:$N,14)</f>
        <v>Christopher</v>
      </c>
      <c r="G126" s="29">
        <f t="shared" si="3"/>
        <v>6</v>
      </c>
      <c r="H126" s="12" t="str">
        <f>vlookup(A126,PersonAccounts!A:D,4)</f>
        <v>Christopher_Buddleigh@aol.com.es</v>
      </c>
      <c r="I126" s="12" t="str">
        <f t="shared" si="4"/>
        <v>C</v>
      </c>
      <c r="J126" s="12" t="str">
        <f t="shared" si="5"/>
        <v>Buddleigh197</v>
      </c>
      <c r="K126" s="12" t="str">
        <f>VLOOKUP(L126,'TEMP Data'!$E:$G,3)&amp;".com"&amp;vlookup($U126,'TEMP Data'!$A:$C,3)</f>
        <v>@outlook.com.es</v>
      </c>
      <c r="L126" s="29">
        <f t="shared" si="6"/>
        <v>2</v>
      </c>
      <c r="M126" s="29">
        <f t="shared" si="7"/>
        <v>197</v>
      </c>
      <c r="N126" s="12" t="str">
        <f t="shared" si="8"/>
        <v>C_</v>
      </c>
      <c r="O126" s="12" t="str">
        <f t="shared" si="9"/>
        <v>Buddleigh197</v>
      </c>
      <c r="P126" s="12" t="str">
        <f>VLOOKUP(Q126,'TEMP Data'!$E:$G,3)&amp;".com"&amp;vlookup($U126,'TEMP Data'!$A:$C,3)</f>
        <v>@hotmail.com.es</v>
      </c>
      <c r="Q126" s="29">
        <f t="shared" si="10"/>
        <v>196</v>
      </c>
      <c r="R126" s="29">
        <f t="shared" si="11"/>
        <v>0</v>
      </c>
      <c r="S126" s="30" t="str">
        <f t="shared" si="12"/>
        <v>C_Buddleigh197@hotmail.com.es</v>
      </c>
      <c r="T126" s="12" t="b">
        <f t="shared" si="13"/>
        <v>0</v>
      </c>
      <c r="U126" s="12" t="str">
        <f>vlookup(A126,PersonAccounts!$A:$N,10,false)</f>
        <v>Spain</v>
      </c>
    </row>
    <row r="127">
      <c r="A127" s="6" t="s">
        <v>656</v>
      </c>
      <c r="B127" s="7" t="str">
        <f>vlookup(F127,'TEMP Data'!$M:$P,mod(G127,4)+1)</f>
        <v>Kristopher</v>
      </c>
      <c r="C127" s="7" t="str">
        <f>VLOOKUP(A127 ,PersonAccounts!$A:$N,3)</f>
        <v>Screaton</v>
      </c>
      <c r="D127" s="7" t="str">
        <f t="shared" si="1"/>
        <v>Kristopher_Screaton@hotmail.com</v>
      </c>
      <c r="E127" s="7" t="str">
        <f t="shared" si="2"/>
        <v/>
      </c>
      <c r="F127" s="12" t="str">
        <f>VLOOKUP(A127 ,PersonAccounts!$A:$N,14)</f>
        <v>Christopher</v>
      </c>
      <c r="G127" s="29">
        <f t="shared" si="3"/>
        <v>5</v>
      </c>
      <c r="H127" s="12" t="str">
        <f>vlookup(A127,PersonAccounts!A:D,4)</f>
        <v>Christopher_Screaton@hotmail.com</v>
      </c>
      <c r="I127" s="12" t="str">
        <f t="shared" si="4"/>
        <v>Kristopher_</v>
      </c>
      <c r="J127" s="12" t="str">
        <f t="shared" si="5"/>
        <v>Screaton</v>
      </c>
      <c r="K127" s="12" t="str">
        <f>VLOOKUP(L127,'TEMP Data'!$E:$G,3)&amp;".com"&amp;vlookup($U127,'TEMP Data'!$A:$C,3)</f>
        <v>@hotmail.com</v>
      </c>
      <c r="L127" s="29">
        <f t="shared" si="6"/>
        <v>7</v>
      </c>
      <c r="M127" s="29">
        <f t="shared" si="7"/>
        <v>120</v>
      </c>
      <c r="N127" s="12" t="str">
        <f t="shared" si="8"/>
        <v>Kristopher__</v>
      </c>
      <c r="O127" s="12" t="str">
        <f t="shared" si="9"/>
        <v>Screaton</v>
      </c>
      <c r="P127" s="12" t="str">
        <f>VLOOKUP(Q127,'TEMP Data'!$E:$G,3)&amp;".com"&amp;vlookup($U127,'TEMP Data'!$A:$C,3)</f>
        <v>@hotmail.com</v>
      </c>
      <c r="Q127" s="29">
        <f t="shared" si="10"/>
        <v>67</v>
      </c>
      <c r="R127" s="29">
        <f t="shared" si="11"/>
        <v>0</v>
      </c>
      <c r="S127" s="30" t="str">
        <f t="shared" si="12"/>
        <v>Kristopher__Screaton@hotmail.com</v>
      </c>
      <c r="T127" s="12" t="b">
        <f t="shared" si="13"/>
        <v>0</v>
      </c>
      <c r="U127" s="12" t="str">
        <f>vlookup(A127,PersonAccounts!$A:$N,10,false)</f>
        <v>United States</v>
      </c>
    </row>
    <row r="128">
      <c r="A128" s="6" t="s">
        <v>661</v>
      </c>
      <c r="B128" s="7" t="str">
        <f>vlookup(F128,'TEMP Data'!$M:$P,mod(G128,4)+1)</f>
        <v>Kristopher</v>
      </c>
      <c r="C128" s="7" t="str">
        <f>VLOOKUP(A128 ,PersonAccounts!$A:$N,3)</f>
        <v>Gartell</v>
      </c>
      <c r="D128" s="7" t="str">
        <f t="shared" si="1"/>
        <v>KGartell246@apple.com.uk</v>
      </c>
      <c r="E128" s="7" t="str">
        <f t="shared" si="2"/>
        <v>K_Gartell246@hotmail.com.uk</v>
      </c>
      <c r="F128" s="12" t="str">
        <f>VLOOKUP(A128 ,PersonAccounts!$A:$N,14)</f>
        <v>Christopher</v>
      </c>
      <c r="G128" s="29">
        <f t="shared" si="3"/>
        <v>1</v>
      </c>
      <c r="H128" s="12" t="str">
        <f>vlookup(A128,PersonAccounts!A:D,4)</f>
        <v>Christopher_Gartell@hotmail.com.uk</v>
      </c>
      <c r="I128" s="12" t="str">
        <f t="shared" si="4"/>
        <v>K</v>
      </c>
      <c r="J128" s="12" t="str">
        <f t="shared" si="5"/>
        <v>Gartell246</v>
      </c>
      <c r="K128" s="12" t="str">
        <f>VLOOKUP(L128,'TEMP Data'!$E:$G,3)&amp;".com"&amp;vlookup($U128,'TEMP Data'!$A:$C,3)</f>
        <v>@apple.com.uk</v>
      </c>
      <c r="L128" s="29">
        <f t="shared" si="6"/>
        <v>4</v>
      </c>
      <c r="M128" s="29">
        <f t="shared" si="7"/>
        <v>246</v>
      </c>
      <c r="N128" s="12" t="str">
        <f t="shared" si="8"/>
        <v>K_</v>
      </c>
      <c r="O128" s="12" t="str">
        <f t="shared" si="9"/>
        <v>Gartell246</v>
      </c>
      <c r="P128" s="12" t="str">
        <f>VLOOKUP(Q128,'TEMP Data'!$E:$G,3)&amp;".com"&amp;vlookup($U128,'TEMP Data'!$A:$C,3)</f>
        <v>@hotmail.com.uk</v>
      </c>
      <c r="Q128" s="29">
        <f t="shared" si="10"/>
        <v>144</v>
      </c>
      <c r="R128" s="29">
        <f t="shared" si="11"/>
        <v>2</v>
      </c>
      <c r="S128" s="30" t="str">
        <f t="shared" si="12"/>
        <v>K_Gartell246@hotmail.com.uk</v>
      </c>
      <c r="T128" s="12" t="b">
        <f t="shared" si="13"/>
        <v>1</v>
      </c>
      <c r="U128" s="12" t="str">
        <f>vlookup(A128,PersonAccounts!$A:$N,10,false)</f>
        <v>UK</v>
      </c>
    </row>
    <row r="129">
      <c r="A129" s="6" t="s">
        <v>664</v>
      </c>
      <c r="B129" s="7" t="str">
        <f>vlookup(F129,'TEMP Data'!$M:$P,mod(G129,4)+1)</f>
        <v>Kristopher</v>
      </c>
      <c r="C129" s="7" t="str">
        <f>VLOOKUP(A129 ,PersonAccounts!$A:$N,3)</f>
        <v>Eschelle</v>
      </c>
      <c r="D129" s="7" t="str">
        <f t="shared" si="1"/>
        <v>KEschelle70@outlook.com.co</v>
      </c>
      <c r="E129" s="7" t="str">
        <f t="shared" si="2"/>
        <v>K_Eschelle70@hotmail.com.co</v>
      </c>
      <c r="F129" s="12" t="str">
        <f>VLOOKUP(A129 ,PersonAccounts!$A:$N,14)</f>
        <v>Christopher</v>
      </c>
      <c r="G129" s="29">
        <f t="shared" si="3"/>
        <v>1</v>
      </c>
      <c r="H129" s="12" t="str">
        <f>vlookup(A129,PersonAccounts!A:D,4)</f>
        <v>Christopher_Eschelle@hotmail.com.co</v>
      </c>
      <c r="I129" s="12" t="str">
        <f t="shared" si="4"/>
        <v>K</v>
      </c>
      <c r="J129" s="12" t="str">
        <f t="shared" si="5"/>
        <v>Eschelle70</v>
      </c>
      <c r="K129" s="12" t="str">
        <f>VLOOKUP(L129,'TEMP Data'!$E:$G,3)&amp;".com"&amp;vlookup($U129,'TEMP Data'!$A:$C,3)</f>
        <v>@outlook.com.co</v>
      </c>
      <c r="L129" s="29">
        <f t="shared" si="6"/>
        <v>2</v>
      </c>
      <c r="M129" s="29">
        <f t="shared" si="7"/>
        <v>70</v>
      </c>
      <c r="N129" s="12" t="str">
        <f t="shared" si="8"/>
        <v>K_</v>
      </c>
      <c r="O129" s="12" t="str">
        <f t="shared" si="9"/>
        <v>Eschelle70</v>
      </c>
      <c r="P129" s="12" t="str">
        <f>VLOOKUP(Q129,'TEMP Data'!$E:$G,3)&amp;".com"&amp;vlookup($U129,'TEMP Data'!$A:$C,3)</f>
        <v>@hotmail.com.co</v>
      </c>
      <c r="Q129" s="29">
        <f t="shared" si="10"/>
        <v>219</v>
      </c>
      <c r="R129" s="29">
        <f t="shared" si="11"/>
        <v>3</v>
      </c>
      <c r="S129" s="30" t="str">
        <f t="shared" si="12"/>
        <v>K_Eschelle70@hotmail.com.co</v>
      </c>
      <c r="T129" s="12" t="b">
        <f t="shared" si="13"/>
        <v>1</v>
      </c>
      <c r="U129" s="12" t="str">
        <f>vlookup(A129,PersonAccounts!$A:$N,10,false)</f>
        <v>Colombia</v>
      </c>
    </row>
    <row r="130">
      <c r="A130" s="6" t="s">
        <v>670</v>
      </c>
      <c r="B130" s="7" t="str">
        <f>vlookup(F130,'TEMP Data'!$M:$P,mod(G130,4)+1)</f>
        <v>Danial</v>
      </c>
      <c r="C130" s="7" t="str">
        <f>VLOOKUP(A130 ,PersonAccounts!$A:$N,3)</f>
        <v>Breeton</v>
      </c>
      <c r="D130" s="7" t="str">
        <f t="shared" si="1"/>
        <v>DBreeton101@yahoo.com.uk</v>
      </c>
      <c r="E130" s="7" t="str">
        <f t="shared" si="2"/>
        <v/>
      </c>
      <c r="F130" s="12" t="str">
        <f>VLOOKUP(A130 ,PersonAccounts!$A:$N,14)</f>
        <v>Daniel</v>
      </c>
      <c r="G130" s="29">
        <f t="shared" si="3"/>
        <v>9</v>
      </c>
      <c r="H130" s="12" t="str">
        <f>vlookup(A130,PersonAccounts!A:D,4)</f>
        <v>DBreeton148@yahoo.com.uk</v>
      </c>
      <c r="I130" s="12" t="str">
        <f t="shared" si="4"/>
        <v>D</v>
      </c>
      <c r="J130" s="12" t="str">
        <f t="shared" si="5"/>
        <v>Breeton101</v>
      </c>
      <c r="K130" s="12" t="str">
        <f>VLOOKUP(L130,'TEMP Data'!$E:$G,3)&amp;".com"&amp;vlookup($U130,'TEMP Data'!$A:$C,3)</f>
        <v>@yahoo.com.uk</v>
      </c>
      <c r="L130" s="29">
        <f t="shared" si="6"/>
        <v>3</v>
      </c>
      <c r="M130" s="29">
        <f t="shared" si="7"/>
        <v>101</v>
      </c>
      <c r="N130" s="12" t="str">
        <f t="shared" si="8"/>
        <v>D_</v>
      </c>
      <c r="O130" s="12" t="str">
        <f t="shared" si="9"/>
        <v>Breeton101</v>
      </c>
      <c r="P130" s="12" t="str">
        <f>VLOOKUP(Q130,'TEMP Data'!$E:$G,3)&amp;".com"&amp;vlookup($U130,'TEMP Data'!$A:$C,3)</f>
        <v>@hotmail.com.uk</v>
      </c>
      <c r="Q130" s="29">
        <f t="shared" si="10"/>
        <v>127</v>
      </c>
      <c r="R130" s="29">
        <f t="shared" si="11"/>
        <v>4</v>
      </c>
      <c r="S130" s="30" t="str">
        <f t="shared" si="12"/>
        <v>D_Breeton101@hotmail.com.uk</v>
      </c>
      <c r="T130" s="12" t="b">
        <f t="shared" si="13"/>
        <v>0</v>
      </c>
      <c r="U130" s="12" t="str">
        <f>vlookup(A130,PersonAccounts!$A:$N,10,false)</f>
        <v>UK</v>
      </c>
    </row>
    <row r="131">
      <c r="A131" s="6" t="s">
        <v>674</v>
      </c>
      <c r="B131" s="7" t="str">
        <f>vlookup(F131,'TEMP Data'!$M:$P,mod(G131,4)+1)</f>
        <v>Danial</v>
      </c>
      <c r="C131" s="7" t="str">
        <f>VLOOKUP(A131 ,PersonAccounts!$A:$N,3)</f>
        <v>Morphet</v>
      </c>
      <c r="D131" s="7" t="str">
        <f t="shared" si="1"/>
        <v>Danial_Morphet@yahoo.com.be</v>
      </c>
      <c r="E131" s="7" t="str">
        <f t="shared" si="2"/>
        <v>Danial__Morphet@hotmail.com.be</v>
      </c>
      <c r="F131" s="12" t="str">
        <f>VLOOKUP(A131 ,PersonAccounts!$A:$N,14)</f>
        <v>Daniel</v>
      </c>
      <c r="G131" s="29">
        <f t="shared" si="3"/>
        <v>1</v>
      </c>
      <c r="H131" s="12" t="str">
        <f>vlookup(A131,PersonAccounts!A:D,4)</f>
        <v>Daniel_Morphet@hotmail.com.be</v>
      </c>
      <c r="I131" s="12" t="str">
        <f t="shared" si="4"/>
        <v>Danial_</v>
      </c>
      <c r="J131" s="12" t="str">
        <f t="shared" si="5"/>
        <v>Morphet</v>
      </c>
      <c r="K131" s="12" t="str">
        <f>VLOOKUP(L131,'TEMP Data'!$E:$G,3)&amp;".com"&amp;vlookup($U131,'TEMP Data'!$A:$C,3)</f>
        <v>@yahoo.com.be</v>
      </c>
      <c r="L131" s="29">
        <f t="shared" si="6"/>
        <v>9</v>
      </c>
      <c r="M131" s="29">
        <f t="shared" si="7"/>
        <v>222</v>
      </c>
      <c r="N131" s="12" t="str">
        <f t="shared" si="8"/>
        <v>Danial__</v>
      </c>
      <c r="O131" s="12" t="str">
        <f t="shared" si="9"/>
        <v>Morphet</v>
      </c>
      <c r="P131" s="12" t="str">
        <f>VLOOKUP(Q131,'TEMP Data'!$E:$G,3)&amp;".com"&amp;vlookup($U131,'TEMP Data'!$A:$C,3)</f>
        <v>@hotmail.com.be</v>
      </c>
      <c r="Q131" s="29">
        <f t="shared" si="10"/>
        <v>232</v>
      </c>
      <c r="R131" s="29">
        <f t="shared" si="11"/>
        <v>1</v>
      </c>
      <c r="S131" s="30" t="str">
        <f t="shared" si="12"/>
        <v>Danial__Morphet@hotmail.com.be</v>
      </c>
      <c r="T131" s="12" t="b">
        <f t="shared" si="13"/>
        <v>1</v>
      </c>
      <c r="U131" s="12" t="str">
        <f>vlookup(A131,PersonAccounts!$A:$N,10,false)</f>
        <v>Belgium</v>
      </c>
    </row>
    <row r="132">
      <c r="A132" s="6" t="s">
        <v>678</v>
      </c>
      <c r="B132" s="7" t="str">
        <f>vlookup(F132,'TEMP Data'!$M:$P,mod(G132,4)+1)</f>
        <v>Dan</v>
      </c>
      <c r="C132" s="7" t="str">
        <f>VLOOKUP(A132 ,PersonAccounts!$A:$N,3)</f>
        <v>Le Strange</v>
      </c>
      <c r="D132" s="7" t="str">
        <f t="shared" si="1"/>
        <v>Dan_LeStrange@gmail.com.nl</v>
      </c>
      <c r="E132" s="7" t="str">
        <f t="shared" si="2"/>
        <v/>
      </c>
      <c r="F132" s="12" t="str">
        <f>VLOOKUP(A132 ,PersonAccounts!$A:$N,14)</f>
        <v>Daniel</v>
      </c>
      <c r="G132" s="29">
        <f t="shared" si="3"/>
        <v>7</v>
      </c>
      <c r="H132" s="12" t="str">
        <f>vlookup(A132,PersonAccounts!A:D,4)</f>
        <v>Daniel_LeStrange@aol.com.nl</v>
      </c>
      <c r="I132" s="12" t="str">
        <f t="shared" si="4"/>
        <v>Dan_</v>
      </c>
      <c r="J132" s="12" t="str">
        <f t="shared" si="5"/>
        <v>LeStrange</v>
      </c>
      <c r="K132" s="12" t="str">
        <f>VLOOKUP(L132,'TEMP Data'!$E:$G,3)&amp;".com"&amp;vlookup($U132,'TEMP Data'!$A:$C,3)</f>
        <v>@gmail.com.nl</v>
      </c>
      <c r="L132" s="29">
        <f t="shared" si="6"/>
        <v>8</v>
      </c>
      <c r="M132" s="29">
        <f t="shared" si="7"/>
        <v>172</v>
      </c>
      <c r="N132" s="12" t="str">
        <f t="shared" si="8"/>
        <v>Dan__</v>
      </c>
      <c r="O132" s="12" t="str">
        <f t="shared" si="9"/>
        <v>LeStrange</v>
      </c>
      <c r="P132" s="12" t="str">
        <f>VLOOKUP(Q132,'TEMP Data'!$E:$G,3)&amp;".com"&amp;vlookup($U132,'TEMP Data'!$A:$C,3)</f>
        <v>@hotmail.com.nl</v>
      </c>
      <c r="Q132" s="29">
        <f t="shared" si="10"/>
        <v>75</v>
      </c>
      <c r="R132" s="29">
        <f t="shared" si="11"/>
        <v>2</v>
      </c>
      <c r="S132" s="30" t="str">
        <f t="shared" si="12"/>
        <v>Dan__LeStrange@hotmail.com.nl</v>
      </c>
      <c r="T132" s="12" t="b">
        <f t="shared" si="13"/>
        <v>0</v>
      </c>
      <c r="U132" s="12" t="str">
        <f>vlookup(A132,PersonAccounts!$A:$N,10,false)</f>
        <v>Netherlands</v>
      </c>
    </row>
    <row r="133">
      <c r="A133" s="6" t="s">
        <v>682</v>
      </c>
      <c r="B133" s="7" t="str">
        <f>vlookup(F133,'TEMP Data'!$M:$P,mod(G133,4)+1)</f>
        <v>Danial</v>
      </c>
      <c r="C133" s="7" t="str">
        <f>VLOOKUP(A133 ,PersonAccounts!$A:$N,3)</f>
        <v>Vidler</v>
      </c>
      <c r="D133" s="7" t="str">
        <f t="shared" si="1"/>
        <v>Danial_Vidler@hotmail.com</v>
      </c>
      <c r="E133" s="7" t="str">
        <f t="shared" si="2"/>
        <v/>
      </c>
      <c r="F133" s="12" t="str">
        <f>VLOOKUP(A133 ,PersonAccounts!$A:$N,14)</f>
        <v>Daniel</v>
      </c>
      <c r="G133" s="29">
        <f t="shared" si="3"/>
        <v>9</v>
      </c>
      <c r="H133" s="12" t="str">
        <f>vlookup(A133,PersonAccounts!A:D,4)</f>
        <v>Daniel_Vidler@aol.com</v>
      </c>
      <c r="I133" s="12" t="str">
        <f t="shared" si="4"/>
        <v>Danial_</v>
      </c>
      <c r="J133" s="12" t="str">
        <f t="shared" si="5"/>
        <v>Vidler</v>
      </c>
      <c r="K133" s="12" t="str">
        <f>VLOOKUP(L133,'TEMP Data'!$E:$G,3)&amp;".com"&amp;vlookup($U133,'TEMP Data'!$A:$C,3)</f>
        <v>@hotmail.com</v>
      </c>
      <c r="L133" s="29">
        <f t="shared" si="6"/>
        <v>10</v>
      </c>
      <c r="M133" s="29">
        <f t="shared" si="7"/>
        <v>222</v>
      </c>
      <c r="N133" s="12" t="str">
        <f t="shared" si="8"/>
        <v>Danial__</v>
      </c>
      <c r="O133" s="12" t="str">
        <f t="shared" si="9"/>
        <v>Vidler</v>
      </c>
      <c r="P133" s="12" t="str">
        <f>VLOOKUP(Q133,'TEMP Data'!$E:$G,3)&amp;".com"&amp;vlookup($U133,'TEMP Data'!$A:$C,3)</f>
        <v>@hotmail.com</v>
      </c>
      <c r="Q133" s="29">
        <f t="shared" si="10"/>
        <v>84</v>
      </c>
      <c r="R133" s="29">
        <f t="shared" si="11"/>
        <v>1</v>
      </c>
      <c r="S133" s="30" t="str">
        <f t="shared" si="12"/>
        <v>Danial__Vidler@hotmail.com</v>
      </c>
      <c r="T133" s="12" t="b">
        <f t="shared" si="13"/>
        <v>0</v>
      </c>
      <c r="U133" s="12" t="str">
        <f>vlookup(A133,PersonAccounts!$A:$N,10,false)</f>
        <v>USA</v>
      </c>
    </row>
    <row r="134">
      <c r="A134" s="6" t="s">
        <v>685</v>
      </c>
      <c r="B134" s="7" t="str">
        <f>vlookup(F134,'TEMP Data'!$M:$P,mod(G134,4)+1)</f>
        <v>Elizabith</v>
      </c>
      <c r="C134" s="7" t="str">
        <f>VLOOKUP(A134 ,PersonAccounts!$A:$N,3)</f>
        <v>Tivnan</v>
      </c>
      <c r="D134" s="7" t="str">
        <f t="shared" si="1"/>
        <v>Elizabith_Tivnan@hotmail.com.se</v>
      </c>
      <c r="E134" s="7" t="str">
        <f t="shared" si="2"/>
        <v>Elizabith__Tivnan@hotmail.com.se</v>
      </c>
      <c r="F134" s="12" t="str">
        <f>VLOOKUP(A134 ,PersonAccounts!$A:$N,14)</f>
        <v>Elizabeth</v>
      </c>
      <c r="G134" s="29">
        <f t="shared" si="3"/>
        <v>2</v>
      </c>
      <c r="H134" s="12" t="str">
        <f>vlookup(A134,PersonAccounts!A:D,4)</f>
        <v>ETivnan26@apple.com.se</v>
      </c>
      <c r="I134" s="12" t="str">
        <f t="shared" si="4"/>
        <v>Elizabith_</v>
      </c>
      <c r="J134" s="12" t="str">
        <f t="shared" si="5"/>
        <v>Tivnan</v>
      </c>
      <c r="K134" s="12" t="str">
        <f>VLOOKUP(L134,'TEMP Data'!$E:$G,3)&amp;".com"&amp;vlookup($U134,'TEMP Data'!$A:$C,3)</f>
        <v>@hotmail.com.se</v>
      </c>
      <c r="L134" s="29">
        <f t="shared" si="6"/>
        <v>10</v>
      </c>
      <c r="M134" s="29">
        <f t="shared" si="7"/>
        <v>66</v>
      </c>
      <c r="N134" s="12" t="str">
        <f t="shared" si="8"/>
        <v>Elizabith__</v>
      </c>
      <c r="O134" s="12" t="str">
        <f t="shared" si="9"/>
        <v>Tivnan</v>
      </c>
      <c r="P134" s="12" t="str">
        <f>VLOOKUP(Q134,'TEMP Data'!$E:$G,3)&amp;".com"&amp;vlookup($U134,'TEMP Data'!$A:$C,3)</f>
        <v>@hotmail.com.se</v>
      </c>
      <c r="Q134" s="29">
        <f t="shared" si="10"/>
        <v>20</v>
      </c>
      <c r="R134" s="29">
        <f t="shared" si="11"/>
        <v>2</v>
      </c>
      <c r="S134" s="30" t="str">
        <f t="shared" si="12"/>
        <v>Elizabith__Tivnan@hotmail.com.se</v>
      </c>
      <c r="T134" s="12" t="b">
        <f t="shared" si="13"/>
        <v>1</v>
      </c>
      <c r="U134" s="12" t="str">
        <f>vlookup(A134,PersonAccounts!$A:$N,10,false)</f>
        <v>Sweden</v>
      </c>
    </row>
    <row r="135">
      <c r="A135" s="6" t="s">
        <v>691</v>
      </c>
      <c r="B135" s="7" t="str">
        <f>vlookup(F135,'TEMP Data'!$M:$P,mod(G135,4)+1)</f>
        <v>Elisabeth</v>
      </c>
      <c r="C135" s="7" t="str">
        <f>VLOOKUP(A135 ,PersonAccounts!$A:$N,3)</f>
        <v>Collecott</v>
      </c>
      <c r="D135" s="7" t="str">
        <f t="shared" si="1"/>
        <v>Elisabeth.Collecott@mail.com.uk</v>
      </c>
      <c r="E135" s="7" t="str">
        <f t="shared" si="2"/>
        <v>Elisabeth._Collecott@hotmail.com.uk</v>
      </c>
      <c r="F135" s="12" t="str">
        <f>VLOOKUP(A135 ,PersonAccounts!$A:$N,14)</f>
        <v>Elizabeth</v>
      </c>
      <c r="G135" s="29">
        <f t="shared" si="3"/>
        <v>1</v>
      </c>
      <c r="H135" s="12" t="str">
        <f>vlookup(A135,PersonAccounts!A:D,4)</f>
        <v>ECollecott225@apple.com.uk</v>
      </c>
      <c r="I135" s="12" t="str">
        <f t="shared" si="4"/>
        <v>Elisabeth.</v>
      </c>
      <c r="J135" s="12" t="str">
        <f t="shared" si="5"/>
        <v>Collecott</v>
      </c>
      <c r="K135" s="12" t="str">
        <f>VLOOKUP(L135,'TEMP Data'!$E:$G,3)&amp;".com"&amp;vlookup($U135,'TEMP Data'!$A:$C,3)</f>
        <v>@mail.com.uk</v>
      </c>
      <c r="L135" s="29">
        <f t="shared" si="6"/>
        <v>5</v>
      </c>
      <c r="M135" s="29">
        <f t="shared" si="7"/>
        <v>147</v>
      </c>
      <c r="N135" s="12" t="str">
        <f t="shared" si="8"/>
        <v>Elisabeth._</v>
      </c>
      <c r="O135" s="12" t="str">
        <f t="shared" si="9"/>
        <v>Collecott</v>
      </c>
      <c r="P135" s="12" t="str">
        <f>VLOOKUP(Q135,'TEMP Data'!$E:$G,3)&amp;".com"&amp;vlookup($U135,'TEMP Data'!$A:$C,3)</f>
        <v>@hotmail.com.uk</v>
      </c>
      <c r="Q135" s="29">
        <f t="shared" si="10"/>
        <v>140</v>
      </c>
      <c r="R135" s="29">
        <f t="shared" si="11"/>
        <v>2</v>
      </c>
      <c r="S135" s="30" t="str">
        <f t="shared" si="12"/>
        <v>Elisabeth._Collecott@hotmail.com.uk</v>
      </c>
      <c r="T135" s="12" t="b">
        <f t="shared" si="13"/>
        <v>1</v>
      </c>
      <c r="U135" s="12" t="str">
        <f>vlookup(A135,PersonAccounts!$A:$N,10,false)</f>
        <v>United Kingdom</v>
      </c>
    </row>
    <row r="136">
      <c r="A136" s="6" t="s">
        <v>695</v>
      </c>
      <c r="B136" s="7" t="str">
        <f>vlookup(F136,'TEMP Data'!$M:$P,mod(G136,4)+1)</f>
        <v>Lizbeth</v>
      </c>
      <c r="C136" s="7" t="str">
        <f>VLOOKUP(A136 ,PersonAccounts!$A:$N,3)</f>
        <v>Haville</v>
      </c>
      <c r="D136" s="7" t="str">
        <f t="shared" si="1"/>
        <v>LHaville114@outlook.com.hu</v>
      </c>
      <c r="E136" s="7" t="str">
        <f t="shared" si="2"/>
        <v>L_Haville114@hotmail.com.hu</v>
      </c>
      <c r="F136" s="12" t="str">
        <f>VLOOKUP(A136 ,PersonAccounts!$A:$N,14)</f>
        <v>Elizabeth</v>
      </c>
      <c r="G136" s="29">
        <f t="shared" si="3"/>
        <v>7</v>
      </c>
      <c r="H136" s="12" t="str">
        <f>vlookup(A136,PersonAccounts!A:D,4)</f>
        <v>Elizabeth_Haville@hotmail.com.hu</v>
      </c>
      <c r="I136" s="12" t="str">
        <f t="shared" si="4"/>
        <v>L</v>
      </c>
      <c r="J136" s="12" t="str">
        <f t="shared" si="5"/>
        <v>Haville114</v>
      </c>
      <c r="K136" s="12" t="str">
        <f>VLOOKUP(L136,'TEMP Data'!$E:$G,3)&amp;".com"&amp;vlookup($U136,'TEMP Data'!$A:$C,3)</f>
        <v>@outlook.com.hu</v>
      </c>
      <c r="L136" s="29">
        <f t="shared" si="6"/>
        <v>2</v>
      </c>
      <c r="M136" s="29">
        <f t="shared" si="7"/>
        <v>114</v>
      </c>
      <c r="N136" s="12" t="str">
        <f t="shared" si="8"/>
        <v>L_</v>
      </c>
      <c r="O136" s="12" t="str">
        <f t="shared" si="9"/>
        <v>Haville114</v>
      </c>
      <c r="P136" s="12" t="str">
        <f>VLOOKUP(Q136,'TEMP Data'!$E:$G,3)&amp;".com"&amp;vlookup($U136,'TEMP Data'!$A:$C,3)</f>
        <v>@hotmail.com.hu</v>
      </c>
      <c r="Q136" s="29">
        <f t="shared" si="10"/>
        <v>191</v>
      </c>
      <c r="R136" s="29">
        <f t="shared" si="11"/>
        <v>0</v>
      </c>
      <c r="S136" s="30" t="str">
        <f t="shared" si="12"/>
        <v>L_Haville114@hotmail.com.hu</v>
      </c>
      <c r="T136" s="12" t="b">
        <f t="shared" si="13"/>
        <v>1</v>
      </c>
      <c r="U136" s="12" t="str">
        <f>vlookup(A136,PersonAccounts!$A:$N,10,false)</f>
        <v>Hungary</v>
      </c>
    </row>
    <row r="137">
      <c r="A137" s="6" t="s">
        <v>698</v>
      </c>
      <c r="B137" s="7" t="str">
        <f>vlookup(F137,'TEMP Data'!$M:$P,mod(G137,4)+1)</f>
        <v>Lizbeth</v>
      </c>
      <c r="C137" s="7" t="str">
        <f>VLOOKUP(A137 ,PersonAccounts!$A:$N,3)</f>
        <v>Casham</v>
      </c>
      <c r="D137" s="7" t="str">
        <f t="shared" si="1"/>
        <v>Lizbeth_Casham@yahoo.com.kw</v>
      </c>
      <c r="E137" s="7" t="str">
        <f t="shared" si="2"/>
        <v/>
      </c>
      <c r="F137" s="12" t="str">
        <f>VLOOKUP(A137 ,PersonAccounts!$A:$N,14)</f>
        <v>Elizabeth</v>
      </c>
      <c r="G137" s="29">
        <f t="shared" si="3"/>
        <v>3</v>
      </c>
      <c r="H137" s="12" t="str">
        <f>vlookup(A137,PersonAccounts!A:D,4)</f>
        <v>Elizabeth_Casham@hotmail.com.kw</v>
      </c>
      <c r="I137" s="12" t="str">
        <f t="shared" si="4"/>
        <v>Lizbeth_</v>
      </c>
      <c r="J137" s="12" t="str">
        <f t="shared" si="5"/>
        <v>Casham</v>
      </c>
      <c r="K137" s="12" t="str">
        <f>VLOOKUP(L137,'TEMP Data'!$E:$G,3)&amp;".com"&amp;vlookup($U137,'TEMP Data'!$A:$C,3)</f>
        <v>@yahoo.com.kw</v>
      </c>
      <c r="L137" s="29">
        <f t="shared" si="6"/>
        <v>9</v>
      </c>
      <c r="M137" s="29">
        <f t="shared" si="7"/>
        <v>96</v>
      </c>
      <c r="N137" s="12" t="str">
        <f t="shared" si="8"/>
        <v>Lizbeth__</v>
      </c>
      <c r="O137" s="12" t="str">
        <f t="shared" si="9"/>
        <v>Casham</v>
      </c>
      <c r="P137" s="12" t="str">
        <f>VLOOKUP(Q137,'TEMP Data'!$E:$G,3)&amp;".com"&amp;vlookup($U137,'TEMP Data'!$A:$C,3)</f>
        <v>@hotmail.com.kw</v>
      </c>
      <c r="Q137" s="29">
        <f t="shared" si="10"/>
        <v>172</v>
      </c>
      <c r="R137" s="29">
        <f t="shared" si="11"/>
        <v>3</v>
      </c>
      <c r="S137" s="30" t="str">
        <f t="shared" si="12"/>
        <v>Lizbeth__Casham@hotmail.com.kw</v>
      </c>
      <c r="T137" s="12" t="b">
        <f t="shared" si="13"/>
        <v>0</v>
      </c>
      <c r="U137" s="12" t="str">
        <f>vlookup(A137,PersonAccounts!$A:$N,10,false)</f>
        <v>Kuwait</v>
      </c>
    </row>
    <row r="138">
      <c r="A138" s="6" t="s">
        <v>704</v>
      </c>
      <c r="B138" s="7" t="str">
        <f>vlookup(F138,'TEMP Data'!$M:$P,mod(G138,4)+1)</f>
        <v>Emmaleigh</v>
      </c>
      <c r="C138" s="7" t="str">
        <f>VLOOKUP(A138 ,PersonAccounts!$A:$N,3)</f>
        <v>Jereatt</v>
      </c>
      <c r="D138" s="7" t="str">
        <f t="shared" si="1"/>
        <v>Emmaleigh.Jereatt@mail.com</v>
      </c>
      <c r="E138" s="7" t="str">
        <f t="shared" si="2"/>
        <v>Emily_Jereatt@hotmail.com</v>
      </c>
      <c r="F138" s="12" t="str">
        <f>VLOOKUP(A138 ,PersonAccounts!$A:$N,14)</f>
        <v>Emily</v>
      </c>
      <c r="G138" s="29">
        <f t="shared" si="3"/>
        <v>2</v>
      </c>
      <c r="H138" s="12" t="str">
        <f>vlookup(A138,PersonAccounts!A:D,4)</f>
        <v>Emily_Jereatt@hotmail.com</v>
      </c>
      <c r="I138" s="12" t="str">
        <f t="shared" si="4"/>
        <v>Emmaleigh.</v>
      </c>
      <c r="J138" s="12" t="str">
        <f t="shared" si="5"/>
        <v>Jereatt</v>
      </c>
      <c r="K138" s="12" t="str">
        <f>VLOOKUP(L138,'TEMP Data'!$E:$G,3)&amp;".com"&amp;vlookup($U138,'TEMP Data'!$A:$C,3)</f>
        <v>@mail.com</v>
      </c>
      <c r="L138" s="29">
        <f t="shared" si="6"/>
        <v>5</v>
      </c>
      <c r="M138" s="29">
        <f t="shared" si="7"/>
        <v>92</v>
      </c>
      <c r="N138" s="12" t="str">
        <f t="shared" si="8"/>
        <v>Emmaleigh._</v>
      </c>
      <c r="O138" s="12" t="str">
        <f t="shared" si="9"/>
        <v>Jereatt</v>
      </c>
      <c r="P138" s="12" t="str">
        <f>VLOOKUP(Q138,'TEMP Data'!$E:$G,3)&amp;".com"&amp;vlookup($U138,'TEMP Data'!$A:$C,3)</f>
        <v>@hotmail.com</v>
      </c>
      <c r="Q138" s="29">
        <f t="shared" si="10"/>
        <v>33</v>
      </c>
      <c r="R138" s="29">
        <f t="shared" si="11"/>
        <v>3</v>
      </c>
      <c r="S138" s="30" t="str">
        <f t="shared" si="12"/>
        <v>Emmaleigh._Jereatt@hotmail.com</v>
      </c>
      <c r="T138" s="12" t="b">
        <f t="shared" si="13"/>
        <v>0</v>
      </c>
      <c r="U138" s="12" t="str">
        <f>vlookup(A138,PersonAccounts!$A:$N,10,false)</f>
        <v>United States</v>
      </c>
    </row>
    <row r="139">
      <c r="A139" s="6" t="s">
        <v>709</v>
      </c>
      <c r="B139" s="7" t="str">
        <f>vlookup(F139,'TEMP Data'!$M:$P,mod(G139,4)+1)</f>
        <v>Emmaleigh</v>
      </c>
      <c r="C139" s="7" t="str">
        <f>VLOOKUP(A139 ,PersonAccounts!$A:$N,3)</f>
        <v>Filippov</v>
      </c>
      <c r="D139" s="7" t="str">
        <f t="shared" si="1"/>
        <v>EFilippov221@yahoo.com.ca</v>
      </c>
      <c r="E139" s="7" t="str">
        <f t="shared" si="2"/>
        <v>Emily_Filippov@hotmail.com.ca</v>
      </c>
      <c r="F139" s="12" t="str">
        <f>VLOOKUP(A139 ,PersonAccounts!$A:$N,14)</f>
        <v>Emily</v>
      </c>
      <c r="G139" s="29">
        <f t="shared" si="3"/>
        <v>2</v>
      </c>
      <c r="H139" s="12" t="str">
        <f>vlookup(A139,PersonAccounts!A:D,4)</f>
        <v>Emily_Filippov@hotmail.com.ca</v>
      </c>
      <c r="I139" s="12" t="str">
        <f t="shared" si="4"/>
        <v>E</v>
      </c>
      <c r="J139" s="12" t="str">
        <f t="shared" si="5"/>
        <v>Filippov221</v>
      </c>
      <c r="K139" s="12" t="str">
        <f>VLOOKUP(L139,'TEMP Data'!$E:$G,3)&amp;".com"&amp;vlookup($U139,'TEMP Data'!$A:$C,3)</f>
        <v>@yahoo.com.ca</v>
      </c>
      <c r="L139" s="29">
        <f t="shared" si="6"/>
        <v>3</v>
      </c>
      <c r="M139" s="29">
        <f t="shared" si="7"/>
        <v>221</v>
      </c>
      <c r="N139" s="12" t="str">
        <f t="shared" si="8"/>
        <v>E_</v>
      </c>
      <c r="O139" s="12" t="str">
        <f t="shared" si="9"/>
        <v>Filippov221</v>
      </c>
      <c r="P139" s="12" t="str">
        <f>VLOOKUP(Q139,'TEMP Data'!$E:$G,3)&amp;".com"&amp;vlookup($U139,'TEMP Data'!$A:$C,3)</f>
        <v>@hotmail.com.ca</v>
      </c>
      <c r="Q139" s="29">
        <f t="shared" si="10"/>
        <v>36</v>
      </c>
      <c r="R139" s="29">
        <f t="shared" si="11"/>
        <v>4</v>
      </c>
      <c r="S139" s="30" t="str">
        <f t="shared" si="12"/>
        <v>E_Filippov221@hotmail.com.ca</v>
      </c>
      <c r="T139" s="12" t="b">
        <f t="shared" si="13"/>
        <v>0</v>
      </c>
      <c r="U139" s="12" t="str">
        <f>vlookup(A139,PersonAccounts!$A:$N,10,false)</f>
        <v>Canada</v>
      </c>
    </row>
    <row r="140">
      <c r="A140" s="6" t="s">
        <v>715</v>
      </c>
      <c r="B140" s="7" t="str">
        <f>vlookup(F140,'TEMP Data'!$M:$P,mod(G140,4)+1)</f>
        <v>Emalee</v>
      </c>
      <c r="C140" s="7" t="str">
        <f>VLOOKUP(A140 ,PersonAccounts!$A:$N,3)</f>
        <v>Perford</v>
      </c>
      <c r="D140" s="7" t="str">
        <f t="shared" si="1"/>
        <v>Emalee_Perford@yahoo.com</v>
      </c>
      <c r="E140" s="7" t="str">
        <f t="shared" si="2"/>
        <v>Emalee__Perford@hotmail.com</v>
      </c>
      <c r="F140" s="12" t="str">
        <f>VLOOKUP(A140 ,PersonAccounts!$A:$N,14)</f>
        <v>Emily</v>
      </c>
      <c r="G140" s="29">
        <f t="shared" si="3"/>
        <v>9</v>
      </c>
      <c r="H140" s="12" t="str">
        <f>vlookup(A140,PersonAccounts!A:D,4)</f>
        <v>Emily_Perford@hotmail.com</v>
      </c>
      <c r="I140" s="12" t="str">
        <f t="shared" si="4"/>
        <v>Emalee_</v>
      </c>
      <c r="J140" s="12" t="str">
        <f t="shared" si="5"/>
        <v>Perford</v>
      </c>
      <c r="K140" s="12" t="str">
        <f>VLOOKUP(L140,'TEMP Data'!$E:$G,3)&amp;".com"&amp;vlookup($U140,'TEMP Data'!$A:$C,3)</f>
        <v>@yahoo.com</v>
      </c>
      <c r="L140" s="29">
        <f t="shared" si="6"/>
        <v>9</v>
      </c>
      <c r="M140" s="29">
        <f t="shared" si="7"/>
        <v>209</v>
      </c>
      <c r="N140" s="12" t="str">
        <f t="shared" si="8"/>
        <v>Emalee__</v>
      </c>
      <c r="O140" s="12" t="str">
        <f t="shared" si="9"/>
        <v>Perford</v>
      </c>
      <c r="P140" s="12" t="str">
        <f>VLOOKUP(Q140,'TEMP Data'!$E:$G,3)&amp;".com"&amp;vlookup($U140,'TEMP Data'!$A:$C,3)</f>
        <v>@hotmail.com</v>
      </c>
      <c r="Q140" s="29">
        <f t="shared" si="10"/>
        <v>73</v>
      </c>
      <c r="R140" s="29">
        <f t="shared" si="11"/>
        <v>4</v>
      </c>
      <c r="S140" s="30" t="str">
        <f t="shared" si="12"/>
        <v>Emalee__Perford@hotmail.com</v>
      </c>
      <c r="T140" s="12" t="b">
        <f t="shared" si="13"/>
        <v>1</v>
      </c>
      <c r="U140" s="12" t="str">
        <f>vlookup(A140,PersonAccounts!$A:$N,10,false)</f>
        <v>United States</v>
      </c>
    </row>
    <row r="141">
      <c r="A141" s="6" t="s">
        <v>718</v>
      </c>
      <c r="B141" s="7" t="str">
        <f>vlookup(F141,'TEMP Data'!$M:$P,mod(G141,4)+1)</f>
        <v>Emalee</v>
      </c>
      <c r="C141" s="7" t="str">
        <f>VLOOKUP(A141 ,PersonAccounts!$A:$N,3)</f>
        <v>Skipp</v>
      </c>
      <c r="D141" s="7" t="str">
        <f t="shared" si="1"/>
        <v>ESkipp237@outlook.com</v>
      </c>
      <c r="E141" s="7" t="str">
        <f t="shared" si="2"/>
        <v/>
      </c>
      <c r="F141" s="12" t="str">
        <f>VLOOKUP(A141 ,PersonAccounts!$A:$N,14)</f>
        <v>Emily</v>
      </c>
      <c r="G141" s="29">
        <f t="shared" si="3"/>
        <v>5</v>
      </c>
      <c r="H141" s="12" t="str">
        <f>vlookup(A141,PersonAccounts!A:D,4)</f>
        <v>Emily_Skipp@gmail.com</v>
      </c>
      <c r="I141" s="12" t="str">
        <f t="shared" si="4"/>
        <v>E</v>
      </c>
      <c r="J141" s="12" t="str">
        <f t="shared" si="5"/>
        <v>Skipp237</v>
      </c>
      <c r="K141" s="12" t="str">
        <f>VLOOKUP(L141,'TEMP Data'!$E:$G,3)&amp;".com"&amp;vlookup($U141,'TEMP Data'!$A:$C,3)</f>
        <v>@outlook.com</v>
      </c>
      <c r="L141" s="29">
        <f t="shared" si="6"/>
        <v>2</v>
      </c>
      <c r="M141" s="29">
        <f t="shared" si="7"/>
        <v>237</v>
      </c>
      <c r="N141" s="12" t="str">
        <f t="shared" si="8"/>
        <v>E_</v>
      </c>
      <c r="O141" s="12" t="str">
        <f t="shared" si="9"/>
        <v>Skipp237</v>
      </c>
      <c r="P141" s="12" t="str">
        <f>VLOOKUP(Q141,'TEMP Data'!$E:$G,3)&amp;".com"&amp;vlookup($U141,'TEMP Data'!$A:$C,3)</f>
        <v>@hotmail.com</v>
      </c>
      <c r="Q141" s="29">
        <f t="shared" si="10"/>
        <v>166</v>
      </c>
      <c r="R141" s="29">
        <f t="shared" si="11"/>
        <v>1</v>
      </c>
      <c r="S141" s="30" t="str">
        <f t="shared" si="12"/>
        <v>E_Skipp237@hotmail.com</v>
      </c>
      <c r="T141" s="12" t="b">
        <f t="shared" si="13"/>
        <v>0</v>
      </c>
      <c r="U141" s="12" t="str">
        <f>vlookup(A141,PersonAccounts!$A:$N,10,false)</f>
        <v>United States</v>
      </c>
    </row>
    <row r="142">
      <c r="A142" s="6" t="s">
        <v>722</v>
      </c>
      <c r="B142" s="7" t="str">
        <f>vlookup(F142,'TEMP Data'!$M:$P,mod(G142,4)+1)</f>
        <v>Emmah</v>
      </c>
      <c r="C142" s="7" t="str">
        <f>VLOOKUP(A142 ,PersonAccounts!$A:$N,3)</f>
        <v>Lorie</v>
      </c>
      <c r="D142" s="7" t="str">
        <f t="shared" si="1"/>
        <v>ELorie21@outlook.com</v>
      </c>
      <c r="E142" s="7" t="str">
        <f t="shared" si="2"/>
        <v/>
      </c>
      <c r="F142" s="12" t="str">
        <f>VLOOKUP(A142 ,PersonAccounts!$A:$N,14)</f>
        <v>Emma</v>
      </c>
      <c r="G142" s="29">
        <f t="shared" si="3"/>
        <v>9</v>
      </c>
      <c r="H142" s="12" t="str">
        <f>vlookup(A142,PersonAccounts!A:D,4)</f>
        <v>Emma_Lorie@aol.com</v>
      </c>
      <c r="I142" s="12" t="str">
        <f t="shared" si="4"/>
        <v>E</v>
      </c>
      <c r="J142" s="12" t="str">
        <f t="shared" si="5"/>
        <v>Lorie21</v>
      </c>
      <c r="K142" s="12" t="str">
        <f>VLOOKUP(L142,'TEMP Data'!$E:$G,3)&amp;".com"&amp;vlookup($U142,'TEMP Data'!$A:$C,3)</f>
        <v>@outlook.com</v>
      </c>
      <c r="L142" s="29">
        <f t="shared" si="6"/>
        <v>2</v>
      </c>
      <c r="M142" s="29">
        <f t="shared" si="7"/>
        <v>21</v>
      </c>
      <c r="N142" s="12" t="str">
        <f t="shared" si="8"/>
        <v>E_</v>
      </c>
      <c r="O142" s="12" t="str">
        <f t="shared" si="9"/>
        <v>Lorie21</v>
      </c>
      <c r="P142" s="12" t="str">
        <f>VLOOKUP(Q142,'TEMP Data'!$E:$G,3)&amp;".com"&amp;vlookup($U142,'TEMP Data'!$A:$C,3)</f>
        <v>@hotmail.com</v>
      </c>
      <c r="Q142" s="29">
        <f t="shared" si="10"/>
        <v>238</v>
      </c>
      <c r="R142" s="29">
        <f t="shared" si="11"/>
        <v>3</v>
      </c>
      <c r="S142" s="30" t="str">
        <f t="shared" si="12"/>
        <v>E_Lorie21@hotmail.com</v>
      </c>
      <c r="T142" s="12" t="b">
        <f t="shared" si="13"/>
        <v>0</v>
      </c>
      <c r="U142" s="12" t="str">
        <f>vlookup(A142,PersonAccounts!$A:$N,10,false)</f>
        <v>United States</v>
      </c>
    </row>
    <row r="143">
      <c r="A143" s="6" t="s">
        <v>725</v>
      </c>
      <c r="B143" s="7" t="str">
        <f>vlookup(F143,'TEMP Data'!$M:$P,mod(G143,4)+1)</f>
        <v>Ema</v>
      </c>
      <c r="C143" s="7" t="str">
        <f>VLOOKUP(A143 ,PersonAccounts!$A:$N,3)</f>
        <v>Aslum</v>
      </c>
      <c r="D143" s="7" t="str">
        <f t="shared" si="1"/>
        <v>EAslum230@yahoo.com.kr</v>
      </c>
      <c r="E143" s="7" t="str">
        <f t="shared" si="2"/>
        <v>E_Aslum230@hotmail.com.kr</v>
      </c>
      <c r="F143" s="12" t="str">
        <f>VLOOKUP(A143 ,PersonAccounts!$A:$N,14)</f>
        <v>Emma</v>
      </c>
      <c r="G143" s="29">
        <f t="shared" si="3"/>
        <v>6</v>
      </c>
      <c r="H143" s="12" t="str">
        <f>vlookup(A143,PersonAccounts!A:D,4)</f>
        <v>Emma_Aslum@hotmail.com.kr</v>
      </c>
      <c r="I143" s="12" t="str">
        <f t="shared" si="4"/>
        <v>E</v>
      </c>
      <c r="J143" s="12" t="str">
        <f t="shared" si="5"/>
        <v>Aslum230</v>
      </c>
      <c r="K143" s="12" t="str">
        <f>VLOOKUP(L143,'TEMP Data'!$E:$G,3)&amp;".com"&amp;vlookup($U143,'TEMP Data'!$A:$C,3)</f>
        <v>@yahoo.com.kr</v>
      </c>
      <c r="L143" s="29">
        <f t="shared" si="6"/>
        <v>3</v>
      </c>
      <c r="M143" s="29">
        <f t="shared" si="7"/>
        <v>230</v>
      </c>
      <c r="N143" s="12" t="str">
        <f t="shared" si="8"/>
        <v>E_</v>
      </c>
      <c r="O143" s="12" t="str">
        <f t="shared" si="9"/>
        <v>Aslum230</v>
      </c>
      <c r="P143" s="12" t="str">
        <f>VLOOKUP(Q143,'TEMP Data'!$E:$G,3)&amp;".com"&amp;vlookup($U143,'TEMP Data'!$A:$C,3)</f>
        <v>@hotmail.com.kr</v>
      </c>
      <c r="Q143" s="29">
        <f t="shared" si="10"/>
        <v>64</v>
      </c>
      <c r="R143" s="29">
        <f t="shared" si="11"/>
        <v>3</v>
      </c>
      <c r="S143" s="30" t="str">
        <f t="shared" si="12"/>
        <v>E_Aslum230@hotmail.com.kr</v>
      </c>
      <c r="T143" s="12" t="b">
        <f t="shared" si="13"/>
        <v>1</v>
      </c>
      <c r="U143" s="12" t="str">
        <f>vlookup(A143,PersonAccounts!$A:$N,10,false)</f>
        <v>South Korea</v>
      </c>
    </row>
    <row r="144">
      <c r="A144" s="6" t="s">
        <v>728</v>
      </c>
      <c r="B144" s="7" t="str">
        <f>vlookup(F144,'TEMP Data'!$M:$P,mod(G144,4)+1)</f>
        <v>Emmah</v>
      </c>
      <c r="C144" s="7" t="str">
        <f>VLOOKUP(A144 ,PersonAccounts!$A:$N,3)</f>
        <v>O'Roan</v>
      </c>
      <c r="D144" s="7" t="str">
        <f t="shared" si="1"/>
        <v>Emmah_O'Roan@hotmail.com</v>
      </c>
      <c r="E144" s="7" t="str">
        <f t="shared" si="2"/>
        <v>Emma_O'Roan@hotmail.com</v>
      </c>
      <c r="F144" s="12" t="str">
        <f>VLOOKUP(A144 ,PersonAccounts!$A:$N,14)</f>
        <v>Emma</v>
      </c>
      <c r="G144" s="29">
        <f t="shared" si="3"/>
        <v>5</v>
      </c>
      <c r="H144" s="12" t="str">
        <f>vlookup(A144,PersonAccounts!A:D,4)</f>
        <v>Emma_O'Roan@hotmail.com</v>
      </c>
      <c r="I144" s="12" t="str">
        <f t="shared" si="4"/>
        <v>Emmah_</v>
      </c>
      <c r="J144" s="12" t="str">
        <f t="shared" si="5"/>
        <v>O'Roan</v>
      </c>
      <c r="K144" s="12" t="str">
        <f>VLOOKUP(L144,'TEMP Data'!$E:$G,3)&amp;".com"&amp;vlookup($U144,'TEMP Data'!$A:$C,3)</f>
        <v>@hotmail.com</v>
      </c>
      <c r="L144" s="29">
        <f t="shared" si="6"/>
        <v>10</v>
      </c>
      <c r="M144" s="29">
        <f t="shared" si="7"/>
        <v>139</v>
      </c>
      <c r="N144" s="12" t="str">
        <f t="shared" si="8"/>
        <v>Emmah__</v>
      </c>
      <c r="O144" s="12" t="str">
        <f t="shared" si="9"/>
        <v>O'Roan</v>
      </c>
      <c r="P144" s="12" t="str">
        <f>VLOOKUP(Q144,'TEMP Data'!$E:$G,3)&amp;".com"&amp;vlookup($U144,'TEMP Data'!$A:$C,3)</f>
        <v>@hotmail.com</v>
      </c>
      <c r="Q144" s="29">
        <f t="shared" si="10"/>
        <v>140</v>
      </c>
      <c r="R144" s="29">
        <f t="shared" si="11"/>
        <v>3</v>
      </c>
      <c r="S144" s="30" t="str">
        <f t="shared" si="12"/>
        <v>Emmah__O'Roan@hotmail.com</v>
      </c>
      <c r="T144" s="12" t="b">
        <f t="shared" si="13"/>
        <v>0</v>
      </c>
      <c r="U144" s="12" t="str">
        <f>vlookup(A144,PersonAccounts!$A:$N,10,false)</f>
        <v>United States</v>
      </c>
    </row>
    <row r="145">
      <c r="A145" s="6" t="s">
        <v>733</v>
      </c>
      <c r="B145" s="7" t="str">
        <f>vlookup(F145,'TEMP Data'!$M:$P,mod(G145,4)+1)</f>
        <v>Emmah</v>
      </c>
      <c r="C145" s="7" t="str">
        <f>VLOOKUP(A145 ,PersonAccounts!$A:$N,3)</f>
        <v>Fretwell</v>
      </c>
      <c r="D145" s="7" t="str">
        <f t="shared" si="1"/>
        <v>EFretwell136@apple.com.fr</v>
      </c>
      <c r="E145" s="7" t="str">
        <f t="shared" si="2"/>
        <v/>
      </c>
      <c r="F145" s="12" t="str">
        <f>VLOOKUP(A145 ,PersonAccounts!$A:$N,14)</f>
        <v>Emma</v>
      </c>
      <c r="G145" s="29">
        <f t="shared" si="3"/>
        <v>9</v>
      </c>
      <c r="H145" s="12" t="str">
        <f>vlookup(A145,PersonAccounts!A:D,4)</f>
        <v>Emma_Fretwell@gmail.com.fr</v>
      </c>
      <c r="I145" s="12" t="str">
        <f t="shared" si="4"/>
        <v>E</v>
      </c>
      <c r="J145" s="12" t="str">
        <f t="shared" si="5"/>
        <v>Fretwell136</v>
      </c>
      <c r="K145" s="12" t="str">
        <f>VLOOKUP(L145,'TEMP Data'!$E:$G,3)&amp;".com"&amp;vlookup($U145,'TEMP Data'!$A:$C,3)</f>
        <v>@apple.com.fr</v>
      </c>
      <c r="L145" s="29">
        <f t="shared" si="6"/>
        <v>4</v>
      </c>
      <c r="M145" s="29">
        <f t="shared" si="7"/>
        <v>136</v>
      </c>
      <c r="N145" s="12" t="str">
        <f t="shared" si="8"/>
        <v>E_</v>
      </c>
      <c r="O145" s="12" t="str">
        <f t="shared" si="9"/>
        <v>Fretwell136</v>
      </c>
      <c r="P145" s="12" t="str">
        <f>VLOOKUP(Q145,'TEMP Data'!$E:$G,3)&amp;".com"&amp;vlookup($U145,'TEMP Data'!$A:$C,3)</f>
        <v>@hotmail.com.fr</v>
      </c>
      <c r="Q145" s="29">
        <f t="shared" si="10"/>
        <v>40</v>
      </c>
      <c r="R145" s="29">
        <f t="shared" si="11"/>
        <v>0</v>
      </c>
      <c r="S145" s="30" t="str">
        <f t="shared" si="12"/>
        <v>E_Fretwell136@hotmail.com.fr</v>
      </c>
      <c r="T145" s="12" t="b">
        <f t="shared" si="13"/>
        <v>0</v>
      </c>
      <c r="U145" s="12" t="str">
        <f>vlookup(A145,PersonAccounts!$A:$N,10,false)</f>
        <v>France</v>
      </c>
    </row>
    <row r="146">
      <c r="A146" s="6" t="s">
        <v>737</v>
      </c>
      <c r="B146" s="7" t="str">
        <f>vlookup(F146,'TEMP Data'!$M:$P,mod(G146,4)+1)</f>
        <v>Eitan</v>
      </c>
      <c r="C146" s="7" t="str">
        <f>VLOOKUP(A146 ,PersonAccounts!$A:$N,3)</f>
        <v>McGarrie</v>
      </c>
      <c r="D146" s="7" t="str">
        <f t="shared" si="1"/>
        <v>EMcGarrie185@gmail.com.fr</v>
      </c>
      <c r="E146" s="7" t="str">
        <f t="shared" si="2"/>
        <v/>
      </c>
      <c r="F146" s="12" t="str">
        <f>VLOOKUP(A146 ,PersonAccounts!$A:$N,14)</f>
        <v>Ethan</v>
      </c>
      <c r="G146" s="29">
        <f t="shared" si="3"/>
        <v>1</v>
      </c>
      <c r="H146" s="12" t="str">
        <f>vlookup(A146,PersonAccounts!A:D,4)</f>
        <v>Ethan_McGarrie@yahoo.com.fr</v>
      </c>
      <c r="I146" s="12" t="str">
        <f t="shared" si="4"/>
        <v>E</v>
      </c>
      <c r="J146" s="12" t="str">
        <f t="shared" si="5"/>
        <v>McGarrie185</v>
      </c>
      <c r="K146" s="12" t="str">
        <f>VLOOKUP(L146,'TEMP Data'!$E:$G,3)&amp;".com"&amp;vlookup($U146,'TEMP Data'!$A:$C,3)</f>
        <v>@gmail.com.fr</v>
      </c>
      <c r="L146" s="29">
        <f t="shared" si="6"/>
        <v>1</v>
      </c>
      <c r="M146" s="29">
        <f t="shared" si="7"/>
        <v>185</v>
      </c>
      <c r="N146" s="12" t="str">
        <f t="shared" si="8"/>
        <v>E_</v>
      </c>
      <c r="O146" s="12" t="str">
        <f t="shared" si="9"/>
        <v>McGarrie185</v>
      </c>
      <c r="P146" s="12" t="str">
        <f>VLOOKUP(Q146,'TEMP Data'!$E:$G,3)&amp;".com"&amp;vlookup($U146,'TEMP Data'!$A:$C,3)</f>
        <v>@hotmail.com.fr</v>
      </c>
      <c r="Q146" s="29">
        <f t="shared" si="10"/>
        <v>109</v>
      </c>
      <c r="R146" s="29">
        <f t="shared" si="11"/>
        <v>0</v>
      </c>
      <c r="S146" s="30" t="str">
        <f t="shared" si="12"/>
        <v>E_McGarrie185@hotmail.com.fr</v>
      </c>
      <c r="T146" s="12" t="b">
        <f t="shared" si="13"/>
        <v>0</v>
      </c>
      <c r="U146" s="12" t="str">
        <f>vlookup(A146,PersonAccounts!$A:$N,10,false)</f>
        <v>France</v>
      </c>
    </row>
    <row r="147">
      <c r="A147" s="6" t="s">
        <v>741</v>
      </c>
      <c r="B147" s="7" t="str">
        <f>vlookup(F147,'TEMP Data'!$M:$P,mod(G147,4)+1)</f>
        <v>Athan</v>
      </c>
      <c r="C147" s="7" t="str">
        <f>VLOOKUP(A147 ,PersonAccounts!$A:$N,3)</f>
        <v>Smalley</v>
      </c>
      <c r="D147" s="7" t="str">
        <f t="shared" si="1"/>
        <v>Athan_Smalley@yahoo.com</v>
      </c>
      <c r="E147" s="7" t="str">
        <f t="shared" si="2"/>
        <v>Athan__Smalley@hotmail.com</v>
      </c>
      <c r="F147" s="12" t="str">
        <f>VLOOKUP(A147 ,PersonAccounts!$A:$N,14)</f>
        <v>Ethan</v>
      </c>
      <c r="G147" s="29">
        <f t="shared" si="3"/>
        <v>3</v>
      </c>
      <c r="H147" s="12" t="str">
        <f>vlookup(A147,PersonAccounts!A:D,4)</f>
        <v>Ethan_Smalley@yahoo.com</v>
      </c>
      <c r="I147" s="12" t="str">
        <f t="shared" si="4"/>
        <v>Athan_</v>
      </c>
      <c r="J147" s="12" t="str">
        <f t="shared" si="5"/>
        <v>Smalley</v>
      </c>
      <c r="K147" s="12" t="str">
        <f>VLOOKUP(L147,'TEMP Data'!$E:$G,3)&amp;".com"&amp;vlookup($U147,'TEMP Data'!$A:$C,3)</f>
        <v>@yahoo.com</v>
      </c>
      <c r="L147" s="29">
        <f t="shared" si="6"/>
        <v>9</v>
      </c>
      <c r="M147" s="29">
        <f t="shared" si="7"/>
        <v>182</v>
      </c>
      <c r="N147" s="12" t="str">
        <f t="shared" si="8"/>
        <v>Athan__</v>
      </c>
      <c r="O147" s="12" t="str">
        <f t="shared" si="9"/>
        <v>Smalley</v>
      </c>
      <c r="P147" s="12" t="str">
        <f>VLOOKUP(Q147,'TEMP Data'!$E:$G,3)&amp;".com"&amp;vlookup($U147,'TEMP Data'!$A:$C,3)</f>
        <v>@hotmail.com</v>
      </c>
      <c r="Q147" s="29">
        <f t="shared" si="10"/>
        <v>240</v>
      </c>
      <c r="R147" s="29">
        <f t="shared" si="11"/>
        <v>3</v>
      </c>
      <c r="S147" s="30" t="str">
        <f t="shared" si="12"/>
        <v>Athan__Smalley@hotmail.com</v>
      </c>
      <c r="T147" s="12" t="b">
        <f t="shared" si="13"/>
        <v>1</v>
      </c>
      <c r="U147" s="12" t="str">
        <f>vlookup(A147,PersonAccounts!$A:$N,10,false)</f>
        <v>United States</v>
      </c>
    </row>
    <row r="148">
      <c r="A148" s="6" t="s">
        <v>745</v>
      </c>
      <c r="B148" s="7" t="str">
        <f>vlookup(F148,'TEMP Data'!$M:$P,mod(G148,4)+1)</f>
        <v>Eitan</v>
      </c>
      <c r="C148" s="7" t="str">
        <f>VLOOKUP(A148 ,PersonAccounts!$A:$N,3)</f>
        <v>Hobbert</v>
      </c>
      <c r="D148" s="7" t="str">
        <f t="shared" si="1"/>
        <v>EHobbert135@apple.com</v>
      </c>
      <c r="E148" s="7" t="str">
        <f t="shared" si="2"/>
        <v>Ethan_Hobbert@hotmail.com</v>
      </c>
      <c r="F148" s="12" t="str">
        <f>VLOOKUP(A148 ,PersonAccounts!$A:$N,14)</f>
        <v>Ethan</v>
      </c>
      <c r="G148" s="29">
        <f t="shared" si="3"/>
        <v>1</v>
      </c>
      <c r="H148" s="12" t="str">
        <f>vlookup(A148,PersonAccounts!A:D,4)</f>
        <v>Ethan_Hobbert@hotmail.com</v>
      </c>
      <c r="I148" s="12" t="str">
        <f t="shared" si="4"/>
        <v>E</v>
      </c>
      <c r="J148" s="12" t="str">
        <f t="shared" si="5"/>
        <v>Hobbert135</v>
      </c>
      <c r="K148" s="12" t="str">
        <f>VLOOKUP(L148,'TEMP Data'!$E:$G,3)&amp;".com"&amp;vlookup($U148,'TEMP Data'!$A:$C,3)</f>
        <v>@apple.com</v>
      </c>
      <c r="L148" s="29">
        <f t="shared" si="6"/>
        <v>4</v>
      </c>
      <c r="M148" s="29">
        <f t="shared" si="7"/>
        <v>135</v>
      </c>
      <c r="N148" s="12" t="str">
        <f t="shared" si="8"/>
        <v>E_</v>
      </c>
      <c r="O148" s="12" t="str">
        <f t="shared" si="9"/>
        <v>Hobbert135</v>
      </c>
      <c r="P148" s="12" t="str">
        <f>VLOOKUP(Q148,'TEMP Data'!$E:$G,3)&amp;".com"&amp;vlookup($U148,'TEMP Data'!$A:$C,3)</f>
        <v>@hotmail.com</v>
      </c>
      <c r="Q148" s="29">
        <f t="shared" si="10"/>
        <v>180</v>
      </c>
      <c r="R148" s="29">
        <f t="shared" si="11"/>
        <v>4</v>
      </c>
      <c r="S148" s="30" t="str">
        <f t="shared" si="12"/>
        <v>E_Hobbert135@hotmail.com</v>
      </c>
      <c r="T148" s="12" t="b">
        <f t="shared" si="13"/>
        <v>0</v>
      </c>
      <c r="U148" s="12" t="str">
        <f>vlookup(A148,PersonAccounts!$A:$N,10,false)</f>
        <v>United States</v>
      </c>
    </row>
    <row r="149">
      <c r="A149" s="6" t="s">
        <v>749</v>
      </c>
      <c r="B149" s="7" t="str">
        <f>vlookup(F149,'TEMP Data'!$M:$P,mod(G149,4)+1)</f>
        <v>Athan</v>
      </c>
      <c r="C149" s="7" t="str">
        <f>VLOOKUP(A149 ,PersonAccounts!$A:$N,3)</f>
        <v>Bothe</v>
      </c>
      <c r="D149" s="7" t="str">
        <f t="shared" si="1"/>
        <v>ABothe197@apple.com.au</v>
      </c>
      <c r="E149" s="7" t="str">
        <f t="shared" si="2"/>
        <v/>
      </c>
      <c r="F149" s="12" t="str">
        <f>VLOOKUP(A149 ,PersonAccounts!$A:$N,14)</f>
        <v>Ethan</v>
      </c>
      <c r="G149" s="29">
        <f t="shared" si="3"/>
        <v>3</v>
      </c>
      <c r="H149" s="12" t="str">
        <f>vlookup(A149,PersonAccounts!A:D,4)</f>
        <v>EBothe131@gmail.com.au</v>
      </c>
      <c r="I149" s="12" t="str">
        <f t="shared" si="4"/>
        <v>A</v>
      </c>
      <c r="J149" s="12" t="str">
        <f t="shared" si="5"/>
        <v>Bothe197</v>
      </c>
      <c r="K149" s="12" t="str">
        <f>VLOOKUP(L149,'TEMP Data'!$E:$G,3)&amp;".com"&amp;vlookup($U149,'TEMP Data'!$A:$C,3)</f>
        <v>@apple.com.au</v>
      </c>
      <c r="L149" s="29">
        <f t="shared" si="6"/>
        <v>4</v>
      </c>
      <c r="M149" s="29">
        <f t="shared" si="7"/>
        <v>197</v>
      </c>
      <c r="N149" s="12" t="str">
        <f t="shared" si="8"/>
        <v>A_</v>
      </c>
      <c r="O149" s="12" t="str">
        <f t="shared" si="9"/>
        <v>Bothe197</v>
      </c>
      <c r="P149" s="12" t="str">
        <f>VLOOKUP(Q149,'TEMP Data'!$E:$G,3)&amp;".com"&amp;vlookup($U149,'TEMP Data'!$A:$C,3)</f>
        <v>@hotmail.com.au</v>
      </c>
      <c r="Q149" s="29">
        <f t="shared" si="10"/>
        <v>98</v>
      </c>
      <c r="R149" s="29">
        <f t="shared" si="11"/>
        <v>0</v>
      </c>
      <c r="S149" s="30" t="str">
        <f t="shared" si="12"/>
        <v>A_Bothe197@hotmail.com.au</v>
      </c>
      <c r="T149" s="12" t="b">
        <f t="shared" si="13"/>
        <v>0</v>
      </c>
      <c r="U149" s="12" t="str">
        <f>vlookup(A149,PersonAccounts!$A:$N,10,false)</f>
        <v>Australia</v>
      </c>
    </row>
    <row r="150">
      <c r="A150" s="6" t="s">
        <v>755</v>
      </c>
      <c r="B150" s="7" t="str">
        <f>vlookup(F150,'TEMP Data'!$M:$P,mod(G150,4)+1)</f>
        <v>Greys</v>
      </c>
      <c r="C150" s="7" t="str">
        <f>VLOOKUP(A150 ,PersonAccounts!$A:$N,3)</f>
        <v>Roddell</v>
      </c>
      <c r="D150" s="7" t="str">
        <f t="shared" si="1"/>
        <v>GRoddell4@yahoo.com.pt</v>
      </c>
      <c r="E150" s="7" t="str">
        <f t="shared" si="2"/>
        <v>GRoddell183@outlook.com.pt</v>
      </c>
      <c r="F150" s="12" t="str">
        <f>VLOOKUP(A150 ,PersonAccounts!$A:$N,14)</f>
        <v>Grace</v>
      </c>
      <c r="G150" s="29">
        <f t="shared" si="3"/>
        <v>2</v>
      </c>
      <c r="H150" s="12" t="str">
        <f>vlookup(A150,PersonAccounts!A:D,4)</f>
        <v>GRoddell183@outlook.com.pt</v>
      </c>
      <c r="I150" s="12" t="str">
        <f t="shared" si="4"/>
        <v>G</v>
      </c>
      <c r="J150" s="12" t="str">
        <f t="shared" si="5"/>
        <v>Roddell4</v>
      </c>
      <c r="K150" s="12" t="str">
        <f>VLOOKUP(L150,'TEMP Data'!$E:$G,3)&amp;".com"&amp;vlookup($U150,'TEMP Data'!$A:$C,3)</f>
        <v>@yahoo.com.pt</v>
      </c>
      <c r="L150" s="29">
        <f t="shared" si="6"/>
        <v>3</v>
      </c>
      <c r="M150" s="29">
        <f t="shared" si="7"/>
        <v>4</v>
      </c>
      <c r="N150" s="12" t="str">
        <f t="shared" si="8"/>
        <v>G_</v>
      </c>
      <c r="O150" s="12" t="str">
        <f t="shared" si="9"/>
        <v>Roddell4</v>
      </c>
      <c r="P150" s="12" t="str">
        <f>VLOOKUP(Q150,'TEMP Data'!$E:$G,3)&amp;".com"&amp;vlookup($U150,'TEMP Data'!$A:$C,3)</f>
        <v>@hotmail.com.pt</v>
      </c>
      <c r="Q150" s="29">
        <f t="shared" si="10"/>
        <v>135</v>
      </c>
      <c r="R150" s="29">
        <f t="shared" si="11"/>
        <v>3</v>
      </c>
      <c r="S150" s="30" t="str">
        <f t="shared" si="12"/>
        <v>G_Roddell4@hotmail.com.pt</v>
      </c>
      <c r="T150" s="12" t="b">
        <f t="shared" si="13"/>
        <v>0</v>
      </c>
      <c r="U150" s="12" t="str">
        <f>vlookup(A150,PersonAccounts!$A:$N,10,false)</f>
        <v>Portugal</v>
      </c>
    </row>
    <row r="151">
      <c r="A151" s="6" t="s">
        <v>759</v>
      </c>
      <c r="B151" s="7" t="str">
        <f>vlookup(F151,'TEMP Data'!$M:$P,mod(G151,4)+1)</f>
        <v>Gracie</v>
      </c>
      <c r="C151" s="7" t="str">
        <f>VLOOKUP(A151 ,PersonAccounts!$A:$N,3)</f>
        <v>Bailess</v>
      </c>
      <c r="D151" s="7" t="str">
        <f t="shared" si="1"/>
        <v>Gracie_Bailess@gmail.com.es</v>
      </c>
      <c r="E151" s="7" t="str">
        <f t="shared" si="2"/>
        <v>GBailess11@yahoo.com.es</v>
      </c>
      <c r="F151" s="12" t="str">
        <f>VLOOKUP(A151 ,PersonAccounts!$A:$N,14)</f>
        <v>Grace</v>
      </c>
      <c r="G151" s="29">
        <f t="shared" si="3"/>
        <v>7</v>
      </c>
      <c r="H151" s="12" t="str">
        <f>vlookup(A151,PersonAccounts!A:D,4)</f>
        <v>GBailess11@yahoo.com.es</v>
      </c>
      <c r="I151" s="12" t="str">
        <f t="shared" si="4"/>
        <v>Gracie_</v>
      </c>
      <c r="J151" s="12" t="str">
        <f t="shared" si="5"/>
        <v>Bailess</v>
      </c>
      <c r="K151" s="12" t="str">
        <f>VLOOKUP(L151,'TEMP Data'!$E:$G,3)&amp;".com"&amp;vlookup($U151,'TEMP Data'!$A:$C,3)</f>
        <v>@gmail.com.es</v>
      </c>
      <c r="L151" s="29">
        <f t="shared" si="6"/>
        <v>8</v>
      </c>
      <c r="M151" s="29">
        <f t="shared" si="7"/>
        <v>94</v>
      </c>
      <c r="N151" s="12" t="str">
        <f t="shared" si="8"/>
        <v>Gracie__</v>
      </c>
      <c r="O151" s="12" t="str">
        <f t="shared" si="9"/>
        <v>Bailess</v>
      </c>
      <c r="P151" s="12" t="str">
        <f>VLOOKUP(Q151,'TEMP Data'!$E:$G,3)&amp;".com"&amp;vlookup($U151,'TEMP Data'!$A:$C,3)</f>
        <v>@aol.com.es</v>
      </c>
      <c r="Q151" s="29">
        <f t="shared" si="10"/>
        <v>6</v>
      </c>
      <c r="R151" s="29">
        <f t="shared" si="11"/>
        <v>0</v>
      </c>
      <c r="S151" s="30" t="str">
        <f t="shared" si="12"/>
        <v>Gracie__Bailess@aol.com.es</v>
      </c>
      <c r="T151" s="12" t="b">
        <f t="shared" si="13"/>
        <v>0</v>
      </c>
      <c r="U151" s="12" t="str">
        <f>vlookup(A151,PersonAccounts!$A:$N,10,false)</f>
        <v>Spain</v>
      </c>
    </row>
    <row r="152">
      <c r="A152" s="6" t="s">
        <v>762</v>
      </c>
      <c r="B152" s="7" t="str">
        <f>vlookup(F152,'TEMP Data'!$M:$P,mod(G152,4)+1)</f>
        <v>Gracie</v>
      </c>
      <c r="C152" s="7" t="str">
        <f>VLOOKUP(A152 ,PersonAccounts!$A:$N,3)</f>
        <v>Harbertson</v>
      </c>
      <c r="D152" s="7" t="str">
        <f t="shared" si="1"/>
        <v>GHarbertson191@outlook.com.dk</v>
      </c>
      <c r="E152" s="7" t="str">
        <f t="shared" si="2"/>
        <v/>
      </c>
      <c r="F152" s="12" t="str">
        <f>VLOOKUP(A152 ,PersonAccounts!$A:$N,14)</f>
        <v>Grace</v>
      </c>
      <c r="G152" s="29">
        <f t="shared" si="3"/>
        <v>3</v>
      </c>
      <c r="H152" s="12" t="str">
        <f>vlookup(A152,PersonAccounts!A:D,4)</f>
        <v>Grace.Harbertson@mail.com.dk</v>
      </c>
      <c r="I152" s="12" t="str">
        <f t="shared" si="4"/>
        <v>G</v>
      </c>
      <c r="J152" s="12" t="str">
        <f t="shared" si="5"/>
        <v>Harbertson191</v>
      </c>
      <c r="K152" s="12" t="str">
        <f>VLOOKUP(L152,'TEMP Data'!$E:$G,3)&amp;".com"&amp;vlookup($U152,'TEMP Data'!$A:$C,3)</f>
        <v>@outlook.com.dk</v>
      </c>
      <c r="L152" s="29">
        <f t="shared" si="6"/>
        <v>2</v>
      </c>
      <c r="M152" s="29">
        <f t="shared" si="7"/>
        <v>191</v>
      </c>
      <c r="N152" s="12" t="str">
        <f t="shared" si="8"/>
        <v>G_</v>
      </c>
      <c r="O152" s="12" t="str">
        <f t="shared" si="9"/>
        <v>Harbertson191</v>
      </c>
      <c r="P152" s="12" t="str">
        <f>VLOOKUP(Q152,'TEMP Data'!$E:$G,3)&amp;".com"&amp;vlookup($U152,'TEMP Data'!$A:$C,3)</f>
        <v>@hotmail.com.dk</v>
      </c>
      <c r="Q152" s="29">
        <f t="shared" si="10"/>
        <v>54</v>
      </c>
      <c r="R152" s="29">
        <f t="shared" si="11"/>
        <v>2</v>
      </c>
      <c r="S152" s="30" t="str">
        <f t="shared" si="12"/>
        <v>G_Harbertson191@hotmail.com.dk</v>
      </c>
      <c r="T152" s="12" t="b">
        <f t="shared" si="13"/>
        <v>0</v>
      </c>
      <c r="U152" s="12" t="str">
        <f>vlookup(A152,PersonAccounts!$A:$N,10,false)</f>
        <v>Denmark</v>
      </c>
    </row>
    <row r="153">
      <c r="A153" s="6" t="s">
        <v>766</v>
      </c>
      <c r="B153" s="7" t="str">
        <f>vlookup(F153,'TEMP Data'!$M:$P,mod(G153,4)+1)</f>
        <v>Grayce</v>
      </c>
      <c r="C153" s="7" t="str">
        <f>VLOOKUP(A153 ,PersonAccounts!$A:$N,3)</f>
        <v>Mabee</v>
      </c>
      <c r="D153" s="7" t="str">
        <f t="shared" si="1"/>
        <v>Grayce_Mabee@aol.com.it</v>
      </c>
      <c r="E153" s="7" t="str">
        <f t="shared" si="2"/>
        <v>GMabee222@outlook.com.it</v>
      </c>
      <c r="F153" s="12" t="str">
        <f>VLOOKUP(A153 ,PersonAccounts!$A:$N,14)</f>
        <v>Grace</v>
      </c>
      <c r="G153" s="29">
        <f t="shared" si="3"/>
        <v>1</v>
      </c>
      <c r="H153" s="12" t="str">
        <f>vlookup(A153,PersonAccounts!A:D,4)</f>
        <v>GMabee222@outlook.com.it</v>
      </c>
      <c r="I153" s="12" t="str">
        <f t="shared" si="4"/>
        <v>Grayce_</v>
      </c>
      <c r="J153" s="12" t="str">
        <f t="shared" si="5"/>
        <v>Mabee</v>
      </c>
      <c r="K153" s="12" t="str">
        <f>VLOOKUP(L153,'TEMP Data'!$E:$G,3)&amp;".com"&amp;vlookup($U153,'TEMP Data'!$A:$C,3)</f>
        <v>@aol.com.it</v>
      </c>
      <c r="L153" s="29">
        <f t="shared" si="6"/>
        <v>6</v>
      </c>
      <c r="M153" s="29">
        <f t="shared" si="7"/>
        <v>99</v>
      </c>
      <c r="N153" s="12" t="str">
        <f t="shared" si="8"/>
        <v>Grayce__</v>
      </c>
      <c r="O153" s="12" t="str">
        <f t="shared" si="9"/>
        <v>Mabee</v>
      </c>
      <c r="P153" s="12" t="str">
        <f>VLOOKUP(Q153,'TEMP Data'!$E:$G,3)&amp;".com"&amp;vlookup($U153,'TEMP Data'!$A:$C,3)</f>
        <v>@hotmail.com.it</v>
      </c>
      <c r="Q153" s="29">
        <f t="shared" si="10"/>
        <v>225</v>
      </c>
      <c r="R153" s="29">
        <f t="shared" si="11"/>
        <v>0</v>
      </c>
      <c r="S153" s="30" t="str">
        <f t="shared" si="12"/>
        <v>Grayce__Mabee@hotmail.com.it</v>
      </c>
      <c r="T153" s="12" t="b">
        <f t="shared" si="13"/>
        <v>0</v>
      </c>
      <c r="U153" s="12" t="str">
        <f>vlookup(A153,PersonAccounts!$A:$N,10,false)</f>
        <v>Italy</v>
      </c>
    </row>
    <row r="154">
      <c r="A154" s="6" t="s">
        <v>769</v>
      </c>
      <c r="B154" s="7" t="str">
        <f>vlookup(F154,'TEMP Data'!$M:$P,mod(G154,4)+1)</f>
        <v>Izabella</v>
      </c>
      <c r="C154" s="7" t="str">
        <f>VLOOKUP(A154 ,PersonAccounts!$A:$N,3)</f>
        <v>Scintsbury</v>
      </c>
      <c r="D154" s="7" t="str">
        <f t="shared" si="1"/>
        <v>IScintsbury229@outlook.com.de</v>
      </c>
      <c r="E154" s="7" t="str">
        <f t="shared" si="2"/>
        <v>Isabella_Scintsbury@gmail.com.de</v>
      </c>
      <c r="F154" s="12" t="str">
        <f>VLOOKUP(A154 ,PersonAccounts!$A:$N,14)</f>
        <v>Isabella</v>
      </c>
      <c r="G154" s="29">
        <f t="shared" si="3"/>
        <v>9</v>
      </c>
      <c r="H154" s="12" t="str">
        <f>vlookup(A154,PersonAccounts!A:D,4)</f>
        <v>Isabella_Scintsbury@gmail.com.de</v>
      </c>
      <c r="I154" s="12" t="str">
        <f t="shared" si="4"/>
        <v>I</v>
      </c>
      <c r="J154" s="12" t="str">
        <f t="shared" si="5"/>
        <v>Scintsbury229</v>
      </c>
      <c r="K154" s="12" t="str">
        <f>VLOOKUP(L154,'TEMP Data'!$E:$G,3)&amp;".com"&amp;vlookup($U154,'TEMP Data'!$A:$C,3)</f>
        <v>@outlook.com.de</v>
      </c>
      <c r="L154" s="29">
        <f t="shared" si="6"/>
        <v>2</v>
      </c>
      <c r="M154" s="29">
        <f t="shared" si="7"/>
        <v>229</v>
      </c>
      <c r="N154" s="12" t="str">
        <f t="shared" si="8"/>
        <v>I_</v>
      </c>
      <c r="O154" s="12" t="str">
        <f t="shared" si="9"/>
        <v>Scintsbury229</v>
      </c>
      <c r="P154" s="12" t="str">
        <f>VLOOKUP(Q154,'TEMP Data'!$E:$G,3)&amp;".com"&amp;vlookup($U154,'TEMP Data'!$A:$C,3)</f>
        <v>@hotmail.com.de</v>
      </c>
      <c r="Q154" s="29">
        <f t="shared" si="10"/>
        <v>76</v>
      </c>
      <c r="R154" s="29">
        <f t="shared" si="11"/>
        <v>1</v>
      </c>
      <c r="S154" s="30" t="str">
        <f t="shared" si="12"/>
        <v>I_Scintsbury229@hotmail.com.de</v>
      </c>
      <c r="T154" s="12" t="b">
        <f t="shared" si="13"/>
        <v>0</v>
      </c>
      <c r="U154" s="12" t="str">
        <f>vlookup(A154,PersonAccounts!$A:$N,10,false)</f>
        <v>Germany</v>
      </c>
    </row>
    <row r="155">
      <c r="A155" s="6" t="s">
        <v>773</v>
      </c>
      <c r="B155" s="7" t="str">
        <f>vlookup(F155,'TEMP Data'!$M:$P,mod(G155,4)+1)</f>
        <v>Isabela</v>
      </c>
      <c r="C155" s="7" t="str">
        <f>VLOOKUP(A155 ,PersonAccounts!$A:$N,3)</f>
        <v>Bedson</v>
      </c>
      <c r="D155" s="7" t="str">
        <f t="shared" si="1"/>
        <v>IBedson130@outlook.com.hu</v>
      </c>
      <c r="E155" s="7" t="str">
        <f t="shared" si="2"/>
        <v>Isabella_Bedson@hotmail.com.hu</v>
      </c>
      <c r="F155" s="12" t="str">
        <f>VLOOKUP(A155 ,PersonAccounts!$A:$N,14)</f>
        <v>Isabella</v>
      </c>
      <c r="G155" s="29">
        <f t="shared" si="3"/>
        <v>6</v>
      </c>
      <c r="H155" s="12" t="str">
        <f>vlookup(A155,PersonAccounts!A:D,4)</f>
        <v>Isabella_Bedson@hotmail.com.hu</v>
      </c>
      <c r="I155" s="12" t="str">
        <f t="shared" si="4"/>
        <v>I</v>
      </c>
      <c r="J155" s="12" t="str">
        <f t="shared" si="5"/>
        <v>Bedson130</v>
      </c>
      <c r="K155" s="12" t="str">
        <f>VLOOKUP(L155,'TEMP Data'!$E:$G,3)&amp;".com"&amp;vlookup($U155,'TEMP Data'!$A:$C,3)</f>
        <v>@outlook.com.hu</v>
      </c>
      <c r="L155" s="29">
        <f t="shared" si="6"/>
        <v>2</v>
      </c>
      <c r="M155" s="29">
        <f t="shared" si="7"/>
        <v>130</v>
      </c>
      <c r="N155" s="12" t="str">
        <f t="shared" si="8"/>
        <v>I_</v>
      </c>
      <c r="O155" s="12" t="str">
        <f t="shared" si="9"/>
        <v>Bedson130</v>
      </c>
      <c r="P155" s="12" t="str">
        <f>VLOOKUP(Q155,'TEMP Data'!$E:$G,3)&amp;".com"&amp;vlookup($U155,'TEMP Data'!$A:$C,3)</f>
        <v>@hotmail.com.hu</v>
      </c>
      <c r="Q155" s="29">
        <f t="shared" si="10"/>
        <v>130</v>
      </c>
      <c r="R155" s="29">
        <f t="shared" si="11"/>
        <v>0</v>
      </c>
      <c r="S155" s="30" t="str">
        <f t="shared" si="12"/>
        <v>I_Bedson130@hotmail.com.hu</v>
      </c>
      <c r="T155" s="12" t="b">
        <f t="shared" si="13"/>
        <v>0</v>
      </c>
      <c r="U155" s="12" t="str">
        <f>vlookup(A155,PersonAccounts!$A:$N,10,false)</f>
        <v>Hungary</v>
      </c>
    </row>
    <row r="156">
      <c r="A156" s="6" t="s">
        <v>777</v>
      </c>
      <c r="B156" s="7" t="str">
        <f>vlookup(F156,'TEMP Data'!$M:$P,mod(G156,4)+1)</f>
        <v>Isabela</v>
      </c>
      <c r="C156" s="7" t="str">
        <f>VLOOKUP(A156 ,PersonAccounts!$A:$N,3)</f>
        <v>Wenzel</v>
      </c>
      <c r="D156" s="7" t="str">
        <f t="shared" si="1"/>
        <v>IWenzel39@gmail.com</v>
      </c>
      <c r="E156" s="7" t="str">
        <f t="shared" si="2"/>
        <v>I_Wenzel39@hotmail.com</v>
      </c>
      <c r="F156" s="12" t="str">
        <f>VLOOKUP(A156 ,PersonAccounts!$A:$N,14)</f>
        <v>Isabella</v>
      </c>
      <c r="G156" s="29">
        <f t="shared" si="3"/>
        <v>10</v>
      </c>
      <c r="H156" s="12" t="str">
        <f>vlookup(A156,PersonAccounts!A:D,4)</f>
        <v>Isabella_Wenzel@hotmail.com</v>
      </c>
      <c r="I156" s="12" t="str">
        <f t="shared" si="4"/>
        <v>I</v>
      </c>
      <c r="J156" s="12" t="str">
        <f t="shared" si="5"/>
        <v>Wenzel39</v>
      </c>
      <c r="K156" s="12" t="str">
        <f>VLOOKUP(L156,'TEMP Data'!$E:$G,3)&amp;".com"&amp;vlookup($U156,'TEMP Data'!$A:$C,3)</f>
        <v>@gmail.com</v>
      </c>
      <c r="L156" s="29">
        <f t="shared" si="6"/>
        <v>1</v>
      </c>
      <c r="M156" s="29">
        <f t="shared" si="7"/>
        <v>39</v>
      </c>
      <c r="N156" s="12" t="str">
        <f t="shared" si="8"/>
        <v>I_</v>
      </c>
      <c r="O156" s="12" t="str">
        <f t="shared" si="9"/>
        <v>Wenzel39</v>
      </c>
      <c r="P156" s="12" t="str">
        <f>VLOOKUP(Q156,'TEMP Data'!$E:$G,3)&amp;".com"&amp;vlookup($U156,'TEMP Data'!$A:$C,3)</f>
        <v>@hotmail.com</v>
      </c>
      <c r="Q156" s="29">
        <f t="shared" si="10"/>
        <v>185</v>
      </c>
      <c r="R156" s="29">
        <f t="shared" si="11"/>
        <v>4</v>
      </c>
      <c r="S156" s="30" t="str">
        <f t="shared" si="12"/>
        <v>I_Wenzel39@hotmail.com</v>
      </c>
      <c r="T156" s="12" t="b">
        <f t="shared" si="13"/>
        <v>1</v>
      </c>
      <c r="U156" s="12" t="str">
        <f>vlookup(A156,PersonAccounts!$A:$N,10,false)</f>
        <v>United States</v>
      </c>
    </row>
    <row r="157">
      <c r="A157" s="6" t="s">
        <v>782</v>
      </c>
      <c r="B157" s="7" t="str">
        <f>vlookup(F157,'TEMP Data'!$M:$P,mod(G157,4)+1)</f>
        <v>Izabella</v>
      </c>
      <c r="C157" s="7" t="str">
        <f>VLOOKUP(A157 ,PersonAccounts!$A:$N,3)</f>
        <v>Brotherwood</v>
      </c>
      <c r="D157" s="7" t="str">
        <f t="shared" si="1"/>
        <v>Izabella.Brotherwood@mail.com</v>
      </c>
      <c r="E157" s="7" t="str">
        <f t="shared" si="2"/>
        <v>IBrotherwood32@yahoo.com</v>
      </c>
      <c r="F157" s="12" t="str">
        <f>VLOOKUP(A157 ,PersonAccounts!$A:$N,14)</f>
        <v>Isabella</v>
      </c>
      <c r="G157" s="29">
        <f t="shared" si="3"/>
        <v>1</v>
      </c>
      <c r="H157" s="12" t="str">
        <f>vlookup(A157,PersonAccounts!A:D,4)</f>
        <v>IBrotherwood32@yahoo.com</v>
      </c>
      <c r="I157" s="12" t="str">
        <f t="shared" si="4"/>
        <v>Izabella.</v>
      </c>
      <c r="J157" s="12" t="str">
        <f t="shared" si="5"/>
        <v>Brotherwood</v>
      </c>
      <c r="K157" s="12" t="str">
        <f>VLOOKUP(L157,'TEMP Data'!$E:$G,3)&amp;".com"&amp;vlookup($U157,'TEMP Data'!$A:$C,3)</f>
        <v>@mail.com</v>
      </c>
      <c r="L157" s="29">
        <f t="shared" si="6"/>
        <v>5</v>
      </c>
      <c r="M157" s="29">
        <f t="shared" si="7"/>
        <v>222</v>
      </c>
      <c r="N157" s="12" t="str">
        <f t="shared" si="8"/>
        <v>Izabella._</v>
      </c>
      <c r="O157" s="12" t="str">
        <f t="shared" si="9"/>
        <v>Brotherwood</v>
      </c>
      <c r="P157" s="12" t="str">
        <f>VLOOKUP(Q157,'TEMP Data'!$E:$G,3)&amp;".com"&amp;vlookup($U157,'TEMP Data'!$A:$C,3)</f>
        <v>@hotmail.com</v>
      </c>
      <c r="Q157" s="29">
        <f t="shared" si="10"/>
        <v>51</v>
      </c>
      <c r="R157" s="29">
        <f t="shared" si="11"/>
        <v>2</v>
      </c>
      <c r="S157" s="30" t="str">
        <f t="shared" si="12"/>
        <v>Izabella._Brotherwood@hotmail.com</v>
      </c>
      <c r="T157" s="12" t="b">
        <f t="shared" si="13"/>
        <v>0</v>
      </c>
      <c r="U157" s="12" t="str">
        <f>vlookup(A157,PersonAccounts!$A:$N,10,false)</f>
        <v>United States</v>
      </c>
    </row>
    <row r="158">
      <c r="A158" s="6" t="s">
        <v>787</v>
      </c>
      <c r="B158" s="7" t="str">
        <f>vlookup(F158,'TEMP Data'!$M:$P,mod(G158,4)+1)</f>
        <v>Jaymes</v>
      </c>
      <c r="C158" s="7" t="str">
        <f>VLOOKUP(A158 ,PersonAccounts!$A:$N,3)</f>
        <v>Allitt</v>
      </c>
      <c r="D158" s="7" t="str">
        <f t="shared" si="1"/>
        <v>JAllitt162@outlook.com</v>
      </c>
      <c r="E158" s="7" t="str">
        <f t="shared" si="2"/>
        <v/>
      </c>
      <c r="F158" s="12" t="str">
        <f>VLOOKUP(A158 ,PersonAccounts!$A:$N,14)</f>
        <v>James</v>
      </c>
      <c r="G158" s="29">
        <f t="shared" si="3"/>
        <v>1</v>
      </c>
      <c r="H158" s="12" t="str">
        <f>vlookup(A158,PersonAccounts!A:D,4)</f>
        <v>JAllitt71@outlook.com</v>
      </c>
      <c r="I158" s="12" t="str">
        <f t="shared" si="4"/>
        <v>J</v>
      </c>
      <c r="J158" s="12" t="str">
        <f t="shared" si="5"/>
        <v>Allitt162</v>
      </c>
      <c r="K158" s="12" t="str">
        <f>VLOOKUP(L158,'TEMP Data'!$E:$G,3)&amp;".com"&amp;vlookup($U158,'TEMP Data'!$A:$C,3)</f>
        <v>@outlook.com</v>
      </c>
      <c r="L158" s="29">
        <f t="shared" si="6"/>
        <v>2</v>
      </c>
      <c r="M158" s="29">
        <f t="shared" si="7"/>
        <v>162</v>
      </c>
      <c r="N158" s="12" t="str">
        <f t="shared" si="8"/>
        <v>J_</v>
      </c>
      <c r="O158" s="12" t="str">
        <f t="shared" si="9"/>
        <v>Allitt162</v>
      </c>
      <c r="P158" s="12" t="str">
        <f>VLOOKUP(Q158,'TEMP Data'!$E:$G,3)&amp;".com"&amp;vlookup($U158,'TEMP Data'!$A:$C,3)</f>
        <v>@hotmail.com</v>
      </c>
      <c r="Q158" s="29">
        <f t="shared" si="10"/>
        <v>17</v>
      </c>
      <c r="R158" s="29">
        <f t="shared" si="11"/>
        <v>2</v>
      </c>
      <c r="S158" s="30" t="str">
        <f t="shared" si="12"/>
        <v>J_Allitt162@hotmail.com</v>
      </c>
      <c r="T158" s="12" t="b">
        <f t="shared" si="13"/>
        <v>0</v>
      </c>
      <c r="U158" s="12" t="str">
        <f>vlookup(A158,PersonAccounts!$A:$N,10,false)</f>
        <v>United States</v>
      </c>
    </row>
    <row r="159">
      <c r="A159" s="6" t="s">
        <v>791</v>
      </c>
      <c r="B159" s="7" t="str">
        <f>vlookup(F159,'TEMP Data'!$M:$P,mod(G159,4)+1)</f>
        <v>Jaims</v>
      </c>
      <c r="C159" s="7" t="str">
        <f>VLOOKUP(A159 ,PersonAccounts!$A:$N,3)</f>
        <v>Excell</v>
      </c>
      <c r="D159" s="7" t="str">
        <f t="shared" si="1"/>
        <v>Jaims_Excell@hotmail.com.fr</v>
      </c>
      <c r="E159" s="7" t="str">
        <f t="shared" si="2"/>
        <v>James_Excell@hotmail.com.fr</v>
      </c>
      <c r="F159" s="12" t="str">
        <f>VLOOKUP(A159 ,PersonAccounts!$A:$N,14)</f>
        <v>James</v>
      </c>
      <c r="G159" s="29">
        <f t="shared" si="3"/>
        <v>6</v>
      </c>
      <c r="H159" s="12" t="str">
        <f>vlookup(A159,PersonAccounts!A:D,4)</f>
        <v>James_Excell@hotmail.com.fr</v>
      </c>
      <c r="I159" s="12" t="str">
        <f t="shared" si="4"/>
        <v>Jaims_</v>
      </c>
      <c r="J159" s="12" t="str">
        <f t="shared" si="5"/>
        <v>Excell</v>
      </c>
      <c r="K159" s="12" t="str">
        <f>VLOOKUP(L159,'TEMP Data'!$E:$G,3)&amp;".com"&amp;vlookup($U159,'TEMP Data'!$A:$C,3)</f>
        <v>@hotmail.com.fr</v>
      </c>
      <c r="L159" s="29">
        <f t="shared" si="6"/>
        <v>7</v>
      </c>
      <c r="M159" s="29">
        <f t="shared" si="7"/>
        <v>238</v>
      </c>
      <c r="N159" s="12" t="str">
        <f t="shared" si="8"/>
        <v>Jaims__</v>
      </c>
      <c r="O159" s="12" t="str">
        <f t="shared" si="9"/>
        <v>Excell</v>
      </c>
      <c r="P159" s="12" t="str">
        <f>VLOOKUP(Q159,'TEMP Data'!$E:$G,3)&amp;".com"&amp;vlookup($U159,'TEMP Data'!$A:$C,3)</f>
        <v>@hotmail.com.fr</v>
      </c>
      <c r="Q159" s="29">
        <f t="shared" si="10"/>
        <v>62</v>
      </c>
      <c r="R159" s="29">
        <f t="shared" si="11"/>
        <v>2</v>
      </c>
      <c r="S159" s="30" t="str">
        <f t="shared" si="12"/>
        <v>Jaims__Excell@hotmail.com.fr</v>
      </c>
      <c r="T159" s="12" t="b">
        <f t="shared" si="13"/>
        <v>0</v>
      </c>
      <c r="U159" s="12" t="str">
        <f>vlookup(A159,PersonAccounts!$A:$N,10,false)</f>
        <v>France</v>
      </c>
    </row>
    <row r="160">
      <c r="A160" s="6" t="s">
        <v>795</v>
      </c>
      <c r="B160" s="7" t="str">
        <f>vlookup(F160,'TEMP Data'!$M:$P,mod(G160,4)+1)</f>
        <v>Jaims</v>
      </c>
      <c r="C160" s="7" t="str">
        <f>VLOOKUP(A160 ,PersonAccounts!$A:$N,3)</f>
        <v>Drinkale</v>
      </c>
      <c r="D160" s="7" t="str">
        <f t="shared" si="1"/>
        <v>JDrinkale9@gmail.com.es</v>
      </c>
      <c r="E160" s="7" t="str">
        <f t="shared" si="2"/>
        <v/>
      </c>
      <c r="F160" s="12" t="str">
        <f>VLOOKUP(A160 ,PersonAccounts!$A:$N,14)</f>
        <v>James</v>
      </c>
      <c r="G160" s="29">
        <f t="shared" si="3"/>
        <v>10</v>
      </c>
      <c r="H160" s="12" t="str">
        <f>vlookup(A160,PersonAccounts!A:D,4)</f>
        <v>James_Drinkale@yahoo.com.es</v>
      </c>
      <c r="I160" s="12" t="str">
        <f t="shared" si="4"/>
        <v>J</v>
      </c>
      <c r="J160" s="12" t="str">
        <f t="shared" si="5"/>
        <v>Drinkale9</v>
      </c>
      <c r="K160" s="12" t="str">
        <f>VLOOKUP(L160,'TEMP Data'!$E:$G,3)&amp;".com"&amp;vlookup($U160,'TEMP Data'!$A:$C,3)</f>
        <v>@gmail.com.es</v>
      </c>
      <c r="L160" s="29">
        <f t="shared" si="6"/>
        <v>1</v>
      </c>
      <c r="M160" s="29">
        <f t="shared" si="7"/>
        <v>9</v>
      </c>
      <c r="N160" s="12" t="str">
        <f t="shared" si="8"/>
        <v>J_</v>
      </c>
      <c r="O160" s="12" t="str">
        <f t="shared" si="9"/>
        <v>Drinkale9</v>
      </c>
      <c r="P160" s="12" t="str">
        <f>VLOOKUP(Q160,'TEMP Data'!$E:$G,3)&amp;".com"&amp;vlookup($U160,'TEMP Data'!$A:$C,3)</f>
        <v>@hotmail.com.es</v>
      </c>
      <c r="Q160" s="29">
        <f t="shared" si="10"/>
        <v>116</v>
      </c>
      <c r="R160" s="29">
        <f t="shared" si="11"/>
        <v>3</v>
      </c>
      <c r="S160" s="30" t="str">
        <f t="shared" si="12"/>
        <v>J_Drinkale9@hotmail.com.es</v>
      </c>
      <c r="T160" s="12" t="b">
        <f t="shared" si="13"/>
        <v>0</v>
      </c>
      <c r="U160" s="12" t="str">
        <f>vlookup(A160,PersonAccounts!$A:$N,10,false)</f>
        <v>Spain</v>
      </c>
    </row>
    <row r="161">
      <c r="A161" s="6" t="s">
        <v>798</v>
      </c>
      <c r="B161" s="7" t="str">
        <f>vlookup(F161,'TEMP Data'!$M:$P,mod(G161,4)+1)</f>
        <v>Jaims</v>
      </c>
      <c r="C161" s="7" t="str">
        <f>VLOOKUP(A161 ,PersonAccounts!$A:$N,3)</f>
        <v>Pearl</v>
      </c>
      <c r="D161" s="7" t="str">
        <f t="shared" si="1"/>
        <v>JPearl42@gmail.com.pt</v>
      </c>
      <c r="E161" s="7" t="str">
        <f t="shared" si="2"/>
        <v>JPearl226@yahoo.com.pt</v>
      </c>
      <c r="F161" s="12" t="str">
        <f>VLOOKUP(A161 ,PersonAccounts!$A:$N,14)</f>
        <v>James</v>
      </c>
      <c r="G161" s="29">
        <f t="shared" si="3"/>
        <v>2</v>
      </c>
      <c r="H161" s="12" t="str">
        <f>vlookup(A161,PersonAccounts!A:D,4)</f>
        <v>JPearl226@yahoo.com.pt</v>
      </c>
      <c r="I161" s="12" t="str">
        <f t="shared" si="4"/>
        <v>J</v>
      </c>
      <c r="J161" s="12" t="str">
        <f t="shared" si="5"/>
        <v>Pearl42</v>
      </c>
      <c r="K161" s="12" t="str">
        <f>VLOOKUP(L161,'TEMP Data'!$E:$G,3)&amp;".com"&amp;vlookup($U161,'TEMP Data'!$A:$C,3)</f>
        <v>@gmail.com.pt</v>
      </c>
      <c r="L161" s="29">
        <f t="shared" si="6"/>
        <v>1</v>
      </c>
      <c r="M161" s="29">
        <f t="shared" si="7"/>
        <v>42</v>
      </c>
      <c r="N161" s="12" t="str">
        <f t="shared" si="8"/>
        <v>J_</v>
      </c>
      <c r="O161" s="12" t="str">
        <f t="shared" si="9"/>
        <v>Pearl42</v>
      </c>
      <c r="P161" s="12" t="str">
        <f>VLOOKUP(Q161,'TEMP Data'!$E:$G,3)&amp;".com"&amp;vlookup($U161,'TEMP Data'!$A:$C,3)</f>
        <v>@hotmail.com.pt</v>
      </c>
      <c r="Q161" s="29">
        <f t="shared" si="10"/>
        <v>197</v>
      </c>
      <c r="R161" s="29">
        <f t="shared" si="11"/>
        <v>4</v>
      </c>
      <c r="S161" s="30" t="str">
        <f t="shared" si="12"/>
        <v>J_Pearl42@hotmail.com.pt</v>
      </c>
      <c r="T161" s="12" t="b">
        <f t="shared" si="13"/>
        <v>0</v>
      </c>
      <c r="U161" s="12" t="str">
        <f>vlookup(A161,PersonAccounts!$A:$N,10,false)</f>
        <v>Portugal</v>
      </c>
    </row>
    <row r="162">
      <c r="A162" s="6" t="s">
        <v>802</v>
      </c>
      <c r="B162" s="7" t="str">
        <f>vlookup(F162,'TEMP Data'!$M:$P,mod(G162,4)+1)</f>
        <v>Joseph</v>
      </c>
      <c r="C162" s="7" t="str">
        <f>VLOOKUP(A162 ,PersonAccounts!$A:$N,3)</f>
        <v>Shreeve</v>
      </c>
      <c r="D162" s="7" t="str">
        <f t="shared" si="1"/>
        <v>Joseph_Shreeve@gmail.com.pt</v>
      </c>
      <c r="E162" s="7" t="str">
        <f t="shared" si="2"/>
        <v>Joseph__Shreeve@hotmail.com.pt</v>
      </c>
      <c r="F162" s="12" t="str">
        <f>VLOOKUP(A162 ,PersonAccounts!$A:$N,14)</f>
        <v>Joseph</v>
      </c>
      <c r="G162" s="29">
        <f t="shared" si="3"/>
        <v>8</v>
      </c>
      <c r="H162" s="12" t="str">
        <f>vlookup(A162,PersonAccounts!A:D,4)</f>
        <v>JShreeve133@gmail.com.pt</v>
      </c>
      <c r="I162" s="12" t="str">
        <f t="shared" si="4"/>
        <v>Joseph_</v>
      </c>
      <c r="J162" s="12" t="str">
        <f t="shared" si="5"/>
        <v>Shreeve</v>
      </c>
      <c r="K162" s="12" t="str">
        <f>VLOOKUP(L162,'TEMP Data'!$E:$G,3)&amp;".com"&amp;vlookup($U162,'TEMP Data'!$A:$C,3)</f>
        <v>@gmail.com.pt</v>
      </c>
      <c r="L162" s="29">
        <f t="shared" si="6"/>
        <v>8</v>
      </c>
      <c r="M162" s="29">
        <f t="shared" si="7"/>
        <v>191</v>
      </c>
      <c r="N162" s="12" t="str">
        <f t="shared" si="8"/>
        <v>Joseph__</v>
      </c>
      <c r="O162" s="12" t="str">
        <f t="shared" si="9"/>
        <v>Shreeve</v>
      </c>
      <c r="P162" s="12" t="str">
        <f>VLOOKUP(Q162,'TEMP Data'!$E:$G,3)&amp;".com"&amp;vlookup($U162,'TEMP Data'!$A:$C,3)</f>
        <v>@hotmail.com.pt</v>
      </c>
      <c r="Q162" s="29">
        <f t="shared" si="10"/>
        <v>127</v>
      </c>
      <c r="R162" s="29">
        <f t="shared" si="11"/>
        <v>0</v>
      </c>
      <c r="S162" s="30" t="str">
        <f t="shared" si="12"/>
        <v>Joseph__Shreeve@hotmail.com.pt</v>
      </c>
      <c r="T162" s="12" t="b">
        <f t="shared" si="13"/>
        <v>1</v>
      </c>
      <c r="U162" s="12" t="str">
        <f>vlookup(A162,PersonAccounts!$A:$N,10,false)</f>
        <v>Portugal</v>
      </c>
    </row>
    <row r="163">
      <c r="A163" s="6" t="s">
        <v>807</v>
      </c>
      <c r="B163" s="7" t="str">
        <f>vlookup(F163,'TEMP Data'!$M:$P,mod(G163,4)+1)</f>
        <v>Josef</v>
      </c>
      <c r="C163" s="7" t="str">
        <f>VLOOKUP(A163 ,PersonAccounts!$A:$N,3)</f>
        <v>Mobbs</v>
      </c>
      <c r="D163" s="7" t="str">
        <f t="shared" si="1"/>
        <v>Josef_Mobbs@yahoo.com</v>
      </c>
      <c r="E163" s="7" t="str">
        <f t="shared" si="2"/>
        <v/>
      </c>
      <c r="F163" s="12" t="str">
        <f>VLOOKUP(A163 ,PersonAccounts!$A:$N,14)</f>
        <v>Joseph</v>
      </c>
      <c r="G163" s="29">
        <f t="shared" si="3"/>
        <v>1</v>
      </c>
      <c r="H163" s="12" t="str">
        <f>vlookup(A163,PersonAccounts!A:D,4)</f>
        <v>JMobbs116@gmail.com</v>
      </c>
      <c r="I163" s="12" t="str">
        <f t="shared" si="4"/>
        <v>Josef_</v>
      </c>
      <c r="J163" s="12" t="str">
        <f t="shared" si="5"/>
        <v>Mobbs</v>
      </c>
      <c r="K163" s="12" t="str">
        <f>VLOOKUP(L163,'TEMP Data'!$E:$G,3)&amp;".com"&amp;vlookup($U163,'TEMP Data'!$A:$C,3)</f>
        <v>@yahoo.com</v>
      </c>
      <c r="L163" s="29">
        <f t="shared" si="6"/>
        <v>9</v>
      </c>
      <c r="M163" s="29">
        <f t="shared" si="7"/>
        <v>166</v>
      </c>
      <c r="N163" s="12" t="str">
        <f t="shared" si="8"/>
        <v>Josef__</v>
      </c>
      <c r="O163" s="12" t="str">
        <f t="shared" si="9"/>
        <v>Mobbs</v>
      </c>
      <c r="P163" s="12" t="str">
        <f>VLOOKUP(Q163,'TEMP Data'!$E:$G,3)&amp;".com"&amp;vlookup($U163,'TEMP Data'!$A:$C,3)</f>
        <v>@hotmail.com</v>
      </c>
      <c r="Q163" s="29">
        <f t="shared" si="10"/>
        <v>218</v>
      </c>
      <c r="R163" s="29">
        <f t="shared" si="11"/>
        <v>4</v>
      </c>
      <c r="S163" s="30" t="str">
        <f t="shared" si="12"/>
        <v>Josef__Mobbs@hotmail.com</v>
      </c>
      <c r="T163" s="12" t="b">
        <f t="shared" si="13"/>
        <v>0</v>
      </c>
      <c r="U163" s="12" t="str">
        <f>vlookup(A163,PersonAccounts!$A:$N,10,false)</f>
        <v>United States</v>
      </c>
    </row>
    <row r="164">
      <c r="A164" s="6" t="s">
        <v>811</v>
      </c>
      <c r="B164" s="7" t="str">
        <f>vlookup(F164,'TEMP Data'!$M:$P,mod(G164,4)+1)</f>
        <v>Josef</v>
      </c>
      <c r="C164" s="7" t="str">
        <f>VLOOKUP(A164 ,PersonAccounts!$A:$N,3)</f>
        <v>Robottom</v>
      </c>
      <c r="D164" s="7" t="str">
        <f t="shared" si="1"/>
        <v>Josef_Robottom@yahoo.com.pt</v>
      </c>
      <c r="E164" s="7" t="str">
        <f t="shared" si="2"/>
        <v/>
      </c>
      <c r="F164" s="12" t="str">
        <f>VLOOKUP(A164 ,PersonAccounts!$A:$N,14)</f>
        <v>Joseph</v>
      </c>
      <c r="G164" s="29">
        <f t="shared" si="3"/>
        <v>5</v>
      </c>
      <c r="H164" s="12" t="str">
        <f>vlookup(A164,PersonAccounts!A:D,4)</f>
        <v>Joseph_Robottom@hotmail.com.pt</v>
      </c>
      <c r="I164" s="12" t="str">
        <f t="shared" si="4"/>
        <v>Josef_</v>
      </c>
      <c r="J164" s="12" t="str">
        <f t="shared" si="5"/>
        <v>Robottom</v>
      </c>
      <c r="K164" s="12" t="str">
        <f>VLOOKUP(L164,'TEMP Data'!$E:$G,3)&amp;".com"&amp;vlookup($U164,'TEMP Data'!$A:$C,3)</f>
        <v>@yahoo.com.pt</v>
      </c>
      <c r="L164" s="29">
        <f t="shared" si="6"/>
        <v>9</v>
      </c>
      <c r="M164" s="29">
        <f t="shared" si="7"/>
        <v>194</v>
      </c>
      <c r="N164" s="12" t="str">
        <f t="shared" si="8"/>
        <v>Josef__</v>
      </c>
      <c r="O164" s="12" t="str">
        <f t="shared" si="9"/>
        <v>Robottom</v>
      </c>
      <c r="P164" s="12" t="str">
        <f>VLOOKUP(Q164,'TEMP Data'!$E:$G,3)&amp;".com"&amp;vlookup($U164,'TEMP Data'!$A:$C,3)</f>
        <v>@hotmail.com.pt</v>
      </c>
      <c r="Q164" s="29">
        <f t="shared" si="10"/>
        <v>111</v>
      </c>
      <c r="R164" s="29">
        <f t="shared" si="11"/>
        <v>2</v>
      </c>
      <c r="S164" s="30" t="str">
        <f t="shared" si="12"/>
        <v>Josef__Robottom@hotmail.com.pt</v>
      </c>
      <c r="T164" s="12" t="b">
        <f t="shared" si="13"/>
        <v>0</v>
      </c>
      <c r="U164" s="12" t="str">
        <f>vlookup(A164,PersonAccounts!$A:$N,10,false)</f>
        <v>Portugal</v>
      </c>
    </row>
    <row r="165">
      <c r="A165" s="6" t="s">
        <v>817</v>
      </c>
      <c r="B165" s="7" t="str">
        <f>vlookup(F165,'TEMP Data'!$M:$P,mod(G165,4)+1)</f>
        <v>Josef</v>
      </c>
      <c r="C165" s="7" t="str">
        <f>VLOOKUP(A165 ,PersonAccounts!$A:$N,3)</f>
        <v>Garter</v>
      </c>
      <c r="D165" s="7" t="str">
        <f t="shared" si="1"/>
        <v>JGarter238@apple.com.nl</v>
      </c>
      <c r="E165" s="7" t="str">
        <f t="shared" si="2"/>
        <v/>
      </c>
      <c r="F165" s="12" t="str">
        <f>VLOOKUP(A165 ,PersonAccounts!$A:$N,14)</f>
        <v>Joseph</v>
      </c>
      <c r="G165" s="29">
        <f t="shared" si="3"/>
        <v>5</v>
      </c>
      <c r="H165" s="12" t="str">
        <f>vlookup(A165,PersonAccounts!A:D,4)</f>
        <v>Joseph_Garter@gmail.com.nl</v>
      </c>
      <c r="I165" s="12" t="str">
        <f t="shared" si="4"/>
        <v>J</v>
      </c>
      <c r="J165" s="12" t="str">
        <f t="shared" si="5"/>
        <v>Garter238</v>
      </c>
      <c r="K165" s="12" t="str">
        <f>VLOOKUP(L165,'TEMP Data'!$E:$G,3)&amp;".com"&amp;vlookup($U165,'TEMP Data'!$A:$C,3)</f>
        <v>@apple.com.nl</v>
      </c>
      <c r="L165" s="29">
        <f t="shared" si="6"/>
        <v>4</v>
      </c>
      <c r="M165" s="29">
        <f t="shared" si="7"/>
        <v>238</v>
      </c>
      <c r="N165" s="12" t="str">
        <f t="shared" si="8"/>
        <v>J_</v>
      </c>
      <c r="O165" s="12" t="str">
        <f t="shared" si="9"/>
        <v>Garter238</v>
      </c>
      <c r="P165" s="12" t="str">
        <f>VLOOKUP(Q165,'TEMP Data'!$E:$G,3)&amp;".com"&amp;vlookup($U165,'TEMP Data'!$A:$C,3)</f>
        <v>@hotmail.com.nl</v>
      </c>
      <c r="Q165" s="29">
        <f t="shared" si="10"/>
        <v>19</v>
      </c>
      <c r="R165" s="29">
        <f t="shared" si="11"/>
        <v>3</v>
      </c>
      <c r="S165" s="30" t="str">
        <f t="shared" si="12"/>
        <v>J_Garter238@hotmail.com.nl</v>
      </c>
      <c r="T165" s="12" t="b">
        <f t="shared" si="13"/>
        <v>0</v>
      </c>
      <c r="U165" s="12" t="str">
        <f>vlookup(A165,PersonAccounts!$A:$N,10,false)</f>
        <v>Netherlands</v>
      </c>
    </row>
    <row r="166">
      <c r="A166" s="6" t="s">
        <v>824</v>
      </c>
      <c r="B166" s="7" t="str">
        <f>vlookup(F166,'TEMP Data'!$M:$P,mod(G166,4)+1)</f>
        <v>Katherine</v>
      </c>
      <c r="C166" s="7" t="str">
        <f>VLOOKUP(A166 ,PersonAccounts!$A:$N,3)</f>
        <v>Perryn</v>
      </c>
      <c r="D166" s="7" t="str">
        <f t="shared" si="1"/>
        <v>Katherine_Perryn@yahoo.com.nl</v>
      </c>
      <c r="E166" s="7" t="str">
        <f t="shared" si="2"/>
        <v>KPerryn4@apple.com.nl</v>
      </c>
      <c r="F166" s="12" t="str">
        <f>VLOOKUP(A166 ,PersonAccounts!$A:$N,14)</f>
        <v>Katherine</v>
      </c>
      <c r="G166" s="29">
        <f t="shared" si="3"/>
        <v>8</v>
      </c>
      <c r="H166" s="12" t="str">
        <f>vlookup(A166,PersonAccounts!A:D,4)</f>
        <v>KPerryn8@gmail.com.nl</v>
      </c>
      <c r="I166" s="12" t="str">
        <f t="shared" si="4"/>
        <v>Katherine_</v>
      </c>
      <c r="J166" s="12" t="str">
        <f t="shared" si="5"/>
        <v>Perryn</v>
      </c>
      <c r="K166" s="12" t="str">
        <f>VLOOKUP(L166,'TEMP Data'!$E:$G,3)&amp;".com"&amp;vlookup($U166,'TEMP Data'!$A:$C,3)</f>
        <v>@yahoo.com.nl</v>
      </c>
      <c r="L166" s="29">
        <f t="shared" si="6"/>
        <v>9</v>
      </c>
      <c r="M166" s="29">
        <f t="shared" si="7"/>
        <v>164</v>
      </c>
      <c r="N166" s="12" t="str">
        <f t="shared" si="8"/>
        <v>K</v>
      </c>
      <c r="O166" s="12" t="str">
        <f t="shared" si="9"/>
        <v>Perryn4</v>
      </c>
      <c r="P166" s="12" t="str">
        <f>VLOOKUP(Q166,'TEMP Data'!$E:$G,3)&amp;".com"&amp;vlookup($U166,'TEMP Data'!$A:$C,3)</f>
        <v>@apple.com.nl</v>
      </c>
      <c r="Q166" s="29">
        <f t="shared" si="10"/>
        <v>4</v>
      </c>
      <c r="R166" s="29">
        <f t="shared" si="11"/>
        <v>4</v>
      </c>
      <c r="S166" s="30" t="str">
        <f t="shared" si="12"/>
        <v>KPerryn4@apple.com.nl</v>
      </c>
      <c r="T166" s="12" t="b">
        <f t="shared" si="13"/>
        <v>1</v>
      </c>
      <c r="U166" s="12" t="str">
        <f>vlookup(A166,PersonAccounts!$A:$N,10,false)</f>
        <v>Netherlands</v>
      </c>
    </row>
    <row r="167">
      <c r="A167" s="6" t="s">
        <v>828</v>
      </c>
      <c r="B167" s="7" t="str">
        <f>vlookup(F167,'TEMP Data'!$M:$P,mod(G167,4)+1)</f>
        <v>Kathryn</v>
      </c>
      <c r="C167" s="7" t="str">
        <f>VLOOKUP(A167 ,PersonAccounts!$A:$N,3)</f>
        <v>Asbury</v>
      </c>
      <c r="D167" s="7" t="str">
        <f t="shared" si="1"/>
        <v>Kathryn_Asbury@hotmail.com.rs</v>
      </c>
      <c r="E167" s="7" t="str">
        <f t="shared" si="2"/>
        <v>Kathryn__Asbury@hotmail.com.rs</v>
      </c>
      <c r="F167" s="12" t="str">
        <f>VLOOKUP(A167 ,PersonAccounts!$A:$N,14)</f>
        <v>Katherine</v>
      </c>
      <c r="G167" s="29">
        <f t="shared" si="3"/>
        <v>5</v>
      </c>
      <c r="H167" s="12" t="str">
        <f>vlookup(A167,PersonAccounts!A:D,4)</f>
        <v>KAsbury26@gmail.com.rs</v>
      </c>
      <c r="I167" s="12" t="str">
        <f t="shared" si="4"/>
        <v>Kathryn_</v>
      </c>
      <c r="J167" s="12" t="str">
        <f t="shared" si="5"/>
        <v>Asbury</v>
      </c>
      <c r="K167" s="12" t="str">
        <f>VLOOKUP(L167,'TEMP Data'!$E:$G,3)&amp;".com"&amp;vlookup($U167,'TEMP Data'!$A:$C,3)</f>
        <v>@hotmail.com.rs</v>
      </c>
      <c r="L167" s="29">
        <f t="shared" si="6"/>
        <v>7</v>
      </c>
      <c r="M167" s="29">
        <f t="shared" si="7"/>
        <v>241</v>
      </c>
      <c r="N167" s="12" t="str">
        <f t="shared" si="8"/>
        <v>Kathryn__</v>
      </c>
      <c r="O167" s="12" t="str">
        <f t="shared" si="9"/>
        <v>Asbury</v>
      </c>
      <c r="P167" s="12" t="str">
        <f>VLOOKUP(Q167,'TEMP Data'!$E:$G,3)&amp;".com"&amp;vlookup($U167,'TEMP Data'!$A:$C,3)</f>
        <v>@hotmail.com.rs</v>
      </c>
      <c r="Q167" s="29">
        <f t="shared" si="10"/>
        <v>170</v>
      </c>
      <c r="R167" s="29">
        <f t="shared" si="11"/>
        <v>2</v>
      </c>
      <c r="S167" s="30" t="str">
        <f t="shared" si="12"/>
        <v>Kathryn__Asbury@hotmail.com.rs</v>
      </c>
      <c r="T167" s="12" t="b">
        <f t="shared" si="13"/>
        <v>1</v>
      </c>
      <c r="U167" s="12" t="str">
        <f>vlookup(A167,PersonAccounts!$A:$N,10,false)</f>
        <v>Serbia</v>
      </c>
    </row>
    <row r="168">
      <c r="A168" s="6" t="s">
        <v>831</v>
      </c>
      <c r="B168" s="7" t="str">
        <f>vlookup(F168,'TEMP Data'!$M:$P,mod(G168,4)+1)</f>
        <v>Catherine</v>
      </c>
      <c r="C168" s="7" t="str">
        <f>VLOOKUP(A168 ,PersonAccounts!$A:$N,3)</f>
        <v>Ketteridge</v>
      </c>
      <c r="D168" s="7" t="str">
        <f t="shared" si="1"/>
        <v>Catherine_Ketteridge@hotmail.com.fr</v>
      </c>
      <c r="E168" s="7" t="str">
        <f t="shared" si="2"/>
        <v>KKetteridge133@apple.com.fr</v>
      </c>
      <c r="F168" s="12" t="str">
        <f>VLOOKUP(A168 ,PersonAccounts!$A:$N,14)</f>
        <v>Katherine</v>
      </c>
      <c r="G168" s="29">
        <f t="shared" si="3"/>
        <v>10</v>
      </c>
      <c r="H168" s="12" t="str">
        <f>vlookup(A168,PersonAccounts!A:D,4)</f>
        <v>KKetteridge133@apple.com.fr</v>
      </c>
      <c r="I168" s="12" t="str">
        <f t="shared" si="4"/>
        <v>Catherine_</v>
      </c>
      <c r="J168" s="12" t="str">
        <f t="shared" si="5"/>
        <v>Ketteridge</v>
      </c>
      <c r="K168" s="12" t="str">
        <f>VLOOKUP(L168,'TEMP Data'!$E:$G,3)&amp;".com"&amp;vlookup($U168,'TEMP Data'!$A:$C,3)</f>
        <v>@hotmail.com.fr</v>
      </c>
      <c r="L168" s="29">
        <f t="shared" si="6"/>
        <v>7</v>
      </c>
      <c r="M168" s="29">
        <f t="shared" si="7"/>
        <v>221</v>
      </c>
      <c r="N168" s="12" t="str">
        <f t="shared" si="8"/>
        <v>Catherine__</v>
      </c>
      <c r="O168" s="12" t="str">
        <f t="shared" si="9"/>
        <v>Ketteridge</v>
      </c>
      <c r="P168" s="12" t="str">
        <f>VLOOKUP(Q168,'TEMP Data'!$E:$G,3)&amp;".com"&amp;vlookup($U168,'TEMP Data'!$A:$C,3)</f>
        <v>@hotmail.com.fr</v>
      </c>
      <c r="Q168" s="29">
        <f t="shared" si="10"/>
        <v>34</v>
      </c>
      <c r="R168" s="29">
        <f t="shared" si="11"/>
        <v>3</v>
      </c>
      <c r="S168" s="30" t="str">
        <f t="shared" si="12"/>
        <v>Catherine__Ketteridge@hotmail.com.fr</v>
      </c>
      <c r="T168" s="12" t="b">
        <f t="shared" si="13"/>
        <v>0</v>
      </c>
      <c r="U168" s="12" t="str">
        <f>vlookup(A168,PersonAccounts!$A:$N,10,false)</f>
        <v>France</v>
      </c>
    </row>
    <row r="169">
      <c r="A169" s="6" t="s">
        <v>834</v>
      </c>
      <c r="B169" s="7" t="str">
        <f>vlookup(F169,'TEMP Data'!$M:$P,mod(G169,4)+1)</f>
        <v>Katherine</v>
      </c>
      <c r="C169" s="7" t="str">
        <f>VLOOKUP(A169 ,PersonAccounts!$A:$N,3)</f>
        <v>Stopforth</v>
      </c>
      <c r="D169" s="7" t="str">
        <f t="shared" si="1"/>
        <v>KStopforth202@apple.com.nl</v>
      </c>
      <c r="E169" s="7" t="str">
        <f t="shared" si="2"/>
        <v>Katherine_Stopforth@hotmail.com.nl</v>
      </c>
      <c r="F169" s="12" t="str">
        <f>VLOOKUP(A169 ,PersonAccounts!$A:$N,14)</f>
        <v>Katherine</v>
      </c>
      <c r="G169" s="29">
        <f t="shared" si="3"/>
        <v>8</v>
      </c>
      <c r="H169" s="12" t="str">
        <f>vlookup(A169,PersonAccounts!A:D,4)</f>
        <v>Katherine_Stopforth@hotmail.com.nl</v>
      </c>
      <c r="I169" s="12" t="str">
        <f t="shared" si="4"/>
        <v>K</v>
      </c>
      <c r="J169" s="12" t="str">
        <f t="shared" si="5"/>
        <v>Stopforth202</v>
      </c>
      <c r="K169" s="12" t="str">
        <f>VLOOKUP(L169,'TEMP Data'!$E:$G,3)&amp;".com"&amp;vlookup($U169,'TEMP Data'!$A:$C,3)</f>
        <v>@apple.com.nl</v>
      </c>
      <c r="L169" s="29">
        <f t="shared" si="6"/>
        <v>4</v>
      </c>
      <c r="M169" s="29">
        <f t="shared" si="7"/>
        <v>202</v>
      </c>
      <c r="N169" s="12" t="str">
        <f t="shared" si="8"/>
        <v>K_</v>
      </c>
      <c r="O169" s="12" t="str">
        <f t="shared" si="9"/>
        <v>Stopforth202</v>
      </c>
      <c r="P169" s="12" t="str">
        <f>VLOOKUP(Q169,'TEMP Data'!$E:$G,3)&amp;".com"&amp;vlookup($U169,'TEMP Data'!$A:$C,3)</f>
        <v>@hotmail.com.nl</v>
      </c>
      <c r="Q169" s="29">
        <f t="shared" si="10"/>
        <v>172</v>
      </c>
      <c r="R169" s="29">
        <f t="shared" si="11"/>
        <v>3</v>
      </c>
      <c r="S169" s="30" t="str">
        <f t="shared" si="12"/>
        <v>K_Stopforth202@hotmail.com.nl</v>
      </c>
      <c r="T169" s="12" t="b">
        <f t="shared" si="13"/>
        <v>0</v>
      </c>
      <c r="U169" s="12" t="str">
        <f>vlookup(A169,PersonAccounts!$A:$N,10,false)</f>
        <v>Netherlands</v>
      </c>
    </row>
    <row r="170">
      <c r="A170" s="6" t="s">
        <v>840</v>
      </c>
      <c r="B170" s="7" t="str">
        <f>vlookup(F170,'TEMP Data'!$M:$P,mod(G170,4)+1)</f>
        <v>Lili</v>
      </c>
      <c r="C170" s="7" t="str">
        <f>VLOOKUP(A170 ,PersonAccounts!$A:$N,3)</f>
        <v>Iacovides</v>
      </c>
      <c r="D170" s="7" t="str">
        <f t="shared" si="1"/>
        <v>Lili_Iacovides@aol.com.ru</v>
      </c>
      <c r="E170" s="7" t="str">
        <f t="shared" si="2"/>
        <v>Lili__Iacovides@hotmail.com.ru</v>
      </c>
      <c r="F170" s="12" t="str">
        <f>VLOOKUP(A170 ,PersonAccounts!$A:$N,14)</f>
        <v>Lily</v>
      </c>
      <c r="G170" s="29">
        <f t="shared" si="3"/>
        <v>2</v>
      </c>
      <c r="H170" s="12" t="str">
        <f>vlookup(A170,PersonAccounts!A:D,4)</f>
        <v>Lily_Iacovides@yahoo.com.ru</v>
      </c>
      <c r="I170" s="12" t="str">
        <f t="shared" si="4"/>
        <v>Lili_</v>
      </c>
      <c r="J170" s="12" t="str">
        <f t="shared" si="5"/>
        <v>Iacovides</v>
      </c>
      <c r="K170" s="12" t="str">
        <f>VLOOKUP(L170,'TEMP Data'!$E:$G,3)&amp;".com"&amp;vlookup($U170,'TEMP Data'!$A:$C,3)</f>
        <v>@aol.com.ru</v>
      </c>
      <c r="L170" s="29">
        <f t="shared" si="6"/>
        <v>6</v>
      </c>
      <c r="M170" s="29">
        <f t="shared" si="7"/>
        <v>241</v>
      </c>
      <c r="N170" s="12" t="str">
        <f t="shared" si="8"/>
        <v>Lili__</v>
      </c>
      <c r="O170" s="12" t="str">
        <f t="shared" si="9"/>
        <v>Iacovides</v>
      </c>
      <c r="P170" s="12" t="str">
        <f>VLOOKUP(Q170,'TEMP Data'!$E:$G,3)&amp;".com"&amp;vlookup($U170,'TEMP Data'!$A:$C,3)</f>
        <v>@hotmail.com.ru</v>
      </c>
      <c r="Q170" s="29">
        <f t="shared" si="10"/>
        <v>70</v>
      </c>
      <c r="R170" s="29">
        <f t="shared" si="11"/>
        <v>2</v>
      </c>
      <c r="S170" s="30" t="str">
        <f t="shared" si="12"/>
        <v>Lili__Iacovides@hotmail.com.ru</v>
      </c>
      <c r="T170" s="12" t="b">
        <f t="shared" si="13"/>
        <v>1</v>
      </c>
      <c r="U170" s="12" t="str">
        <f>vlookup(A170,PersonAccounts!$A:$N,10,false)</f>
        <v>Russia</v>
      </c>
    </row>
    <row r="171">
      <c r="A171" s="6" t="s">
        <v>844</v>
      </c>
      <c r="B171" s="7" t="str">
        <f>vlookup(F171,'TEMP Data'!$M:$P,mod(G171,4)+1)</f>
        <v>Lili</v>
      </c>
      <c r="C171" s="7" t="str">
        <f>VLOOKUP(A171 ,PersonAccounts!$A:$N,3)</f>
        <v>Coton</v>
      </c>
      <c r="D171" s="7" t="str">
        <f t="shared" si="1"/>
        <v>Lili_Coton@gmail.com.pl</v>
      </c>
      <c r="E171" s="7" t="str">
        <f t="shared" si="2"/>
        <v>LCoton226@yahoo.com.pl</v>
      </c>
      <c r="F171" s="12" t="str">
        <f>VLOOKUP(A171 ,PersonAccounts!$A:$N,14)</f>
        <v>Lily</v>
      </c>
      <c r="G171" s="29">
        <f t="shared" si="3"/>
        <v>6</v>
      </c>
      <c r="H171" s="12" t="str">
        <f>vlookup(A171,PersonAccounts!A:D,4)</f>
        <v>LCoton226@yahoo.com.pl</v>
      </c>
      <c r="I171" s="12" t="str">
        <f t="shared" si="4"/>
        <v>Lili_</v>
      </c>
      <c r="J171" s="12" t="str">
        <f t="shared" si="5"/>
        <v>Coton</v>
      </c>
      <c r="K171" s="12" t="str">
        <f>VLOOKUP(L171,'TEMP Data'!$E:$G,3)&amp;".com"&amp;vlookup($U171,'TEMP Data'!$A:$C,3)</f>
        <v>@gmail.com.pl</v>
      </c>
      <c r="L171" s="29">
        <f t="shared" si="6"/>
        <v>8</v>
      </c>
      <c r="M171" s="29">
        <f t="shared" si="7"/>
        <v>246</v>
      </c>
      <c r="N171" s="12" t="str">
        <f t="shared" si="8"/>
        <v>Lili__</v>
      </c>
      <c r="O171" s="12" t="str">
        <f t="shared" si="9"/>
        <v>Coton</v>
      </c>
      <c r="P171" s="12" t="str">
        <f>VLOOKUP(Q171,'TEMP Data'!$E:$G,3)&amp;".com"&amp;vlookup($U171,'TEMP Data'!$A:$C,3)</f>
        <v>@hotmail.com.pl</v>
      </c>
      <c r="Q171" s="29">
        <f t="shared" si="10"/>
        <v>56</v>
      </c>
      <c r="R171" s="29">
        <f t="shared" si="11"/>
        <v>4</v>
      </c>
      <c r="S171" s="30" t="str">
        <f t="shared" si="12"/>
        <v>Lili__Coton@hotmail.com.pl</v>
      </c>
      <c r="T171" s="12" t="b">
        <f t="shared" si="13"/>
        <v>0</v>
      </c>
      <c r="U171" s="12" t="str">
        <f>vlookup(A171,PersonAccounts!$A:$N,10,false)</f>
        <v>Poland</v>
      </c>
    </row>
    <row r="172">
      <c r="A172" s="6" t="s">
        <v>846</v>
      </c>
      <c r="B172" s="7" t="str">
        <f>vlookup(F172,'TEMP Data'!$M:$P,mod(G172,4)+1)</f>
        <v>Lillie</v>
      </c>
      <c r="C172" s="7" t="str">
        <f>VLOOKUP(A172 ,PersonAccounts!$A:$N,3)</f>
        <v>Feveryear</v>
      </c>
      <c r="D172" s="7" t="str">
        <f t="shared" si="1"/>
        <v>Lillie_Feveryear@gmail.com.ch</v>
      </c>
      <c r="E172" s="7" t="str">
        <f t="shared" si="2"/>
        <v>Lily_Feveryear@hotmail.com.ch</v>
      </c>
      <c r="F172" s="12" t="str">
        <f>VLOOKUP(A172 ,PersonAccounts!$A:$N,14)</f>
        <v>Lily</v>
      </c>
      <c r="G172" s="29">
        <f t="shared" si="3"/>
        <v>5</v>
      </c>
      <c r="H172" s="12" t="str">
        <f>vlookup(A172,PersonAccounts!A:D,4)</f>
        <v>Lily_Feveryear@hotmail.com.ch</v>
      </c>
      <c r="I172" s="12" t="str">
        <f t="shared" si="4"/>
        <v>Lillie_</v>
      </c>
      <c r="J172" s="12" t="str">
        <f t="shared" si="5"/>
        <v>Feveryear</v>
      </c>
      <c r="K172" s="12" t="str">
        <f>VLOOKUP(L172,'TEMP Data'!$E:$G,3)&amp;".com"&amp;vlookup($U172,'TEMP Data'!$A:$C,3)</f>
        <v>@gmail.com.ch</v>
      </c>
      <c r="L172" s="29">
        <f t="shared" si="6"/>
        <v>8</v>
      </c>
      <c r="M172" s="29">
        <f t="shared" si="7"/>
        <v>65</v>
      </c>
      <c r="N172" s="12" t="str">
        <f t="shared" si="8"/>
        <v>Lillie__</v>
      </c>
      <c r="O172" s="12" t="str">
        <f t="shared" si="9"/>
        <v>Feveryear</v>
      </c>
      <c r="P172" s="12" t="str">
        <f>VLOOKUP(Q172,'TEMP Data'!$E:$G,3)&amp;".com"&amp;vlookup($U172,'TEMP Data'!$A:$C,3)</f>
        <v>@hotmail.com.ch</v>
      </c>
      <c r="Q172" s="29">
        <f t="shared" si="10"/>
        <v>15</v>
      </c>
      <c r="R172" s="29">
        <f t="shared" si="11"/>
        <v>4</v>
      </c>
      <c r="S172" s="30" t="str">
        <f t="shared" si="12"/>
        <v>Lillie__Feveryear@hotmail.com.ch</v>
      </c>
      <c r="T172" s="12" t="b">
        <f t="shared" si="13"/>
        <v>0</v>
      </c>
      <c r="U172" s="12" t="str">
        <f>vlookup(A172,PersonAccounts!$A:$N,10,false)</f>
        <v>Switzerland</v>
      </c>
    </row>
    <row r="173">
      <c r="A173" s="6" t="s">
        <v>850</v>
      </c>
      <c r="B173" s="7" t="str">
        <f>vlookup(F173,'TEMP Data'!$M:$P,mod(G173,4)+1)</f>
        <v>Lili</v>
      </c>
      <c r="C173" s="7" t="str">
        <f>VLOOKUP(A173 ,PersonAccounts!$A:$N,3)</f>
        <v>O'Reilly</v>
      </c>
      <c r="D173" s="7" t="str">
        <f t="shared" si="1"/>
        <v>Lili_O'Reilly@yahoo.com</v>
      </c>
      <c r="E173" s="7" t="str">
        <f t="shared" si="2"/>
        <v>Lili__O'Reilly@hotmail.com</v>
      </c>
      <c r="F173" s="12" t="str">
        <f>VLOOKUP(A173 ,PersonAccounts!$A:$N,14)</f>
        <v>Lily</v>
      </c>
      <c r="G173" s="29">
        <f t="shared" si="3"/>
        <v>10</v>
      </c>
      <c r="H173" s="12" t="str">
        <f>vlookup(A173,PersonAccounts!A:D,4)</f>
        <v>LO'Reilly152@outlook.com</v>
      </c>
      <c r="I173" s="12" t="str">
        <f t="shared" si="4"/>
        <v>Lili_</v>
      </c>
      <c r="J173" s="12" t="str">
        <f t="shared" si="5"/>
        <v>O'Reilly</v>
      </c>
      <c r="K173" s="12" t="str">
        <f>VLOOKUP(L173,'TEMP Data'!$E:$G,3)&amp;".com"&amp;vlookup($U173,'TEMP Data'!$A:$C,3)</f>
        <v>@yahoo.com</v>
      </c>
      <c r="L173" s="29">
        <f t="shared" si="6"/>
        <v>9</v>
      </c>
      <c r="M173" s="29">
        <f t="shared" si="7"/>
        <v>183</v>
      </c>
      <c r="N173" s="12" t="str">
        <f t="shared" si="8"/>
        <v>Lili__</v>
      </c>
      <c r="O173" s="12" t="str">
        <f t="shared" si="9"/>
        <v>O'Reilly</v>
      </c>
      <c r="P173" s="12" t="str">
        <f>VLOOKUP(Q173,'TEMP Data'!$E:$G,3)&amp;".com"&amp;vlookup($U173,'TEMP Data'!$A:$C,3)</f>
        <v>@hotmail.com</v>
      </c>
      <c r="Q173" s="29">
        <f t="shared" si="10"/>
        <v>74</v>
      </c>
      <c r="R173" s="29">
        <f t="shared" si="11"/>
        <v>3</v>
      </c>
      <c r="S173" s="30" t="str">
        <f t="shared" si="12"/>
        <v>Lili__O'Reilly@hotmail.com</v>
      </c>
      <c r="T173" s="12" t="b">
        <f t="shared" si="13"/>
        <v>1</v>
      </c>
      <c r="U173" s="12" t="str">
        <f>vlookup(A173,PersonAccounts!$A:$N,10,false)</f>
        <v>United States</v>
      </c>
    </row>
    <row r="174">
      <c r="A174" s="6" t="s">
        <v>854</v>
      </c>
      <c r="B174" s="7" t="str">
        <f>vlookup(F174,'TEMP Data'!$M:$P,mod(G174,4)+1)</f>
        <v>Madyson</v>
      </c>
      <c r="C174" s="7" t="str">
        <f>VLOOKUP(A174 ,PersonAccounts!$A:$N,3)</f>
        <v>Huntley</v>
      </c>
      <c r="D174" s="7" t="str">
        <f t="shared" si="1"/>
        <v>MHuntley107@outlook.com</v>
      </c>
      <c r="E174" s="7" t="str">
        <f t="shared" si="2"/>
        <v/>
      </c>
      <c r="F174" s="12" t="str">
        <f>VLOOKUP(A174 ,PersonAccounts!$A:$N,14)</f>
        <v>Madison</v>
      </c>
      <c r="G174" s="29">
        <f t="shared" si="3"/>
        <v>7</v>
      </c>
      <c r="H174" s="12" t="str">
        <f>vlookup(A174,PersonAccounts!A:D,4)</f>
        <v>Madison_Huntley@hotmail.com</v>
      </c>
      <c r="I174" s="12" t="str">
        <f t="shared" si="4"/>
        <v>M</v>
      </c>
      <c r="J174" s="12" t="str">
        <f t="shared" si="5"/>
        <v>Huntley107</v>
      </c>
      <c r="K174" s="12" t="str">
        <f>VLOOKUP(L174,'TEMP Data'!$E:$G,3)&amp;".com"&amp;vlookup($U174,'TEMP Data'!$A:$C,3)</f>
        <v>@outlook.com</v>
      </c>
      <c r="L174" s="29">
        <f t="shared" si="6"/>
        <v>2</v>
      </c>
      <c r="M174" s="29">
        <f t="shared" si="7"/>
        <v>107</v>
      </c>
      <c r="N174" s="12" t="str">
        <f t="shared" si="8"/>
        <v>M_</v>
      </c>
      <c r="O174" s="12" t="str">
        <f t="shared" si="9"/>
        <v>Huntley107</v>
      </c>
      <c r="P174" s="12" t="str">
        <f>VLOOKUP(Q174,'TEMP Data'!$E:$G,3)&amp;".com"&amp;vlookup($U174,'TEMP Data'!$A:$C,3)</f>
        <v>@hotmail.com</v>
      </c>
      <c r="Q174" s="29">
        <f t="shared" si="10"/>
        <v>25</v>
      </c>
      <c r="R174" s="29">
        <f t="shared" si="11"/>
        <v>2</v>
      </c>
      <c r="S174" s="30" t="str">
        <f t="shared" si="12"/>
        <v>M_Huntley107@hotmail.com</v>
      </c>
      <c r="T174" s="12" t="b">
        <f t="shared" si="13"/>
        <v>0</v>
      </c>
      <c r="U174" s="12" t="str">
        <f>vlookup(A174,PersonAccounts!$A:$N,10,false)</f>
        <v>United States</v>
      </c>
    </row>
    <row r="175">
      <c r="A175" s="6" t="s">
        <v>859</v>
      </c>
      <c r="B175" s="7" t="str">
        <f>vlookup(F175,'TEMP Data'!$M:$P,mod(G175,4)+1)</f>
        <v>Madisyn</v>
      </c>
      <c r="C175" s="7" t="str">
        <f>VLOOKUP(A175 ,PersonAccounts!$A:$N,3)</f>
        <v>Knappitt</v>
      </c>
      <c r="D175" s="7" t="str">
        <f t="shared" si="1"/>
        <v>Madisyn_Knappitt@aol.com.it</v>
      </c>
      <c r="E175" s="7" t="str">
        <f t="shared" si="2"/>
        <v>Madison_Knappitt@hotmail.com.it</v>
      </c>
      <c r="F175" s="12" t="str">
        <f>VLOOKUP(A175 ,PersonAccounts!$A:$N,14)</f>
        <v>Madison</v>
      </c>
      <c r="G175" s="29">
        <f t="shared" si="3"/>
        <v>5</v>
      </c>
      <c r="H175" s="12" t="str">
        <f>vlookup(A175,PersonAccounts!A:D,4)</f>
        <v>Madison_Knappitt@hotmail.com.it</v>
      </c>
      <c r="I175" s="12" t="str">
        <f t="shared" si="4"/>
        <v>Madisyn_</v>
      </c>
      <c r="J175" s="12" t="str">
        <f t="shared" si="5"/>
        <v>Knappitt</v>
      </c>
      <c r="K175" s="12" t="str">
        <f>VLOOKUP(L175,'TEMP Data'!$E:$G,3)&amp;".com"&amp;vlookup($U175,'TEMP Data'!$A:$C,3)</f>
        <v>@aol.com.it</v>
      </c>
      <c r="L175" s="29">
        <f t="shared" si="6"/>
        <v>6</v>
      </c>
      <c r="M175" s="29">
        <f t="shared" si="7"/>
        <v>170</v>
      </c>
      <c r="N175" s="12" t="str">
        <f t="shared" si="8"/>
        <v>Madisyn__</v>
      </c>
      <c r="O175" s="12" t="str">
        <f t="shared" si="9"/>
        <v>Knappitt</v>
      </c>
      <c r="P175" s="12" t="str">
        <f>VLOOKUP(Q175,'TEMP Data'!$E:$G,3)&amp;".com"&amp;vlookup($U175,'TEMP Data'!$A:$C,3)</f>
        <v>@hotmail.com.it</v>
      </c>
      <c r="Q175" s="29">
        <f t="shared" si="10"/>
        <v>235</v>
      </c>
      <c r="R175" s="29">
        <f t="shared" si="11"/>
        <v>1</v>
      </c>
      <c r="S175" s="30" t="str">
        <f t="shared" si="12"/>
        <v>Madisyn__Knappitt@hotmail.com.it</v>
      </c>
      <c r="T175" s="12" t="b">
        <f t="shared" si="13"/>
        <v>0</v>
      </c>
      <c r="U175" s="12" t="str">
        <f>vlookup(A175,PersonAccounts!$A:$N,10,false)</f>
        <v>Italy</v>
      </c>
    </row>
    <row r="176">
      <c r="A176" s="6" t="s">
        <v>865</v>
      </c>
      <c r="B176" s="7" t="str">
        <f>vlookup(F176,'TEMP Data'!$M:$P,mod(G176,4)+1)</f>
        <v>Madisyn</v>
      </c>
      <c r="C176" s="7" t="str">
        <f>VLOOKUP(A176 ,PersonAccounts!$A:$N,3)</f>
        <v>Cast</v>
      </c>
      <c r="D176" s="7" t="str">
        <f t="shared" si="1"/>
        <v>Madisyn_Cast@hotmail.com.at</v>
      </c>
      <c r="E176" s="7" t="str">
        <f t="shared" si="2"/>
        <v>Madison_Cast@hotmail.com.at</v>
      </c>
      <c r="F176" s="12" t="str">
        <f>VLOOKUP(A176 ,PersonAccounts!$A:$N,14)</f>
        <v>Madison</v>
      </c>
      <c r="G176" s="29">
        <f t="shared" si="3"/>
        <v>5</v>
      </c>
      <c r="H176" s="12" t="str">
        <f>vlookup(A176,PersonAccounts!A:D,4)</f>
        <v>Madison_Cast@hotmail.com.at</v>
      </c>
      <c r="I176" s="12" t="str">
        <f t="shared" si="4"/>
        <v>Madisyn_</v>
      </c>
      <c r="J176" s="12" t="str">
        <f t="shared" si="5"/>
        <v>Cast</v>
      </c>
      <c r="K176" s="12" t="str">
        <f>VLOOKUP(L176,'TEMP Data'!$E:$G,3)&amp;".com"&amp;vlookup($U176,'TEMP Data'!$A:$C,3)</f>
        <v>@hotmail.com.at</v>
      </c>
      <c r="L176" s="29">
        <f t="shared" si="6"/>
        <v>7</v>
      </c>
      <c r="M176" s="29">
        <f t="shared" si="7"/>
        <v>47</v>
      </c>
      <c r="N176" s="12" t="str">
        <f t="shared" si="8"/>
        <v>Madisyn__</v>
      </c>
      <c r="O176" s="12" t="str">
        <f t="shared" si="9"/>
        <v>Cast</v>
      </c>
      <c r="P176" s="12" t="str">
        <f>VLOOKUP(Q176,'TEMP Data'!$E:$G,3)&amp;".com"&amp;vlookup($U176,'TEMP Data'!$A:$C,3)</f>
        <v>@hotmail.com.at</v>
      </c>
      <c r="Q176" s="29">
        <f t="shared" si="10"/>
        <v>244</v>
      </c>
      <c r="R176" s="29">
        <f t="shared" si="11"/>
        <v>3</v>
      </c>
      <c r="S176" s="30" t="str">
        <f t="shared" si="12"/>
        <v>Madisyn__Cast@hotmail.com.at</v>
      </c>
      <c r="T176" s="12" t="b">
        <f t="shared" si="13"/>
        <v>0</v>
      </c>
      <c r="U176" s="12" t="str">
        <f>vlookup(A176,PersonAccounts!$A:$N,10,false)</f>
        <v>Austria</v>
      </c>
    </row>
    <row r="177">
      <c r="A177" s="6" t="s">
        <v>868</v>
      </c>
      <c r="B177" s="7" t="str">
        <f>vlookup(F177,'TEMP Data'!$M:$P,mod(G177,4)+1)</f>
        <v>Madisyn</v>
      </c>
      <c r="C177" s="7" t="str">
        <f>VLOOKUP(A177 ,PersonAccounts!$A:$N,3)</f>
        <v>Ridler</v>
      </c>
      <c r="D177" s="7" t="str">
        <f t="shared" si="1"/>
        <v>MRidler200@outlook.com.at</v>
      </c>
      <c r="E177" s="7" t="str">
        <f t="shared" si="2"/>
        <v>MRidler16@yahoo.com.at</v>
      </c>
      <c r="F177" s="12" t="str">
        <f>VLOOKUP(A177 ,PersonAccounts!$A:$N,14)</f>
        <v>Madison</v>
      </c>
      <c r="G177" s="29">
        <f t="shared" si="3"/>
        <v>1</v>
      </c>
      <c r="H177" s="12" t="str">
        <f>vlookup(A177,PersonAccounts!A:D,4)</f>
        <v>MRidler16@yahoo.com.at</v>
      </c>
      <c r="I177" s="12" t="str">
        <f t="shared" si="4"/>
        <v>M</v>
      </c>
      <c r="J177" s="12" t="str">
        <f t="shared" si="5"/>
        <v>Ridler200</v>
      </c>
      <c r="K177" s="12" t="str">
        <f>VLOOKUP(L177,'TEMP Data'!$E:$G,3)&amp;".com"&amp;vlookup($U177,'TEMP Data'!$A:$C,3)</f>
        <v>@outlook.com.at</v>
      </c>
      <c r="L177" s="29">
        <f t="shared" si="6"/>
        <v>2</v>
      </c>
      <c r="M177" s="29">
        <f t="shared" si="7"/>
        <v>200</v>
      </c>
      <c r="N177" s="12" t="str">
        <f t="shared" si="8"/>
        <v>M_</v>
      </c>
      <c r="O177" s="12" t="str">
        <f t="shared" si="9"/>
        <v>Ridler200</v>
      </c>
      <c r="P177" s="12" t="str">
        <f>VLOOKUP(Q177,'TEMP Data'!$E:$G,3)&amp;".com"&amp;vlookup($U177,'TEMP Data'!$A:$C,3)</f>
        <v>@hotmail.com.at</v>
      </c>
      <c r="Q177" s="29">
        <f t="shared" si="10"/>
        <v>143</v>
      </c>
      <c r="R177" s="29">
        <f t="shared" si="11"/>
        <v>4</v>
      </c>
      <c r="S177" s="30" t="str">
        <f t="shared" si="12"/>
        <v>M_Ridler200@hotmail.com.at</v>
      </c>
      <c r="T177" s="12" t="b">
        <f t="shared" si="13"/>
        <v>0</v>
      </c>
      <c r="U177" s="12" t="str">
        <f>vlookup(A177,PersonAccounts!$A:$N,10,false)</f>
        <v>Austria</v>
      </c>
    </row>
    <row r="178">
      <c r="A178" s="6" t="s">
        <v>872</v>
      </c>
      <c r="B178" s="7" t="str">
        <f>vlookup(F178,'TEMP Data'!$M:$P,mod(G178,4)+1)</f>
        <v>Matthew</v>
      </c>
      <c r="C178" s="7" t="str">
        <f>VLOOKUP(A178 ,PersonAccounts!$A:$N,3)</f>
        <v>Balloch</v>
      </c>
      <c r="D178" s="7" t="str">
        <f t="shared" si="1"/>
        <v>Matthew_Balloch@aol.com.jp</v>
      </c>
      <c r="E178" s="7" t="str">
        <f t="shared" si="2"/>
        <v/>
      </c>
      <c r="F178" s="12" t="str">
        <f>VLOOKUP(A178 ,PersonAccounts!$A:$N,14)</f>
        <v>Matthew</v>
      </c>
      <c r="G178" s="29">
        <f t="shared" si="3"/>
        <v>8</v>
      </c>
      <c r="H178" s="12" t="str">
        <f>vlookup(A178,PersonAccounts!A:D,4)</f>
        <v>Matthew_Balloch@yahoo.com.jp</v>
      </c>
      <c r="I178" s="12" t="str">
        <f t="shared" si="4"/>
        <v>Matthew_</v>
      </c>
      <c r="J178" s="12" t="str">
        <f t="shared" si="5"/>
        <v>Balloch</v>
      </c>
      <c r="K178" s="12" t="str">
        <f>VLOOKUP(L178,'TEMP Data'!$E:$G,3)&amp;".com"&amp;vlookup($U178,'TEMP Data'!$A:$C,3)</f>
        <v>@aol.com.jp</v>
      </c>
      <c r="L178" s="29">
        <f t="shared" si="6"/>
        <v>6</v>
      </c>
      <c r="M178" s="29">
        <f t="shared" si="7"/>
        <v>136</v>
      </c>
      <c r="N178" s="12" t="str">
        <f t="shared" si="8"/>
        <v>Matthew__</v>
      </c>
      <c r="O178" s="12" t="str">
        <f t="shared" si="9"/>
        <v>Balloch</v>
      </c>
      <c r="P178" s="12" t="str">
        <f>VLOOKUP(Q178,'TEMP Data'!$E:$G,3)&amp;".com"&amp;vlookup($U178,'TEMP Data'!$A:$C,3)</f>
        <v>@hotmail.com.jp</v>
      </c>
      <c r="Q178" s="29">
        <f t="shared" si="10"/>
        <v>32</v>
      </c>
      <c r="R178" s="29">
        <f t="shared" si="11"/>
        <v>1</v>
      </c>
      <c r="S178" s="30" t="str">
        <f t="shared" si="12"/>
        <v>Matthew__Balloch@hotmail.com.jp</v>
      </c>
      <c r="T178" s="12" t="b">
        <f t="shared" si="13"/>
        <v>0</v>
      </c>
      <c r="U178" s="12" t="str">
        <f>vlookup(A178,PersonAccounts!$A:$N,10,false)</f>
        <v>Japan</v>
      </c>
    </row>
    <row r="179">
      <c r="A179" s="6" t="s">
        <v>876</v>
      </c>
      <c r="B179" s="7" t="str">
        <f>vlookup(F179,'TEMP Data'!$M:$P,mod(G179,4)+1)</f>
        <v>Matthieu</v>
      </c>
      <c r="C179" s="7" t="str">
        <f>VLOOKUP(A179 ,PersonAccounts!$A:$N,3)</f>
        <v>Bradwell</v>
      </c>
      <c r="D179" s="7" t="str">
        <f t="shared" si="1"/>
        <v>MBradwell34@apple.com.ru</v>
      </c>
      <c r="E179" s="7" t="str">
        <f t="shared" si="2"/>
        <v/>
      </c>
      <c r="F179" s="12" t="str">
        <f>VLOOKUP(A179 ,PersonAccounts!$A:$N,14)</f>
        <v>Matthew</v>
      </c>
      <c r="G179" s="29">
        <f t="shared" si="3"/>
        <v>6</v>
      </c>
      <c r="H179" s="12" t="str">
        <f>vlookup(A179,PersonAccounts!A:D,4)</f>
        <v>MBradwell173@apple.com.ru</v>
      </c>
      <c r="I179" s="12" t="str">
        <f t="shared" si="4"/>
        <v>M</v>
      </c>
      <c r="J179" s="12" t="str">
        <f t="shared" si="5"/>
        <v>Bradwell34</v>
      </c>
      <c r="K179" s="12" t="str">
        <f>VLOOKUP(L179,'TEMP Data'!$E:$G,3)&amp;".com"&amp;vlookup($U179,'TEMP Data'!$A:$C,3)</f>
        <v>@apple.com.ru</v>
      </c>
      <c r="L179" s="29">
        <f t="shared" si="6"/>
        <v>4</v>
      </c>
      <c r="M179" s="29">
        <f t="shared" si="7"/>
        <v>34</v>
      </c>
      <c r="N179" s="12" t="str">
        <f t="shared" si="8"/>
        <v>M_</v>
      </c>
      <c r="O179" s="12" t="str">
        <f t="shared" si="9"/>
        <v>Bradwell34</v>
      </c>
      <c r="P179" s="12" t="str">
        <f>VLOOKUP(Q179,'TEMP Data'!$E:$G,3)&amp;".com"&amp;vlookup($U179,'TEMP Data'!$A:$C,3)</f>
        <v>@hotmail.com.ru</v>
      </c>
      <c r="Q179" s="29">
        <f t="shared" si="10"/>
        <v>244</v>
      </c>
      <c r="R179" s="29">
        <f t="shared" si="11"/>
        <v>3</v>
      </c>
      <c r="S179" s="30" t="str">
        <f t="shared" si="12"/>
        <v>M_Bradwell34@hotmail.com.ru</v>
      </c>
      <c r="T179" s="12" t="b">
        <f t="shared" si="13"/>
        <v>0</v>
      </c>
      <c r="U179" s="12" t="str">
        <f>vlookup(A179,PersonAccounts!$A:$N,10,false)</f>
        <v>Russia</v>
      </c>
    </row>
    <row r="180">
      <c r="A180" s="6" t="s">
        <v>880</v>
      </c>
      <c r="B180" s="7" t="str">
        <f>vlookup(F180,'TEMP Data'!$M:$P,mod(G180,4)+1)</f>
        <v>Matthieu</v>
      </c>
      <c r="C180" s="7" t="str">
        <f>VLOOKUP(A180 ,PersonAccounts!$A:$N,3)</f>
        <v>Melland</v>
      </c>
      <c r="D180" s="7" t="str">
        <f t="shared" si="1"/>
        <v>Matthieu_Melland@gmail.com.ru</v>
      </c>
      <c r="E180" s="7" t="str">
        <f t="shared" si="2"/>
        <v/>
      </c>
      <c r="F180" s="12" t="str">
        <f>VLOOKUP(A180 ,PersonAccounts!$A:$N,14)</f>
        <v>Matthew</v>
      </c>
      <c r="G180" s="29">
        <f t="shared" si="3"/>
        <v>10</v>
      </c>
      <c r="H180" s="12" t="str">
        <f>vlookup(A180,PersonAccounts!A:D,4)</f>
        <v>Matthew_Melland@gmail.com.ru</v>
      </c>
      <c r="I180" s="12" t="str">
        <f t="shared" si="4"/>
        <v>Matthieu_</v>
      </c>
      <c r="J180" s="12" t="str">
        <f t="shared" si="5"/>
        <v>Melland</v>
      </c>
      <c r="K180" s="12" t="str">
        <f>VLOOKUP(L180,'TEMP Data'!$E:$G,3)&amp;".com"&amp;vlookup($U180,'TEMP Data'!$A:$C,3)</f>
        <v>@gmail.com.ru</v>
      </c>
      <c r="L180" s="29">
        <f t="shared" si="6"/>
        <v>8</v>
      </c>
      <c r="M180" s="29">
        <f t="shared" si="7"/>
        <v>126</v>
      </c>
      <c r="N180" s="12" t="str">
        <f t="shared" si="8"/>
        <v>Matthieu__</v>
      </c>
      <c r="O180" s="12" t="str">
        <f t="shared" si="9"/>
        <v>Melland</v>
      </c>
      <c r="P180" s="12" t="str">
        <f>VLOOKUP(Q180,'TEMP Data'!$E:$G,3)&amp;".com"&amp;vlookup($U180,'TEMP Data'!$A:$C,3)</f>
        <v>@hotmail.com.ru</v>
      </c>
      <c r="Q180" s="29">
        <f t="shared" si="10"/>
        <v>96</v>
      </c>
      <c r="R180" s="29">
        <f t="shared" si="11"/>
        <v>0</v>
      </c>
      <c r="S180" s="30" t="str">
        <f t="shared" si="12"/>
        <v>Matthieu__Melland@hotmail.com.ru</v>
      </c>
      <c r="T180" s="12" t="b">
        <f t="shared" si="13"/>
        <v>0</v>
      </c>
      <c r="U180" s="12" t="str">
        <f>vlookup(A180,PersonAccounts!$A:$N,10,false)</f>
        <v>Russia</v>
      </c>
    </row>
    <row r="181">
      <c r="A181" s="6" t="s">
        <v>884</v>
      </c>
      <c r="B181" s="7" t="str">
        <f>vlookup(F181,'TEMP Data'!$M:$P,mod(G181,4)+1)</f>
        <v>Matthieu</v>
      </c>
      <c r="C181" s="7" t="str">
        <f>VLOOKUP(A181 ,PersonAccounts!$A:$N,3)</f>
        <v>Beat</v>
      </c>
      <c r="D181" s="7" t="str">
        <f t="shared" si="1"/>
        <v>Matthieu_Beat@hotmail.com</v>
      </c>
      <c r="E181" s="7" t="str">
        <f t="shared" si="2"/>
        <v/>
      </c>
      <c r="F181" s="12" t="str">
        <f>VLOOKUP(A181 ,PersonAccounts!$A:$N,14)</f>
        <v>Matthew</v>
      </c>
      <c r="G181" s="29">
        <f t="shared" si="3"/>
        <v>2</v>
      </c>
      <c r="H181" s="12" t="str">
        <f>vlookup(A181,PersonAccounts!A:D,4)</f>
        <v>Matthew.Beat@mail.com</v>
      </c>
      <c r="I181" s="12" t="str">
        <f t="shared" si="4"/>
        <v>Matthieu_</v>
      </c>
      <c r="J181" s="12" t="str">
        <f t="shared" si="5"/>
        <v>Beat</v>
      </c>
      <c r="K181" s="12" t="str">
        <f>VLOOKUP(L181,'TEMP Data'!$E:$G,3)&amp;".com"&amp;vlookup($U181,'TEMP Data'!$A:$C,3)</f>
        <v>@hotmail.com</v>
      </c>
      <c r="L181" s="29">
        <f t="shared" si="6"/>
        <v>10</v>
      </c>
      <c r="M181" s="29">
        <f t="shared" si="7"/>
        <v>84</v>
      </c>
      <c r="N181" s="12" t="str">
        <f t="shared" si="8"/>
        <v>Matthieu__</v>
      </c>
      <c r="O181" s="12" t="str">
        <f t="shared" si="9"/>
        <v>Beat</v>
      </c>
      <c r="P181" s="12" t="str">
        <f>VLOOKUP(Q181,'TEMP Data'!$E:$G,3)&amp;".com"&amp;vlookup($U181,'TEMP Data'!$A:$C,3)</f>
        <v>@hotmail.com</v>
      </c>
      <c r="Q181" s="29">
        <f t="shared" si="10"/>
        <v>181</v>
      </c>
      <c r="R181" s="29">
        <f t="shared" si="11"/>
        <v>0</v>
      </c>
      <c r="S181" s="30" t="str">
        <f t="shared" si="12"/>
        <v>Matthieu__Beat@hotmail.com</v>
      </c>
      <c r="T181" s="12" t="b">
        <f t="shared" si="13"/>
        <v>0</v>
      </c>
      <c r="U181" s="12" t="str">
        <f>vlookup(A181,PersonAccounts!$A:$N,10,false)</f>
        <v>United States</v>
      </c>
    </row>
    <row r="182">
      <c r="A182" s="6" t="s">
        <v>887</v>
      </c>
      <c r="B182" s="7" t="str">
        <f>vlookup(F182,'TEMP Data'!$M:$P,mod(G182,4)+1)</f>
        <v>Mikael</v>
      </c>
      <c r="C182" s="7" t="str">
        <f>VLOOKUP(A182 ,PersonAccounts!$A:$N,3)</f>
        <v>Isherwood</v>
      </c>
      <c r="D182" s="7" t="str">
        <f t="shared" si="1"/>
        <v>MIsherwood151@gmail.com</v>
      </c>
      <c r="E182" s="7" t="str">
        <f t="shared" si="2"/>
        <v>MIsherwood144@gmail.com</v>
      </c>
      <c r="F182" s="12" t="str">
        <f>VLOOKUP(A182 ,PersonAccounts!$A:$N,14)</f>
        <v>Michael</v>
      </c>
      <c r="G182" s="29">
        <f t="shared" si="3"/>
        <v>9</v>
      </c>
      <c r="H182" s="12" t="str">
        <f>vlookup(A182,PersonAccounts!A:D,4)</f>
        <v>MIsherwood144@gmail.com</v>
      </c>
      <c r="I182" s="12" t="str">
        <f t="shared" si="4"/>
        <v>M</v>
      </c>
      <c r="J182" s="12" t="str">
        <f t="shared" si="5"/>
        <v>Isherwood151</v>
      </c>
      <c r="K182" s="12" t="str">
        <f>VLOOKUP(L182,'TEMP Data'!$E:$G,3)&amp;".com"&amp;vlookup($U182,'TEMP Data'!$A:$C,3)</f>
        <v>@gmail.com</v>
      </c>
      <c r="L182" s="29">
        <f t="shared" si="6"/>
        <v>1</v>
      </c>
      <c r="M182" s="29">
        <f t="shared" si="7"/>
        <v>151</v>
      </c>
      <c r="N182" s="12" t="str">
        <f t="shared" si="8"/>
        <v>M_</v>
      </c>
      <c r="O182" s="12" t="str">
        <f t="shared" si="9"/>
        <v>Isherwood151</v>
      </c>
      <c r="P182" s="12" t="str">
        <f>VLOOKUP(Q182,'TEMP Data'!$E:$G,3)&amp;".com"&amp;vlookup($U182,'TEMP Data'!$A:$C,3)</f>
        <v>@hotmail.com</v>
      </c>
      <c r="Q182" s="29">
        <f t="shared" si="10"/>
        <v>188</v>
      </c>
      <c r="R182" s="29">
        <f t="shared" si="11"/>
        <v>2</v>
      </c>
      <c r="S182" s="30" t="str">
        <f t="shared" si="12"/>
        <v>M_Isherwood151@hotmail.com</v>
      </c>
      <c r="T182" s="12" t="b">
        <f t="shared" si="13"/>
        <v>0</v>
      </c>
      <c r="U182" s="12" t="str">
        <f>vlookup(A182,PersonAccounts!$A:$N,10,false)</f>
        <v>United States</v>
      </c>
    </row>
    <row r="183">
      <c r="A183" s="6" t="s">
        <v>890</v>
      </c>
      <c r="B183" s="7" t="str">
        <f>vlookup(F183,'TEMP Data'!$M:$P,mod(G183,4)+1)</f>
        <v>Michal</v>
      </c>
      <c r="C183" s="7" t="str">
        <f>VLOOKUP(A183 ,PersonAccounts!$A:$N,3)</f>
        <v>Widdison</v>
      </c>
      <c r="D183" s="7" t="str">
        <f t="shared" si="1"/>
        <v>MWiddison115@apple.com.fr</v>
      </c>
      <c r="E183" s="7" t="str">
        <f t="shared" si="2"/>
        <v>Michael.Widdison@mail.com.fr</v>
      </c>
      <c r="F183" s="12" t="str">
        <f>VLOOKUP(A183 ,PersonAccounts!$A:$N,14)</f>
        <v>Michael</v>
      </c>
      <c r="G183" s="29">
        <f t="shared" si="3"/>
        <v>6</v>
      </c>
      <c r="H183" s="12" t="str">
        <f>vlookup(A183,PersonAccounts!A:D,4)</f>
        <v>Michael.Widdison@mail.com.fr</v>
      </c>
      <c r="I183" s="12" t="str">
        <f t="shared" si="4"/>
        <v>M</v>
      </c>
      <c r="J183" s="12" t="str">
        <f t="shared" si="5"/>
        <v>Widdison115</v>
      </c>
      <c r="K183" s="12" t="str">
        <f>VLOOKUP(L183,'TEMP Data'!$E:$G,3)&amp;".com"&amp;vlookup($U183,'TEMP Data'!$A:$C,3)</f>
        <v>@apple.com.fr</v>
      </c>
      <c r="L183" s="29">
        <f t="shared" si="6"/>
        <v>4</v>
      </c>
      <c r="M183" s="29">
        <f t="shared" si="7"/>
        <v>115</v>
      </c>
      <c r="N183" s="12" t="str">
        <f t="shared" si="8"/>
        <v>M_</v>
      </c>
      <c r="O183" s="12" t="str">
        <f t="shared" si="9"/>
        <v>Widdison115</v>
      </c>
      <c r="P183" s="12" t="str">
        <f>VLOOKUP(Q183,'TEMP Data'!$E:$G,3)&amp;".com"&amp;vlookup($U183,'TEMP Data'!$A:$C,3)</f>
        <v>@hotmail.com.fr</v>
      </c>
      <c r="Q183" s="29">
        <f t="shared" si="10"/>
        <v>21</v>
      </c>
      <c r="R183" s="29">
        <f t="shared" si="11"/>
        <v>4</v>
      </c>
      <c r="S183" s="30" t="str">
        <f t="shared" si="12"/>
        <v>M_Widdison115@hotmail.com.fr</v>
      </c>
      <c r="T183" s="12" t="b">
        <f t="shared" si="13"/>
        <v>0</v>
      </c>
      <c r="U183" s="12" t="str">
        <f>vlookup(A183,PersonAccounts!$A:$N,10,false)</f>
        <v>France</v>
      </c>
    </row>
    <row r="184">
      <c r="A184" s="6" t="s">
        <v>894</v>
      </c>
      <c r="B184" s="7" t="str">
        <f>vlookup(F184,'TEMP Data'!$M:$P,mod(G184,4)+1)</f>
        <v>Mikel</v>
      </c>
      <c r="C184" s="7" t="str">
        <f>VLOOKUP(A184 ,PersonAccounts!$A:$N,3)</f>
        <v>Walter</v>
      </c>
      <c r="D184" s="7" t="str">
        <f t="shared" si="1"/>
        <v>Mikel_Walter@aol.com.cz</v>
      </c>
      <c r="E184" s="7" t="str">
        <f t="shared" si="2"/>
        <v>Michael_Walter@hotmail.com.cz</v>
      </c>
      <c r="F184" s="12" t="str">
        <f>VLOOKUP(A184 ,PersonAccounts!$A:$N,14)</f>
        <v>Michael</v>
      </c>
      <c r="G184" s="29">
        <f t="shared" si="3"/>
        <v>3</v>
      </c>
      <c r="H184" s="12" t="str">
        <f>vlookup(A184,PersonAccounts!A:D,4)</f>
        <v>Michael_Walter@hotmail.com.cz</v>
      </c>
      <c r="I184" s="12" t="str">
        <f t="shared" si="4"/>
        <v>Mikel_</v>
      </c>
      <c r="J184" s="12" t="str">
        <f t="shared" si="5"/>
        <v>Walter</v>
      </c>
      <c r="K184" s="12" t="str">
        <f>VLOOKUP(L184,'TEMP Data'!$E:$G,3)&amp;".com"&amp;vlookup($U184,'TEMP Data'!$A:$C,3)</f>
        <v>@aol.com.cz</v>
      </c>
      <c r="L184" s="29">
        <f t="shared" si="6"/>
        <v>6</v>
      </c>
      <c r="M184" s="29">
        <f t="shared" si="7"/>
        <v>133</v>
      </c>
      <c r="N184" s="12" t="str">
        <f t="shared" si="8"/>
        <v>Mikel__</v>
      </c>
      <c r="O184" s="12" t="str">
        <f t="shared" si="9"/>
        <v>Walter</v>
      </c>
      <c r="P184" s="12" t="str">
        <f>VLOOKUP(Q184,'TEMP Data'!$E:$G,3)&amp;".com"&amp;vlookup($U184,'TEMP Data'!$A:$C,3)</f>
        <v>@hotmail.com.cz</v>
      </c>
      <c r="Q184" s="29">
        <f t="shared" si="10"/>
        <v>167</v>
      </c>
      <c r="R184" s="29">
        <f t="shared" si="11"/>
        <v>0</v>
      </c>
      <c r="S184" s="30" t="str">
        <f t="shared" si="12"/>
        <v>Mikel__Walter@hotmail.com.cz</v>
      </c>
      <c r="T184" s="12" t="b">
        <f t="shared" si="13"/>
        <v>0</v>
      </c>
      <c r="U184" s="12" t="str">
        <f>vlookup(A184,PersonAccounts!$A:$N,10,false)</f>
        <v>Czech Republic</v>
      </c>
    </row>
    <row r="185">
      <c r="A185" s="6" t="s">
        <v>897</v>
      </c>
      <c r="B185" s="7" t="str">
        <f>vlookup(F185,'TEMP Data'!$M:$P,mod(G185,4)+1)</f>
        <v>Mikael</v>
      </c>
      <c r="C185" s="7" t="str">
        <f>VLOOKUP(A185 ,PersonAccounts!$A:$N,3)</f>
        <v>Robottom</v>
      </c>
      <c r="D185" s="7" t="str">
        <f t="shared" si="1"/>
        <v>Mikael_Robottom@aol.com.es</v>
      </c>
      <c r="E185" s="7" t="str">
        <f t="shared" si="2"/>
        <v/>
      </c>
      <c r="F185" s="12" t="str">
        <f>VLOOKUP(A185 ,PersonAccounts!$A:$N,14)</f>
        <v>Michael</v>
      </c>
      <c r="G185" s="29">
        <f t="shared" si="3"/>
        <v>5</v>
      </c>
      <c r="H185" s="12" t="str">
        <f>vlookup(A185,PersonAccounts!A:D,4)</f>
        <v>Michael_Robottom@gmail.com.es</v>
      </c>
      <c r="I185" s="12" t="str">
        <f t="shared" si="4"/>
        <v>Mikael_</v>
      </c>
      <c r="J185" s="12" t="str">
        <f t="shared" si="5"/>
        <v>Robottom</v>
      </c>
      <c r="K185" s="12" t="str">
        <f>VLOOKUP(L185,'TEMP Data'!$E:$G,3)&amp;".com"&amp;vlookup($U185,'TEMP Data'!$A:$C,3)</f>
        <v>@aol.com.es</v>
      </c>
      <c r="L185" s="29">
        <f t="shared" si="6"/>
        <v>6</v>
      </c>
      <c r="M185" s="29">
        <f t="shared" si="7"/>
        <v>151</v>
      </c>
      <c r="N185" s="12" t="str">
        <f t="shared" si="8"/>
        <v>Mikael__</v>
      </c>
      <c r="O185" s="12" t="str">
        <f t="shared" si="9"/>
        <v>Robottom</v>
      </c>
      <c r="P185" s="12" t="str">
        <f>VLOOKUP(Q185,'TEMP Data'!$E:$G,3)&amp;".com"&amp;vlookup($U185,'TEMP Data'!$A:$C,3)</f>
        <v>@hotmail.com.es</v>
      </c>
      <c r="Q185" s="29">
        <f t="shared" si="10"/>
        <v>23</v>
      </c>
      <c r="R185" s="29">
        <f t="shared" si="11"/>
        <v>2</v>
      </c>
      <c r="S185" s="30" t="str">
        <f t="shared" si="12"/>
        <v>Mikael__Robottom@hotmail.com.es</v>
      </c>
      <c r="T185" s="12" t="b">
        <f t="shared" si="13"/>
        <v>0</v>
      </c>
      <c r="U185" s="12" t="str">
        <f>vlookup(A185,PersonAccounts!$A:$N,10,false)</f>
        <v>Spain</v>
      </c>
    </row>
    <row r="186">
      <c r="A186" s="6" t="s">
        <v>899</v>
      </c>
      <c r="B186" s="7" t="str">
        <f>vlookup(F186,'TEMP Data'!$M:$P,mod(G186,4)+1)</f>
        <v>Olyvia</v>
      </c>
      <c r="C186" s="7" t="str">
        <f>VLOOKUP(A186 ,PersonAccounts!$A:$N,3)</f>
        <v>Zuker</v>
      </c>
      <c r="D186" s="7" t="str">
        <f t="shared" si="1"/>
        <v>Olyvia_Zuker@yahoo.com.kr</v>
      </c>
      <c r="E186" s="7" t="str">
        <f t="shared" si="2"/>
        <v>OZuker245@outlook.com.kr</v>
      </c>
      <c r="F186" s="12" t="str">
        <f>VLOOKUP(A186 ,PersonAccounts!$A:$N,14)</f>
        <v>Olivia</v>
      </c>
      <c r="G186" s="29">
        <f t="shared" si="3"/>
        <v>5</v>
      </c>
      <c r="H186" s="12" t="str">
        <f>vlookup(A186,PersonAccounts!A:D,4)</f>
        <v>OZuker245@outlook.com.kr</v>
      </c>
      <c r="I186" s="12" t="str">
        <f t="shared" si="4"/>
        <v>Olyvia_</v>
      </c>
      <c r="J186" s="12" t="str">
        <f t="shared" si="5"/>
        <v>Zuker</v>
      </c>
      <c r="K186" s="12" t="str">
        <f>VLOOKUP(L186,'TEMP Data'!$E:$G,3)&amp;".com"&amp;vlookup($U186,'TEMP Data'!$A:$C,3)</f>
        <v>@yahoo.com.kr</v>
      </c>
      <c r="L186" s="29">
        <f t="shared" si="6"/>
        <v>9</v>
      </c>
      <c r="M186" s="29">
        <f t="shared" si="7"/>
        <v>224</v>
      </c>
      <c r="N186" s="12" t="str">
        <f t="shared" si="8"/>
        <v>Olyvia__</v>
      </c>
      <c r="O186" s="12" t="str">
        <f t="shared" si="9"/>
        <v>Zuker</v>
      </c>
      <c r="P186" s="12" t="str">
        <f>VLOOKUP(Q186,'TEMP Data'!$E:$G,3)&amp;".com"&amp;vlookup($U186,'TEMP Data'!$A:$C,3)</f>
        <v>@hotmail.com.kr</v>
      </c>
      <c r="Q186" s="29">
        <f t="shared" si="10"/>
        <v>60</v>
      </c>
      <c r="R186" s="29">
        <f t="shared" si="11"/>
        <v>4</v>
      </c>
      <c r="S186" s="30" t="str">
        <f t="shared" si="12"/>
        <v>Olyvia__Zuker@hotmail.com.kr</v>
      </c>
      <c r="T186" s="12" t="b">
        <f t="shared" si="13"/>
        <v>0</v>
      </c>
      <c r="U186" s="12" t="str">
        <f>vlookup(A186,PersonAccounts!$A:$N,10,false)</f>
        <v>South Korea</v>
      </c>
    </row>
    <row r="187">
      <c r="A187" s="6" t="s">
        <v>903</v>
      </c>
      <c r="B187" s="7" t="str">
        <f>vlookup(F187,'TEMP Data'!$M:$P,mod(G187,4)+1)</f>
        <v>Olivia</v>
      </c>
      <c r="C187" s="7" t="str">
        <f>VLOOKUP(A187 ,PersonAccounts!$A:$N,3)</f>
        <v>Haggarth</v>
      </c>
      <c r="D187" s="7" t="str">
        <f t="shared" si="1"/>
        <v>Olivia_Haggarth@hotmail.com.pl</v>
      </c>
      <c r="E187" s="7" t="str">
        <f t="shared" si="2"/>
        <v/>
      </c>
      <c r="F187" s="12" t="str">
        <f>VLOOKUP(A187 ,PersonAccounts!$A:$N,14)</f>
        <v>Olivia</v>
      </c>
      <c r="G187" s="29">
        <f t="shared" si="3"/>
        <v>4</v>
      </c>
      <c r="H187" s="12" t="str">
        <f>vlookup(A187,PersonAccounts!A:D,4)</f>
        <v>OHaggarth186@outlook.com.pl</v>
      </c>
      <c r="I187" s="12" t="str">
        <f t="shared" si="4"/>
        <v>Olivia_</v>
      </c>
      <c r="J187" s="12" t="str">
        <f t="shared" si="5"/>
        <v>Haggarth</v>
      </c>
      <c r="K187" s="12" t="str">
        <f>VLOOKUP(L187,'TEMP Data'!$E:$G,3)&amp;".com"&amp;vlookup($U187,'TEMP Data'!$A:$C,3)</f>
        <v>@hotmail.com.pl</v>
      </c>
      <c r="L187" s="29">
        <f t="shared" si="6"/>
        <v>10</v>
      </c>
      <c r="M187" s="29">
        <f t="shared" si="7"/>
        <v>26</v>
      </c>
      <c r="N187" s="12" t="str">
        <f t="shared" si="8"/>
        <v>Olivia__</v>
      </c>
      <c r="O187" s="12" t="str">
        <f t="shared" si="9"/>
        <v>Haggarth</v>
      </c>
      <c r="P187" s="12" t="str">
        <f>VLOOKUP(Q187,'TEMP Data'!$E:$G,3)&amp;".com"&amp;vlookup($U187,'TEMP Data'!$A:$C,3)</f>
        <v>@hotmail.com.pl</v>
      </c>
      <c r="Q187" s="29">
        <f t="shared" si="10"/>
        <v>112</v>
      </c>
      <c r="R187" s="29">
        <f t="shared" si="11"/>
        <v>4</v>
      </c>
      <c r="S187" s="30" t="str">
        <f t="shared" si="12"/>
        <v>Olivia__Haggarth@hotmail.com.pl</v>
      </c>
      <c r="T187" s="12" t="b">
        <f t="shared" si="13"/>
        <v>0</v>
      </c>
      <c r="U187" s="12" t="str">
        <f>vlookup(A187,PersonAccounts!$A:$N,10,false)</f>
        <v>Poland</v>
      </c>
    </row>
    <row r="188">
      <c r="A188" s="6" t="s">
        <v>907</v>
      </c>
      <c r="B188" s="7" t="str">
        <f>vlookup(F188,'TEMP Data'!$M:$P,mod(G188,4)+1)</f>
        <v>Alivia</v>
      </c>
      <c r="C188" s="7" t="str">
        <f>VLOOKUP(A188 ,PersonAccounts!$A:$N,3)</f>
        <v>Cardoo</v>
      </c>
      <c r="D188" s="7" t="str">
        <f t="shared" si="1"/>
        <v>Alivia_Cardoo@gmail.com.es</v>
      </c>
      <c r="E188" s="7" t="str">
        <f t="shared" si="2"/>
        <v/>
      </c>
      <c r="F188" s="12" t="str">
        <f>VLOOKUP(A188 ,PersonAccounts!$A:$N,14)</f>
        <v>Olivia</v>
      </c>
      <c r="G188" s="29">
        <f t="shared" si="3"/>
        <v>6</v>
      </c>
      <c r="H188" s="12" t="str">
        <f>vlookup(A188,PersonAccounts!A:D,4)</f>
        <v>Olivia_Cardoo@yahoo.com.es</v>
      </c>
      <c r="I188" s="12" t="str">
        <f t="shared" si="4"/>
        <v>Alivia_</v>
      </c>
      <c r="J188" s="12" t="str">
        <f t="shared" si="5"/>
        <v>Cardoo</v>
      </c>
      <c r="K188" s="12" t="str">
        <f>VLOOKUP(L188,'TEMP Data'!$E:$G,3)&amp;".com"&amp;vlookup($U188,'TEMP Data'!$A:$C,3)</f>
        <v>@gmail.com.es</v>
      </c>
      <c r="L188" s="29">
        <f t="shared" si="6"/>
        <v>8</v>
      </c>
      <c r="M188" s="29">
        <f t="shared" si="7"/>
        <v>110</v>
      </c>
      <c r="N188" s="12" t="str">
        <f t="shared" si="8"/>
        <v>Alivia__</v>
      </c>
      <c r="O188" s="12" t="str">
        <f t="shared" si="9"/>
        <v>Cardoo</v>
      </c>
      <c r="P188" s="12" t="str">
        <f>VLOOKUP(Q188,'TEMP Data'!$E:$G,3)&amp;".com"&amp;vlookup($U188,'TEMP Data'!$A:$C,3)</f>
        <v>@hotmail.com.es</v>
      </c>
      <c r="Q188" s="29">
        <f t="shared" si="10"/>
        <v>50</v>
      </c>
      <c r="R188" s="29">
        <f t="shared" si="11"/>
        <v>1</v>
      </c>
      <c r="S188" s="30" t="str">
        <f t="shared" si="12"/>
        <v>Alivia__Cardoo@hotmail.com.es</v>
      </c>
      <c r="T188" s="12" t="b">
        <f t="shared" si="13"/>
        <v>0</v>
      </c>
      <c r="U188" s="12" t="str">
        <f>vlookup(A188,PersonAccounts!$A:$N,10,false)</f>
        <v>Spain</v>
      </c>
    </row>
    <row r="189">
      <c r="A189" s="6" t="s">
        <v>911</v>
      </c>
      <c r="B189" s="7" t="str">
        <f>vlookup(F189,'TEMP Data'!$M:$P,mod(G189,4)+1)</f>
        <v>Alivia</v>
      </c>
      <c r="C189" s="7" t="str">
        <f>VLOOKUP(A189 ,PersonAccounts!$A:$N,3)</f>
        <v>Mustoo</v>
      </c>
      <c r="D189" s="7" t="str">
        <f t="shared" si="1"/>
        <v>AMustoo149@outlook.com</v>
      </c>
      <c r="E189" s="7" t="str">
        <f t="shared" si="2"/>
        <v>A_Mustoo149@hotmail.com</v>
      </c>
      <c r="F189" s="12" t="str">
        <f>VLOOKUP(A189 ,PersonAccounts!$A:$N,14)</f>
        <v>Olivia</v>
      </c>
      <c r="G189" s="29">
        <f t="shared" si="3"/>
        <v>6</v>
      </c>
      <c r="H189" s="12" t="str">
        <f>vlookup(A189,PersonAccounts!A:D,4)</f>
        <v>Olivia_Mustoo@hotmail.com</v>
      </c>
      <c r="I189" s="12" t="str">
        <f t="shared" si="4"/>
        <v>A</v>
      </c>
      <c r="J189" s="12" t="str">
        <f t="shared" si="5"/>
        <v>Mustoo149</v>
      </c>
      <c r="K189" s="12" t="str">
        <f>VLOOKUP(L189,'TEMP Data'!$E:$G,3)&amp;".com"&amp;vlookup($U189,'TEMP Data'!$A:$C,3)</f>
        <v>@outlook.com</v>
      </c>
      <c r="L189" s="29">
        <f t="shared" si="6"/>
        <v>2</v>
      </c>
      <c r="M189" s="29">
        <f t="shared" si="7"/>
        <v>149</v>
      </c>
      <c r="N189" s="12" t="str">
        <f t="shared" si="8"/>
        <v>A_</v>
      </c>
      <c r="O189" s="12" t="str">
        <f t="shared" si="9"/>
        <v>Mustoo149</v>
      </c>
      <c r="P189" s="12" t="str">
        <f>VLOOKUP(Q189,'TEMP Data'!$E:$G,3)&amp;".com"&amp;vlookup($U189,'TEMP Data'!$A:$C,3)</f>
        <v>@hotmail.com</v>
      </c>
      <c r="Q189" s="29">
        <f t="shared" si="10"/>
        <v>248</v>
      </c>
      <c r="R189" s="29">
        <f t="shared" si="11"/>
        <v>2</v>
      </c>
      <c r="S189" s="30" t="str">
        <f t="shared" si="12"/>
        <v>A_Mustoo149@hotmail.com</v>
      </c>
      <c r="T189" s="12" t="b">
        <f t="shared" si="13"/>
        <v>1</v>
      </c>
      <c r="U189" s="12" t="str">
        <f>vlookup(A189,PersonAccounts!$A:$N,10,false)</f>
        <v>United States</v>
      </c>
    </row>
    <row r="190">
      <c r="A190" s="6" t="s">
        <v>915</v>
      </c>
      <c r="B190" s="7" t="str">
        <f>vlookup(F190,'TEMP Data'!$M:$P,mod(G190,4)+1)</f>
        <v>Samuelito</v>
      </c>
      <c r="C190" s="7" t="str">
        <f>VLOOKUP(A190 ,PersonAccounts!$A:$N,3)</f>
        <v>Trowell</v>
      </c>
      <c r="D190" s="7" t="str">
        <f t="shared" si="1"/>
        <v>Samuelito_Trowell@hotmail.com</v>
      </c>
      <c r="E190" s="7" t="str">
        <f t="shared" si="2"/>
        <v>STrowell153@yahoo.com</v>
      </c>
      <c r="F190" s="12" t="str">
        <f>VLOOKUP(A190 ,PersonAccounts!$A:$N,14)</f>
        <v>Samuel</v>
      </c>
      <c r="G190" s="29">
        <f t="shared" si="3"/>
        <v>7</v>
      </c>
      <c r="H190" s="12" t="str">
        <f>vlookup(A190,PersonAccounts!A:D,4)</f>
        <v>STrowell153@yahoo.com</v>
      </c>
      <c r="I190" s="12" t="str">
        <f t="shared" si="4"/>
        <v>Samuelito_</v>
      </c>
      <c r="J190" s="12" t="str">
        <f t="shared" si="5"/>
        <v>Trowell</v>
      </c>
      <c r="K190" s="12" t="str">
        <f>VLOOKUP(L190,'TEMP Data'!$E:$G,3)&amp;".com"&amp;vlookup($U190,'TEMP Data'!$A:$C,3)</f>
        <v>@hotmail.com</v>
      </c>
      <c r="L190" s="29">
        <f t="shared" si="6"/>
        <v>7</v>
      </c>
      <c r="M190" s="29">
        <f t="shared" si="7"/>
        <v>98</v>
      </c>
      <c r="N190" s="12" t="str">
        <f t="shared" si="8"/>
        <v>Samuelito__</v>
      </c>
      <c r="O190" s="12" t="str">
        <f t="shared" si="9"/>
        <v>Trowell</v>
      </c>
      <c r="P190" s="12" t="str">
        <f>VLOOKUP(Q190,'TEMP Data'!$E:$G,3)&amp;".com"&amp;vlookup($U190,'TEMP Data'!$A:$C,3)</f>
        <v>@hotmail.com</v>
      </c>
      <c r="Q190" s="29">
        <f t="shared" si="10"/>
        <v>31</v>
      </c>
      <c r="R190" s="29">
        <f t="shared" si="11"/>
        <v>1</v>
      </c>
      <c r="S190" s="30" t="str">
        <f t="shared" si="12"/>
        <v>Samuelito__Trowell@hotmail.com</v>
      </c>
      <c r="T190" s="12" t="b">
        <f t="shared" si="13"/>
        <v>0</v>
      </c>
      <c r="U190" s="12" t="str">
        <f>vlookup(A190,PersonAccounts!$A:$N,10,false)</f>
        <v>United States</v>
      </c>
    </row>
    <row r="191">
      <c r="A191" s="6" t="s">
        <v>918</v>
      </c>
      <c r="B191" s="7" t="str">
        <f>vlookup(F191,'TEMP Data'!$M:$P,mod(G191,4)+1)</f>
        <v>Samuel</v>
      </c>
      <c r="C191" s="7" t="str">
        <f>VLOOKUP(A191 ,PersonAccounts!$A:$N,3)</f>
        <v>Luety</v>
      </c>
      <c r="D191" s="7" t="str">
        <f t="shared" si="1"/>
        <v>Samuel_Luety@aol.com.es</v>
      </c>
      <c r="E191" s="7" t="str">
        <f t="shared" si="2"/>
        <v/>
      </c>
      <c r="F191" s="12" t="str">
        <f>VLOOKUP(A191 ,PersonAccounts!$A:$N,14)</f>
        <v>Samuel</v>
      </c>
      <c r="G191" s="29">
        <f t="shared" si="3"/>
        <v>4</v>
      </c>
      <c r="H191" s="12" t="str">
        <f>vlookup(A191,PersonAccounts!A:D,4)</f>
        <v>Samuel_Luety@aol.com.es</v>
      </c>
      <c r="I191" s="12" t="str">
        <f t="shared" si="4"/>
        <v>Samuel_</v>
      </c>
      <c r="J191" s="12" t="str">
        <f t="shared" si="5"/>
        <v>Luety</v>
      </c>
      <c r="K191" s="12" t="str">
        <f>VLOOKUP(L191,'TEMP Data'!$E:$G,3)&amp;".com"&amp;vlookup($U191,'TEMP Data'!$A:$C,3)</f>
        <v>@aol.com.es</v>
      </c>
      <c r="L191" s="29">
        <f t="shared" si="6"/>
        <v>6</v>
      </c>
      <c r="M191" s="29">
        <f t="shared" si="7"/>
        <v>206</v>
      </c>
      <c r="N191" s="12" t="str">
        <f t="shared" si="8"/>
        <v>Samuel__</v>
      </c>
      <c r="O191" s="12" t="str">
        <f t="shared" si="9"/>
        <v>Luety</v>
      </c>
      <c r="P191" s="12" t="str">
        <f>VLOOKUP(Q191,'TEMP Data'!$E:$G,3)&amp;".com"&amp;vlookup($U191,'TEMP Data'!$A:$C,3)</f>
        <v>@hotmail.com.es</v>
      </c>
      <c r="Q191" s="29">
        <f t="shared" si="10"/>
        <v>183</v>
      </c>
      <c r="R191" s="29">
        <f t="shared" si="11"/>
        <v>2</v>
      </c>
      <c r="S191" s="30" t="str">
        <f t="shared" si="12"/>
        <v>Samuel__Luety@hotmail.com.es</v>
      </c>
      <c r="T191" s="12" t="b">
        <f t="shared" si="13"/>
        <v>0</v>
      </c>
      <c r="U191" s="12" t="str">
        <f>vlookup(A191,PersonAccounts!$A:$N,10,false)</f>
        <v>Spain</v>
      </c>
    </row>
    <row r="192">
      <c r="A192" s="6" t="s">
        <v>922</v>
      </c>
      <c r="B192" s="7" t="str">
        <f>vlookup(F192,'TEMP Data'!$M:$P,mod(G192,4)+1)</f>
        <v>Sam</v>
      </c>
      <c r="C192" s="7" t="str">
        <f>VLOOKUP(A192 ,PersonAccounts!$A:$N,3)</f>
        <v>Dumbrall</v>
      </c>
      <c r="D192" s="7" t="str">
        <f t="shared" si="1"/>
        <v>Sam_Dumbrall@aol.com</v>
      </c>
      <c r="E192" s="7" t="str">
        <f t="shared" si="2"/>
        <v/>
      </c>
      <c r="F192" s="12" t="str">
        <f>VLOOKUP(A192 ,PersonAccounts!$A:$N,14)</f>
        <v>Samuel</v>
      </c>
      <c r="G192" s="29">
        <f t="shared" si="3"/>
        <v>9</v>
      </c>
      <c r="H192" s="12" t="str">
        <f>vlookup(A192,PersonAccounts!A:D,4)</f>
        <v>SDumbrall239@yahoo.com</v>
      </c>
      <c r="I192" s="12" t="str">
        <f t="shared" si="4"/>
        <v>Sam_</v>
      </c>
      <c r="J192" s="12" t="str">
        <f t="shared" si="5"/>
        <v>Dumbrall</v>
      </c>
      <c r="K192" s="12" t="str">
        <f>VLOOKUP(L192,'TEMP Data'!$E:$G,3)&amp;".com"&amp;vlookup($U192,'TEMP Data'!$A:$C,3)</f>
        <v>@aol.com</v>
      </c>
      <c r="L192" s="29">
        <f t="shared" si="6"/>
        <v>6</v>
      </c>
      <c r="M192" s="29">
        <f t="shared" si="7"/>
        <v>80</v>
      </c>
      <c r="N192" s="12" t="str">
        <f t="shared" si="8"/>
        <v>Sam__</v>
      </c>
      <c r="O192" s="12" t="str">
        <f t="shared" si="9"/>
        <v>Dumbrall</v>
      </c>
      <c r="P192" s="12" t="str">
        <f>VLOOKUP(Q192,'TEMP Data'!$E:$G,3)&amp;".com"&amp;vlookup($U192,'TEMP Data'!$A:$C,3)</f>
        <v>@hotmail.com</v>
      </c>
      <c r="Q192" s="29">
        <f t="shared" si="10"/>
        <v>81</v>
      </c>
      <c r="R192" s="29">
        <f t="shared" si="11"/>
        <v>1</v>
      </c>
      <c r="S192" s="30" t="str">
        <f t="shared" si="12"/>
        <v>Sam__Dumbrall@hotmail.com</v>
      </c>
      <c r="T192" s="12" t="b">
        <f t="shared" si="13"/>
        <v>0</v>
      </c>
      <c r="U192" s="12" t="str">
        <f>vlookup(A192,PersonAccounts!$A:$N,10,false)</f>
        <v>United States</v>
      </c>
    </row>
    <row r="193">
      <c r="A193" s="6" t="s">
        <v>926</v>
      </c>
      <c r="B193" s="7" t="str">
        <f>vlookup(F193,'TEMP Data'!$M:$P,mod(G193,4)+1)</f>
        <v>Sam</v>
      </c>
      <c r="C193" s="7" t="str">
        <f>VLOOKUP(A193 ,PersonAccounts!$A:$N,3)</f>
        <v>Moppett</v>
      </c>
      <c r="D193" s="7" t="str">
        <f t="shared" si="1"/>
        <v>SMoppett230@yahoo.com.es</v>
      </c>
      <c r="E193" s="7" t="str">
        <f t="shared" si="2"/>
        <v>Samuel_Moppett@hotmail.com.es</v>
      </c>
      <c r="F193" s="12" t="str">
        <f>VLOOKUP(A193 ,PersonAccounts!$A:$N,14)</f>
        <v>Samuel</v>
      </c>
      <c r="G193" s="29">
        <f t="shared" si="3"/>
        <v>5</v>
      </c>
      <c r="H193" s="12" t="str">
        <f>vlookup(A193,PersonAccounts!A:D,4)</f>
        <v>Samuel_Moppett@hotmail.com.es</v>
      </c>
      <c r="I193" s="12" t="str">
        <f t="shared" si="4"/>
        <v>S</v>
      </c>
      <c r="J193" s="12" t="str">
        <f t="shared" si="5"/>
        <v>Moppett230</v>
      </c>
      <c r="K193" s="12" t="str">
        <f>VLOOKUP(L193,'TEMP Data'!$E:$G,3)&amp;".com"&amp;vlookup($U193,'TEMP Data'!$A:$C,3)</f>
        <v>@yahoo.com.es</v>
      </c>
      <c r="L193" s="29">
        <f t="shared" si="6"/>
        <v>3</v>
      </c>
      <c r="M193" s="29">
        <f t="shared" si="7"/>
        <v>230</v>
      </c>
      <c r="N193" s="12" t="str">
        <f t="shared" si="8"/>
        <v>S_</v>
      </c>
      <c r="O193" s="12" t="str">
        <f t="shared" si="9"/>
        <v>Moppett230</v>
      </c>
      <c r="P193" s="12" t="str">
        <f>VLOOKUP(Q193,'TEMP Data'!$E:$G,3)&amp;".com"&amp;vlookup($U193,'TEMP Data'!$A:$C,3)</f>
        <v>@hotmail.com.es</v>
      </c>
      <c r="Q193" s="29">
        <f t="shared" si="10"/>
        <v>229</v>
      </c>
      <c r="R193" s="29">
        <f t="shared" si="11"/>
        <v>1</v>
      </c>
      <c r="S193" s="30" t="str">
        <f t="shared" si="12"/>
        <v>S_Moppett230@hotmail.com.es</v>
      </c>
      <c r="T193" s="12" t="b">
        <f t="shared" si="13"/>
        <v>0</v>
      </c>
      <c r="U193" s="12" t="str">
        <f>vlookup(A193,PersonAccounts!$A:$N,10,false)</f>
        <v>Spain</v>
      </c>
    </row>
    <row r="194">
      <c r="A194" s="6" t="s">
        <v>929</v>
      </c>
      <c r="B194" s="7" t="str">
        <f>vlookup(F194,'TEMP Data'!$M:$P,mod(G194,4)+1)</f>
        <v>Sofiya</v>
      </c>
      <c r="C194" s="7" t="str">
        <f>VLOOKUP(A194 ,PersonAccounts!$A:$N,3)</f>
        <v>Beszant</v>
      </c>
      <c r="D194" s="7" t="str">
        <f t="shared" si="1"/>
        <v>SBeszant164@yahoo.com</v>
      </c>
      <c r="E194" s="7" t="str">
        <f t="shared" si="2"/>
        <v>S_Beszant164@hotmail.com</v>
      </c>
      <c r="F194" s="12" t="str">
        <f>VLOOKUP(A194 ,PersonAccounts!$A:$N,14)</f>
        <v>Sophia</v>
      </c>
      <c r="G194" s="29">
        <f t="shared" si="3"/>
        <v>3</v>
      </c>
      <c r="H194" s="12" t="str">
        <f>vlookup(A194,PersonAccounts!A:D,4)</f>
        <v>SBeszant189@apple.com</v>
      </c>
      <c r="I194" s="12" t="str">
        <f t="shared" si="4"/>
        <v>S</v>
      </c>
      <c r="J194" s="12" t="str">
        <f t="shared" si="5"/>
        <v>Beszant164</v>
      </c>
      <c r="K194" s="12" t="str">
        <f>VLOOKUP(L194,'TEMP Data'!$E:$G,3)&amp;".com"&amp;vlookup($U194,'TEMP Data'!$A:$C,3)</f>
        <v>@yahoo.com</v>
      </c>
      <c r="L194" s="29">
        <f t="shared" si="6"/>
        <v>3</v>
      </c>
      <c r="M194" s="29">
        <f t="shared" si="7"/>
        <v>164</v>
      </c>
      <c r="N194" s="12" t="str">
        <f t="shared" si="8"/>
        <v>S_</v>
      </c>
      <c r="O194" s="12" t="str">
        <f t="shared" si="9"/>
        <v>Beszant164</v>
      </c>
      <c r="P194" s="12" t="str">
        <f>VLOOKUP(Q194,'TEMP Data'!$E:$G,3)&amp;".com"&amp;vlookup($U194,'TEMP Data'!$A:$C,3)</f>
        <v>@hotmail.com</v>
      </c>
      <c r="Q194" s="29">
        <f t="shared" si="10"/>
        <v>26</v>
      </c>
      <c r="R194" s="29">
        <f t="shared" si="11"/>
        <v>4</v>
      </c>
      <c r="S194" s="30" t="str">
        <f t="shared" si="12"/>
        <v>S_Beszant164@hotmail.com</v>
      </c>
      <c r="T194" s="12" t="b">
        <f t="shared" si="13"/>
        <v>1</v>
      </c>
      <c r="U194" s="12" t="str">
        <f>vlookup(A194,PersonAccounts!$A:$N,10,false)</f>
        <v>USA</v>
      </c>
    </row>
    <row r="195">
      <c r="A195" s="6" t="s">
        <v>933</v>
      </c>
      <c r="B195" s="7" t="str">
        <f>vlookup(F195,'TEMP Data'!$M:$P,mod(G195,4)+1)</f>
        <v>Soffia</v>
      </c>
      <c r="C195" s="7" t="str">
        <f>VLOOKUP(A195 ,PersonAccounts!$A:$N,3)</f>
        <v>Presidey</v>
      </c>
      <c r="D195" s="7" t="str">
        <f t="shared" si="1"/>
        <v>Soffia.Presidey@mail.com</v>
      </c>
      <c r="E195" s="7" t="str">
        <f t="shared" si="2"/>
        <v>Soffia._Presidey@hotmail.com</v>
      </c>
      <c r="F195" s="12" t="str">
        <f>VLOOKUP(A195 ,PersonAccounts!$A:$N,14)</f>
        <v>Sophia</v>
      </c>
      <c r="G195" s="29">
        <f t="shared" si="3"/>
        <v>2</v>
      </c>
      <c r="H195" s="12" t="str">
        <f>vlookup(A195,PersonAccounts!A:D,4)</f>
        <v>Sophia.Presidey@mail.com</v>
      </c>
      <c r="I195" s="12" t="str">
        <f t="shared" si="4"/>
        <v>Soffia.</v>
      </c>
      <c r="J195" s="12" t="str">
        <f t="shared" si="5"/>
        <v>Presidey</v>
      </c>
      <c r="K195" s="12" t="str">
        <f>VLOOKUP(L195,'TEMP Data'!$E:$G,3)&amp;".com"&amp;vlookup($U195,'TEMP Data'!$A:$C,3)</f>
        <v>@mail.com</v>
      </c>
      <c r="L195" s="29">
        <f t="shared" si="6"/>
        <v>5</v>
      </c>
      <c r="M195" s="29">
        <f t="shared" si="7"/>
        <v>177</v>
      </c>
      <c r="N195" s="12" t="str">
        <f t="shared" si="8"/>
        <v>Soffia._</v>
      </c>
      <c r="O195" s="12" t="str">
        <f t="shared" si="9"/>
        <v>Presidey</v>
      </c>
      <c r="P195" s="12" t="str">
        <f>VLOOKUP(Q195,'TEMP Data'!$E:$G,3)&amp;".com"&amp;vlookup($U195,'TEMP Data'!$A:$C,3)</f>
        <v>@hotmail.com</v>
      </c>
      <c r="Q195" s="29">
        <f t="shared" si="10"/>
        <v>91</v>
      </c>
      <c r="R195" s="29">
        <f t="shared" si="11"/>
        <v>4</v>
      </c>
      <c r="S195" s="30" t="str">
        <f t="shared" si="12"/>
        <v>Soffia._Presidey@hotmail.com</v>
      </c>
      <c r="T195" s="12" t="b">
        <f t="shared" si="13"/>
        <v>1</v>
      </c>
      <c r="U195" s="12" t="str">
        <f>vlookup(A195,PersonAccounts!$A:$N,10,false)</f>
        <v>USA</v>
      </c>
    </row>
    <row r="196">
      <c r="A196" s="6" t="s">
        <v>937</v>
      </c>
      <c r="B196" s="7" t="str">
        <f>vlookup(F196,'TEMP Data'!$M:$P,mod(G196,4)+1)</f>
        <v>Sofia</v>
      </c>
      <c r="C196" s="7" t="str">
        <f>VLOOKUP(A196 ,PersonAccounts!$A:$N,3)</f>
        <v>Fooks</v>
      </c>
      <c r="D196" s="7" t="str">
        <f t="shared" si="1"/>
        <v>Sofia_Fooks@aol.com.se</v>
      </c>
      <c r="E196" s="7" t="str">
        <f t="shared" si="2"/>
        <v>Sofia__Fooks@hotmail.com.se</v>
      </c>
      <c r="F196" s="12" t="str">
        <f>VLOOKUP(A196 ,PersonAccounts!$A:$N,14)</f>
        <v>Sophia</v>
      </c>
      <c r="G196" s="29">
        <f t="shared" si="3"/>
        <v>5</v>
      </c>
      <c r="H196" s="12" t="str">
        <f>vlookup(A196,PersonAccounts!A:D,4)</f>
        <v>SFooks56@outlook.com.se</v>
      </c>
      <c r="I196" s="12" t="str">
        <f t="shared" si="4"/>
        <v>Sofia_</v>
      </c>
      <c r="J196" s="12" t="str">
        <f t="shared" si="5"/>
        <v>Fooks</v>
      </c>
      <c r="K196" s="12" t="str">
        <f>VLOOKUP(L196,'TEMP Data'!$E:$G,3)&amp;".com"&amp;vlookup($U196,'TEMP Data'!$A:$C,3)</f>
        <v>@aol.com.se</v>
      </c>
      <c r="L196" s="29">
        <f t="shared" si="6"/>
        <v>6</v>
      </c>
      <c r="M196" s="29">
        <f t="shared" si="7"/>
        <v>141</v>
      </c>
      <c r="N196" s="12" t="str">
        <f t="shared" si="8"/>
        <v>Sofia__</v>
      </c>
      <c r="O196" s="12" t="str">
        <f t="shared" si="9"/>
        <v>Fooks</v>
      </c>
      <c r="P196" s="12" t="str">
        <f>VLOOKUP(Q196,'TEMP Data'!$E:$G,3)&amp;".com"&amp;vlookup($U196,'TEMP Data'!$A:$C,3)</f>
        <v>@hotmail.com.se</v>
      </c>
      <c r="Q196" s="29">
        <f t="shared" si="10"/>
        <v>126</v>
      </c>
      <c r="R196" s="29">
        <f t="shared" si="11"/>
        <v>2</v>
      </c>
      <c r="S196" s="30" t="str">
        <f t="shared" si="12"/>
        <v>Sofia__Fooks@hotmail.com.se</v>
      </c>
      <c r="T196" s="12" t="b">
        <f t="shared" si="13"/>
        <v>1</v>
      </c>
      <c r="U196" s="12" t="str">
        <f>vlookup(A196,PersonAccounts!$A:$N,10,false)</f>
        <v>Sweden</v>
      </c>
    </row>
    <row r="197">
      <c r="A197" s="6" t="s">
        <v>941</v>
      </c>
      <c r="B197" s="7" t="str">
        <f>vlookup(F197,'TEMP Data'!$M:$P,mod(G197,4)+1)</f>
        <v>Sofia</v>
      </c>
      <c r="C197" s="7" t="str">
        <f>VLOOKUP(A197 ,PersonAccounts!$A:$N,3)</f>
        <v>Douris</v>
      </c>
      <c r="D197" s="7" t="str">
        <f t="shared" si="1"/>
        <v>Sofia.Douris@mail.com.ar</v>
      </c>
      <c r="E197" s="7" t="str">
        <f t="shared" si="2"/>
        <v/>
      </c>
      <c r="F197" s="12" t="str">
        <f>VLOOKUP(A197 ,PersonAccounts!$A:$N,14)</f>
        <v>Sophia</v>
      </c>
      <c r="G197" s="29">
        <f t="shared" si="3"/>
        <v>9</v>
      </c>
      <c r="H197" s="12" t="str">
        <f>vlookup(A197,PersonAccounts!A:D,4)</f>
        <v>Sophia_Douris@yahoo.com.ar</v>
      </c>
      <c r="I197" s="12" t="str">
        <f t="shared" si="4"/>
        <v>Sofia.</v>
      </c>
      <c r="J197" s="12" t="str">
        <f t="shared" si="5"/>
        <v>Douris</v>
      </c>
      <c r="K197" s="12" t="str">
        <f>VLOOKUP(L197,'TEMP Data'!$E:$G,3)&amp;".com"&amp;vlookup($U197,'TEMP Data'!$A:$C,3)</f>
        <v>@mail.com.ar</v>
      </c>
      <c r="L197" s="29">
        <f t="shared" si="6"/>
        <v>5</v>
      </c>
      <c r="M197" s="29">
        <f t="shared" si="7"/>
        <v>74</v>
      </c>
      <c r="N197" s="12" t="str">
        <f t="shared" si="8"/>
        <v>Sofia._</v>
      </c>
      <c r="O197" s="12" t="str">
        <f t="shared" si="9"/>
        <v>Douris</v>
      </c>
      <c r="P197" s="12" t="str">
        <f>VLOOKUP(Q197,'TEMP Data'!$E:$G,3)&amp;".com"&amp;vlookup($U197,'TEMP Data'!$A:$C,3)</f>
        <v>@hotmail.com.ar</v>
      </c>
      <c r="Q197" s="29">
        <f t="shared" si="10"/>
        <v>153</v>
      </c>
      <c r="R197" s="29">
        <f t="shared" si="11"/>
        <v>0</v>
      </c>
      <c r="S197" s="30" t="str">
        <f t="shared" si="12"/>
        <v>Sofia._Douris@hotmail.com.ar</v>
      </c>
      <c r="T197" s="12" t="b">
        <f t="shared" si="13"/>
        <v>0</v>
      </c>
      <c r="U197" s="12" t="str">
        <f>vlookup(A197,PersonAccounts!$A:$N,10,false)</f>
        <v>Argentina</v>
      </c>
    </row>
    <row r="198">
      <c r="A198" s="6" t="s">
        <v>944</v>
      </c>
      <c r="B198" s="7" t="str">
        <f>vlookup(F198,'TEMP Data'!$M:$P,mod(G198,4)+1)</f>
        <v>Willem</v>
      </c>
      <c r="C198" s="7" t="str">
        <f>VLOOKUP(A198 ,PersonAccounts!$A:$N,3)</f>
        <v>Jones</v>
      </c>
      <c r="D198" s="7" t="str">
        <f t="shared" si="1"/>
        <v>Willem.Jones@mail.com.kw</v>
      </c>
      <c r="E198" s="7" t="str">
        <f t="shared" si="2"/>
        <v>William_Jones@gmail.com.kw</v>
      </c>
      <c r="F198" s="12" t="str">
        <f>VLOOKUP(A198 ,PersonAccounts!$A:$N,14)</f>
        <v>William</v>
      </c>
      <c r="G198" s="29">
        <f t="shared" si="3"/>
        <v>2</v>
      </c>
      <c r="H198" s="12" t="str">
        <f>vlookup(A198,PersonAccounts!A:D,4)</f>
        <v>William_Jones@gmail.com.kw</v>
      </c>
      <c r="I198" s="12" t="str">
        <f t="shared" si="4"/>
        <v>Willem.</v>
      </c>
      <c r="J198" s="12" t="str">
        <f t="shared" si="5"/>
        <v>Jones</v>
      </c>
      <c r="K198" s="12" t="str">
        <f>VLOOKUP(L198,'TEMP Data'!$E:$G,3)&amp;".com"&amp;vlookup($U198,'TEMP Data'!$A:$C,3)</f>
        <v>@mail.com.kw</v>
      </c>
      <c r="L198" s="29">
        <f t="shared" si="6"/>
        <v>5</v>
      </c>
      <c r="M198" s="29">
        <f t="shared" si="7"/>
        <v>177</v>
      </c>
      <c r="N198" s="12" t="str">
        <f t="shared" si="8"/>
        <v>Willem._</v>
      </c>
      <c r="O198" s="12" t="str">
        <f t="shared" si="9"/>
        <v>Jones</v>
      </c>
      <c r="P198" s="12" t="str">
        <f>VLOOKUP(Q198,'TEMP Data'!$E:$G,3)&amp;".com"&amp;vlookup($U198,'TEMP Data'!$A:$C,3)</f>
        <v>@hotmail.com.kw</v>
      </c>
      <c r="Q198" s="29">
        <f t="shared" si="10"/>
        <v>189</v>
      </c>
      <c r="R198" s="29">
        <f t="shared" si="11"/>
        <v>2</v>
      </c>
      <c r="S198" s="30" t="str">
        <f t="shared" si="12"/>
        <v>Willem._Jones@hotmail.com.kw</v>
      </c>
      <c r="T198" s="12" t="b">
        <f t="shared" si="13"/>
        <v>0</v>
      </c>
      <c r="U198" s="12" t="str">
        <f>vlookup(A198,PersonAccounts!$A:$N,10,false)</f>
        <v>Kuwait</v>
      </c>
    </row>
    <row r="199">
      <c r="A199" s="6" t="s">
        <v>948</v>
      </c>
      <c r="B199" s="7" t="str">
        <f>vlookup(F199,'TEMP Data'!$M:$P,mod(G199,4)+1)</f>
        <v>Willem</v>
      </c>
      <c r="C199" s="7" t="str">
        <f>VLOOKUP(A199 ,PersonAccounts!$A:$N,3)</f>
        <v>Gabitis</v>
      </c>
      <c r="D199" s="7" t="str">
        <f t="shared" si="1"/>
        <v>WGabitis249@gmail.com.se</v>
      </c>
      <c r="E199" s="7" t="str">
        <f t="shared" si="2"/>
        <v>WGabitis155@outlook.com.se</v>
      </c>
      <c r="F199" s="12" t="str">
        <f>VLOOKUP(A199 ,PersonAccounts!$A:$N,14)</f>
        <v>William</v>
      </c>
      <c r="G199" s="29">
        <f t="shared" si="3"/>
        <v>10</v>
      </c>
      <c r="H199" s="12" t="str">
        <f>vlookup(A199,PersonAccounts!A:D,4)</f>
        <v>WGabitis155@outlook.com.se</v>
      </c>
      <c r="I199" s="12" t="str">
        <f t="shared" si="4"/>
        <v>W</v>
      </c>
      <c r="J199" s="12" t="str">
        <f t="shared" si="5"/>
        <v>Gabitis249</v>
      </c>
      <c r="K199" s="12" t="str">
        <f>VLOOKUP(L199,'TEMP Data'!$E:$G,3)&amp;".com"&amp;vlookup($U199,'TEMP Data'!$A:$C,3)</f>
        <v>@gmail.com.se</v>
      </c>
      <c r="L199" s="29">
        <f t="shared" si="6"/>
        <v>1</v>
      </c>
      <c r="M199" s="29">
        <f t="shared" si="7"/>
        <v>249</v>
      </c>
      <c r="N199" s="12" t="str">
        <f t="shared" si="8"/>
        <v>W_</v>
      </c>
      <c r="O199" s="12" t="str">
        <f t="shared" si="9"/>
        <v>Gabitis249</v>
      </c>
      <c r="P199" s="12" t="str">
        <f>VLOOKUP(Q199,'TEMP Data'!$E:$G,3)&amp;".com"&amp;vlookup($U199,'TEMP Data'!$A:$C,3)</f>
        <v>@hotmail.com.se</v>
      </c>
      <c r="Q199" s="29">
        <f t="shared" si="10"/>
        <v>128</v>
      </c>
      <c r="R199" s="29">
        <f t="shared" si="11"/>
        <v>3</v>
      </c>
      <c r="S199" s="30" t="str">
        <f t="shared" si="12"/>
        <v>W_Gabitis249@hotmail.com.se</v>
      </c>
      <c r="T199" s="12" t="b">
        <f t="shared" si="13"/>
        <v>0</v>
      </c>
      <c r="U199" s="12" t="str">
        <f>vlookup(A199,PersonAccounts!$A:$N,10,false)</f>
        <v>Sweden</v>
      </c>
    </row>
    <row r="200">
      <c r="A200" s="6" t="s">
        <v>952</v>
      </c>
      <c r="B200" s="7" t="str">
        <f>vlookup(F200,'TEMP Data'!$M:$P,mod(G200,4)+1)</f>
        <v>Will</v>
      </c>
      <c r="C200" s="7" t="str">
        <f>VLOOKUP(A200 ,PersonAccounts!$A:$N,3)</f>
        <v>Gynni</v>
      </c>
      <c r="D200" s="7" t="str">
        <f t="shared" si="1"/>
        <v>WGynni247@apple.com.ca</v>
      </c>
      <c r="E200" s="7" t="str">
        <f t="shared" si="2"/>
        <v>W_Gynni247@hotmail.com.ca</v>
      </c>
      <c r="F200" s="12" t="str">
        <f>VLOOKUP(A200 ,PersonAccounts!$A:$N,14)</f>
        <v>William</v>
      </c>
      <c r="G200" s="29">
        <f t="shared" si="3"/>
        <v>1</v>
      </c>
      <c r="H200" s="12" t="str">
        <f>vlookup(A200,PersonAccounts!A:D,4)</f>
        <v>William_Gynni@hotmail.com.ca</v>
      </c>
      <c r="I200" s="12" t="str">
        <f t="shared" si="4"/>
        <v>W</v>
      </c>
      <c r="J200" s="12" t="str">
        <f t="shared" si="5"/>
        <v>Gynni247</v>
      </c>
      <c r="K200" s="12" t="str">
        <f>VLOOKUP(L200,'TEMP Data'!$E:$G,3)&amp;".com"&amp;vlookup($U200,'TEMP Data'!$A:$C,3)</f>
        <v>@apple.com.ca</v>
      </c>
      <c r="L200" s="29">
        <f t="shared" si="6"/>
        <v>4</v>
      </c>
      <c r="M200" s="29">
        <f t="shared" si="7"/>
        <v>247</v>
      </c>
      <c r="N200" s="12" t="str">
        <f t="shared" si="8"/>
        <v>W_</v>
      </c>
      <c r="O200" s="12" t="str">
        <f t="shared" si="9"/>
        <v>Gynni247</v>
      </c>
      <c r="P200" s="12" t="str">
        <f>VLOOKUP(Q200,'TEMP Data'!$E:$G,3)&amp;".com"&amp;vlookup($U200,'TEMP Data'!$A:$C,3)</f>
        <v>@hotmail.com.ca</v>
      </c>
      <c r="Q200" s="29">
        <f t="shared" si="10"/>
        <v>246</v>
      </c>
      <c r="R200" s="29">
        <f t="shared" si="11"/>
        <v>4</v>
      </c>
      <c r="S200" s="30" t="str">
        <f t="shared" si="12"/>
        <v>W_Gynni247@hotmail.com.ca</v>
      </c>
      <c r="T200" s="12" t="b">
        <f t="shared" si="13"/>
        <v>1</v>
      </c>
      <c r="U200" s="12" t="str">
        <f>vlookup(A200,PersonAccounts!$A:$N,10,false)</f>
        <v>Canada</v>
      </c>
    </row>
    <row r="201">
      <c r="A201" s="6" t="s">
        <v>956</v>
      </c>
      <c r="B201" s="7" t="str">
        <f>vlookup(F201,'TEMP Data'!$M:$P,mod(G201,4)+1)</f>
        <v>Will</v>
      </c>
      <c r="C201" s="7" t="str">
        <f>VLOOKUP(A201 ,PersonAccounts!$A:$N,3)</f>
        <v>Dewick</v>
      </c>
      <c r="D201" s="7" t="str">
        <f t="shared" si="1"/>
        <v>Will_Dewick@hotmail.com</v>
      </c>
      <c r="E201" s="7" t="str">
        <f t="shared" si="2"/>
        <v/>
      </c>
      <c r="F201" s="12" t="str">
        <f>VLOOKUP(A201 ,PersonAccounts!$A:$N,14)</f>
        <v>William</v>
      </c>
      <c r="G201" s="29">
        <f t="shared" si="3"/>
        <v>1</v>
      </c>
      <c r="H201" s="12" t="str">
        <f>vlookup(A201,PersonAccounts!A:D,4)</f>
        <v>William_Dewick@yahoo.com</v>
      </c>
      <c r="I201" s="12" t="str">
        <f t="shared" si="4"/>
        <v>Will_</v>
      </c>
      <c r="J201" s="12" t="str">
        <f t="shared" si="5"/>
        <v>Dewick</v>
      </c>
      <c r="K201" s="12" t="str">
        <f>VLOOKUP(L201,'TEMP Data'!$E:$G,3)&amp;".com"&amp;vlookup($U201,'TEMP Data'!$A:$C,3)</f>
        <v>@hotmail.com</v>
      </c>
      <c r="L201" s="29">
        <f t="shared" si="6"/>
        <v>10</v>
      </c>
      <c r="M201" s="29">
        <f t="shared" si="7"/>
        <v>35</v>
      </c>
      <c r="N201" s="12" t="str">
        <f t="shared" si="8"/>
        <v>Will__</v>
      </c>
      <c r="O201" s="12" t="str">
        <f t="shared" si="9"/>
        <v>Dewick</v>
      </c>
      <c r="P201" s="12" t="str">
        <f>VLOOKUP(Q201,'TEMP Data'!$E:$G,3)&amp;".com"&amp;vlookup($U201,'TEMP Data'!$A:$C,3)</f>
        <v>@hotmail.com</v>
      </c>
      <c r="Q201" s="29">
        <f t="shared" si="10"/>
        <v>95</v>
      </c>
      <c r="R201" s="29">
        <f t="shared" si="11"/>
        <v>3</v>
      </c>
      <c r="S201" s="30" t="str">
        <f t="shared" si="12"/>
        <v>Will__Dewick@hotmail.com</v>
      </c>
      <c r="T201" s="12" t="b">
        <f t="shared" si="13"/>
        <v>0</v>
      </c>
      <c r="U201" s="12" t="str">
        <f>vlookup(A201,PersonAccounts!$A:$N,10,false)</f>
        <v>United States</v>
      </c>
    </row>
    <row r="202">
      <c r="A202" s="6" t="s">
        <v>960</v>
      </c>
      <c r="B202" s="7" t="str">
        <f>vlookup(F202,'TEMP Data'!$M:$P,mod(G202,4)+1)</f>
        <v>Abigale</v>
      </c>
      <c r="C202" s="7" t="str">
        <f>VLOOKUP(A202 ,PersonAccounts!$A:$N,3)</f>
        <v>Goodley</v>
      </c>
      <c r="D202" s="7" t="str">
        <f t="shared" si="1"/>
        <v>AGoodley46@gmail.com.pt</v>
      </c>
      <c r="E202" s="7" t="str">
        <f t="shared" si="2"/>
        <v>A_Goodley46@hotmail.com.pt</v>
      </c>
      <c r="F202" s="12" t="str">
        <f>VLOOKUP(A202 ,PersonAccounts!$A:$N,14)</f>
        <v>Abigail</v>
      </c>
      <c r="G202" s="29">
        <f t="shared" si="3"/>
        <v>1</v>
      </c>
      <c r="H202" s="12" t="str">
        <f>vlookup(A202,PersonAccounts!A:D,4)</f>
        <v>Abigail_Goodley@aol.com.pt</v>
      </c>
      <c r="I202" s="12" t="str">
        <f t="shared" si="4"/>
        <v>A</v>
      </c>
      <c r="J202" s="12" t="str">
        <f t="shared" si="5"/>
        <v>Goodley46</v>
      </c>
      <c r="K202" s="12" t="str">
        <f>VLOOKUP(L202,'TEMP Data'!$E:$G,3)&amp;".com"&amp;vlookup($U202,'TEMP Data'!$A:$C,3)</f>
        <v>@gmail.com.pt</v>
      </c>
      <c r="L202" s="29">
        <f t="shared" si="6"/>
        <v>1</v>
      </c>
      <c r="M202" s="29">
        <f t="shared" si="7"/>
        <v>46</v>
      </c>
      <c r="N202" s="12" t="str">
        <f t="shared" si="8"/>
        <v>A_</v>
      </c>
      <c r="O202" s="12" t="str">
        <f t="shared" si="9"/>
        <v>Goodley46</v>
      </c>
      <c r="P202" s="12" t="str">
        <f>VLOOKUP(Q202,'TEMP Data'!$E:$G,3)&amp;".com"&amp;vlookup($U202,'TEMP Data'!$A:$C,3)</f>
        <v>@hotmail.com.pt</v>
      </c>
      <c r="Q202" s="29">
        <f t="shared" si="10"/>
        <v>26</v>
      </c>
      <c r="R202" s="29">
        <f t="shared" si="11"/>
        <v>0</v>
      </c>
      <c r="S202" s="30" t="str">
        <f t="shared" si="12"/>
        <v>A_Goodley46@hotmail.com.pt</v>
      </c>
      <c r="T202" s="12" t="b">
        <f t="shared" si="13"/>
        <v>1</v>
      </c>
      <c r="U202" s="12" t="str">
        <f>vlookup(A202,PersonAccounts!$A:$N,10,false)</f>
        <v>Portugal</v>
      </c>
    </row>
    <row r="203">
      <c r="A203" s="6" t="s">
        <v>965</v>
      </c>
      <c r="B203" s="7" t="str">
        <f>vlookup(F203,'TEMP Data'!$M:$P,mod(G203,4)+1)</f>
        <v>Abigale</v>
      </c>
      <c r="C203" s="7" t="str">
        <f>VLOOKUP(A203 ,PersonAccounts!$A:$N,3)</f>
        <v>Cinnamond</v>
      </c>
      <c r="D203" s="7" t="str">
        <f t="shared" si="1"/>
        <v>Abigale_Cinnamond@aol.com.pt</v>
      </c>
      <c r="E203" s="7" t="str">
        <f t="shared" si="2"/>
        <v>Abigale__Cinnamond@hotmail.com.pt</v>
      </c>
      <c r="F203" s="12" t="str">
        <f>VLOOKUP(A203 ,PersonAccounts!$A:$N,14)</f>
        <v>Abigail</v>
      </c>
      <c r="G203" s="29">
        <f t="shared" si="3"/>
        <v>5</v>
      </c>
      <c r="H203" s="12" t="str">
        <f>vlookup(A203,PersonAccounts!A:D,4)</f>
        <v>Abigail_Cinnamond@gmail.com.pt</v>
      </c>
      <c r="I203" s="12" t="str">
        <f t="shared" si="4"/>
        <v>Abigale_</v>
      </c>
      <c r="J203" s="12" t="str">
        <f t="shared" si="5"/>
        <v>Cinnamond</v>
      </c>
      <c r="K203" s="12" t="str">
        <f>VLOOKUP(L203,'TEMP Data'!$E:$G,3)&amp;".com"&amp;vlookup($U203,'TEMP Data'!$A:$C,3)</f>
        <v>@aol.com.pt</v>
      </c>
      <c r="L203" s="29">
        <f t="shared" si="6"/>
        <v>6</v>
      </c>
      <c r="M203" s="29">
        <f t="shared" si="7"/>
        <v>103</v>
      </c>
      <c r="N203" s="12" t="str">
        <f t="shared" si="8"/>
        <v>Abigale__</v>
      </c>
      <c r="O203" s="12" t="str">
        <f t="shared" si="9"/>
        <v>Cinnamond</v>
      </c>
      <c r="P203" s="12" t="str">
        <f>VLOOKUP(Q203,'TEMP Data'!$E:$G,3)&amp;".com"&amp;vlookup($U203,'TEMP Data'!$A:$C,3)</f>
        <v>@hotmail.com.pt</v>
      </c>
      <c r="Q203" s="29">
        <f t="shared" si="10"/>
        <v>122</v>
      </c>
      <c r="R203" s="29">
        <f t="shared" si="11"/>
        <v>1</v>
      </c>
      <c r="S203" s="30" t="str">
        <f t="shared" si="12"/>
        <v>Abigale__Cinnamond@hotmail.com.pt</v>
      </c>
      <c r="T203" s="12" t="b">
        <f t="shared" si="13"/>
        <v>1</v>
      </c>
      <c r="U203" s="12" t="str">
        <f>vlookup(A203,PersonAccounts!$A:$N,10,false)</f>
        <v>Portugal</v>
      </c>
    </row>
    <row r="204">
      <c r="A204" s="6" t="s">
        <v>968</v>
      </c>
      <c r="B204" s="7" t="str">
        <f>vlookup(F204,'TEMP Data'!$M:$P,mod(G204,4)+1)</f>
        <v>Abbigail</v>
      </c>
      <c r="C204" s="7" t="str">
        <f>VLOOKUP(A204 ,PersonAccounts!$A:$N,3)</f>
        <v>Tourry</v>
      </c>
      <c r="D204" s="7" t="str">
        <f t="shared" si="1"/>
        <v>ATourry0@yahoo.com.fi</v>
      </c>
      <c r="E204" s="7" t="str">
        <f t="shared" si="2"/>
        <v/>
      </c>
      <c r="F204" s="12" t="str">
        <f>VLOOKUP(A204 ,PersonAccounts!$A:$N,14)</f>
        <v>Abigail</v>
      </c>
      <c r="G204" s="29">
        <f t="shared" si="3"/>
        <v>7</v>
      </c>
      <c r="H204" s="12" t="str">
        <f>vlookup(A204,PersonAccounts!A:D,4)</f>
        <v>Abigail_Tourry@hotmail.com.fi</v>
      </c>
      <c r="I204" s="12" t="str">
        <f t="shared" si="4"/>
        <v>A</v>
      </c>
      <c r="J204" s="12" t="str">
        <f t="shared" si="5"/>
        <v>Tourry0</v>
      </c>
      <c r="K204" s="12" t="str">
        <f>VLOOKUP(L204,'TEMP Data'!$E:$G,3)&amp;".com"&amp;vlookup($U204,'TEMP Data'!$A:$C,3)</f>
        <v>@yahoo.com.fi</v>
      </c>
      <c r="L204" s="29">
        <f t="shared" si="6"/>
        <v>3</v>
      </c>
      <c r="M204" s="29">
        <f t="shared" si="7"/>
        <v>0</v>
      </c>
      <c r="N204" s="12" t="str">
        <f t="shared" si="8"/>
        <v>A_</v>
      </c>
      <c r="O204" s="12" t="str">
        <f t="shared" si="9"/>
        <v>Tourry0</v>
      </c>
      <c r="P204" s="12" t="str">
        <f>VLOOKUP(Q204,'TEMP Data'!$E:$G,3)&amp;".com"&amp;vlookup($U204,'TEMP Data'!$A:$C,3)</f>
        <v>@hotmail.com.fi</v>
      </c>
      <c r="Q204" s="29">
        <f t="shared" si="10"/>
        <v>178</v>
      </c>
      <c r="R204" s="29">
        <f t="shared" si="11"/>
        <v>1</v>
      </c>
      <c r="S204" s="30" t="str">
        <f t="shared" si="12"/>
        <v>A_Tourry0@hotmail.com.fi</v>
      </c>
      <c r="T204" s="12" t="b">
        <f t="shared" si="13"/>
        <v>0</v>
      </c>
      <c r="U204" s="12" t="str">
        <f>vlookup(A204,PersonAccounts!$A:$N,10,false)</f>
        <v>Finland</v>
      </c>
    </row>
    <row r="205">
      <c r="A205" s="6" t="s">
        <v>974</v>
      </c>
      <c r="B205" s="7" t="str">
        <f>vlookup(F205,'TEMP Data'!$M:$P,mod(G205,4)+1)</f>
        <v>Abigale</v>
      </c>
      <c r="C205" s="7" t="str">
        <f>VLOOKUP(A205 ,PersonAccounts!$A:$N,3)</f>
        <v>Jouandet</v>
      </c>
      <c r="D205" s="7" t="str">
        <f t="shared" si="1"/>
        <v>Abigale_Jouandet@hotmail.com.uk</v>
      </c>
      <c r="E205" s="7" t="str">
        <f t="shared" si="2"/>
        <v>AJouandet61@gmail.com.uk</v>
      </c>
      <c r="F205" s="12" t="str">
        <f>VLOOKUP(A205 ,PersonAccounts!$A:$N,14)</f>
        <v>Abigail</v>
      </c>
      <c r="G205" s="29">
        <f t="shared" si="3"/>
        <v>9</v>
      </c>
      <c r="H205" s="12" t="str">
        <f>vlookup(A205,PersonAccounts!A:D,4)</f>
        <v>AJouandet61@gmail.com.uk</v>
      </c>
      <c r="I205" s="12" t="str">
        <f t="shared" si="4"/>
        <v>Abigale_</v>
      </c>
      <c r="J205" s="12" t="str">
        <f t="shared" si="5"/>
        <v>Jouandet</v>
      </c>
      <c r="K205" s="12" t="str">
        <f>VLOOKUP(L205,'TEMP Data'!$E:$G,3)&amp;".com"&amp;vlookup($U205,'TEMP Data'!$A:$C,3)</f>
        <v>@hotmail.com.uk</v>
      </c>
      <c r="L205" s="29">
        <f t="shared" si="6"/>
        <v>10</v>
      </c>
      <c r="M205" s="29">
        <f t="shared" si="7"/>
        <v>79</v>
      </c>
      <c r="N205" s="12" t="str">
        <f t="shared" si="8"/>
        <v>Abigale__</v>
      </c>
      <c r="O205" s="12" t="str">
        <f t="shared" si="9"/>
        <v>Jouandet</v>
      </c>
      <c r="P205" s="12" t="str">
        <f>VLOOKUP(Q205,'TEMP Data'!$E:$G,3)&amp;".com"&amp;vlookup($U205,'TEMP Data'!$A:$C,3)</f>
        <v>@hotmail.com.uk</v>
      </c>
      <c r="Q205" s="29">
        <f t="shared" si="10"/>
        <v>27</v>
      </c>
      <c r="R205" s="29">
        <f t="shared" si="11"/>
        <v>1</v>
      </c>
      <c r="S205" s="30" t="str">
        <f t="shared" si="12"/>
        <v>Abigale__Jouandet@hotmail.com.uk</v>
      </c>
      <c r="T205" s="12" t="b">
        <f t="shared" si="13"/>
        <v>0</v>
      </c>
      <c r="U205" s="12" t="str">
        <f>vlookup(A205,PersonAccounts!$A:$N,10,false)</f>
        <v>UK</v>
      </c>
    </row>
    <row r="206">
      <c r="A206" s="6" t="s">
        <v>978</v>
      </c>
      <c r="B206" s="7" t="str">
        <f>vlookup(F206,'TEMP Data'!$M:$P,mod(G206,4)+1)</f>
        <v>Adan</v>
      </c>
      <c r="C206" s="7" t="str">
        <f>VLOOKUP(A206 ,PersonAccounts!$A:$N,3)</f>
        <v>Ox</v>
      </c>
      <c r="D206" s="7" t="str">
        <f t="shared" si="1"/>
        <v>Adan_Ox@hotmail.com.de</v>
      </c>
      <c r="E206" s="7" t="str">
        <f t="shared" si="2"/>
        <v>Adan__Ox@hotmail.com.de</v>
      </c>
      <c r="F206" s="12" t="str">
        <f>VLOOKUP(A206 ,PersonAccounts!$A:$N,14)</f>
        <v>Aiden</v>
      </c>
      <c r="G206" s="29">
        <f t="shared" si="3"/>
        <v>7</v>
      </c>
      <c r="H206" s="12" t="str">
        <f>vlookup(A206,PersonAccounts!A:D,4)</f>
        <v>AOx205@yahoo.com.de</v>
      </c>
      <c r="I206" s="12" t="str">
        <f t="shared" si="4"/>
        <v>Adan_</v>
      </c>
      <c r="J206" s="12" t="str">
        <f t="shared" si="5"/>
        <v>Ox</v>
      </c>
      <c r="K206" s="12" t="str">
        <f>VLOOKUP(L206,'TEMP Data'!$E:$G,3)&amp;".com"&amp;vlookup($U206,'TEMP Data'!$A:$C,3)</f>
        <v>@hotmail.com.de</v>
      </c>
      <c r="L206" s="29">
        <f t="shared" si="6"/>
        <v>7</v>
      </c>
      <c r="M206" s="29">
        <f t="shared" si="7"/>
        <v>126</v>
      </c>
      <c r="N206" s="12" t="str">
        <f t="shared" si="8"/>
        <v>Adan__</v>
      </c>
      <c r="O206" s="12" t="str">
        <f t="shared" si="9"/>
        <v>Ox</v>
      </c>
      <c r="P206" s="12" t="str">
        <f>VLOOKUP(Q206,'TEMP Data'!$E:$G,3)&amp;".com"&amp;vlookup($U206,'TEMP Data'!$A:$C,3)</f>
        <v>@hotmail.com.de</v>
      </c>
      <c r="Q206" s="29">
        <f t="shared" si="10"/>
        <v>92</v>
      </c>
      <c r="R206" s="29">
        <f t="shared" si="11"/>
        <v>0</v>
      </c>
      <c r="S206" s="30" t="str">
        <f t="shared" si="12"/>
        <v>Adan__Ox@hotmail.com.de</v>
      </c>
      <c r="T206" s="12" t="b">
        <f t="shared" si="13"/>
        <v>1</v>
      </c>
      <c r="U206" s="12" t="str">
        <f>vlookup(A206,PersonAccounts!$A:$N,10,false)</f>
        <v>Germany</v>
      </c>
    </row>
    <row r="207">
      <c r="A207" s="6" t="s">
        <v>982</v>
      </c>
      <c r="B207" s="7" t="str">
        <f>vlookup(F207,'TEMP Data'!$M:$P,mod(G207,4)+1)</f>
        <v>Ayden</v>
      </c>
      <c r="C207" s="7" t="str">
        <f>VLOOKUP(A207 ,PersonAccounts!$A:$N,3)</f>
        <v>Gritskov</v>
      </c>
      <c r="D207" s="7" t="str">
        <f t="shared" si="1"/>
        <v>AGritskov204@yahoo.com.be</v>
      </c>
      <c r="E207" s="7" t="str">
        <f t="shared" si="2"/>
        <v>Aiden_Gritskov@aol.com.be</v>
      </c>
      <c r="F207" s="12" t="str">
        <f>VLOOKUP(A207 ,PersonAccounts!$A:$N,14)</f>
        <v>Aiden</v>
      </c>
      <c r="G207" s="29">
        <f t="shared" si="3"/>
        <v>10</v>
      </c>
      <c r="H207" s="12" t="str">
        <f>vlookup(A207,PersonAccounts!A:D,4)</f>
        <v>Aiden_Gritskov@aol.com.be</v>
      </c>
      <c r="I207" s="12" t="str">
        <f t="shared" si="4"/>
        <v>A</v>
      </c>
      <c r="J207" s="12" t="str">
        <f t="shared" si="5"/>
        <v>Gritskov204</v>
      </c>
      <c r="K207" s="12" t="str">
        <f>VLOOKUP(L207,'TEMP Data'!$E:$G,3)&amp;".com"&amp;vlookup($U207,'TEMP Data'!$A:$C,3)</f>
        <v>@yahoo.com.be</v>
      </c>
      <c r="L207" s="29">
        <f t="shared" si="6"/>
        <v>3</v>
      </c>
      <c r="M207" s="29">
        <f t="shared" si="7"/>
        <v>204</v>
      </c>
      <c r="N207" s="12" t="str">
        <f t="shared" si="8"/>
        <v>A_</v>
      </c>
      <c r="O207" s="12" t="str">
        <f t="shared" si="9"/>
        <v>Gritskov204</v>
      </c>
      <c r="P207" s="12" t="str">
        <f>VLOOKUP(Q207,'TEMP Data'!$E:$G,3)&amp;".com"&amp;vlookup($U207,'TEMP Data'!$A:$C,3)</f>
        <v>@hotmail.com.be</v>
      </c>
      <c r="Q207" s="29">
        <f t="shared" si="10"/>
        <v>197</v>
      </c>
      <c r="R207" s="29">
        <f t="shared" si="11"/>
        <v>2</v>
      </c>
      <c r="S207" s="30" t="str">
        <f t="shared" si="12"/>
        <v>A_Gritskov204@hotmail.com.be</v>
      </c>
      <c r="T207" s="12" t="b">
        <f t="shared" si="13"/>
        <v>0</v>
      </c>
      <c r="U207" s="12" t="str">
        <f>vlookup(A207,PersonAccounts!$A:$N,10,false)</f>
        <v>Belgium</v>
      </c>
    </row>
    <row r="208">
      <c r="A208" s="6" t="s">
        <v>986</v>
      </c>
      <c r="B208" s="7" t="str">
        <f>vlookup(F208,'TEMP Data'!$M:$P,mod(G208,4)+1)</f>
        <v>Aiden</v>
      </c>
      <c r="C208" s="7" t="str">
        <f>VLOOKUP(A208 ,PersonAccounts!$A:$N,3)</f>
        <v>Sparsholt</v>
      </c>
      <c r="D208" s="7" t="str">
        <f t="shared" si="1"/>
        <v>Aiden.Sparsholt@mail.com.it</v>
      </c>
      <c r="E208" s="7" t="str">
        <f t="shared" si="2"/>
        <v/>
      </c>
      <c r="F208" s="12" t="str">
        <f>VLOOKUP(A208 ,PersonAccounts!$A:$N,14)</f>
        <v>Aiden</v>
      </c>
      <c r="G208" s="29">
        <f t="shared" si="3"/>
        <v>8</v>
      </c>
      <c r="H208" s="12" t="str">
        <f>vlookup(A208,PersonAccounts!A:D,4)</f>
        <v>ASparsholt84@yahoo.com.it</v>
      </c>
      <c r="I208" s="12" t="str">
        <f t="shared" si="4"/>
        <v>Aiden.</v>
      </c>
      <c r="J208" s="12" t="str">
        <f t="shared" si="5"/>
        <v>Sparsholt</v>
      </c>
      <c r="K208" s="12" t="str">
        <f>VLOOKUP(L208,'TEMP Data'!$E:$G,3)&amp;".com"&amp;vlookup($U208,'TEMP Data'!$A:$C,3)</f>
        <v>@mail.com.it</v>
      </c>
      <c r="L208" s="29">
        <f t="shared" si="6"/>
        <v>5</v>
      </c>
      <c r="M208" s="29">
        <f t="shared" si="7"/>
        <v>244</v>
      </c>
      <c r="N208" s="12" t="str">
        <f t="shared" si="8"/>
        <v>Aiden._</v>
      </c>
      <c r="O208" s="12" t="str">
        <f t="shared" si="9"/>
        <v>Sparsholt</v>
      </c>
      <c r="P208" s="12" t="str">
        <f>VLOOKUP(Q208,'TEMP Data'!$E:$G,3)&amp;".com"&amp;vlookup($U208,'TEMP Data'!$A:$C,3)</f>
        <v>@hotmail.com.it</v>
      </c>
      <c r="Q208" s="29">
        <f t="shared" si="10"/>
        <v>224</v>
      </c>
      <c r="R208" s="29">
        <f t="shared" si="11"/>
        <v>1</v>
      </c>
      <c r="S208" s="30" t="str">
        <f t="shared" si="12"/>
        <v>Aiden._Sparsholt@hotmail.com.it</v>
      </c>
      <c r="T208" s="12" t="b">
        <f t="shared" si="13"/>
        <v>0</v>
      </c>
      <c r="U208" s="12" t="str">
        <f>vlookup(A208,PersonAccounts!$A:$N,10,false)</f>
        <v>Italy</v>
      </c>
    </row>
    <row r="209">
      <c r="A209" s="6" t="s">
        <v>990</v>
      </c>
      <c r="B209" s="7" t="str">
        <f>vlookup(F209,'TEMP Data'!$M:$P,mod(G209,4)+1)</f>
        <v>Ayden</v>
      </c>
      <c r="C209" s="7" t="str">
        <f>VLOOKUP(A209 ,PersonAccounts!$A:$N,3)</f>
        <v>Guinan</v>
      </c>
      <c r="D209" s="7" t="str">
        <f t="shared" si="1"/>
        <v>Ayden_Guinan@hotmail.com.ae</v>
      </c>
      <c r="E209" s="7" t="str">
        <f t="shared" si="2"/>
        <v>Ayden__Guinan@hotmail.com.ae</v>
      </c>
      <c r="F209" s="12" t="str">
        <f>VLOOKUP(A209 ,PersonAccounts!$A:$N,14)</f>
        <v>Aiden</v>
      </c>
      <c r="G209" s="29">
        <f t="shared" si="3"/>
        <v>2</v>
      </c>
      <c r="H209" s="12" t="str">
        <f>vlookup(A209,PersonAccounts!A:D,4)</f>
        <v>AGuinan154@gmail.com.ae</v>
      </c>
      <c r="I209" s="12" t="str">
        <f t="shared" si="4"/>
        <v>Ayden_</v>
      </c>
      <c r="J209" s="12" t="str">
        <f t="shared" si="5"/>
        <v>Guinan</v>
      </c>
      <c r="K209" s="12" t="str">
        <f>VLOOKUP(L209,'TEMP Data'!$E:$G,3)&amp;".com"&amp;vlookup($U209,'TEMP Data'!$A:$C,3)</f>
        <v>@hotmail.com.ae</v>
      </c>
      <c r="L209" s="29">
        <f t="shared" si="6"/>
        <v>10</v>
      </c>
      <c r="M209" s="29">
        <f t="shared" si="7"/>
        <v>184</v>
      </c>
      <c r="N209" s="12" t="str">
        <f t="shared" si="8"/>
        <v>Ayden__</v>
      </c>
      <c r="O209" s="12" t="str">
        <f t="shared" si="9"/>
        <v>Guinan</v>
      </c>
      <c r="P209" s="12" t="str">
        <f>VLOOKUP(Q209,'TEMP Data'!$E:$G,3)&amp;".com"&amp;vlookup($U209,'TEMP Data'!$A:$C,3)</f>
        <v>@hotmail.com.ae</v>
      </c>
      <c r="Q209" s="29">
        <f t="shared" si="10"/>
        <v>53</v>
      </c>
      <c r="R209" s="29">
        <f t="shared" si="11"/>
        <v>2</v>
      </c>
      <c r="S209" s="30" t="str">
        <f t="shared" si="12"/>
        <v>Ayden__Guinan@hotmail.com.ae</v>
      </c>
      <c r="T209" s="12" t="b">
        <f t="shared" si="13"/>
        <v>1</v>
      </c>
      <c r="U209" s="12" t="str">
        <f>vlookup(A209,PersonAccounts!$A:$N,10,false)</f>
        <v>United Arab Emirates</v>
      </c>
    </row>
    <row r="210">
      <c r="A210" s="6" t="s">
        <v>995</v>
      </c>
      <c r="B210" s="7" t="str">
        <f>vlookup(F210,'TEMP Data'!$M:$P,mod(G210,4)+1)</f>
        <v>Alexander</v>
      </c>
      <c r="C210" s="7" t="str">
        <f>VLOOKUP(A210 ,PersonAccounts!$A:$N,3)</f>
        <v>Attwoull</v>
      </c>
      <c r="D210" s="7" t="str">
        <f t="shared" si="1"/>
        <v>Alexander_Attwoull@aol.com.fr</v>
      </c>
      <c r="E210" s="7" t="str">
        <f t="shared" si="2"/>
        <v>Alexander_Attwoull@yahoo.com.fr</v>
      </c>
      <c r="F210" s="12" t="str">
        <f>VLOOKUP(A210 ,PersonAccounts!$A:$N,14)</f>
        <v>Alexander</v>
      </c>
      <c r="G210" s="29">
        <f t="shared" si="3"/>
        <v>8</v>
      </c>
      <c r="H210" s="12" t="str">
        <f>vlookup(A210,PersonAccounts!A:D,4)</f>
        <v>Alexander_Attwoull@yahoo.com.fr</v>
      </c>
      <c r="I210" s="12" t="str">
        <f t="shared" si="4"/>
        <v>Alexander_</v>
      </c>
      <c r="J210" s="12" t="str">
        <f t="shared" si="5"/>
        <v>Attwoull</v>
      </c>
      <c r="K210" s="12" t="str">
        <f>VLOOKUP(L210,'TEMP Data'!$E:$G,3)&amp;".com"&amp;vlookup($U210,'TEMP Data'!$A:$C,3)</f>
        <v>@aol.com.fr</v>
      </c>
      <c r="L210" s="29">
        <f t="shared" si="6"/>
        <v>6</v>
      </c>
      <c r="M210" s="29">
        <f t="shared" si="7"/>
        <v>160</v>
      </c>
      <c r="N210" s="12" t="str">
        <f t="shared" si="8"/>
        <v>Alexander__</v>
      </c>
      <c r="O210" s="12" t="str">
        <f t="shared" si="9"/>
        <v>Attwoull</v>
      </c>
      <c r="P210" s="12" t="str">
        <f>VLOOKUP(Q210,'TEMP Data'!$E:$G,3)&amp;".com"&amp;vlookup($U210,'TEMP Data'!$A:$C,3)</f>
        <v>@hotmail.com.fr</v>
      </c>
      <c r="Q210" s="29">
        <f t="shared" si="10"/>
        <v>54</v>
      </c>
      <c r="R210" s="29">
        <f t="shared" si="11"/>
        <v>3</v>
      </c>
      <c r="S210" s="30" t="str">
        <f t="shared" si="12"/>
        <v>Alexander__Attwoull@hotmail.com.fr</v>
      </c>
      <c r="T210" s="12" t="b">
        <f t="shared" si="13"/>
        <v>0</v>
      </c>
      <c r="U210" s="12" t="str">
        <f>vlookup(A210,PersonAccounts!$A:$N,10,false)</f>
        <v>France</v>
      </c>
    </row>
    <row r="211">
      <c r="A211" s="6" t="s">
        <v>999</v>
      </c>
      <c r="B211" s="7" t="str">
        <f>vlookup(F211,'TEMP Data'!$M:$P,mod(G211,4)+1)</f>
        <v>Alexzander</v>
      </c>
      <c r="C211" s="7" t="str">
        <f>VLOOKUP(A211 ,PersonAccounts!$A:$N,3)</f>
        <v>Ivashkov</v>
      </c>
      <c r="D211" s="7" t="str">
        <f t="shared" si="1"/>
        <v>Alexzander_Ivashkov@gmail.com.se</v>
      </c>
      <c r="E211" s="7" t="str">
        <f t="shared" si="2"/>
        <v>Alexzander__Ivashkov@hotmail.com.se</v>
      </c>
      <c r="F211" s="12" t="str">
        <f>VLOOKUP(A211 ,PersonAccounts!$A:$N,14)</f>
        <v>Alexander</v>
      </c>
      <c r="G211" s="29">
        <f t="shared" si="3"/>
        <v>2</v>
      </c>
      <c r="H211" s="12" t="str">
        <f>vlookup(A211,PersonAccounts!A:D,4)</f>
        <v>AIvashkov127@gmail.com.se</v>
      </c>
      <c r="I211" s="12" t="str">
        <f t="shared" si="4"/>
        <v>Alexzander_</v>
      </c>
      <c r="J211" s="12" t="str">
        <f t="shared" si="5"/>
        <v>Ivashkov</v>
      </c>
      <c r="K211" s="12" t="str">
        <f>VLOOKUP(L211,'TEMP Data'!$E:$G,3)&amp;".com"&amp;vlookup($U211,'TEMP Data'!$A:$C,3)</f>
        <v>@gmail.com.se</v>
      </c>
      <c r="L211" s="29">
        <f t="shared" si="6"/>
        <v>8</v>
      </c>
      <c r="M211" s="29">
        <f t="shared" si="7"/>
        <v>217</v>
      </c>
      <c r="N211" s="12" t="str">
        <f t="shared" si="8"/>
        <v>Alexzander__</v>
      </c>
      <c r="O211" s="12" t="str">
        <f t="shared" si="9"/>
        <v>Ivashkov</v>
      </c>
      <c r="P211" s="12" t="str">
        <f>VLOOKUP(Q211,'TEMP Data'!$E:$G,3)&amp;".com"&amp;vlookup($U211,'TEMP Data'!$A:$C,3)</f>
        <v>@hotmail.com.se</v>
      </c>
      <c r="Q211" s="29">
        <f t="shared" si="10"/>
        <v>247</v>
      </c>
      <c r="R211" s="29">
        <f t="shared" si="11"/>
        <v>3</v>
      </c>
      <c r="S211" s="30" t="str">
        <f t="shared" si="12"/>
        <v>Alexzander__Ivashkov@hotmail.com.se</v>
      </c>
      <c r="T211" s="12" t="b">
        <f t="shared" si="13"/>
        <v>1</v>
      </c>
      <c r="U211" s="12" t="str">
        <f>vlookup(A211,PersonAccounts!$A:$N,10,false)</f>
        <v>Sweden</v>
      </c>
    </row>
    <row r="212">
      <c r="A212" s="6" t="s">
        <v>1002</v>
      </c>
      <c r="B212" s="7" t="str">
        <f>vlookup(F212,'TEMP Data'!$M:$P,mod(G212,4)+1)</f>
        <v>Alexzander</v>
      </c>
      <c r="C212" s="7" t="str">
        <f>VLOOKUP(A212 ,PersonAccounts!$A:$N,3)</f>
        <v>Juckes</v>
      </c>
      <c r="D212" s="7" t="str">
        <f t="shared" si="1"/>
        <v>Alexzander_Juckes@gmail.com</v>
      </c>
      <c r="E212" s="7" t="str">
        <f t="shared" si="2"/>
        <v/>
      </c>
      <c r="F212" s="12" t="str">
        <f>VLOOKUP(A212 ,PersonAccounts!$A:$N,14)</f>
        <v>Alexander</v>
      </c>
      <c r="G212" s="29">
        <f t="shared" si="3"/>
        <v>10</v>
      </c>
      <c r="H212" s="12" t="str">
        <f>vlookup(A212,PersonAccounts!A:D,4)</f>
        <v>Alexander_Juckes@aol.com</v>
      </c>
      <c r="I212" s="12" t="str">
        <f t="shared" si="4"/>
        <v>Alexzander_</v>
      </c>
      <c r="J212" s="12" t="str">
        <f t="shared" si="5"/>
        <v>Juckes</v>
      </c>
      <c r="K212" s="12" t="str">
        <f>VLOOKUP(L212,'TEMP Data'!$E:$G,3)&amp;".com"&amp;vlookup($U212,'TEMP Data'!$A:$C,3)</f>
        <v>@gmail.com</v>
      </c>
      <c r="L212" s="29">
        <f t="shared" si="6"/>
        <v>8</v>
      </c>
      <c r="M212" s="29">
        <f t="shared" si="7"/>
        <v>96</v>
      </c>
      <c r="N212" s="12" t="str">
        <f t="shared" si="8"/>
        <v>Alexzander__</v>
      </c>
      <c r="O212" s="12" t="str">
        <f t="shared" si="9"/>
        <v>Juckes</v>
      </c>
      <c r="P212" s="12" t="str">
        <f>VLOOKUP(Q212,'TEMP Data'!$E:$G,3)&amp;".com"&amp;vlookup($U212,'TEMP Data'!$A:$C,3)</f>
        <v>@hotmail.com</v>
      </c>
      <c r="Q212" s="29">
        <f t="shared" si="10"/>
        <v>56</v>
      </c>
      <c r="R212" s="29">
        <f t="shared" si="11"/>
        <v>3</v>
      </c>
      <c r="S212" s="30" t="str">
        <f t="shared" si="12"/>
        <v>Alexzander__Juckes@hotmail.com</v>
      </c>
      <c r="T212" s="12" t="b">
        <f t="shared" si="13"/>
        <v>0</v>
      </c>
      <c r="U212" s="12" t="str">
        <f>vlookup(A212,PersonAccounts!$A:$N,10,false)</f>
        <v>United States</v>
      </c>
    </row>
    <row r="213">
      <c r="A213" s="6" t="s">
        <v>1007</v>
      </c>
      <c r="B213" s="7" t="str">
        <f>vlookup(F213,'TEMP Data'!$M:$P,mod(G213,4)+1)</f>
        <v>Alaxander</v>
      </c>
      <c r="C213" s="7" t="str">
        <f>VLOOKUP(A213 ,PersonAccounts!$A:$N,3)</f>
        <v>Dinsdale</v>
      </c>
      <c r="D213" s="7" t="str">
        <f t="shared" si="1"/>
        <v>Alaxander_Dinsdale@yahoo.com.nl</v>
      </c>
      <c r="E213" s="7" t="str">
        <f t="shared" si="2"/>
        <v/>
      </c>
      <c r="F213" s="12" t="str">
        <f>VLOOKUP(A213 ,PersonAccounts!$A:$N,14)</f>
        <v>Alexander</v>
      </c>
      <c r="G213" s="29">
        <f t="shared" si="3"/>
        <v>7</v>
      </c>
      <c r="H213" s="12" t="str">
        <f>vlookup(A213,PersonAccounts!A:D,4)</f>
        <v>Alexander_Dinsdale@aol.com.nl</v>
      </c>
      <c r="I213" s="12" t="str">
        <f t="shared" si="4"/>
        <v>Alaxander_</v>
      </c>
      <c r="J213" s="12" t="str">
        <f t="shared" si="5"/>
        <v>Dinsdale</v>
      </c>
      <c r="K213" s="12" t="str">
        <f>VLOOKUP(L213,'TEMP Data'!$E:$G,3)&amp;".com"&amp;vlookup($U213,'TEMP Data'!$A:$C,3)</f>
        <v>@yahoo.com.nl</v>
      </c>
      <c r="L213" s="29">
        <f t="shared" si="6"/>
        <v>9</v>
      </c>
      <c r="M213" s="29">
        <f t="shared" si="7"/>
        <v>243</v>
      </c>
      <c r="N213" s="12" t="str">
        <f t="shared" si="8"/>
        <v>Alaxander__</v>
      </c>
      <c r="O213" s="12" t="str">
        <f t="shared" si="9"/>
        <v>Dinsdale</v>
      </c>
      <c r="P213" s="12" t="str">
        <f>VLOOKUP(Q213,'TEMP Data'!$E:$G,3)&amp;".com"&amp;vlookup($U213,'TEMP Data'!$A:$C,3)</f>
        <v>@hotmail.com.nl</v>
      </c>
      <c r="Q213" s="29">
        <f t="shared" si="10"/>
        <v>158</v>
      </c>
      <c r="R213" s="29">
        <f t="shared" si="11"/>
        <v>0</v>
      </c>
      <c r="S213" s="30" t="str">
        <f t="shared" si="12"/>
        <v>Alaxander__Dinsdale@hotmail.com.nl</v>
      </c>
      <c r="T213" s="12" t="b">
        <f t="shared" si="13"/>
        <v>0</v>
      </c>
      <c r="U213" s="12" t="str">
        <f>vlookup(A213,PersonAccounts!$A:$N,10,false)</f>
        <v>Netherlands</v>
      </c>
    </row>
    <row r="214">
      <c r="A214" s="6" t="s">
        <v>1010</v>
      </c>
      <c r="B214" s="7" t="str">
        <f>vlookup(F214,'TEMP Data'!$M:$P,mod(G214,4)+1)</f>
        <v>Andrew</v>
      </c>
      <c r="C214" s="7" t="str">
        <f>VLOOKUP(A214 ,PersonAccounts!$A:$N,3)</f>
        <v>Cullingford</v>
      </c>
      <c r="D214" s="7" t="str">
        <f t="shared" si="1"/>
        <v>ACullingford212@gmail.com.ca</v>
      </c>
      <c r="E214" s="7" t="str">
        <f t="shared" si="2"/>
        <v>Andrew_Cullingford@aol.com.ca</v>
      </c>
      <c r="F214" s="12" t="str">
        <f>VLOOKUP(A214 ,PersonAccounts!$A:$N,14)</f>
        <v>Andrew</v>
      </c>
      <c r="G214" s="29">
        <f t="shared" si="3"/>
        <v>4</v>
      </c>
      <c r="H214" s="12" t="str">
        <f>vlookup(A214,PersonAccounts!A:D,4)</f>
        <v>Andrew_Cullingford@aol.com.ca</v>
      </c>
      <c r="I214" s="12" t="str">
        <f t="shared" si="4"/>
        <v>A</v>
      </c>
      <c r="J214" s="12" t="str">
        <f t="shared" si="5"/>
        <v>Cullingford212</v>
      </c>
      <c r="K214" s="12" t="str">
        <f>VLOOKUP(L214,'TEMP Data'!$E:$G,3)&amp;".com"&amp;vlookup($U214,'TEMP Data'!$A:$C,3)</f>
        <v>@gmail.com.ca</v>
      </c>
      <c r="L214" s="29">
        <f t="shared" si="6"/>
        <v>1</v>
      </c>
      <c r="M214" s="29">
        <f t="shared" si="7"/>
        <v>212</v>
      </c>
      <c r="N214" s="12" t="str">
        <f t="shared" si="8"/>
        <v>A_</v>
      </c>
      <c r="O214" s="12" t="str">
        <f t="shared" si="9"/>
        <v>Cullingford212</v>
      </c>
      <c r="P214" s="12" t="str">
        <f>VLOOKUP(Q214,'TEMP Data'!$E:$G,3)&amp;".com"&amp;vlookup($U214,'TEMP Data'!$A:$C,3)</f>
        <v>@hotmail.com.ca</v>
      </c>
      <c r="Q214" s="29">
        <f t="shared" si="10"/>
        <v>140</v>
      </c>
      <c r="R214" s="29">
        <f t="shared" si="11"/>
        <v>3</v>
      </c>
      <c r="S214" s="30" t="str">
        <f t="shared" si="12"/>
        <v>A_Cullingford212@hotmail.com.ca</v>
      </c>
      <c r="T214" s="12" t="b">
        <f t="shared" si="13"/>
        <v>0</v>
      </c>
      <c r="U214" s="12" t="str">
        <f>vlookup(A214,PersonAccounts!$A:$N,10,false)</f>
        <v>Canada</v>
      </c>
    </row>
    <row r="215">
      <c r="A215" s="6" t="s">
        <v>1013</v>
      </c>
      <c r="B215" s="7" t="str">
        <f>vlookup(F215,'TEMP Data'!$M:$P,mod(G215,4)+1)</f>
        <v>Andrey</v>
      </c>
      <c r="C215" s="7" t="str">
        <f>VLOOKUP(A215 ,PersonAccounts!$A:$N,3)</f>
        <v>Brodley</v>
      </c>
      <c r="D215" s="7" t="str">
        <f t="shared" si="1"/>
        <v>ABrodley37@apple.com.at</v>
      </c>
      <c r="E215" s="7" t="str">
        <f t="shared" si="2"/>
        <v>Andrew_Brodley@yahoo.com.at</v>
      </c>
      <c r="F215" s="12" t="str">
        <f>VLOOKUP(A215 ,PersonAccounts!$A:$N,14)</f>
        <v>Andrew</v>
      </c>
      <c r="G215" s="29">
        <f t="shared" si="3"/>
        <v>7</v>
      </c>
      <c r="H215" s="12" t="str">
        <f>vlookup(A215,PersonAccounts!A:D,4)</f>
        <v>Andrew_Brodley@yahoo.com.at</v>
      </c>
      <c r="I215" s="12" t="str">
        <f t="shared" si="4"/>
        <v>A</v>
      </c>
      <c r="J215" s="12" t="str">
        <f t="shared" si="5"/>
        <v>Brodley37</v>
      </c>
      <c r="K215" s="12" t="str">
        <f>VLOOKUP(L215,'TEMP Data'!$E:$G,3)&amp;".com"&amp;vlookup($U215,'TEMP Data'!$A:$C,3)</f>
        <v>@apple.com.at</v>
      </c>
      <c r="L215" s="29">
        <f t="shared" si="6"/>
        <v>4</v>
      </c>
      <c r="M215" s="29">
        <f t="shared" si="7"/>
        <v>37</v>
      </c>
      <c r="N215" s="12" t="str">
        <f t="shared" si="8"/>
        <v>A_</v>
      </c>
      <c r="O215" s="12" t="str">
        <f t="shared" si="9"/>
        <v>Brodley37</v>
      </c>
      <c r="P215" s="12" t="str">
        <f>VLOOKUP(Q215,'TEMP Data'!$E:$G,3)&amp;".com"&amp;vlookup($U215,'TEMP Data'!$A:$C,3)</f>
        <v>@hotmail.com.at</v>
      </c>
      <c r="Q215" s="29">
        <f t="shared" si="10"/>
        <v>226</v>
      </c>
      <c r="R215" s="29">
        <f t="shared" si="11"/>
        <v>0</v>
      </c>
      <c r="S215" s="30" t="str">
        <f t="shared" si="12"/>
        <v>A_Brodley37@hotmail.com.at</v>
      </c>
      <c r="T215" s="12" t="b">
        <f t="shared" si="13"/>
        <v>0</v>
      </c>
      <c r="U215" s="12" t="str">
        <f>vlookup(A215,PersonAccounts!$A:$N,10,false)</f>
        <v>Austria</v>
      </c>
    </row>
    <row r="216">
      <c r="A216" s="6" t="s">
        <v>1017</v>
      </c>
      <c r="B216" s="7" t="str">
        <f>vlookup(F216,'TEMP Data'!$M:$P,mod(G216,4)+1)</f>
        <v>Andre</v>
      </c>
      <c r="C216" s="7" t="str">
        <f>VLOOKUP(A216 ,PersonAccounts!$A:$N,3)</f>
        <v>Silversmid</v>
      </c>
      <c r="D216" s="7" t="str">
        <f t="shared" si="1"/>
        <v>Andre.Silversmid@mail.com</v>
      </c>
      <c r="E216" s="7" t="str">
        <f t="shared" si="2"/>
        <v>Andrew_Silversmid@yahoo.com</v>
      </c>
      <c r="F216" s="12" t="str">
        <f>VLOOKUP(A216 ,PersonAccounts!$A:$N,14)</f>
        <v>Andrew</v>
      </c>
      <c r="G216" s="29">
        <f t="shared" si="3"/>
        <v>5</v>
      </c>
      <c r="H216" s="12" t="str">
        <f>vlookup(A216,PersonAccounts!A:D,4)</f>
        <v>Andrew_Silversmid@yahoo.com</v>
      </c>
      <c r="I216" s="12" t="str">
        <f t="shared" si="4"/>
        <v>Andre.</v>
      </c>
      <c r="J216" s="12" t="str">
        <f t="shared" si="5"/>
        <v>Silversmid</v>
      </c>
      <c r="K216" s="12" t="str">
        <f>VLOOKUP(L216,'TEMP Data'!$E:$G,3)&amp;".com"&amp;vlookup($U216,'TEMP Data'!$A:$C,3)</f>
        <v>@mail.com</v>
      </c>
      <c r="L216" s="29">
        <f t="shared" si="6"/>
        <v>5</v>
      </c>
      <c r="M216" s="29">
        <f t="shared" si="7"/>
        <v>91</v>
      </c>
      <c r="N216" s="12" t="str">
        <f t="shared" si="8"/>
        <v>Andre._</v>
      </c>
      <c r="O216" s="12" t="str">
        <f t="shared" si="9"/>
        <v>Silversmid</v>
      </c>
      <c r="P216" s="12" t="str">
        <f>VLOOKUP(Q216,'TEMP Data'!$E:$G,3)&amp;".com"&amp;vlookup($U216,'TEMP Data'!$A:$C,3)</f>
        <v>@hotmail.com</v>
      </c>
      <c r="Q216" s="29">
        <f t="shared" si="10"/>
        <v>137</v>
      </c>
      <c r="R216" s="29">
        <f t="shared" si="11"/>
        <v>1</v>
      </c>
      <c r="S216" s="30" t="str">
        <f t="shared" si="12"/>
        <v>Andre._Silversmid@hotmail.com</v>
      </c>
      <c r="T216" s="12" t="b">
        <f t="shared" si="13"/>
        <v>0</v>
      </c>
      <c r="U216" s="12" t="str">
        <f>vlookup(A216,PersonAccounts!$A:$N,10,false)</f>
        <v>United States</v>
      </c>
    </row>
    <row r="217">
      <c r="A217" s="6" t="s">
        <v>1021</v>
      </c>
      <c r="B217" s="7" t="str">
        <f>vlookup(F217,'TEMP Data'!$M:$P,mod(G217,4)+1)</f>
        <v>Andrew</v>
      </c>
      <c r="C217" s="7" t="str">
        <f>VLOOKUP(A217 ,PersonAccounts!$A:$N,3)</f>
        <v>Acey</v>
      </c>
      <c r="D217" s="7" t="str">
        <f t="shared" si="1"/>
        <v>Andrew_Acey@yahoo.com.uk</v>
      </c>
      <c r="E217" s="7" t="str">
        <f t="shared" si="2"/>
        <v>Andrew__Acey@hotmail.com.uk</v>
      </c>
      <c r="F217" s="12" t="str">
        <f>VLOOKUP(A217 ,PersonAccounts!$A:$N,14)</f>
        <v>Andrew</v>
      </c>
      <c r="G217" s="29">
        <f t="shared" si="3"/>
        <v>4</v>
      </c>
      <c r="H217" s="12" t="str">
        <f>vlookup(A217,PersonAccounts!A:D,4)</f>
        <v>AAcey113@gmail.com.uk</v>
      </c>
      <c r="I217" s="12" t="str">
        <f t="shared" si="4"/>
        <v>Andrew_</v>
      </c>
      <c r="J217" s="12" t="str">
        <f t="shared" si="5"/>
        <v>Acey</v>
      </c>
      <c r="K217" s="12" t="str">
        <f>VLOOKUP(L217,'TEMP Data'!$E:$G,3)&amp;".com"&amp;vlookup($U217,'TEMP Data'!$A:$C,3)</f>
        <v>@yahoo.com.uk</v>
      </c>
      <c r="L217" s="29">
        <f t="shared" si="6"/>
        <v>9</v>
      </c>
      <c r="M217" s="29">
        <f t="shared" si="7"/>
        <v>116</v>
      </c>
      <c r="N217" s="12" t="str">
        <f t="shared" si="8"/>
        <v>Andrew__</v>
      </c>
      <c r="O217" s="12" t="str">
        <f t="shared" si="9"/>
        <v>Acey</v>
      </c>
      <c r="P217" s="12" t="str">
        <f>VLOOKUP(Q217,'TEMP Data'!$E:$G,3)&amp;".com"&amp;vlookup($U217,'TEMP Data'!$A:$C,3)</f>
        <v>@hotmail.com.uk</v>
      </c>
      <c r="Q217" s="29">
        <f t="shared" si="10"/>
        <v>116</v>
      </c>
      <c r="R217" s="29">
        <f t="shared" si="11"/>
        <v>0</v>
      </c>
      <c r="S217" s="30" t="str">
        <f t="shared" si="12"/>
        <v>Andrew__Acey@hotmail.com.uk</v>
      </c>
      <c r="T217" s="12" t="b">
        <f t="shared" si="13"/>
        <v>1</v>
      </c>
      <c r="U217" s="12" t="str">
        <f>vlookup(A217,PersonAccounts!$A:$N,10,false)</f>
        <v>UK</v>
      </c>
    </row>
    <row r="218">
      <c r="A218" s="6" t="s">
        <v>1025</v>
      </c>
      <c r="B218" s="7" t="str">
        <f>vlookup(F218,'TEMP Data'!$M:$P,mod(G218,4)+1)</f>
        <v>Ben</v>
      </c>
      <c r="C218" s="7" t="str">
        <f>VLOOKUP(A218 ,PersonAccounts!$A:$N,3)</f>
        <v>Searby</v>
      </c>
      <c r="D218" s="7" t="str">
        <f t="shared" si="1"/>
        <v>Ben_Searby@hotmail.com.ru</v>
      </c>
      <c r="E218" s="7" t="str">
        <f t="shared" si="2"/>
        <v>BSearby129@gmail.com.ru</v>
      </c>
      <c r="F218" s="12" t="str">
        <f>VLOOKUP(A218 ,PersonAccounts!$A:$N,14)</f>
        <v>Benjamin</v>
      </c>
      <c r="G218" s="29">
        <f t="shared" si="3"/>
        <v>6</v>
      </c>
      <c r="H218" s="12" t="str">
        <f>vlookup(A218,PersonAccounts!A:D,4)</f>
        <v>BSearby129@gmail.com.ru</v>
      </c>
      <c r="I218" s="12" t="str">
        <f t="shared" si="4"/>
        <v>Ben_</v>
      </c>
      <c r="J218" s="12" t="str">
        <f t="shared" si="5"/>
        <v>Searby</v>
      </c>
      <c r="K218" s="12" t="str">
        <f>VLOOKUP(L218,'TEMP Data'!$E:$G,3)&amp;".com"&amp;vlookup($U218,'TEMP Data'!$A:$C,3)</f>
        <v>@hotmail.com.ru</v>
      </c>
      <c r="L218" s="29">
        <f t="shared" si="6"/>
        <v>10</v>
      </c>
      <c r="M218" s="29">
        <f t="shared" si="7"/>
        <v>195</v>
      </c>
      <c r="N218" s="12" t="str">
        <f t="shared" si="8"/>
        <v>Ben__</v>
      </c>
      <c r="O218" s="12" t="str">
        <f t="shared" si="9"/>
        <v>Searby</v>
      </c>
      <c r="P218" s="12" t="str">
        <f>VLOOKUP(Q218,'TEMP Data'!$E:$G,3)&amp;".com"&amp;vlookup($U218,'TEMP Data'!$A:$C,3)</f>
        <v>@hotmail.com.ru</v>
      </c>
      <c r="Q218" s="29">
        <f t="shared" si="10"/>
        <v>36</v>
      </c>
      <c r="R218" s="29">
        <f t="shared" si="11"/>
        <v>3</v>
      </c>
      <c r="S218" s="30" t="str">
        <f t="shared" si="12"/>
        <v>Ben__Searby@hotmail.com.ru</v>
      </c>
      <c r="T218" s="12" t="b">
        <f t="shared" si="13"/>
        <v>0</v>
      </c>
      <c r="U218" s="12" t="str">
        <f>vlookup(A218,PersonAccounts!$A:$N,10,false)</f>
        <v>Russia</v>
      </c>
    </row>
    <row r="219">
      <c r="A219" s="6" t="s">
        <v>1028</v>
      </c>
      <c r="B219" s="7" t="str">
        <f>vlookup(F219,'TEMP Data'!$M:$P,mod(G219,4)+1)</f>
        <v>Benjamen</v>
      </c>
      <c r="C219" s="7" t="str">
        <f>VLOOKUP(A219 ,PersonAccounts!$A:$N,3)</f>
        <v>Chiechio</v>
      </c>
      <c r="D219" s="7" t="str">
        <f t="shared" si="1"/>
        <v>BChiechio5@apple.com.be</v>
      </c>
      <c r="E219" s="7" t="str">
        <f t="shared" si="2"/>
        <v/>
      </c>
      <c r="F219" s="12" t="str">
        <f>VLOOKUP(A219 ,PersonAccounts!$A:$N,14)</f>
        <v>Benjamin</v>
      </c>
      <c r="G219" s="29">
        <f t="shared" si="3"/>
        <v>1</v>
      </c>
      <c r="H219" s="12" t="str">
        <f>vlookup(A219,PersonAccounts!A:D,4)</f>
        <v>BChiechio159@yahoo.com.be</v>
      </c>
      <c r="I219" s="12" t="str">
        <f t="shared" si="4"/>
        <v>B</v>
      </c>
      <c r="J219" s="12" t="str">
        <f t="shared" si="5"/>
        <v>Chiechio5</v>
      </c>
      <c r="K219" s="12" t="str">
        <f>VLOOKUP(L219,'TEMP Data'!$E:$G,3)&amp;".com"&amp;vlookup($U219,'TEMP Data'!$A:$C,3)</f>
        <v>@apple.com.be</v>
      </c>
      <c r="L219" s="29">
        <f t="shared" si="6"/>
        <v>4</v>
      </c>
      <c r="M219" s="29">
        <f t="shared" si="7"/>
        <v>5</v>
      </c>
      <c r="N219" s="12" t="str">
        <f t="shared" si="8"/>
        <v>B_</v>
      </c>
      <c r="O219" s="12" t="str">
        <f t="shared" si="9"/>
        <v>Chiechio5</v>
      </c>
      <c r="P219" s="12" t="str">
        <f>VLOOKUP(Q219,'TEMP Data'!$E:$G,3)&amp;".com"&amp;vlookup($U219,'TEMP Data'!$A:$C,3)</f>
        <v>@hotmail.com.be</v>
      </c>
      <c r="Q219" s="29">
        <f t="shared" si="10"/>
        <v>114</v>
      </c>
      <c r="R219" s="29">
        <f t="shared" si="11"/>
        <v>0</v>
      </c>
      <c r="S219" s="30" t="str">
        <f t="shared" si="12"/>
        <v>B_Chiechio5@hotmail.com.be</v>
      </c>
      <c r="T219" s="12" t="b">
        <f t="shared" si="13"/>
        <v>0</v>
      </c>
      <c r="U219" s="12" t="str">
        <f>vlookup(A219,PersonAccounts!$A:$N,10,false)</f>
        <v>Belgium</v>
      </c>
    </row>
    <row r="220">
      <c r="A220" s="6" t="s">
        <v>1032</v>
      </c>
      <c r="B220" s="7" t="str">
        <f>vlookup(F220,'TEMP Data'!$M:$P,mod(G220,4)+1)</f>
        <v>Bennjamin</v>
      </c>
      <c r="C220" s="7" t="str">
        <f>VLOOKUP(A220 ,PersonAccounts!$A:$N,3)</f>
        <v>Turland</v>
      </c>
      <c r="D220" s="7" t="str">
        <f t="shared" si="1"/>
        <v>BTurland7@outlook.com.kr</v>
      </c>
      <c r="E220" s="7" t="str">
        <f t="shared" si="2"/>
        <v/>
      </c>
      <c r="F220" s="12" t="str">
        <f>VLOOKUP(A220 ,PersonAccounts!$A:$N,14)</f>
        <v>Benjamin</v>
      </c>
      <c r="G220" s="29">
        <f t="shared" si="3"/>
        <v>7</v>
      </c>
      <c r="H220" s="12" t="str">
        <f>vlookup(A220,PersonAccounts!A:D,4)</f>
        <v>Benjamin_Turland@gmail.com.kr</v>
      </c>
      <c r="I220" s="12" t="str">
        <f t="shared" si="4"/>
        <v>B</v>
      </c>
      <c r="J220" s="12" t="str">
        <f t="shared" si="5"/>
        <v>Turland7</v>
      </c>
      <c r="K220" s="12" t="str">
        <f>VLOOKUP(L220,'TEMP Data'!$E:$G,3)&amp;".com"&amp;vlookup($U220,'TEMP Data'!$A:$C,3)</f>
        <v>@outlook.com.kr</v>
      </c>
      <c r="L220" s="29">
        <f t="shared" si="6"/>
        <v>2</v>
      </c>
      <c r="M220" s="29">
        <f t="shared" si="7"/>
        <v>7</v>
      </c>
      <c r="N220" s="12" t="str">
        <f t="shared" si="8"/>
        <v>B_</v>
      </c>
      <c r="O220" s="12" t="str">
        <f t="shared" si="9"/>
        <v>Turland7</v>
      </c>
      <c r="P220" s="12" t="str">
        <f>VLOOKUP(Q220,'TEMP Data'!$E:$G,3)&amp;".com"&amp;vlookup($U220,'TEMP Data'!$A:$C,3)</f>
        <v>@hotmail.com.kr</v>
      </c>
      <c r="Q220" s="29">
        <f t="shared" si="10"/>
        <v>10</v>
      </c>
      <c r="R220" s="29">
        <f t="shared" si="11"/>
        <v>1</v>
      </c>
      <c r="S220" s="30" t="str">
        <f t="shared" si="12"/>
        <v>B_Turland7@hotmail.com.kr</v>
      </c>
      <c r="T220" s="12" t="b">
        <f t="shared" si="13"/>
        <v>0</v>
      </c>
      <c r="U220" s="12" t="str">
        <f>vlookup(A220,PersonAccounts!$A:$N,10,false)</f>
        <v>South Korea</v>
      </c>
    </row>
    <row r="221">
      <c r="A221" s="6" t="s">
        <v>1036</v>
      </c>
      <c r="B221" s="7" t="str">
        <f>vlookup(F221,'TEMP Data'!$M:$P,mod(G221,4)+1)</f>
        <v>Ben</v>
      </c>
      <c r="C221" s="7" t="str">
        <f>VLOOKUP(A221 ,PersonAccounts!$A:$N,3)</f>
        <v>Boriston</v>
      </c>
      <c r="D221" s="7" t="str">
        <f t="shared" si="1"/>
        <v>Ben_Boriston@hotmail.com.uk</v>
      </c>
      <c r="E221" s="7" t="str">
        <f t="shared" si="2"/>
        <v/>
      </c>
      <c r="F221" s="12" t="str">
        <f>VLOOKUP(A221 ,PersonAccounts!$A:$N,14)</f>
        <v>Benjamin</v>
      </c>
      <c r="G221" s="29">
        <f t="shared" si="3"/>
        <v>6</v>
      </c>
      <c r="H221" s="12" t="str">
        <f>vlookup(A221,PersonAccounts!A:D,4)</f>
        <v>Benjamin_Boriston@hotmail.com.uk</v>
      </c>
      <c r="I221" s="12" t="str">
        <f t="shared" si="4"/>
        <v>Ben_</v>
      </c>
      <c r="J221" s="12" t="str">
        <f t="shared" si="5"/>
        <v>Boriston</v>
      </c>
      <c r="K221" s="12" t="str">
        <f>VLOOKUP(L221,'TEMP Data'!$E:$G,3)&amp;".com"&amp;vlookup($U221,'TEMP Data'!$A:$C,3)</f>
        <v>@hotmail.com.uk</v>
      </c>
      <c r="L221" s="29">
        <f t="shared" si="6"/>
        <v>10</v>
      </c>
      <c r="M221" s="29">
        <f t="shared" si="7"/>
        <v>33</v>
      </c>
      <c r="N221" s="12" t="str">
        <f t="shared" si="8"/>
        <v>Ben__</v>
      </c>
      <c r="O221" s="12" t="str">
        <f t="shared" si="9"/>
        <v>Boriston</v>
      </c>
      <c r="P221" s="12" t="str">
        <f>VLOOKUP(Q221,'TEMP Data'!$E:$G,3)&amp;".com"&amp;vlookup($U221,'TEMP Data'!$A:$C,3)</f>
        <v>@hotmail.com.uk</v>
      </c>
      <c r="Q221" s="29">
        <f t="shared" si="10"/>
        <v>184</v>
      </c>
      <c r="R221" s="29">
        <f t="shared" si="11"/>
        <v>3</v>
      </c>
      <c r="S221" s="30" t="str">
        <f t="shared" si="12"/>
        <v>Ben__Boriston@hotmail.com.uk</v>
      </c>
      <c r="T221" s="12" t="b">
        <f t="shared" si="13"/>
        <v>0</v>
      </c>
      <c r="U221" s="12" t="str">
        <f>vlookup(A221,PersonAccounts!$A:$N,10,false)</f>
        <v>UK</v>
      </c>
    </row>
    <row r="222">
      <c r="A222" s="6" t="s">
        <v>1040</v>
      </c>
      <c r="B222" s="7" t="str">
        <f>vlookup(F222,'TEMP Data'!$M:$P,mod(G222,4)+1)</f>
        <v>Chloe</v>
      </c>
      <c r="C222" s="7" t="str">
        <f>VLOOKUP(A222 ,PersonAccounts!$A:$N,3)</f>
        <v>Borrill</v>
      </c>
      <c r="D222" s="7" t="str">
        <f t="shared" si="1"/>
        <v>CBorrill148@outlook.com.dk</v>
      </c>
      <c r="E222" s="7" t="str">
        <f t="shared" si="2"/>
        <v>C_Borrill148@hotmail.com.dk</v>
      </c>
      <c r="F222" s="12" t="str">
        <f>VLOOKUP(A222 ,PersonAccounts!$A:$N,14)</f>
        <v>Chloe</v>
      </c>
      <c r="G222" s="29">
        <f t="shared" si="3"/>
        <v>4</v>
      </c>
      <c r="H222" s="12" t="str">
        <f>vlookup(A222,PersonAccounts!A:D,4)</f>
        <v>Chloe_Borrill@hotmail.com.dk</v>
      </c>
      <c r="I222" s="12" t="str">
        <f t="shared" si="4"/>
        <v>C</v>
      </c>
      <c r="J222" s="12" t="str">
        <f t="shared" si="5"/>
        <v>Borrill148</v>
      </c>
      <c r="K222" s="12" t="str">
        <f>VLOOKUP(L222,'TEMP Data'!$E:$G,3)&amp;".com"&amp;vlookup($U222,'TEMP Data'!$A:$C,3)</f>
        <v>@outlook.com.dk</v>
      </c>
      <c r="L222" s="29">
        <f t="shared" si="6"/>
        <v>2</v>
      </c>
      <c r="M222" s="29">
        <f t="shared" si="7"/>
        <v>148</v>
      </c>
      <c r="N222" s="12" t="str">
        <f t="shared" si="8"/>
        <v>C_</v>
      </c>
      <c r="O222" s="12" t="str">
        <f t="shared" si="9"/>
        <v>Borrill148</v>
      </c>
      <c r="P222" s="12" t="str">
        <f>VLOOKUP(Q222,'TEMP Data'!$E:$G,3)&amp;".com"&amp;vlookup($U222,'TEMP Data'!$A:$C,3)</f>
        <v>@hotmail.com.dk</v>
      </c>
      <c r="Q222" s="29">
        <f t="shared" si="10"/>
        <v>65</v>
      </c>
      <c r="R222" s="29">
        <f t="shared" si="11"/>
        <v>3</v>
      </c>
      <c r="S222" s="30" t="str">
        <f t="shared" si="12"/>
        <v>C_Borrill148@hotmail.com.dk</v>
      </c>
      <c r="T222" s="12" t="b">
        <f t="shared" si="13"/>
        <v>1</v>
      </c>
      <c r="U222" s="12" t="str">
        <f>vlookup(A222,PersonAccounts!$A:$N,10,false)</f>
        <v>Denmark</v>
      </c>
    </row>
    <row r="223">
      <c r="A223" s="6" t="s">
        <v>1044</v>
      </c>
      <c r="B223" s="7" t="str">
        <f>vlookup(F223,'TEMP Data'!$M:$P,mod(G223,4)+1)</f>
        <v>Khloe</v>
      </c>
      <c r="C223" s="7" t="str">
        <f>VLOOKUP(A223 ,PersonAccounts!$A:$N,3)</f>
        <v>Devita</v>
      </c>
      <c r="D223" s="7" t="str">
        <f t="shared" si="1"/>
        <v>KDevita25@apple.com.es</v>
      </c>
      <c r="E223" s="7" t="str">
        <f t="shared" si="2"/>
        <v/>
      </c>
      <c r="F223" s="12" t="str">
        <f>VLOOKUP(A223 ,PersonAccounts!$A:$N,14)</f>
        <v>Chloe</v>
      </c>
      <c r="G223" s="29">
        <f t="shared" si="3"/>
        <v>5</v>
      </c>
      <c r="H223" s="12" t="str">
        <f>vlookup(A223,PersonAccounts!A:D,4)</f>
        <v>CDevita166@outlook.com.es</v>
      </c>
      <c r="I223" s="12" t="str">
        <f t="shared" si="4"/>
        <v>K</v>
      </c>
      <c r="J223" s="12" t="str">
        <f t="shared" si="5"/>
        <v>Devita25</v>
      </c>
      <c r="K223" s="12" t="str">
        <f>VLOOKUP(L223,'TEMP Data'!$E:$G,3)&amp;".com"&amp;vlookup($U223,'TEMP Data'!$A:$C,3)</f>
        <v>@apple.com.es</v>
      </c>
      <c r="L223" s="29">
        <f t="shared" si="6"/>
        <v>4</v>
      </c>
      <c r="M223" s="29">
        <f t="shared" si="7"/>
        <v>25</v>
      </c>
      <c r="N223" s="12" t="str">
        <f t="shared" si="8"/>
        <v>K_</v>
      </c>
      <c r="O223" s="12" t="str">
        <f t="shared" si="9"/>
        <v>Devita25</v>
      </c>
      <c r="P223" s="12" t="str">
        <f>VLOOKUP(Q223,'TEMP Data'!$E:$G,3)&amp;".com"&amp;vlookup($U223,'TEMP Data'!$A:$C,3)</f>
        <v>@hotmail.com.es</v>
      </c>
      <c r="Q223" s="29">
        <f t="shared" si="10"/>
        <v>117</v>
      </c>
      <c r="R223" s="29">
        <f t="shared" si="11"/>
        <v>3</v>
      </c>
      <c r="S223" s="30" t="str">
        <f t="shared" si="12"/>
        <v>K_Devita25@hotmail.com.es</v>
      </c>
      <c r="T223" s="12" t="b">
        <f t="shared" si="13"/>
        <v>0</v>
      </c>
      <c r="U223" s="12" t="str">
        <f>vlookup(A223,PersonAccounts!$A:$N,10,false)</f>
        <v>Spain</v>
      </c>
    </row>
    <row r="224">
      <c r="A224" s="6" t="s">
        <v>1048</v>
      </c>
      <c r="B224" s="7" t="str">
        <f>vlookup(F224,'TEMP Data'!$M:$P,mod(G224,4)+1)</f>
        <v>Cloe</v>
      </c>
      <c r="C224" s="7" t="str">
        <f>VLOOKUP(A224 ,PersonAccounts!$A:$N,3)</f>
        <v>Collingridge</v>
      </c>
      <c r="D224" s="7" t="str">
        <f t="shared" si="1"/>
        <v>Cloe_Collingridge@hotmail.com.es</v>
      </c>
      <c r="E224" s="7" t="str">
        <f t="shared" si="2"/>
        <v>Chloe_Collingridge@yahoo.com.es</v>
      </c>
      <c r="F224" s="12" t="str">
        <f>VLOOKUP(A224 ,PersonAccounts!$A:$N,14)</f>
        <v>Chloe</v>
      </c>
      <c r="G224" s="29">
        <f t="shared" si="3"/>
        <v>2</v>
      </c>
      <c r="H224" s="12" t="str">
        <f>vlookup(A224,PersonAccounts!A:D,4)</f>
        <v>Chloe_Collingridge@yahoo.com.es</v>
      </c>
      <c r="I224" s="12" t="str">
        <f t="shared" si="4"/>
        <v>Cloe_</v>
      </c>
      <c r="J224" s="12" t="str">
        <f t="shared" si="5"/>
        <v>Collingridge</v>
      </c>
      <c r="K224" s="12" t="str">
        <f>VLOOKUP(L224,'TEMP Data'!$E:$G,3)&amp;".com"&amp;vlookup($U224,'TEMP Data'!$A:$C,3)</f>
        <v>@hotmail.com.es</v>
      </c>
      <c r="L224" s="29">
        <f t="shared" si="6"/>
        <v>7</v>
      </c>
      <c r="M224" s="29">
        <f t="shared" si="7"/>
        <v>84</v>
      </c>
      <c r="N224" s="12" t="str">
        <f t="shared" si="8"/>
        <v>Cloe__</v>
      </c>
      <c r="O224" s="12" t="str">
        <f t="shared" si="9"/>
        <v>Collingridge</v>
      </c>
      <c r="P224" s="12" t="str">
        <f>VLOOKUP(Q224,'TEMP Data'!$E:$G,3)&amp;".com"&amp;vlookup($U224,'TEMP Data'!$A:$C,3)</f>
        <v>@hotmail.com.es</v>
      </c>
      <c r="Q224" s="29">
        <f t="shared" si="10"/>
        <v>197</v>
      </c>
      <c r="R224" s="29">
        <f t="shared" si="11"/>
        <v>4</v>
      </c>
      <c r="S224" s="30" t="str">
        <f t="shared" si="12"/>
        <v>Cloe__Collingridge@hotmail.com.es</v>
      </c>
      <c r="T224" s="12" t="b">
        <f t="shared" si="13"/>
        <v>0</v>
      </c>
      <c r="U224" s="12" t="str">
        <f>vlookup(A224,PersonAccounts!$A:$N,10,false)</f>
        <v>Spain</v>
      </c>
    </row>
    <row r="225">
      <c r="A225" s="6" t="s">
        <v>1052</v>
      </c>
      <c r="B225" s="7" t="str">
        <f>vlookup(F225,'TEMP Data'!$M:$P,mod(G225,4)+1)</f>
        <v>Chloe</v>
      </c>
      <c r="C225" s="7" t="str">
        <f>VLOOKUP(A225 ,PersonAccounts!$A:$N,3)</f>
        <v>Walch</v>
      </c>
      <c r="D225" s="7" t="str">
        <f t="shared" si="1"/>
        <v>CWalch142@outlook.com.ca</v>
      </c>
      <c r="E225" s="7" t="str">
        <f t="shared" si="2"/>
        <v>C_Walch142@hotmail.com.ca</v>
      </c>
      <c r="F225" s="12" t="str">
        <f>VLOOKUP(A225 ,PersonAccounts!$A:$N,14)</f>
        <v>Chloe</v>
      </c>
      <c r="G225" s="29">
        <f t="shared" si="3"/>
        <v>8</v>
      </c>
      <c r="H225" s="12" t="str">
        <f>vlookup(A225,PersonAccounts!A:D,4)</f>
        <v>Chloe_Walch@gmail.com.ca</v>
      </c>
      <c r="I225" s="12" t="str">
        <f t="shared" si="4"/>
        <v>C</v>
      </c>
      <c r="J225" s="12" t="str">
        <f t="shared" si="5"/>
        <v>Walch142</v>
      </c>
      <c r="K225" s="12" t="str">
        <f>VLOOKUP(L225,'TEMP Data'!$E:$G,3)&amp;".com"&amp;vlookup($U225,'TEMP Data'!$A:$C,3)</f>
        <v>@outlook.com.ca</v>
      </c>
      <c r="L225" s="29">
        <f t="shared" si="6"/>
        <v>2</v>
      </c>
      <c r="M225" s="29">
        <f t="shared" si="7"/>
        <v>142</v>
      </c>
      <c r="N225" s="12" t="str">
        <f t="shared" si="8"/>
        <v>C_</v>
      </c>
      <c r="O225" s="12" t="str">
        <f t="shared" si="9"/>
        <v>Walch142</v>
      </c>
      <c r="P225" s="12" t="str">
        <f>VLOOKUP(Q225,'TEMP Data'!$E:$G,3)&amp;".com"&amp;vlookup($U225,'TEMP Data'!$A:$C,3)</f>
        <v>@hotmail.com.ca</v>
      </c>
      <c r="Q225" s="29">
        <f t="shared" si="10"/>
        <v>216</v>
      </c>
      <c r="R225" s="29">
        <f t="shared" si="11"/>
        <v>3</v>
      </c>
      <c r="S225" s="30" t="str">
        <f t="shared" si="12"/>
        <v>C_Walch142@hotmail.com.ca</v>
      </c>
      <c r="T225" s="12" t="b">
        <f t="shared" si="13"/>
        <v>1</v>
      </c>
      <c r="U225" s="12" t="str">
        <f>vlookup(A225,PersonAccounts!$A:$N,10,false)</f>
        <v>Canada</v>
      </c>
    </row>
    <row r="226">
      <c r="A226" s="6" t="s">
        <v>1056</v>
      </c>
      <c r="B226" s="7" t="str">
        <f>vlookup(F226,'TEMP Data'!$M:$P,mod(G226,4)+1)</f>
        <v>Krystoffer</v>
      </c>
      <c r="C226" s="7" t="str">
        <f>VLOOKUP(A226 ,PersonAccounts!$A:$N,3)</f>
        <v>Extil</v>
      </c>
      <c r="D226" s="7" t="str">
        <f t="shared" si="1"/>
        <v>Krystoffer_Extil@gmail.com</v>
      </c>
      <c r="E226" s="7" t="str">
        <f t="shared" si="2"/>
        <v/>
      </c>
      <c r="F226" s="12" t="str">
        <f>VLOOKUP(A226 ,PersonAccounts!$A:$N,14)</f>
        <v>Christopher</v>
      </c>
      <c r="G226" s="29">
        <f t="shared" si="3"/>
        <v>3</v>
      </c>
      <c r="H226" s="12" t="str">
        <f>vlookup(A226,PersonAccounts!A:D,4)</f>
        <v>Christopher_Extil@hotmail.com</v>
      </c>
      <c r="I226" s="12" t="str">
        <f t="shared" si="4"/>
        <v>Krystoffer_</v>
      </c>
      <c r="J226" s="12" t="str">
        <f t="shared" si="5"/>
        <v>Extil</v>
      </c>
      <c r="K226" s="12" t="str">
        <f>VLOOKUP(L226,'TEMP Data'!$E:$G,3)&amp;".com"&amp;vlookup($U226,'TEMP Data'!$A:$C,3)</f>
        <v>@gmail.com</v>
      </c>
      <c r="L226" s="29">
        <f t="shared" si="6"/>
        <v>8</v>
      </c>
      <c r="M226" s="29">
        <f t="shared" si="7"/>
        <v>1</v>
      </c>
      <c r="N226" s="12" t="str">
        <f t="shared" si="8"/>
        <v>Krystoffer__</v>
      </c>
      <c r="O226" s="12" t="str">
        <f t="shared" si="9"/>
        <v>Extil</v>
      </c>
      <c r="P226" s="12" t="str">
        <f>VLOOKUP(Q226,'TEMP Data'!$E:$G,3)&amp;".com"&amp;vlookup($U226,'TEMP Data'!$A:$C,3)</f>
        <v>@hotmail.com</v>
      </c>
      <c r="Q226" s="29">
        <f t="shared" si="10"/>
        <v>108</v>
      </c>
      <c r="R226" s="29">
        <f t="shared" si="11"/>
        <v>0</v>
      </c>
      <c r="S226" s="30" t="str">
        <f t="shared" si="12"/>
        <v>Krystoffer__Extil@hotmail.com</v>
      </c>
      <c r="T226" s="12" t="b">
        <f t="shared" si="13"/>
        <v>0</v>
      </c>
      <c r="U226" s="12" t="str">
        <f>vlookup(A226,PersonAccounts!$A:$N,10,false)</f>
        <v>United States</v>
      </c>
    </row>
    <row r="227">
      <c r="A227" s="6" t="s">
        <v>1059</v>
      </c>
      <c r="B227" s="7" t="str">
        <f>vlookup(F227,'TEMP Data'!$M:$P,mod(G227,4)+1)</f>
        <v>Christopher</v>
      </c>
      <c r="C227" s="7" t="str">
        <f>VLOOKUP(A227 ,PersonAccounts!$A:$N,3)</f>
        <v>Nisby</v>
      </c>
      <c r="D227" s="7" t="str">
        <f t="shared" si="1"/>
        <v>CNisby158@outlook.com.pt</v>
      </c>
      <c r="E227" s="7" t="str">
        <f t="shared" si="2"/>
        <v/>
      </c>
      <c r="F227" s="12" t="str">
        <f>VLOOKUP(A227 ,PersonAccounts!$A:$N,14)</f>
        <v>Christopher</v>
      </c>
      <c r="G227" s="29">
        <f t="shared" si="3"/>
        <v>8</v>
      </c>
      <c r="H227" s="12" t="str">
        <f>vlookup(A227,PersonAccounts!A:D,4)</f>
        <v>Christopher_Nisby@gmail.com.pt</v>
      </c>
      <c r="I227" s="12" t="str">
        <f t="shared" si="4"/>
        <v>C</v>
      </c>
      <c r="J227" s="12" t="str">
        <f t="shared" si="5"/>
        <v>Nisby158</v>
      </c>
      <c r="K227" s="12" t="str">
        <f>VLOOKUP(L227,'TEMP Data'!$E:$G,3)&amp;".com"&amp;vlookup($U227,'TEMP Data'!$A:$C,3)</f>
        <v>@outlook.com.pt</v>
      </c>
      <c r="L227" s="29">
        <f t="shared" si="6"/>
        <v>2</v>
      </c>
      <c r="M227" s="29">
        <f t="shared" si="7"/>
        <v>158</v>
      </c>
      <c r="N227" s="12" t="str">
        <f t="shared" si="8"/>
        <v>C_</v>
      </c>
      <c r="O227" s="12" t="str">
        <f t="shared" si="9"/>
        <v>Nisby158</v>
      </c>
      <c r="P227" s="12" t="str">
        <f>VLOOKUP(Q227,'TEMP Data'!$E:$G,3)&amp;".com"&amp;vlookup($U227,'TEMP Data'!$A:$C,3)</f>
        <v>@hotmail.com.pt</v>
      </c>
      <c r="Q227" s="29">
        <f t="shared" si="10"/>
        <v>156</v>
      </c>
      <c r="R227" s="29">
        <f t="shared" si="11"/>
        <v>0</v>
      </c>
      <c r="S227" s="30" t="str">
        <f t="shared" si="12"/>
        <v>C_Nisby158@hotmail.com.pt</v>
      </c>
      <c r="T227" s="12" t="b">
        <f t="shared" si="13"/>
        <v>0</v>
      </c>
      <c r="U227" s="12" t="str">
        <f>vlookup(A227,PersonAccounts!$A:$N,10,false)</f>
        <v>Portugal</v>
      </c>
    </row>
    <row r="228">
      <c r="A228" s="6" t="s">
        <v>1063</v>
      </c>
      <c r="B228" s="7" t="str">
        <f>vlookup(F228,'TEMP Data'!$M:$P,mod(G228,4)+1)</f>
        <v>Christophe</v>
      </c>
      <c r="C228" s="7" t="str">
        <f>VLOOKUP(A228 ,PersonAccounts!$A:$N,3)</f>
        <v>Pellitt</v>
      </c>
      <c r="D228" s="7" t="str">
        <f t="shared" si="1"/>
        <v>Christophe.Pellitt@mail.com</v>
      </c>
      <c r="E228" s="7" t="str">
        <f t="shared" si="2"/>
        <v>Christophe._Pellitt@hotmail.com</v>
      </c>
      <c r="F228" s="12" t="str">
        <f>VLOOKUP(A228 ,PersonAccounts!$A:$N,14)</f>
        <v>Christopher</v>
      </c>
      <c r="G228" s="29">
        <f t="shared" si="3"/>
        <v>10</v>
      </c>
      <c r="H228" s="12" t="str">
        <f>vlookup(A228,PersonAccounts!A:D,4)</f>
        <v>Christopher_Pellitt@yahoo.com</v>
      </c>
      <c r="I228" s="12" t="str">
        <f t="shared" si="4"/>
        <v>Christophe.</v>
      </c>
      <c r="J228" s="12" t="str">
        <f t="shared" si="5"/>
        <v>Pellitt</v>
      </c>
      <c r="K228" s="12" t="str">
        <f>VLOOKUP(L228,'TEMP Data'!$E:$G,3)&amp;".com"&amp;vlookup($U228,'TEMP Data'!$A:$C,3)</f>
        <v>@mail.com</v>
      </c>
      <c r="L228" s="29">
        <f t="shared" si="6"/>
        <v>5</v>
      </c>
      <c r="M228" s="29">
        <f t="shared" si="7"/>
        <v>62</v>
      </c>
      <c r="N228" s="12" t="str">
        <f t="shared" si="8"/>
        <v>Christophe._</v>
      </c>
      <c r="O228" s="12" t="str">
        <f t="shared" si="9"/>
        <v>Pellitt</v>
      </c>
      <c r="P228" s="12" t="str">
        <f>VLOOKUP(Q228,'TEMP Data'!$E:$G,3)&amp;".com"&amp;vlookup($U228,'TEMP Data'!$A:$C,3)</f>
        <v>@hotmail.com</v>
      </c>
      <c r="Q228" s="29">
        <f t="shared" si="10"/>
        <v>63</v>
      </c>
      <c r="R228" s="29">
        <f t="shared" si="11"/>
        <v>3</v>
      </c>
      <c r="S228" s="30" t="str">
        <f t="shared" si="12"/>
        <v>Christophe._Pellitt@hotmail.com</v>
      </c>
      <c r="T228" s="12" t="b">
        <f t="shared" si="13"/>
        <v>1</v>
      </c>
      <c r="U228" s="12" t="str">
        <f>vlookup(A228,PersonAccounts!$A:$N,10,false)</f>
        <v>United States</v>
      </c>
    </row>
    <row r="229">
      <c r="A229" s="6" t="s">
        <v>1067</v>
      </c>
      <c r="B229" s="7" t="str">
        <f>vlookup(F229,'TEMP Data'!$M:$P,mod(G229,4)+1)</f>
        <v>Christopher</v>
      </c>
      <c r="C229" s="7" t="str">
        <f>VLOOKUP(A229 ,PersonAccounts!$A:$N,3)</f>
        <v>Warland</v>
      </c>
      <c r="D229" s="7" t="str">
        <f t="shared" si="1"/>
        <v>CWarland216@yahoo.com.kr</v>
      </c>
      <c r="E229" s="7" t="str">
        <f t="shared" si="2"/>
        <v>Christopher_Warland@yahoo.com.kr</v>
      </c>
      <c r="F229" s="12" t="str">
        <f>VLOOKUP(A229 ,PersonAccounts!$A:$N,14)</f>
        <v>Christopher</v>
      </c>
      <c r="G229" s="29">
        <f t="shared" si="3"/>
        <v>4</v>
      </c>
      <c r="H229" s="12" t="str">
        <f>vlookup(A229,PersonAccounts!A:D,4)</f>
        <v>Christopher_Warland@yahoo.com.kr</v>
      </c>
      <c r="I229" s="12" t="str">
        <f t="shared" si="4"/>
        <v>C</v>
      </c>
      <c r="J229" s="12" t="str">
        <f t="shared" si="5"/>
        <v>Warland216</v>
      </c>
      <c r="K229" s="12" t="str">
        <f>VLOOKUP(L229,'TEMP Data'!$E:$G,3)&amp;".com"&amp;vlookup($U229,'TEMP Data'!$A:$C,3)</f>
        <v>@yahoo.com.kr</v>
      </c>
      <c r="L229" s="29">
        <f t="shared" si="6"/>
        <v>3</v>
      </c>
      <c r="M229" s="29">
        <f t="shared" si="7"/>
        <v>216</v>
      </c>
      <c r="N229" s="12" t="str">
        <f t="shared" si="8"/>
        <v>C_</v>
      </c>
      <c r="O229" s="12" t="str">
        <f t="shared" si="9"/>
        <v>Warland216</v>
      </c>
      <c r="P229" s="12" t="str">
        <f>VLOOKUP(Q229,'TEMP Data'!$E:$G,3)&amp;".com"&amp;vlookup($U229,'TEMP Data'!$A:$C,3)</f>
        <v>@hotmail.com.kr</v>
      </c>
      <c r="Q229" s="29">
        <f t="shared" si="10"/>
        <v>58</v>
      </c>
      <c r="R229" s="29">
        <f t="shared" si="11"/>
        <v>0</v>
      </c>
      <c r="S229" s="30" t="str">
        <f t="shared" si="12"/>
        <v>C_Warland216@hotmail.com.kr</v>
      </c>
      <c r="T229" s="12" t="b">
        <f t="shared" si="13"/>
        <v>0</v>
      </c>
      <c r="U229" s="12" t="str">
        <f>vlookup(A229,PersonAccounts!$A:$N,10,false)</f>
        <v>South Korea</v>
      </c>
    </row>
    <row r="230">
      <c r="A230" s="6" t="s">
        <v>1070</v>
      </c>
      <c r="B230" s="7" t="str">
        <f>vlookup(F230,'TEMP Data'!$M:$P,mod(G230,4)+1)</f>
        <v>Daniell</v>
      </c>
      <c r="C230" s="7" t="str">
        <f>VLOOKUP(A230 ,PersonAccounts!$A:$N,3)</f>
        <v>Houseago</v>
      </c>
      <c r="D230" s="7" t="str">
        <f t="shared" si="1"/>
        <v>DHouseago178@yahoo.com.es</v>
      </c>
      <c r="E230" s="7" t="str">
        <f t="shared" si="2"/>
        <v/>
      </c>
      <c r="F230" s="12" t="str">
        <f>VLOOKUP(A230 ,PersonAccounts!$A:$N,14)</f>
        <v>Daniel</v>
      </c>
      <c r="G230" s="29">
        <f t="shared" si="3"/>
        <v>2</v>
      </c>
      <c r="H230" s="12" t="str">
        <f>vlookup(A230,PersonAccounts!A:D,4)</f>
        <v>DHouseago80@apple.com.es</v>
      </c>
      <c r="I230" s="12" t="str">
        <f t="shared" si="4"/>
        <v>D</v>
      </c>
      <c r="J230" s="12" t="str">
        <f t="shared" si="5"/>
        <v>Houseago178</v>
      </c>
      <c r="K230" s="12" t="str">
        <f>VLOOKUP(L230,'TEMP Data'!$E:$G,3)&amp;".com"&amp;vlookup($U230,'TEMP Data'!$A:$C,3)</f>
        <v>@yahoo.com.es</v>
      </c>
      <c r="L230" s="29">
        <f t="shared" si="6"/>
        <v>3</v>
      </c>
      <c r="M230" s="29">
        <f t="shared" si="7"/>
        <v>178</v>
      </c>
      <c r="N230" s="12" t="str">
        <f t="shared" si="8"/>
        <v>D_</v>
      </c>
      <c r="O230" s="12" t="str">
        <f t="shared" si="9"/>
        <v>Houseago178</v>
      </c>
      <c r="P230" s="12" t="str">
        <f>VLOOKUP(Q230,'TEMP Data'!$E:$G,3)&amp;".com"&amp;vlookup($U230,'TEMP Data'!$A:$C,3)</f>
        <v>@hotmail.com.es</v>
      </c>
      <c r="Q230" s="29">
        <f t="shared" si="10"/>
        <v>61</v>
      </c>
      <c r="R230" s="29">
        <f t="shared" si="11"/>
        <v>4</v>
      </c>
      <c r="S230" s="30" t="str">
        <f t="shared" si="12"/>
        <v>D_Houseago178@hotmail.com.es</v>
      </c>
      <c r="T230" s="12" t="b">
        <f t="shared" si="13"/>
        <v>0</v>
      </c>
      <c r="U230" s="12" t="str">
        <f>vlookup(A230,PersonAccounts!$A:$N,10,false)</f>
        <v>Spain</v>
      </c>
    </row>
    <row r="231">
      <c r="A231" s="6" t="s">
        <v>1073</v>
      </c>
      <c r="B231" s="7" t="str">
        <f>vlookup(F231,'TEMP Data'!$M:$P,mod(G231,4)+1)</f>
        <v>Daniell</v>
      </c>
      <c r="C231" s="7" t="str">
        <f>VLOOKUP(A231 ,PersonAccounts!$A:$N,3)</f>
        <v>Oyley</v>
      </c>
      <c r="D231" s="7" t="str">
        <f t="shared" si="1"/>
        <v>Daniell_Oyley@yahoo.com.hu</v>
      </c>
      <c r="E231" s="7" t="str">
        <f t="shared" si="2"/>
        <v>Daniell__Oyley@hotmail.com.hu</v>
      </c>
      <c r="F231" s="12" t="str">
        <f>VLOOKUP(A231 ,PersonAccounts!$A:$N,14)</f>
        <v>Daniel</v>
      </c>
      <c r="G231" s="29">
        <f t="shared" si="3"/>
        <v>2</v>
      </c>
      <c r="H231" s="12" t="str">
        <f>vlookup(A231,PersonAccounts!A:D,4)</f>
        <v>DOyley11@gmail.com.hu</v>
      </c>
      <c r="I231" s="12" t="str">
        <f t="shared" si="4"/>
        <v>Daniell_</v>
      </c>
      <c r="J231" s="12" t="str">
        <f t="shared" si="5"/>
        <v>Oyley</v>
      </c>
      <c r="K231" s="12" t="str">
        <f>VLOOKUP(L231,'TEMP Data'!$E:$G,3)&amp;".com"&amp;vlookup($U231,'TEMP Data'!$A:$C,3)</f>
        <v>@yahoo.com.hu</v>
      </c>
      <c r="L231" s="29">
        <f t="shared" si="6"/>
        <v>9</v>
      </c>
      <c r="M231" s="29">
        <f t="shared" si="7"/>
        <v>185</v>
      </c>
      <c r="N231" s="12" t="str">
        <f t="shared" si="8"/>
        <v>Daniell__</v>
      </c>
      <c r="O231" s="12" t="str">
        <f t="shared" si="9"/>
        <v>Oyley</v>
      </c>
      <c r="P231" s="12" t="str">
        <f>VLOOKUP(Q231,'TEMP Data'!$E:$G,3)&amp;".com"&amp;vlookup($U231,'TEMP Data'!$A:$C,3)</f>
        <v>@hotmail.com.hu</v>
      </c>
      <c r="Q231" s="29">
        <f t="shared" si="10"/>
        <v>90</v>
      </c>
      <c r="R231" s="29">
        <f t="shared" si="11"/>
        <v>2</v>
      </c>
      <c r="S231" s="30" t="str">
        <f t="shared" si="12"/>
        <v>Daniell__Oyley@hotmail.com.hu</v>
      </c>
      <c r="T231" s="12" t="b">
        <f t="shared" si="13"/>
        <v>1</v>
      </c>
      <c r="U231" s="12" t="str">
        <f>vlookup(A231,PersonAccounts!$A:$N,10,false)</f>
        <v>Hungary</v>
      </c>
    </row>
    <row r="232">
      <c r="A232" s="6" t="s">
        <v>1077</v>
      </c>
      <c r="B232" s="7" t="str">
        <f>vlookup(F232,'TEMP Data'!$M:$P,mod(G232,4)+1)</f>
        <v>Daniell</v>
      </c>
      <c r="C232" s="7" t="str">
        <f>VLOOKUP(A232 ,PersonAccounts!$A:$N,3)</f>
        <v>Boldero</v>
      </c>
      <c r="D232" s="7" t="str">
        <f t="shared" si="1"/>
        <v>DBoldero200@yahoo.com.jp</v>
      </c>
      <c r="E232" s="7" t="str">
        <f t="shared" si="2"/>
        <v>Daniel_Boldero@hotmail.com.jp</v>
      </c>
      <c r="F232" s="12" t="str">
        <f>VLOOKUP(A232 ,PersonAccounts!$A:$N,14)</f>
        <v>Daniel</v>
      </c>
      <c r="G232" s="29">
        <f t="shared" si="3"/>
        <v>2</v>
      </c>
      <c r="H232" s="12" t="str">
        <f>vlookup(A232,PersonAccounts!A:D,4)</f>
        <v>Daniel_Boldero@hotmail.com.jp</v>
      </c>
      <c r="I232" s="12" t="str">
        <f t="shared" si="4"/>
        <v>D</v>
      </c>
      <c r="J232" s="12" t="str">
        <f t="shared" si="5"/>
        <v>Boldero200</v>
      </c>
      <c r="K232" s="12" t="str">
        <f>VLOOKUP(L232,'TEMP Data'!$E:$G,3)&amp;".com"&amp;vlookup($U232,'TEMP Data'!$A:$C,3)</f>
        <v>@yahoo.com.jp</v>
      </c>
      <c r="L232" s="29">
        <f t="shared" si="6"/>
        <v>3</v>
      </c>
      <c r="M232" s="29">
        <f t="shared" si="7"/>
        <v>200</v>
      </c>
      <c r="N232" s="12" t="str">
        <f t="shared" si="8"/>
        <v>D_</v>
      </c>
      <c r="O232" s="12" t="str">
        <f t="shared" si="9"/>
        <v>Boldero200</v>
      </c>
      <c r="P232" s="12" t="str">
        <f>VLOOKUP(Q232,'TEMP Data'!$E:$G,3)&amp;".com"&amp;vlookup($U232,'TEMP Data'!$A:$C,3)</f>
        <v>@hotmail.com.jp</v>
      </c>
      <c r="Q232" s="29">
        <f t="shared" si="10"/>
        <v>124</v>
      </c>
      <c r="R232" s="29">
        <f t="shared" si="11"/>
        <v>2</v>
      </c>
      <c r="S232" s="30" t="str">
        <f t="shared" si="12"/>
        <v>D_Boldero200@hotmail.com.jp</v>
      </c>
      <c r="T232" s="12" t="b">
        <f t="shared" si="13"/>
        <v>0</v>
      </c>
      <c r="U232" s="12" t="str">
        <f>vlookup(A232,PersonAccounts!$A:$N,10,false)</f>
        <v>Japan</v>
      </c>
    </row>
    <row r="233">
      <c r="A233" s="6" t="s">
        <v>1082</v>
      </c>
      <c r="B233" s="7" t="str">
        <f>vlookup(F233,'TEMP Data'!$M:$P,mod(G233,4)+1)</f>
        <v>Daniel</v>
      </c>
      <c r="C233" s="7" t="str">
        <f>VLOOKUP(A233 ,PersonAccounts!$A:$N,3)</f>
        <v>Discombe</v>
      </c>
      <c r="D233" s="7" t="str">
        <f t="shared" si="1"/>
        <v>Daniel_Discombe@aol.com.de</v>
      </c>
      <c r="E233" s="7" t="str">
        <f t="shared" si="2"/>
        <v>Daniel.Discombe@mail.com.de</v>
      </c>
      <c r="F233" s="12" t="str">
        <f>VLOOKUP(A233 ,PersonAccounts!$A:$N,14)</f>
        <v>Daniel</v>
      </c>
      <c r="G233" s="29">
        <f t="shared" si="3"/>
        <v>8</v>
      </c>
      <c r="H233" s="12" t="str">
        <f>vlookup(A233,PersonAccounts!A:D,4)</f>
        <v>Daniel.Discombe@mail.com.de</v>
      </c>
      <c r="I233" s="12" t="str">
        <f t="shared" si="4"/>
        <v>Daniel_</v>
      </c>
      <c r="J233" s="12" t="str">
        <f t="shared" si="5"/>
        <v>Discombe</v>
      </c>
      <c r="K233" s="12" t="str">
        <f>VLOOKUP(L233,'TEMP Data'!$E:$G,3)&amp;".com"&amp;vlookup($U233,'TEMP Data'!$A:$C,3)</f>
        <v>@aol.com.de</v>
      </c>
      <c r="L233" s="29">
        <f t="shared" si="6"/>
        <v>6</v>
      </c>
      <c r="M233" s="29">
        <f t="shared" si="7"/>
        <v>105</v>
      </c>
      <c r="N233" s="12" t="str">
        <f t="shared" si="8"/>
        <v>Daniel__</v>
      </c>
      <c r="O233" s="12" t="str">
        <f t="shared" si="9"/>
        <v>Discombe</v>
      </c>
      <c r="P233" s="12" t="str">
        <f>VLOOKUP(Q233,'TEMP Data'!$E:$G,3)&amp;".com"&amp;vlookup($U233,'TEMP Data'!$A:$C,3)</f>
        <v>@hotmail.com.de</v>
      </c>
      <c r="Q233" s="29">
        <f t="shared" si="10"/>
        <v>46</v>
      </c>
      <c r="R233" s="29">
        <f t="shared" si="11"/>
        <v>4</v>
      </c>
      <c r="S233" s="30" t="str">
        <f t="shared" si="12"/>
        <v>Daniel__Discombe@hotmail.com.de</v>
      </c>
      <c r="T233" s="12" t="b">
        <f t="shared" si="13"/>
        <v>0</v>
      </c>
      <c r="U233" s="12" t="str">
        <f>vlookup(A233,PersonAccounts!$A:$N,10,false)</f>
        <v>Germany</v>
      </c>
    </row>
    <row r="234">
      <c r="A234" s="6" t="s">
        <v>1086</v>
      </c>
      <c r="B234" s="7" t="str">
        <f>vlookup(F234,'TEMP Data'!$M:$P,mod(G234,4)+1)</f>
        <v>Elisabeth</v>
      </c>
      <c r="C234" s="7" t="str">
        <f>VLOOKUP(A234 ,PersonAccounts!$A:$N,3)</f>
        <v>Smees</v>
      </c>
      <c r="D234" s="7" t="str">
        <f t="shared" si="1"/>
        <v>Elisabeth_Smees@hotmail.com.pt</v>
      </c>
      <c r="E234" s="7" t="str">
        <f t="shared" si="2"/>
        <v/>
      </c>
      <c r="F234" s="12" t="str">
        <f>VLOOKUP(A234 ,PersonAccounts!$A:$N,14)</f>
        <v>Elizabeth</v>
      </c>
      <c r="G234" s="29">
        <f t="shared" si="3"/>
        <v>5</v>
      </c>
      <c r="H234" s="12" t="str">
        <f>vlookup(A234,PersonAccounts!A:D,4)</f>
        <v>Elizabeth_Smees@gmail.com.pt</v>
      </c>
      <c r="I234" s="12" t="str">
        <f t="shared" si="4"/>
        <v>Elisabeth_</v>
      </c>
      <c r="J234" s="12" t="str">
        <f t="shared" si="5"/>
        <v>Smees</v>
      </c>
      <c r="K234" s="12" t="str">
        <f>VLOOKUP(L234,'TEMP Data'!$E:$G,3)&amp;".com"&amp;vlookup($U234,'TEMP Data'!$A:$C,3)</f>
        <v>@hotmail.com.pt</v>
      </c>
      <c r="L234" s="29">
        <f t="shared" si="6"/>
        <v>7</v>
      </c>
      <c r="M234" s="29">
        <f t="shared" si="7"/>
        <v>82</v>
      </c>
      <c r="N234" s="12" t="str">
        <f t="shared" si="8"/>
        <v>Elisabeth__</v>
      </c>
      <c r="O234" s="12" t="str">
        <f t="shared" si="9"/>
        <v>Smees</v>
      </c>
      <c r="P234" s="12" t="str">
        <f>VLOOKUP(Q234,'TEMP Data'!$E:$G,3)&amp;".com"&amp;vlookup($U234,'TEMP Data'!$A:$C,3)</f>
        <v>@hotmail.com.pt</v>
      </c>
      <c r="Q234" s="29">
        <f t="shared" si="10"/>
        <v>114</v>
      </c>
      <c r="R234" s="29">
        <f t="shared" si="11"/>
        <v>4</v>
      </c>
      <c r="S234" s="30" t="str">
        <f t="shared" si="12"/>
        <v>Elisabeth__Smees@hotmail.com.pt</v>
      </c>
      <c r="T234" s="12" t="b">
        <f t="shared" si="13"/>
        <v>0</v>
      </c>
      <c r="U234" s="12" t="str">
        <f>vlookup(A234,PersonAccounts!$A:$N,10,false)</f>
        <v>Portugal</v>
      </c>
    </row>
    <row r="235">
      <c r="A235" s="6" t="s">
        <v>1090</v>
      </c>
      <c r="B235" s="7" t="str">
        <f>vlookup(F235,'TEMP Data'!$M:$P,mod(G235,4)+1)</f>
        <v>Elizabeth</v>
      </c>
      <c r="C235" s="7" t="str">
        <f>VLOOKUP(A235 ,PersonAccounts!$A:$N,3)</f>
        <v>Esposita</v>
      </c>
      <c r="D235" s="7" t="str">
        <f t="shared" si="1"/>
        <v>Elizabeth_Esposita@gmail.com.es</v>
      </c>
      <c r="E235" s="7" t="str">
        <f t="shared" si="2"/>
        <v>Elizabeth.Esposita@mail.com.es</v>
      </c>
      <c r="F235" s="12" t="str">
        <f>VLOOKUP(A235 ,PersonAccounts!$A:$N,14)</f>
        <v>Elizabeth</v>
      </c>
      <c r="G235" s="29">
        <f t="shared" si="3"/>
        <v>4</v>
      </c>
      <c r="H235" s="12" t="str">
        <f>vlookup(A235,PersonAccounts!A:D,4)</f>
        <v>Elizabeth.Esposita@mail.com.es</v>
      </c>
      <c r="I235" s="12" t="str">
        <f t="shared" si="4"/>
        <v>Elizabeth_</v>
      </c>
      <c r="J235" s="12" t="str">
        <f t="shared" si="5"/>
        <v>Esposita</v>
      </c>
      <c r="K235" s="12" t="str">
        <f>VLOOKUP(L235,'TEMP Data'!$E:$G,3)&amp;".com"&amp;vlookup($U235,'TEMP Data'!$A:$C,3)</f>
        <v>@gmail.com.es</v>
      </c>
      <c r="L235" s="29">
        <f t="shared" si="6"/>
        <v>8</v>
      </c>
      <c r="M235" s="29">
        <f t="shared" si="7"/>
        <v>152</v>
      </c>
      <c r="N235" s="12" t="str">
        <f t="shared" si="8"/>
        <v>Elizabeth__</v>
      </c>
      <c r="O235" s="12" t="str">
        <f t="shared" si="9"/>
        <v>Esposita</v>
      </c>
      <c r="P235" s="12" t="str">
        <f>VLOOKUP(Q235,'TEMP Data'!$E:$G,3)&amp;".com"&amp;vlookup($U235,'TEMP Data'!$A:$C,3)</f>
        <v>@hotmail.com.es</v>
      </c>
      <c r="Q235" s="29">
        <f t="shared" si="10"/>
        <v>49</v>
      </c>
      <c r="R235" s="29">
        <f t="shared" si="11"/>
        <v>3</v>
      </c>
      <c r="S235" s="30" t="str">
        <f t="shared" si="12"/>
        <v>Elizabeth__Esposita@hotmail.com.es</v>
      </c>
      <c r="T235" s="12" t="b">
        <f t="shared" si="13"/>
        <v>0</v>
      </c>
      <c r="U235" s="12" t="str">
        <f>vlookup(A235,PersonAccounts!$A:$N,10,false)</f>
        <v>Spain</v>
      </c>
    </row>
    <row r="236">
      <c r="A236" s="6" t="s">
        <v>1094</v>
      </c>
      <c r="B236" s="7" t="str">
        <f>vlookup(F236,'TEMP Data'!$M:$P,mod(G236,4)+1)</f>
        <v>Elizabith</v>
      </c>
      <c r="C236" s="7" t="str">
        <f>VLOOKUP(A236 ,PersonAccounts!$A:$N,3)</f>
        <v>Percival</v>
      </c>
      <c r="D236" s="7" t="str">
        <f t="shared" si="1"/>
        <v>Elizabith_Percival@gmail.com</v>
      </c>
      <c r="E236" s="7" t="str">
        <f t="shared" si="2"/>
        <v/>
      </c>
      <c r="F236" s="12" t="str">
        <f>VLOOKUP(A236 ,PersonAccounts!$A:$N,14)</f>
        <v>Elizabeth</v>
      </c>
      <c r="G236" s="29">
        <f t="shared" si="3"/>
        <v>10</v>
      </c>
      <c r="H236" s="12" t="str">
        <f>vlookup(A236,PersonAccounts!A:D,4)</f>
        <v>Elizabeth_Percival@yahoo.com</v>
      </c>
      <c r="I236" s="12" t="str">
        <f t="shared" si="4"/>
        <v>Elizabith_</v>
      </c>
      <c r="J236" s="12" t="str">
        <f t="shared" si="5"/>
        <v>Percival</v>
      </c>
      <c r="K236" s="12" t="str">
        <f>VLOOKUP(L236,'TEMP Data'!$E:$G,3)&amp;".com"&amp;vlookup($U236,'TEMP Data'!$A:$C,3)</f>
        <v>@gmail.com</v>
      </c>
      <c r="L236" s="29">
        <f t="shared" si="6"/>
        <v>8</v>
      </c>
      <c r="M236" s="29">
        <f t="shared" si="7"/>
        <v>187</v>
      </c>
      <c r="N236" s="12" t="str">
        <f t="shared" si="8"/>
        <v>Elizabith__</v>
      </c>
      <c r="O236" s="12" t="str">
        <f t="shared" si="9"/>
        <v>Percival</v>
      </c>
      <c r="P236" s="12" t="str">
        <f>VLOOKUP(Q236,'TEMP Data'!$E:$G,3)&amp;".com"&amp;vlookup($U236,'TEMP Data'!$A:$C,3)</f>
        <v>@hotmail.com</v>
      </c>
      <c r="Q236" s="29">
        <f t="shared" si="10"/>
        <v>149</v>
      </c>
      <c r="R236" s="29">
        <f t="shared" si="11"/>
        <v>4</v>
      </c>
      <c r="S236" s="30" t="str">
        <f t="shared" si="12"/>
        <v>Elizabith__Percival@hotmail.com</v>
      </c>
      <c r="T236" s="12" t="b">
        <f t="shared" si="13"/>
        <v>0</v>
      </c>
      <c r="U236" s="12" t="str">
        <f>vlookup(A236,PersonAccounts!$A:$N,10,false)</f>
        <v>United States</v>
      </c>
    </row>
    <row r="237">
      <c r="A237" s="6" t="s">
        <v>1098</v>
      </c>
      <c r="B237" s="7" t="str">
        <f>vlookup(F237,'TEMP Data'!$M:$P,mod(G237,4)+1)</f>
        <v>Elisabeth</v>
      </c>
      <c r="C237" s="7" t="str">
        <f>VLOOKUP(A237 ,PersonAccounts!$A:$N,3)</f>
        <v>Loffel</v>
      </c>
      <c r="D237" s="7" t="str">
        <f t="shared" si="1"/>
        <v>ELoffel184@gmail.com</v>
      </c>
      <c r="E237" s="7" t="str">
        <f t="shared" si="2"/>
        <v>E_Loffel184@hotmail.com</v>
      </c>
      <c r="F237" s="12" t="str">
        <f>VLOOKUP(A237 ,PersonAccounts!$A:$N,14)</f>
        <v>Elizabeth</v>
      </c>
      <c r="G237" s="29">
        <f t="shared" si="3"/>
        <v>9</v>
      </c>
      <c r="H237" s="12" t="str">
        <f>vlookup(A237,PersonAccounts!A:D,4)</f>
        <v>ELoffel124@apple.com</v>
      </c>
      <c r="I237" s="12" t="str">
        <f t="shared" si="4"/>
        <v>E</v>
      </c>
      <c r="J237" s="12" t="str">
        <f t="shared" si="5"/>
        <v>Loffel184</v>
      </c>
      <c r="K237" s="12" t="str">
        <f>VLOOKUP(L237,'TEMP Data'!$E:$G,3)&amp;".com"&amp;vlookup($U237,'TEMP Data'!$A:$C,3)</f>
        <v>@gmail.com</v>
      </c>
      <c r="L237" s="29">
        <f t="shared" si="6"/>
        <v>1</v>
      </c>
      <c r="M237" s="29">
        <f t="shared" si="7"/>
        <v>184</v>
      </c>
      <c r="N237" s="12" t="str">
        <f t="shared" si="8"/>
        <v>E_</v>
      </c>
      <c r="O237" s="12" t="str">
        <f t="shared" si="9"/>
        <v>Loffel184</v>
      </c>
      <c r="P237" s="12" t="str">
        <f>VLOOKUP(Q237,'TEMP Data'!$E:$G,3)&amp;".com"&amp;vlookup($U237,'TEMP Data'!$A:$C,3)</f>
        <v>@hotmail.com</v>
      </c>
      <c r="Q237" s="29">
        <f t="shared" si="10"/>
        <v>68</v>
      </c>
      <c r="R237" s="29">
        <f t="shared" si="11"/>
        <v>0</v>
      </c>
      <c r="S237" s="30" t="str">
        <f t="shared" si="12"/>
        <v>E_Loffel184@hotmail.com</v>
      </c>
      <c r="T237" s="12" t="b">
        <f t="shared" si="13"/>
        <v>1</v>
      </c>
      <c r="U237" s="12" t="str">
        <f>vlookup(A237,PersonAccounts!$A:$N,10,false)</f>
        <v>United States</v>
      </c>
    </row>
    <row r="238">
      <c r="A238" s="6" t="s">
        <v>1103</v>
      </c>
      <c r="B238" s="7" t="str">
        <f>vlookup(F238,'TEMP Data'!$M:$P,mod(G238,4)+1)</f>
        <v>Emmaleigh</v>
      </c>
      <c r="C238" s="7" t="str">
        <f>VLOOKUP(A238 ,PersonAccounts!$A:$N,3)</f>
        <v>Hendin</v>
      </c>
      <c r="D238" s="7" t="str">
        <f t="shared" si="1"/>
        <v>EHendin163@gmail.com</v>
      </c>
      <c r="E238" s="7" t="str">
        <f t="shared" si="2"/>
        <v/>
      </c>
      <c r="F238" s="12" t="str">
        <f>VLOOKUP(A238 ,PersonAccounts!$A:$N,14)</f>
        <v>Emily</v>
      </c>
      <c r="G238" s="29">
        <f t="shared" si="3"/>
        <v>6</v>
      </c>
      <c r="H238" s="12" t="str">
        <f>vlookup(A238,PersonAccounts!A:D,4)</f>
        <v>Emily_Hendin@aol.com</v>
      </c>
      <c r="I238" s="12" t="str">
        <f t="shared" si="4"/>
        <v>E</v>
      </c>
      <c r="J238" s="12" t="str">
        <f t="shared" si="5"/>
        <v>Hendin163</v>
      </c>
      <c r="K238" s="12" t="str">
        <f>VLOOKUP(L238,'TEMP Data'!$E:$G,3)&amp;".com"&amp;vlookup($U238,'TEMP Data'!$A:$C,3)</f>
        <v>@gmail.com</v>
      </c>
      <c r="L238" s="29">
        <f t="shared" si="6"/>
        <v>1</v>
      </c>
      <c r="M238" s="29">
        <f t="shared" si="7"/>
        <v>163</v>
      </c>
      <c r="N238" s="12" t="str">
        <f t="shared" si="8"/>
        <v>E_</v>
      </c>
      <c r="O238" s="12" t="str">
        <f t="shared" si="9"/>
        <v>Hendin163</v>
      </c>
      <c r="P238" s="12" t="str">
        <f>VLOOKUP(Q238,'TEMP Data'!$E:$G,3)&amp;".com"&amp;vlookup($U238,'TEMP Data'!$A:$C,3)</f>
        <v>@hotmail.com</v>
      </c>
      <c r="Q238" s="29">
        <f t="shared" si="10"/>
        <v>19</v>
      </c>
      <c r="R238" s="29">
        <f t="shared" si="11"/>
        <v>1</v>
      </c>
      <c r="S238" s="30" t="str">
        <f t="shared" si="12"/>
        <v>E_Hendin163@hotmail.com</v>
      </c>
      <c r="T238" s="12" t="b">
        <f t="shared" si="13"/>
        <v>0</v>
      </c>
      <c r="U238" s="12" t="str">
        <f>vlookup(A238,PersonAccounts!$A:$N,10,false)</f>
        <v>United States</v>
      </c>
    </row>
    <row r="239">
      <c r="A239" s="6" t="s">
        <v>1107</v>
      </c>
      <c r="B239" s="7" t="str">
        <f>vlookup(F239,'TEMP Data'!$M:$P,mod(G239,4)+1)</f>
        <v>Emalee</v>
      </c>
      <c r="C239" s="7" t="str">
        <f>VLOOKUP(A239 ,PersonAccounts!$A:$N,3)</f>
        <v>Buxton</v>
      </c>
      <c r="D239" s="7" t="str">
        <f t="shared" si="1"/>
        <v>EBuxton27@yahoo.com</v>
      </c>
      <c r="E239" s="7" t="str">
        <f t="shared" si="2"/>
        <v>E_Buxton27@hotmail.com</v>
      </c>
      <c r="F239" s="12" t="str">
        <f>VLOOKUP(A239 ,PersonAccounts!$A:$N,14)</f>
        <v>Emily</v>
      </c>
      <c r="G239" s="29">
        <f t="shared" si="3"/>
        <v>9</v>
      </c>
      <c r="H239" s="12" t="str">
        <f>vlookup(A239,PersonAccounts!A:D,4)</f>
        <v>EBuxton162@yahoo.com</v>
      </c>
      <c r="I239" s="12" t="str">
        <f t="shared" si="4"/>
        <v>E</v>
      </c>
      <c r="J239" s="12" t="str">
        <f t="shared" si="5"/>
        <v>Buxton27</v>
      </c>
      <c r="K239" s="12" t="str">
        <f>VLOOKUP(L239,'TEMP Data'!$E:$G,3)&amp;".com"&amp;vlookup($U239,'TEMP Data'!$A:$C,3)</f>
        <v>@yahoo.com</v>
      </c>
      <c r="L239" s="29">
        <f t="shared" si="6"/>
        <v>3</v>
      </c>
      <c r="M239" s="29">
        <f t="shared" si="7"/>
        <v>27</v>
      </c>
      <c r="N239" s="12" t="str">
        <f t="shared" si="8"/>
        <v>E_</v>
      </c>
      <c r="O239" s="12" t="str">
        <f t="shared" si="9"/>
        <v>Buxton27</v>
      </c>
      <c r="P239" s="12" t="str">
        <f>VLOOKUP(Q239,'TEMP Data'!$E:$G,3)&amp;".com"&amp;vlookup($U239,'TEMP Data'!$A:$C,3)</f>
        <v>@hotmail.com</v>
      </c>
      <c r="Q239" s="29">
        <f t="shared" si="10"/>
        <v>133</v>
      </c>
      <c r="R239" s="29">
        <f t="shared" si="11"/>
        <v>2</v>
      </c>
      <c r="S239" s="30" t="str">
        <f t="shared" si="12"/>
        <v>E_Buxton27@hotmail.com</v>
      </c>
      <c r="T239" s="12" t="b">
        <f t="shared" si="13"/>
        <v>1</v>
      </c>
      <c r="U239" s="12" t="str">
        <f>vlookup(A239,PersonAccounts!$A:$N,10,false)</f>
        <v>USA</v>
      </c>
    </row>
    <row r="240">
      <c r="A240" s="6" t="s">
        <v>1111</v>
      </c>
      <c r="B240" s="7" t="str">
        <f>vlookup(F240,'TEMP Data'!$M:$P,mod(G240,4)+1)</f>
        <v>Amelie</v>
      </c>
      <c r="C240" s="7" t="str">
        <f>VLOOKUP(A240 ,PersonAccounts!$A:$N,3)</f>
        <v>Geraudel</v>
      </c>
      <c r="D240" s="7" t="str">
        <f t="shared" si="1"/>
        <v>Amelie_Geraudel@hotmail.com</v>
      </c>
      <c r="E240" s="7" t="str">
        <f t="shared" si="2"/>
        <v>Emily_Geraudel@yahoo.com</v>
      </c>
      <c r="F240" s="12" t="str">
        <f>VLOOKUP(A240 ,PersonAccounts!$A:$N,14)</f>
        <v>Emily</v>
      </c>
      <c r="G240" s="29">
        <f t="shared" si="3"/>
        <v>7</v>
      </c>
      <c r="H240" s="12" t="str">
        <f>vlookup(A240,PersonAccounts!A:D,4)</f>
        <v>Emily_Geraudel@yahoo.com</v>
      </c>
      <c r="I240" s="12" t="str">
        <f t="shared" si="4"/>
        <v>Amelie_</v>
      </c>
      <c r="J240" s="12" t="str">
        <f t="shared" si="5"/>
        <v>Geraudel</v>
      </c>
      <c r="K240" s="12" t="str">
        <f>VLOOKUP(L240,'TEMP Data'!$E:$G,3)&amp;".com"&amp;vlookup($U240,'TEMP Data'!$A:$C,3)</f>
        <v>@hotmail.com</v>
      </c>
      <c r="L240" s="29">
        <f t="shared" si="6"/>
        <v>10</v>
      </c>
      <c r="M240" s="29">
        <f t="shared" si="7"/>
        <v>223</v>
      </c>
      <c r="N240" s="12" t="str">
        <f t="shared" si="8"/>
        <v>Amelie__</v>
      </c>
      <c r="O240" s="12" t="str">
        <f t="shared" si="9"/>
        <v>Geraudel</v>
      </c>
      <c r="P240" s="12" t="str">
        <f>VLOOKUP(Q240,'TEMP Data'!$E:$G,3)&amp;".com"&amp;vlookup($U240,'TEMP Data'!$A:$C,3)</f>
        <v>@hotmail.com</v>
      </c>
      <c r="Q240" s="29">
        <f t="shared" si="10"/>
        <v>158</v>
      </c>
      <c r="R240" s="29">
        <f t="shared" si="11"/>
        <v>0</v>
      </c>
      <c r="S240" s="30" t="str">
        <f t="shared" si="12"/>
        <v>Amelie__Geraudel@hotmail.com</v>
      </c>
      <c r="T240" s="12" t="b">
        <f t="shared" si="13"/>
        <v>0</v>
      </c>
      <c r="U240" s="12" t="str">
        <f>vlookup(A240,PersonAccounts!$A:$N,10,false)</f>
        <v>United States</v>
      </c>
    </row>
    <row r="241">
      <c r="A241" s="6" t="s">
        <v>1115</v>
      </c>
      <c r="B241" s="7" t="str">
        <f>vlookup(F241,'TEMP Data'!$M:$P,mod(G241,4)+1)</f>
        <v>Emily</v>
      </c>
      <c r="C241" s="7" t="str">
        <f>VLOOKUP(A241 ,PersonAccounts!$A:$N,3)</f>
        <v>Gisburn</v>
      </c>
      <c r="D241" s="7" t="str">
        <f t="shared" si="1"/>
        <v>EGisburn68@yahoo.com.fi</v>
      </c>
      <c r="E241" s="7" t="str">
        <f t="shared" si="2"/>
        <v>Emily_Gisburn@aol.com.fi</v>
      </c>
      <c r="F241" s="12" t="str">
        <f>VLOOKUP(A241 ,PersonAccounts!$A:$N,14)</f>
        <v>Emily</v>
      </c>
      <c r="G241" s="29">
        <f t="shared" si="3"/>
        <v>8</v>
      </c>
      <c r="H241" s="12" t="str">
        <f>vlookup(A241,PersonAccounts!A:D,4)</f>
        <v>Emily_Gisburn@aol.com.fi</v>
      </c>
      <c r="I241" s="12" t="str">
        <f t="shared" si="4"/>
        <v>E</v>
      </c>
      <c r="J241" s="12" t="str">
        <f t="shared" si="5"/>
        <v>Gisburn68</v>
      </c>
      <c r="K241" s="12" t="str">
        <f>VLOOKUP(L241,'TEMP Data'!$E:$G,3)&amp;".com"&amp;vlookup($U241,'TEMP Data'!$A:$C,3)</f>
        <v>@yahoo.com.fi</v>
      </c>
      <c r="L241" s="29">
        <f t="shared" si="6"/>
        <v>3</v>
      </c>
      <c r="M241" s="29">
        <f t="shared" si="7"/>
        <v>68</v>
      </c>
      <c r="N241" s="12" t="str">
        <f t="shared" si="8"/>
        <v>E_</v>
      </c>
      <c r="O241" s="12" t="str">
        <f t="shared" si="9"/>
        <v>Gisburn68</v>
      </c>
      <c r="P241" s="12" t="str">
        <f>VLOOKUP(Q241,'TEMP Data'!$E:$G,3)&amp;".com"&amp;vlookup($U241,'TEMP Data'!$A:$C,3)</f>
        <v>@hotmail.com.fi</v>
      </c>
      <c r="Q241" s="29">
        <f t="shared" si="10"/>
        <v>113</v>
      </c>
      <c r="R241" s="29">
        <f t="shared" si="11"/>
        <v>2</v>
      </c>
      <c r="S241" s="30" t="str">
        <f t="shared" si="12"/>
        <v>E_Gisburn68@hotmail.com.fi</v>
      </c>
      <c r="T241" s="12" t="b">
        <f t="shared" si="13"/>
        <v>0</v>
      </c>
      <c r="U241" s="12" t="str">
        <f>vlookup(A241,PersonAccounts!$A:$N,10,false)</f>
        <v>Finland</v>
      </c>
    </row>
    <row r="242">
      <c r="A242" s="6" t="s">
        <v>1118</v>
      </c>
      <c r="B242" s="7" t="str">
        <f>vlookup(F242,'TEMP Data'!$M:$P,mod(G242,4)+1)</f>
        <v>Emmah</v>
      </c>
      <c r="C242" s="7" t="str">
        <f>VLOOKUP(A242 ,PersonAccounts!$A:$N,3)</f>
        <v>Sheers</v>
      </c>
      <c r="D242" s="7" t="str">
        <f t="shared" si="1"/>
        <v>ESheers64@apple.com</v>
      </c>
      <c r="E242" s="7" t="str">
        <f t="shared" si="2"/>
        <v>E_Sheers64@hotmail.com</v>
      </c>
      <c r="F242" s="12" t="str">
        <f>VLOOKUP(A242 ,PersonAccounts!$A:$N,14)</f>
        <v>Emma</v>
      </c>
      <c r="G242" s="29">
        <f t="shared" si="3"/>
        <v>5</v>
      </c>
      <c r="H242" s="12" t="str">
        <f>vlookup(A242,PersonAccounts!A:D,4)</f>
        <v>Emma_Sheers@hotmail.com</v>
      </c>
      <c r="I242" s="12" t="str">
        <f t="shared" si="4"/>
        <v>E</v>
      </c>
      <c r="J242" s="12" t="str">
        <f t="shared" si="5"/>
        <v>Sheers64</v>
      </c>
      <c r="K242" s="12" t="str">
        <f>VLOOKUP(L242,'TEMP Data'!$E:$G,3)&amp;".com"&amp;vlookup($U242,'TEMP Data'!$A:$C,3)</f>
        <v>@apple.com</v>
      </c>
      <c r="L242" s="29">
        <f t="shared" si="6"/>
        <v>4</v>
      </c>
      <c r="M242" s="29">
        <f t="shared" si="7"/>
        <v>64</v>
      </c>
      <c r="N242" s="12" t="str">
        <f t="shared" si="8"/>
        <v>E_</v>
      </c>
      <c r="O242" s="12" t="str">
        <f t="shared" si="9"/>
        <v>Sheers64</v>
      </c>
      <c r="P242" s="12" t="str">
        <f>VLOOKUP(Q242,'TEMP Data'!$E:$G,3)&amp;".com"&amp;vlookup($U242,'TEMP Data'!$A:$C,3)</f>
        <v>@hotmail.com</v>
      </c>
      <c r="Q242" s="29">
        <f t="shared" si="10"/>
        <v>77</v>
      </c>
      <c r="R242" s="29">
        <f t="shared" si="11"/>
        <v>4</v>
      </c>
      <c r="S242" s="30" t="str">
        <f t="shared" si="12"/>
        <v>E_Sheers64@hotmail.com</v>
      </c>
      <c r="T242" s="12" t="b">
        <f t="shared" si="13"/>
        <v>1</v>
      </c>
      <c r="U242" s="12" t="str">
        <f>vlookup(A242,PersonAccounts!$A:$N,10,false)</f>
        <v>United States</v>
      </c>
    </row>
    <row r="243">
      <c r="A243" s="6" t="s">
        <v>1122</v>
      </c>
      <c r="B243" s="7" t="str">
        <f>vlookup(F243,'TEMP Data'!$M:$P,mod(G243,4)+1)</f>
        <v>Emma</v>
      </c>
      <c r="C243" s="7" t="str">
        <f>VLOOKUP(A243 ,PersonAccounts!$A:$N,3)</f>
        <v>Lefwich</v>
      </c>
      <c r="D243" s="7" t="str">
        <f t="shared" si="1"/>
        <v>ELefwich121@outlook.com.uk</v>
      </c>
      <c r="E243" s="7" t="str">
        <f t="shared" si="2"/>
        <v/>
      </c>
      <c r="F243" s="12" t="str">
        <f>VLOOKUP(A243 ,PersonAccounts!$A:$N,14)</f>
        <v>Emma</v>
      </c>
      <c r="G243" s="29">
        <f t="shared" si="3"/>
        <v>8</v>
      </c>
      <c r="H243" s="12" t="str">
        <f>vlookup(A243,PersonAccounts!A:D,4)</f>
        <v>ELefwich175@outlook.com.uk</v>
      </c>
      <c r="I243" s="12" t="str">
        <f t="shared" si="4"/>
        <v>E</v>
      </c>
      <c r="J243" s="12" t="str">
        <f t="shared" si="5"/>
        <v>Lefwich121</v>
      </c>
      <c r="K243" s="12" t="str">
        <f>VLOOKUP(L243,'TEMP Data'!$E:$G,3)&amp;".com"&amp;vlookup($U243,'TEMP Data'!$A:$C,3)</f>
        <v>@outlook.com.uk</v>
      </c>
      <c r="L243" s="29">
        <f t="shared" si="6"/>
        <v>2</v>
      </c>
      <c r="M243" s="29">
        <f t="shared" si="7"/>
        <v>121</v>
      </c>
      <c r="N243" s="12" t="str">
        <f t="shared" si="8"/>
        <v>E_</v>
      </c>
      <c r="O243" s="12" t="str">
        <f t="shared" si="9"/>
        <v>Lefwich121</v>
      </c>
      <c r="P243" s="12" t="str">
        <f>VLOOKUP(Q243,'TEMP Data'!$E:$G,3)&amp;".com"&amp;vlookup($U243,'TEMP Data'!$A:$C,3)</f>
        <v>@hotmail.com.uk</v>
      </c>
      <c r="Q243" s="29">
        <f t="shared" si="10"/>
        <v>91</v>
      </c>
      <c r="R243" s="29">
        <f t="shared" si="11"/>
        <v>1</v>
      </c>
      <c r="S243" s="30" t="str">
        <f t="shared" si="12"/>
        <v>E_Lefwich121@hotmail.com.uk</v>
      </c>
      <c r="T243" s="12" t="b">
        <f t="shared" si="13"/>
        <v>0</v>
      </c>
      <c r="U243" s="12" t="str">
        <f>vlookup(A243,PersonAccounts!$A:$N,10,false)</f>
        <v>United Kingdom</v>
      </c>
    </row>
    <row r="244">
      <c r="A244" s="6" t="s">
        <v>1126</v>
      </c>
      <c r="B244" s="7" t="str">
        <f>vlookup(F244,'TEMP Data'!$M:$P,mod(G244,4)+1)</f>
        <v>Ema</v>
      </c>
      <c r="C244" s="7" t="str">
        <f>VLOOKUP(A244 ,PersonAccounts!$A:$N,3)</f>
        <v>Hannabus</v>
      </c>
      <c r="D244" s="7" t="str">
        <f t="shared" si="1"/>
        <v>Ema_Hannabus@hotmail.com</v>
      </c>
      <c r="E244" s="7" t="str">
        <f t="shared" si="2"/>
        <v/>
      </c>
      <c r="F244" s="12" t="str">
        <f>VLOOKUP(A244 ,PersonAccounts!$A:$N,14)</f>
        <v>Emma</v>
      </c>
      <c r="G244" s="29">
        <f t="shared" si="3"/>
        <v>10</v>
      </c>
      <c r="H244" s="12" t="str">
        <f>vlookup(A244,PersonAccounts!A:D,4)</f>
        <v>EHannabus224@apple.com</v>
      </c>
      <c r="I244" s="12" t="str">
        <f t="shared" si="4"/>
        <v>Ema_</v>
      </c>
      <c r="J244" s="12" t="str">
        <f t="shared" si="5"/>
        <v>Hannabus</v>
      </c>
      <c r="K244" s="12" t="str">
        <f>VLOOKUP(L244,'TEMP Data'!$E:$G,3)&amp;".com"&amp;vlookup($U244,'TEMP Data'!$A:$C,3)</f>
        <v>@hotmail.com</v>
      </c>
      <c r="L244" s="29">
        <f t="shared" si="6"/>
        <v>7</v>
      </c>
      <c r="M244" s="29">
        <f t="shared" si="7"/>
        <v>102</v>
      </c>
      <c r="N244" s="12" t="str">
        <f t="shared" si="8"/>
        <v>Ema__</v>
      </c>
      <c r="O244" s="12" t="str">
        <f t="shared" si="9"/>
        <v>Hannabus</v>
      </c>
      <c r="P244" s="12" t="str">
        <f>VLOOKUP(Q244,'TEMP Data'!$E:$G,3)&amp;".com"&amp;vlookup($U244,'TEMP Data'!$A:$C,3)</f>
        <v>@hotmail.com</v>
      </c>
      <c r="Q244" s="29">
        <f t="shared" si="10"/>
        <v>116</v>
      </c>
      <c r="R244" s="29">
        <f t="shared" si="11"/>
        <v>1</v>
      </c>
      <c r="S244" s="30" t="str">
        <f t="shared" si="12"/>
        <v>Ema__Hannabus@hotmail.com</v>
      </c>
      <c r="T244" s="12" t="b">
        <f t="shared" si="13"/>
        <v>0</v>
      </c>
      <c r="U244" s="12" t="str">
        <f>vlookup(A244,PersonAccounts!$A:$N,10,false)</f>
        <v>United States</v>
      </c>
    </row>
    <row r="245">
      <c r="A245" s="6" t="s">
        <v>1129</v>
      </c>
      <c r="B245" s="7" t="str">
        <f>vlookup(F245,'TEMP Data'!$M:$P,mod(G245,4)+1)</f>
        <v>Emmah</v>
      </c>
      <c r="C245" s="7" t="str">
        <f>VLOOKUP(A245 ,PersonAccounts!$A:$N,3)</f>
        <v>Arrington</v>
      </c>
      <c r="D245" s="7" t="str">
        <f t="shared" si="1"/>
        <v>Emmah.Arrington@mail.com</v>
      </c>
      <c r="E245" s="7" t="str">
        <f t="shared" si="2"/>
        <v>EArrington59@outlook.com</v>
      </c>
      <c r="F245" s="12" t="str">
        <f>VLOOKUP(A245 ,PersonAccounts!$A:$N,14)</f>
        <v>Emma</v>
      </c>
      <c r="G245" s="29">
        <f t="shared" si="3"/>
        <v>5</v>
      </c>
      <c r="H245" s="12" t="str">
        <f>vlookup(A245,PersonAccounts!A:D,4)</f>
        <v>EArrington59@outlook.com</v>
      </c>
      <c r="I245" s="12" t="str">
        <f t="shared" si="4"/>
        <v>Emmah.</v>
      </c>
      <c r="J245" s="12" t="str">
        <f t="shared" si="5"/>
        <v>Arrington</v>
      </c>
      <c r="K245" s="12" t="str">
        <f>VLOOKUP(L245,'TEMP Data'!$E:$G,3)&amp;".com"&amp;vlookup($U245,'TEMP Data'!$A:$C,3)</f>
        <v>@mail.com</v>
      </c>
      <c r="L245" s="29">
        <f t="shared" si="6"/>
        <v>5</v>
      </c>
      <c r="M245" s="29">
        <f t="shared" si="7"/>
        <v>249</v>
      </c>
      <c r="N245" s="12" t="str">
        <f t="shared" si="8"/>
        <v>Emmah._</v>
      </c>
      <c r="O245" s="12" t="str">
        <f t="shared" si="9"/>
        <v>Arrington</v>
      </c>
      <c r="P245" s="12" t="str">
        <f>VLOOKUP(Q245,'TEMP Data'!$E:$G,3)&amp;".com"&amp;vlookup($U245,'TEMP Data'!$A:$C,3)</f>
        <v>@hotmail.com</v>
      </c>
      <c r="Q245" s="29">
        <f t="shared" si="10"/>
        <v>40</v>
      </c>
      <c r="R245" s="29">
        <f t="shared" si="11"/>
        <v>0</v>
      </c>
      <c r="S245" s="30" t="str">
        <f t="shared" si="12"/>
        <v>Emmah._Arrington@hotmail.com</v>
      </c>
      <c r="T245" s="12" t="b">
        <f t="shared" si="13"/>
        <v>0</v>
      </c>
      <c r="U245" s="12" t="str">
        <f>vlookup(A245,PersonAccounts!$A:$N,10,false)</f>
        <v>United States</v>
      </c>
    </row>
    <row r="246">
      <c r="A246" s="6" t="s">
        <v>1133</v>
      </c>
      <c r="B246" s="7" t="str">
        <f>vlookup(F246,'TEMP Data'!$M:$P,mod(G246,4)+1)</f>
        <v>Ethen</v>
      </c>
      <c r="C246" s="7" t="str">
        <f>VLOOKUP(A246 ,PersonAccounts!$A:$N,3)</f>
        <v>Vautier</v>
      </c>
      <c r="D246" s="7" t="str">
        <f t="shared" si="1"/>
        <v>Ethen_Vautier@hotmail.com.nl</v>
      </c>
      <c r="E246" s="7" t="str">
        <f t="shared" si="2"/>
        <v/>
      </c>
      <c r="F246" s="12" t="str">
        <f>VLOOKUP(A246 ,PersonAccounts!$A:$N,14)</f>
        <v>Ethan</v>
      </c>
      <c r="G246" s="29">
        <f t="shared" si="3"/>
        <v>6</v>
      </c>
      <c r="H246" s="12" t="str">
        <f>vlookup(A246,PersonAccounts!A:D,4)</f>
        <v>EVautier24@outlook.com.nl</v>
      </c>
      <c r="I246" s="12" t="str">
        <f t="shared" si="4"/>
        <v>Ethen_</v>
      </c>
      <c r="J246" s="12" t="str">
        <f t="shared" si="5"/>
        <v>Vautier</v>
      </c>
      <c r="K246" s="12" t="str">
        <f>VLOOKUP(L246,'TEMP Data'!$E:$G,3)&amp;".com"&amp;vlookup($U246,'TEMP Data'!$A:$C,3)</f>
        <v>@hotmail.com.nl</v>
      </c>
      <c r="L246" s="29">
        <f t="shared" si="6"/>
        <v>10</v>
      </c>
      <c r="M246" s="29">
        <f t="shared" si="7"/>
        <v>64</v>
      </c>
      <c r="N246" s="12" t="str">
        <f t="shared" si="8"/>
        <v>Ethen__</v>
      </c>
      <c r="O246" s="12" t="str">
        <f t="shared" si="9"/>
        <v>Vautier</v>
      </c>
      <c r="P246" s="12" t="str">
        <f>VLOOKUP(Q246,'TEMP Data'!$E:$G,3)&amp;".com"&amp;vlookup($U246,'TEMP Data'!$A:$C,3)</f>
        <v>@hotmail.com.nl</v>
      </c>
      <c r="Q246" s="29">
        <f t="shared" si="10"/>
        <v>71</v>
      </c>
      <c r="R246" s="29">
        <f t="shared" si="11"/>
        <v>3</v>
      </c>
      <c r="S246" s="30" t="str">
        <f t="shared" si="12"/>
        <v>Ethen__Vautier@hotmail.com.nl</v>
      </c>
      <c r="T246" s="12" t="b">
        <f t="shared" si="13"/>
        <v>0</v>
      </c>
      <c r="U246" s="12" t="str">
        <f>vlookup(A246,PersonAccounts!$A:$N,10,false)</f>
        <v>Netherlands</v>
      </c>
    </row>
    <row r="247">
      <c r="A247" s="6" t="s">
        <v>1137</v>
      </c>
      <c r="B247" s="7" t="str">
        <f>vlookup(F247,'TEMP Data'!$M:$P,mod(G247,4)+1)</f>
        <v>Athan</v>
      </c>
      <c r="C247" s="7" t="str">
        <f>VLOOKUP(A247 ,PersonAccounts!$A:$N,3)</f>
        <v>Treske</v>
      </c>
      <c r="D247" s="7" t="str">
        <f t="shared" si="1"/>
        <v>ATreske165@apple.com</v>
      </c>
      <c r="E247" s="7" t="str">
        <f t="shared" si="2"/>
        <v>Ethan_Treske@hotmail.com</v>
      </c>
      <c r="F247" s="12" t="str">
        <f>VLOOKUP(A247 ,PersonAccounts!$A:$N,14)</f>
        <v>Ethan</v>
      </c>
      <c r="G247" s="29">
        <f t="shared" si="3"/>
        <v>7</v>
      </c>
      <c r="H247" s="12" t="str">
        <f>vlookup(A247,PersonAccounts!A:D,4)</f>
        <v>Ethan_Treske@hotmail.com</v>
      </c>
      <c r="I247" s="12" t="str">
        <f t="shared" si="4"/>
        <v>A</v>
      </c>
      <c r="J247" s="12" t="str">
        <f t="shared" si="5"/>
        <v>Treske165</v>
      </c>
      <c r="K247" s="12" t="str">
        <f>VLOOKUP(L247,'TEMP Data'!$E:$G,3)&amp;".com"&amp;vlookup($U247,'TEMP Data'!$A:$C,3)</f>
        <v>@apple.com</v>
      </c>
      <c r="L247" s="29">
        <f t="shared" si="6"/>
        <v>4</v>
      </c>
      <c r="M247" s="29">
        <f t="shared" si="7"/>
        <v>165</v>
      </c>
      <c r="N247" s="12" t="str">
        <f t="shared" si="8"/>
        <v>A_</v>
      </c>
      <c r="O247" s="12" t="str">
        <f t="shared" si="9"/>
        <v>Treske165</v>
      </c>
      <c r="P247" s="12" t="str">
        <f>VLOOKUP(Q247,'TEMP Data'!$E:$G,3)&amp;".com"&amp;vlookup($U247,'TEMP Data'!$A:$C,3)</f>
        <v>@hotmail.com</v>
      </c>
      <c r="Q247" s="29">
        <f t="shared" si="10"/>
        <v>182</v>
      </c>
      <c r="R247" s="29">
        <f t="shared" si="11"/>
        <v>1</v>
      </c>
      <c r="S247" s="30" t="str">
        <f t="shared" si="12"/>
        <v>A_Treske165@hotmail.com</v>
      </c>
      <c r="T247" s="12" t="b">
        <f t="shared" si="13"/>
        <v>0</v>
      </c>
      <c r="U247" s="12" t="str">
        <f>vlookup(A247,PersonAccounts!$A:$N,10,false)</f>
        <v>United States</v>
      </c>
    </row>
    <row r="248">
      <c r="A248" s="6" t="s">
        <v>1141</v>
      </c>
      <c r="B248" s="7" t="str">
        <f>vlookup(F248,'TEMP Data'!$M:$P,mod(G248,4)+1)</f>
        <v>Ethen</v>
      </c>
      <c r="C248" s="7" t="str">
        <f>VLOOKUP(A248 ,PersonAccounts!$A:$N,3)</f>
        <v>Tireman</v>
      </c>
      <c r="D248" s="7" t="str">
        <f t="shared" si="1"/>
        <v>ETireman49@apple.com.ae</v>
      </c>
      <c r="E248" s="7" t="str">
        <f t="shared" si="2"/>
        <v>E_Tireman49@hotmail.com.ae</v>
      </c>
      <c r="F248" s="12" t="str">
        <f>VLOOKUP(A248 ,PersonAccounts!$A:$N,14)</f>
        <v>Ethan</v>
      </c>
      <c r="G248" s="29">
        <f t="shared" si="3"/>
        <v>10</v>
      </c>
      <c r="H248" s="12" t="str">
        <f>vlookup(A248,PersonAccounts!A:D,4)</f>
        <v>ETireman200@apple.com.ae</v>
      </c>
      <c r="I248" s="12" t="str">
        <f t="shared" si="4"/>
        <v>E</v>
      </c>
      <c r="J248" s="12" t="str">
        <f t="shared" si="5"/>
        <v>Tireman49</v>
      </c>
      <c r="K248" s="12" t="str">
        <f>VLOOKUP(L248,'TEMP Data'!$E:$G,3)&amp;".com"&amp;vlookup($U248,'TEMP Data'!$A:$C,3)</f>
        <v>@apple.com.ae</v>
      </c>
      <c r="L248" s="29">
        <f t="shared" si="6"/>
        <v>4</v>
      </c>
      <c r="M248" s="29">
        <f t="shared" si="7"/>
        <v>49</v>
      </c>
      <c r="N248" s="12" t="str">
        <f t="shared" si="8"/>
        <v>E_</v>
      </c>
      <c r="O248" s="12" t="str">
        <f t="shared" si="9"/>
        <v>Tireman49</v>
      </c>
      <c r="P248" s="12" t="str">
        <f>VLOOKUP(Q248,'TEMP Data'!$E:$G,3)&amp;".com"&amp;vlookup($U248,'TEMP Data'!$A:$C,3)</f>
        <v>@hotmail.com.ae</v>
      </c>
      <c r="Q248" s="29">
        <f t="shared" si="10"/>
        <v>155</v>
      </c>
      <c r="R248" s="29">
        <f t="shared" si="11"/>
        <v>3</v>
      </c>
      <c r="S248" s="30" t="str">
        <f t="shared" si="12"/>
        <v>E_Tireman49@hotmail.com.ae</v>
      </c>
      <c r="T248" s="12" t="b">
        <f t="shared" si="13"/>
        <v>1</v>
      </c>
      <c r="U248" s="12" t="str">
        <f>vlookup(A248,PersonAccounts!$A:$N,10,false)</f>
        <v>United Arab Emirates</v>
      </c>
    </row>
    <row r="249">
      <c r="A249" s="6" t="s">
        <v>1144</v>
      </c>
      <c r="B249" s="7" t="str">
        <f>vlookup(F249,'TEMP Data'!$M:$P,mod(G249,4)+1)</f>
        <v>Eitan</v>
      </c>
      <c r="C249" s="7" t="str">
        <f>VLOOKUP(A249 ,PersonAccounts!$A:$N,3)</f>
        <v>Phinn</v>
      </c>
      <c r="D249" s="7" t="str">
        <f t="shared" si="1"/>
        <v>EPhinn6@yahoo.com.uk</v>
      </c>
      <c r="E249" s="7" t="str">
        <f t="shared" si="2"/>
        <v/>
      </c>
      <c r="F249" s="12" t="str">
        <f>VLOOKUP(A249 ,PersonAccounts!$A:$N,14)</f>
        <v>Ethan</v>
      </c>
      <c r="G249" s="29">
        <f t="shared" si="3"/>
        <v>1</v>
      </c>
      <c r="H249" s="12" t="str">
        <f>vlookup(A249,PersonAccounts!A:D,4)</f>
        <v>Ethan_Phinn@hotmail.com.uk</v>
      </c>
      <c r="I249" s="12" t="str">
        <f t="shared" si="4"/>
        <v>E</v>
      </c>
      <c r="J249" s="12" t="str">
        <f t="shared" si="5"/>
        <v>Phinn6</v>
      </c>
      <c r="K249" s="12" t="str">
        <f>VLOOKUP(L249,'TEMP Data'!$E:$G,3)&amp;".com"&amp;vlookup($U249,'TEMP Data'!$A:$C,3)</f>
        <v>@yahoo.com.uk</v>
      </c>
      <c r="L249" s="29">
        <f t="shared" si="6"/>
        <v>3</v>
      </c>
      <c r="M249" s="29">
        <f t="shared" si="7"/>
        <v>6</v>
      </c>
      <c r="N249" s="12" t="str">
        <f t="shared" si="8"/>
        <v>E_</v>
      </c>
      <c r="O249" s="12" t="str">
        <f t="shared" si="9"/>
        <v>Phinn6</v>
      </c>
      <c r="P249" s="12" t="str">
        <f>VLOOKUP(Q249,'TEMP Data'!$E:$G,3)&amp;".com"&amp;vlookup($U249,'TEMP Data'!$A:$C,3)</f>
        <v>@hotmail.com.uk</v>
      </c>
      <c r="Q249" s="29">
        <f t="shared" si="10"/>
        <v>244</v>
      </c>
      <c r="R249" s="29">
        <f t="shared" si="11"/>
        <v>2</v>
      </c>
      <c r="S249" s="30" t="str">
        <f t="shared" si="12"/>
        <v>E_Phinn6@hotmail.com.uk</v>
      </c>
      <c r="T249" s="12" t="b">
        <f t="shared" si="13"/>
        <v>0</v>
      </c>
      <c r="U249" s="12" t="str">
        <f>vlookup(A249,PersonAccounts!$A:$N,10,false)</f>
        <v>United Kingdom</v>
      </c>
    </row>
    <row r="250">
      <c r="A250" s="6" t="s">
        <v>1148</v>
      </c>
      <c r="B250" s="7" t="str">
        <f>vlookup(F250,'TEMP Data'!$M:$P,mod(G250,4)+1)</f>
        <v>Greys</v>
      </c>
      <c r="C250" s="7" t="str">
        <f>VLOOKUP(A250 ,PersonAccounts!$A:$N,3)</f>
        <v>Stucke</v>
      </c>
      <c r="D250" s="7" t="str">
        <f t="shared" si="1"/>
        <v>Greys_Stucke@aol.com.ru</v>
      </c>
      <c r="E250" s="7" t="str">
        <f t="shared" si="2"/>
        <v>GStucke195@yahoo.com.ru</v>
      </c>
      <c r="F250" s="12" t="str">
        <f>VLOOKUP(A250 ,PersonAccounts!$A:$N,14)</f>
        <v>Grace</v>
      </c>
      <c r="G250" s="29">
        <f t="shared" si="3"/>
        <v>6</v>
      </c>
      <c r="H250" s="12" t="str">
        <f>vlookup(A250,PersonAccounts!A:D,4)</f>
        <v>GStucke195@yahoo.com.ru</v>
      </c>
      <c r="I250" s="12" t="str">
        <f t="shared" si="4"/>
        <v>Greys_</v>
      </c>
      <c r="J250" s="12" t="str">
        <f t="shared" si="5"/>
        <v>Stucke</v>
      </c>
      <c r="K250" s="12" t="str">
        <f>VLOOKUP(L250,'TEMP Data'!$E:$G,3)&amp;".com"&amp;vlookup($U250,'TEMP Data'!$A:$C,3)</f>
        <v>@aol.com.ru</v>
      </c>
      <c r="L250" s="29">
        <f t="shared" si="6"/>
        <v>6</v>
      </c>
      <c r="M250" s="29">
        <f t="shared" si="7"/>
        <v>176</v>
      </c>
      <c r="N250" s="12" t="str">
        <f t="shared" si="8"/>
        <v>Greys__</v>
      </c>
      <c r="O250" s="12" t="str">
        <f t="shared" si="9"/>
        <v>Stucke</v>
      </c>
      <c r="P250" s="12" t="str">
        <f>VLOOKUP(Q250,'TEMP Data'!$E:$G,3)&amp;".com"&amp;vlookup($U250,'TEMP Data'!$A:$C,3)</f>
        <v>@hotmail.com.ru</v>
      </c>
      <c r="Q250" s="29">
        <f t="shared" si="10"/>
        <v>232</v>
      </c>
      <c r="R250" s="29">
        <f t="shared" si="11"/>
        <v>4</v>
      </c>
      <c r="S250" s="30" t="str">
        <f t="shared" si="12"/>
        <v>Greys__Stucke@hotmail.com.ru</v>
      </c>
      <c r="T250" s="12" t="b">
        <f t="shared" si="13"/>
        <v>0</v>
      </c>
      <c r="U250" s="12" t="str">
        <f>vlookup(A250,PersonAccounts!$A:$N,10,false)</f>
        <v>Russia</v>
      </c>
    </row>
    <row r="251">
      <c r="A251" s="6" t="s">
        <v>1152</v>
      </c>
      <c r="B251" s="7" t="str">
        <f>vlookup(F251,'TEMP Data'!$M:$P,mod(G251,4)+1)</f>
        <v>Grayce</v>
      </c>
      <c r="C251" s="7" t="str">
        <f>VLOOKUP(A251 ,PersonAccounts!$A:$N,3)</f>
        <v>McPolin</v>
      </c>
      <c r="D251" s="7" t="str">
        <f t="shared" si="1"/>
        <v>GMcPolin233@yahoo.com.es</v>
      </c>
      <c r="E251" s="7" t="str">
        <f t="shared" si="2"/>
        <v/>
      </c>
      <c r="F251" s="12" t="str">
        <f>VLOOKUP(A251 ,PersonAccounts!$A:$N,14)</f>
        <v>Grace</v>
      </c>
      <c r="G251" s="29">
        <f t="shared" si="3"/>
        <v>5</v>
      </c>
      <c r="H251" s="12" t="str">
        <f>vlookup(A251,PersonAccounts!A:D,4)</f>
        <v>Grace_McPolin@gmail.com.es</v>
      </c>
      <c r="I251" s="12" t="str">
        <f t="shared" si="4"/>
        <v>G</v>
      </c>
      <c r="J251" s="12" t="str">
        <f t="shared" si="5"/>
        <v>McPolin233</v>
      </c>
      <c r="K251" s="12" t="str">
        <f>VLOOKUP(L251,'TEMP Data'!$E:$G,3)&amp;".com"&amp;vlookup($U251,'TEMP Data'!$A:$C,3)</f>
        <v>@yahoo.com.es</v>
      </c>
      <c r="L251" s="29">
        <f t="shared" si="6"/>
        <v>3</v>
      </c>
      <c r="M251" s="29">
        <f t="shared" si="7"/>
        <v>233</v>
      </c>
      <c r="N251" s="12" t="str">
        <f t="shared" si="8"/>
        <v>G_</v>
      </c>
      <c r="O251" s="12" t="str">
        <f t="shared" si="9"/>
        <v>McPolin233</v>
      </c>
      <c r="P251" s="12" t="str">
        <f>VLOOKUP(Q251,'TEMP Data'!$E:$G,3)&amp;".com"&amp;vlookup($U251,'TEMP Data'!$A:$C,3)</f>
        <v>@hotmail.com.es</v>
      </c>
      <c r="Q251" s="29">
        <f t="shared" si="10"/>
        <v>230</v>
      </c>
      <c r="R251" s="29">
        <f t="shared" si="11"/>
        <v>2</v>
      </c>
      <c r="S251" s="30" t="str">
        <f t="shared" si="12"/>
        <v>G_McPolin233@hotmail.com.es</v>
      </c>
      <c r="T251" s="12" t="b">
        <f t="shared" si="13"/>
        <v>0</v>
      </c>
      <c r="U251" s="12" t="str">
        <f>vlookup(A251,PersonAccounts!$A:$N,10,false)</f>
        <v>Spain</v>
      </c>
    </row>
    <row r="252">
      <c r="A252" s="6" t="s">
        <v>1156</v>
      </c>
      <c r="B252" s="7" t="str">
        <f>vlookup(F252,'TEMP Data'!$M:$P,mod(G252,4)+1)</f>
        <v>Greys</v>
      </c>
      <c r="C252" s="7" t="str">
        <f>VLOOKUP(A252 ,PersonAccounts!$A:$N,3)</f>
        <v>Geane</v>
      </c>
      <c r="D252" s="7" t="str">
        <f t="shared" si="1"/>
        <v>GGeane0@outlook.com.ru</v>
      </c>
      <c r="E252" s="7" t="str">
        <f t="shared" si="2"/>
        <v>Grace_Geane@gmail.com.ru</v>
      </c>
      <c r="F252" s="12" t="str">
        <f>VLOOKUP(A252 ,PersonAccounts!$A:$N,14)</f>
        <v>Grace</v>
      </c>
      <c r="G252" s="29">
        <f t="shared" si="3"/>
        <v>6</v>
      </c>
      <c r="H252" s="12" t="str">
        <f>vlookup(A252,PersonAccounts!A:D,4)</f>
        <v>Grace_Geane@gmail.com.ru</v>
      </c>
      <c r="I252" s="12" t="str">
        <f t="shared" si="4"/>
        <v>G</v>
      </c>
      <c r="J252" s="12" t="str">
        <f t="shared" si="5"/>
        <v>Geane0</v>
      </c>
      <c r="K252" s="12" t="str">
        <f>VLOOKUP(L252,'TEMP Data'!$E:$G,3)&amp;".com"&amp;vlookup($U252,'TEMP Data'!$A:$C,3)</f>
        <v>@outlook.com.ru</v>
      </c>
      <c r="L252" s="29">
        <f t="shared" si="6"/>
        <v>2</v>
      </c>
      <c r="M252" s="29">
        <f t="shared" si="7"/>
        <v>0</v>
      </c>
      <c r="N252" s="12" t="str">
        <f t="shared" si="8"/>
        <v>G</v>
      </c>
      <c r="O252" s="12" t="str">
        <f t="shared" si="9"/>
        <v>Geane03</v>
      </c>
      <c r="P252" s="12" t="str">
        <f>VLOOKUP(Q252,'TEMP Data'!$E:$G,3)&amp;".com"&amp;vlookup($U252,'TEMP Data'!$A:$C,3)</f>
        <v>@outlook.com.ru</v>
      </c>
      <c r="Q252" s="29">
        <f t="shared" si="10"/>
        <v>2</v>
      </c>
      <c r="R252" s="29">
        <f t="shared" si="11"/>
        <v>3</v>
      </c>
      <c r="S252" s="30" t="str">
        <f t="shared" si="12"/>
        <v>GGeane03@outlook.com.ru</v>
      </c>
      <c r="T252" s="12" t="b">
        <f t="shared" si="13"/>
        <v>0</v>
      </c>
      <c r="U252" s="12" t="str">
        <f>vlookup(A252,PersonAccounts!$A:$N,10,false)</f>
        <v>Russia</v>
      </c>
    </row>
    <row r="253">
      <c r="A253" s="6" t="s">
        <v>1160</v>
      </c>
      <c r="B253" s="7" t="str">
        <f>vlookup(F253,'TEMP Data'!$M:$P,mod(G253,4)+1)</f>
        <v>Gracie</v>
      </c>
      <c r="C253" s="7" t="str">
        <f>VLOOKUP(A253 ,PersonAccounts!$A:$N,3)</f>
        <v>Keers</v>
      </c>
      <c r="D253" s="7" t="str">
        <f t="shared" si="1"/>
        <v>Gracie_Keers@yahoo.com</v>
      </c>
      <c r="E253" s="7" t="str">
        <f t="shared" si="2"/>
        <v>GKeers235@outlook.com</v>
      </c>
      <c r="F253" s="12" t="str">
        <f>VLOOKUP(A253 ,PersonAccounts!$A:$N,14)</f>
        <v>Grace</v>
      </c>
      <c r="G253" s="29">
        <f t="shared" si="3"/>
        <v>7</v>
      </c>
      <c r="H253" s="12" t="str">
        <f>vlookup(A253,PersonAccounts!A:D,4)</f>
        <v>GKeers235@outlook.com</v>
      </c>
      <c r="I253" s="12" t="str">
        <f t="shared" si="4"/>
        <v>Gracie_</v>
      </c>
      <c r="J253" s="12" t="str">
        <f t="shared" si="5"/>
        <v>Keers</v>
      </c>
      <c r="K253" s="12" t="str">
        <f>VLOOKUP(L253,'TEMP Data'!$E:$G,3)&amp;".com"&amp;vlookup($U253,'TEMP Data'!$A:$C,3)</f>
        <v>@yahoo.com</v>
      </c>
      <c r="L253" s="29">
        <f t="shared" si="6"/>
        <v>9</v>
      </c>
      <c r="M253" s="29">
        <f t="shared" si="7"/>
        <v>56</v>
      </c>
      <c r="N253" s="12" t="str">
        <f t="shared" si="8"/>
        <v>Gracie__</v>
      </c>
      <c r="O253" s="12" t="str">
        <f t="shared" si="9"/>
        <v>Keers</v>
      </c>
      <c r="P253" s="12" t="str">
        <f>VLOOKUP(Q253,'TEMP Data'!$E:$G,3)&amp;".com"&amp;vlookup($U253,'TEMP Data'!$A:$C,3)</f>
        <v>@hotmail.com</v>
      </c>
      <c r="Q253" s="29">
        <f t="shared" si="10"/>
        <v>117</v>
      </c>
      <c r="R253" s="29">
        <f t="shared" si="11"/>
        <v>1</v>
      </c>
      <c r="S253" s="30" t="str">
        <f t="shared" si="12"/>
        <v>Gracie__Keers@hotmail.com</v>
      </c>
      <c r="T253" s="12" t="b">
        <f t="shared" si="13"/>
        <v>0</v>
      </c>
      <c r="U253" s="12" t="str">
        <f>vlookup(A253,PersonAccounts!$A:$N,10,false)</f>
        <v>United States</v>
      </c>
    </row>
    <row r="254">
      <c r="A254" s="6" t="s">
        <v>1164</v>
      </c>
      <c r="B254" s="7" t="str">
        <f>vlookup(F254,'TEMP Data'!$M:$P,mod(G254,4)+1)</f>
        <v>Isabella</v>
      </c>
      <c r="C254" s="7" t="str">
        <f>VLOOKUP(A254 ,PersonAccounts!$A:$N,3)</f>
        <v>Gilchrist</v>
      </c>
      <c r="D254" s="7" t="str">
        <f t="shared" si="1"/>
        <v>Isabella_Gilchrist@yahoo.com.fr</v>
      </c>
      <c r="E254" s="7" t="str">
        <f t="shared" si="2"/>
        <v/>
      </c>
      <c r="F254" s="12" t="str">
        <f>VLOOKUP(A254 ,PersonAccounts!$A:$N,14)</f>
        <v>Isabella</v>
      </c>
      <c r="G254" s="29">
        <f t="shared" si="3"/>
        <v>8</v>
      </c>
      <c r="H254" s="12" t="str">
        <f>vlookup(A254,PersonAccounts!A:D,4)</f>
        <v>Isabella_Gilchrist@hotmail.com.fr</v>
      </c>
      <c r="I254" s="12" t="str">
        <f t="shared" si="4"/>
        <v>Isabella_</v>
      </c>
      <c r="J254" s="12" t="str">
        <f t="shared" si="5"/>
        <v>Gilchrist</v>
      </c>
      <c r="K254" s="12" t="str">
        <f>VLOOKUP(L254,'TEMP Data'!$E:$G,3)&amp;".com"&amp;vlookup($U254,'TEMP Data'!$A:$C,3)</f>
        <v>@yahoo.com.fr</v>
      </c>
      <c r="L254" s="29">
        <f t="shared" si="6"/>
        <v>9</v>
      </c>
      <c r="M254" s="29">
        <f t="shared" si="7"/>
        <v>25</v>
      </c>
      <c r="N254" s="12" t="str">
        <f t="shared" si="8"/>
        <v>Isabella__</v>
      </c>
      <c r="O254" s="12" t="str">
        <f t="shared" si="9"/>
        <v>Gilchrist</v>
      </c>
      <c r="P254" s="12" t="str">
        <f>VLOOKUP(Q254,'TEMP Data'!$E:$G,3)&amp;".com"&amp;vlookup($U254,'TEMP Data'!$A:$C,3)</f>
        <v>@hotmail.com.fr</v>
      </c>
      <c r="Q254" s="29">
        <f t="shared" si="10"/>
        <v>154</v>
      </c>
      <c r="R254" s="29">
        <f t="shared" si="11"/>
        <v>2</v>
      </c>
      <c r="S254" s="30" t="str">
        <f t="shared" si="12"/>
        <v>Isabella__Gilchrist@hotmail.com.fr</v>
      </c>
      <c r="T254" s="12" t="b">
        <f t="shared" si="13"/>
        <v>0</v>
      </c>
      <c r="U254" s="12" t="str">
        <f>vlookup(A254,PersonAccounts!$A:$N,10,false)</f>
        <v>France</v>
      </c>
    </row>
    <row r="255">
      <c r="A255" s="6" t="s">
        <v>1168</v>
      </c>
      <c r="B255" s="7" t="str">
        <f>vlookup(F255,'TEMP Data'!$M:$P,mod(G255,4)+1)</f>
        <v>Ysabella</v>
      </c>
      <c r="C255" s="7" t="str">
        <f>VLOOKUP(A255 ,PersonAccounts!$A:$N,3)</f>
        <v>Nazareth</v>
      </c>
      <c r="D255" s="7" t="str">
        <f t="shared" si="1"/>
        <v>YNazareth126@yahoo.com.ca</v>
      </c>
      <c r="E255" s="7" t="str">
        <f t="shared" si="2"/>
        <v/>
      </c>
      <c r="F255" s="12" t="str">
        <f>VLOOKUP(A255 ,PersonAccounts!$A:$N,14)</f>
        <v>Isabella</v>
      </c>
      <c r="G255" s="29">
        <f t="shared" si="3"/>
        <v>7</v>
      </c>
      <c r="H255" s="12" t="str">
        <f>vlookup(A255,PersonAccounts!A:D,4)</f>
        <v>INazareth48@yahoo.com.ca</v>
      </c>
      <c r="I255" s="12" t="str">
        <f t="shared" si="4"/>
        <v>Y</v>
      </c>
      <c r="J255" s="12" t="str">
        <f t="shared" si="5"/>
        <v>Nazareth126</v>
      </c>
      <c r="K255" s="12" t="str">
        <f>VLOOKUP(L255,'TEMP Data'!$E:$G,3)&amp;".com"&amp;vlookup($U255,'TEMP Data'!$A:$C,3)</f>
        <v>@yahoo.com.ca</v>
      </c>
      <c r="L255" s="29">
        <f t="shared" si="6"/>
        <v>3</v>
      </c>
      <c r="M255" s="29">
        <f t="shared" si="7"/>
        <v>126</v>
      </c>
      <c r="N255" s="12" t="str">
        <f t="shared" si="8"/>
        <v>Y_</v>
      </c>
      <c r="O255" s="12" t="str">
        <f t="shared" si="9"/>
        <v>Nazareth126</v>
      </c>
      <c r="P255" s="12" t="str">
        <f>VLOOKUP(Q255,'TEMP Data'!$E:$G,3)&amp;".com"&amp;vlookup($U255,'TEMP Data'!$A:$C,3)</f>
        <v>@hotmail.com.ca</v>
      </c>
      <c r="Q255" s="29">
        <f t="shared" si="10"/>
        <v>183</v>
      </c>
      <c r="R255" s="29">
        <f t="shared" si="11"/>
        <v>2</v>
      </c>
      <c r="S255" s="30" t="str">
        <f t="shared" si="12"/>
        <v>Y_Nazareth126@hotmail.com.ca</v>
      </c>
      <c r="T255" s="12" t="b">
        <f t="shared" si="13"/>
        <v>0</v>
      </c>
      <c r="U255" s="12" t="str">
        <f>vlookup(A255,PersonAccounts!$A:$N,10,false)</f>
        <v>Canada</v>
      </c>
    </row>
    <row r="256">
      <c r="A256" s="6" t="s">
        <v>1172</v>
      </c>
      <c r="B256" s="7" t="str">
        <f>vlookup(F256,'TEMP Data'!$M:$P,mod(G256,4)+1)</f>
        <v>Isabella</v>
      </c>
      <c r="C256" s="7" t="str">
        <f>VLOOKUP(A256 ,PersonAccounts!$A:$N,3)</f>
        <v>Andreu</v>
      </c>
      <c r="D256" s="7" t="str">
        <f t="shared" si="1"/>
        <v>IAndreu213@outlook.com</v>
      </c>
      <c r="E256" s="7" t="str">
        <f t="shared" si="2"/>
        <v>I_Andreu213@hotmail.com</v>
      </c>
      <c r="F256" s="12" t="str">
        <f>VLOOKUP(A256 ,PersonAccounts!$A:$N,14)</f>
        <v>Isabella</v>
      </c>
      <c r="G256" s="29">
        <f t="shared" si="3"/>
        <v>8</v>
      </c>
      <c r="H256" s="12" t="str">
        <f>vlookup(A256,PersonAccounts!A:D,4)</f>
        <v>Isabella.Andreu@mail.com</v>
      </c>
      <c r="I256" s="12" t="str">
        <f t="shared" si="4"/>
        <v>I</v>
      </c>
      <c r="J256" s="12" t="str">
        <f t="shared" si="5"/>
        <v>Andreu213</v>
      </c>
      <c r="K256" s="12" t="str">
        <f>VLOOKUP(L256,'TEMP Data'!$E:$G,3)&amp;".com"&amp;vlookup($U256,'TEMP Data'!$A:$C,3)</f>
        <v>@outlook.com</v>
      </c>
      <c r="L256" s="29">
        <f t="shared" si="6"/>
        <v>2</v>
      </c>
      <c r="M256" s="29">
        <f t="shared" si="7"/>
        <v>213</v>
      </c>
      <c r="N256" s="12" t="str">
        <f t="shared" si="8"/>
        <v>I_</v>
      </c>
      <c r="O256" s="12" t="str">
        <f t="shared" si="9"/>
        <v>Andreu213</v>
      </c>
      <c r="P256" s="12" t="str">
        <f>VLOOKUP(Q256,'TEMP Data'!$E:$G,3)&amp;".com"&amp;vlookup($U256,'TEMP Data'!$A:$C,3)</f>
        <v>@hotmail.com</v>
      </c>
      <c r="Q256" s="29">
        <f t="shared" si="10"/>
        <v>93</v>
      </c>
      <c r="R256" s="29">
        <f t="shared" si="11"/>
        <v>1</v>
      </c>
      <c r="S256" s="30" t="str">
        <f t="shared" si="12"/>
        <v>I_Andreu213@hotmail.com</v>
      </c>
      <c r="T256" s="12" t="b">
        <f t="shared" si="13"/>
        <v>1</v>
      </c>
      <c r="U256" s="12" t="str">
        <f>vlookup(A256,PersonAccounts!$A:$N,10,false)</f>
        <v>United States</v>
      </c>
    </row>
    <row r="257">
      <c r="A257" s="6" t="s">
        <v>1176</v>
      </c>
      <c r="B257" s="7" t="str">
        <f>vlookup(F257,'TEMP Data'!$M:$P,mod(G257,4)+1)</f>
        <v>Ysabella</v>
      </c>
      <c r="C257" s="7" t="str">
        <f>VLOOKUP(A257 ,PersonAccounts!$A:$N,3)</f>
        <v>Ruselin</v>
      </c>
      <c r="D257" s="7" t="str">
        <f t="shared" si="1"/>
        <v>YRuselin50@gmail.com</v>
      </c>
      <c r="E257" s="7" t="str">
        <f t="shared" si="2"/>
        <v/>
      </c>
      <c r="F257" s="12" t="str">
        <f>VLOOKUP(A257 ,PersonAccounts!$A:$N,14)</f>
        <v>Isabella</v>
      </c>
      <c r="G257" s="29">
        <f t="shared" si="3"/>
        <v>7</v>
      </c>
      <c r="H257" s="12" t="str">
        <f>vlookup(A257,PersonAccounts!A:D,4)</f>
        <v>IRuselin103@outlook.com</v>
      </c>
      <c r="I257" s="12" t="str">
        <f t="shared" si="4"/>
        <v>Y</v>
      </c>
      <c r="J257" s="12" t="str">
        <f t="shared" si="5"/>
        <v>Ruselin50</v>
      </c>
      <c r="K257" s="12" t="str">
        <f>VLOOKUP(L257,'TEMP Data'!$E:$G,3)&amp;".com"&amp;vlookup($U257,'TEMP Data'!$A:$C,3)</f>
        <v>@gmail.com</v>
      </c>
      <c r="L257" s="29">
        <f t="shared" si="6"/>
        <v>1</v>
      </c>
      <c r="M257" s="29">
        <f t="shared" si="7"/>
        <v>50</v>
      </c>
      <c r="N257" s="12" t="str">
        <f t="shared" si="8"/>
        <v>Y_</v>
      </c>
      <c r="O257" s="12" t="str">
        <f t="shared" si="9"/>
        <v>Ruselin50</v>
      </c>
      <c r="P257" s="12" t="str">
        <f>VLOOKUP(Q257,'TEMP Data'!$E:$G,3)&amp;".com"&amp;vlookup($U257,'TEMP Data'!$A:$C,3)</f>
        <v>@hotmail.com</v>
      </c>
      <c r="Q257" s="29">
        <f t="shared" si="10"/>
        <v>142</v>
      </c>
      <c r="R257" s="29">
        <f t="shared" si="11"/>
        <v>4</v>
      </c>
      <c r="S257" s="30" t="str">
        <f t="shared" si="12"/>
        <v>Y_Ruselin50@hotmail.com</v>
      </c>
      <c r="T257" s="12" t="b">
        <f t="shared" si="13"/>
        <v>0</v>
      </c>
      <c r="U257" s="12" t="str">
        <f>vlookup(A257,PersonAccounts!$A:$N,10,false)</f>
        <v>United States</v>
      </c>
    </row>
    <row r="258">
      <c r="A258" s="6" t="s">
        <v>1180</v>
      </c>
      <c r="B258" s="7" t="str">
        <f>vlookup(F258,'TEMP Data'!$M:$P,mod(G258,4)+1)</f>
        <v>Jaymes</v>
      </c>
      <c r="C258" s="7" t="str">
        <f>VLOOKUP(A258 ,PersonAccounts!$A:$N,3)</f>
        <v>Bedham</v>
      </c>
      <c r="D258" s="7" t="str">
        <f t="shared" si="1"/>
        <v>Jaymes_Bedham@hotmail.com.be</v>
      </c>
      <c r="E258" s="7" t="str">
        <f t="shared" si="2"/>
        <v>Jaymes__Bedham@hotmail.com.be</v>
      </c>
      <c r="F258" s="12" t="str">
        <f>VLOOKUP(A258 ,PersonAccounts!$A:$N,14)</f>
        <v>James</v>
      </c>
      <c r="G258" s="29">
        <f t="shared" si="3"/>
        <v>1</v>
      </c>
      <c r="H258" s="12" t="str">
        <f>vlookup(A258,PersonAccounts!A:D,4)</f>
        <v>JBedham23@gmail.com.be</v>
      </c>
      <c r="I258" s="12" t="str">
        <f t="shared" si="4"/>
        <v>Jaymes_</v>
      </c>
      <c r="J258" s="12" t="str">
        <f t="shared" si="5"/>
        <v>Bedham</v>
      </c>
      <c r="K258" s="12" t="str">
        <f>VLOOKUP(L258,'TEMP Data'!$E:$G,3)&amp;".com"&amp;vlookup($U258,'TEMP Data'!$A:$C,3)</f>
        <v>@hotmail.com.be</v>
      </c>
      <c r="L258" s="29">
        <f t="shared" si="6"/>
        <v>10</v>
      </c>
      <c r="M258" s="29">
        <f t="shared" si="7"/>
        <v>134</v>
      </c>
      <c r="N258" s="12" t="str">
        <f t="shared" si="8"/>
        <v>Jaymes__</v>
      </c>
      <c r="O258" s="12" t="str">
        <f t="shared" si="9"/>
        <v>Bedham</v>
      </c>
      <c r="P258" s="12" t="str">
        <f>VLOOKUP(Q258,'TEMP Data'!$E:$G,3)&amp;".com"&amp;vlookup($U258,'TEMP Data'!$A:$C,3)</f>
        <v>@hotmail.com.be</v>
      </c>
      <c r="Q258" s="29">
        <f t="shared" si="10"/>
        <v>23</v>
      </c>
      <c r="R258" s="29">
        <f t="shared" si="11"/>
        <v>1</v>
      </c>
      <c r="S258" s="30" t="str">
        <f t="shared" si="12"/>
        <v>Jaymes__Bedham@hotmail.com.be</v>
      </c>
      <c r="T258" s="12" t="b">
        <f t="shared" si="13"/>
        <v>1</v>
      </c>
      <c r="U258" s="12" t="str">
        <f>vlookup(A258,PersonAccounts!$A:$N,10,false)</f>
        <v>Belgium</v>
      </c>
    </row>
    <row r="259">
      <c r="A259" s="6" t="s">
        <v>1184</v>
      </c>
      <c r="B259" s="7" t="str">
        <f>vlookup(F259,'TEMP Data'!$M:$P,mod(G259,4)+1)</f>
        <v>Jaims</v>
      </c>
      <c r="C259" s="7" t="str">
        <f>VLOOKUP(A259 ,PersonAccounts!$A:$N,3)</f>
        <v>Batter</v>
      </c>
      <c r="D259" s="7" t="str">
        <f t="shared" si="1"/>
        <v>Jaims.Batter@mail.com.br</v>
      </c>
      <c r="E259" s="7" t="str">
        <f t="shared" si="2"/>
        <v>JBatter4@apple.com.br</v>
      </c>
      <c r="F259" s="12" t="str">
        <f>VLOOKUP(A259 ,PersonAccounts!$A:$N,14)</f>
        <v>James</v>
      </c>
      <c r="G259" s="29">
        <f t="shared" si="3"/>
        <v>6</v>
      </c>
      <c r="H259" s="12" t="str">
        <f>vlookup(A259,PersonAccounts!A:D,4)</f>
        <v>JBatter141@yahoo.com.br</v>
      </c>
      <c r="I259" s="12" t="str">
        <f t="shared" si="4"/>
        <v>Jaims.</v>
      </c>
      <c r="J259" s="12" t="str">
        <f t="shared" si="5"/>
        <v>Batter</v>
      </c>
      <c r="K259" s="12" t="str">
        <f>VLOOKUP(L259,'TEMP Data'!$E:$G,3)&amp;".com"&amp;vlookup($U259,'TEMP Data'!$A:$C,3)</f>
        <v>@mail.com.br</v>
      </c>
      <c r="L259" s="29">
        <f t="shared" si="6"/>
        <v>5</v>
      </c>
      <c r="M259" s="29">
        <f t="shared" si="7"/>
        <v>39</v>
      </c>
      <c r="N259" s="12" t="str">
        <f t="shared" si="8"/>
        <v>J</v>
      </c>
      <c r="O259" s="12" t="str">
        <f t="shared" si="9"/>
        <v>Batter4</v>
      </c>
      <c r="P259" s="12" t="str">
        <f>VLOOKUP(Q259,'TEMP Data'!$E:$G,3)&amp;".com"&amp;vlookup($U259,'TEMP Data'!$A:$C,3)</f>
        <v>@apple.com.br</v>
      </c>
      <c r="Q259" s="29">
        <f t="shared" si="10"/>
        <v>4</v>
      </c>
      <c r="R259" s="29">
        <f t="shared" si="11"/>
        <v>4</v>
      </c>
      <c r="S259" s="30" t="str">
        <f t="shared" si="12"/>
        <v>JBatter4@apple.com.br</v>
      </c>
      <c r="T259" s="12" t="b">
        <f t="shared" si="13"/>
        <v>1</v>
      </c>
      <c r="U259" s="12" t="str">
        <f>vlookup(A259,PersonAccounts!$A:$N,10,false)</f>
        <v>Brazil</v>
      </c>
    </row>
    <row r="260">
      <c r="A260" s="6" t="s">
        <v>1190</v>
      </c>
      <c r="B260" s="7" t="str">
        <f>vlookup(F260,'TEMP Data'!$M:$P,mod(G260,4)+1)</f>
        <v>Jaims</v>
      </c>
      <c r="C260" s="7" t="str">
        <f>VLOOKUP(A260 ,PersonAccounts!$A:$N,3)</f>
        <v>Billison</v>
      </c>
      <c r="D260" s="7" t="str">
        <f t="shared" si="1"/>
        <v>Jaims_Billison@yahoo.com.hr</v>
      </c>
      <c r="E260" s="7" t="str">
        <f t="shared" si="2"/>
        <v/>
      </c>
      <c r="F260" s="12" t="str">
        <f>VLOOKUP(A260 ,PersonAccounts!$A:$N,14)</f>
        <v>James</v>
      </c>
      <c r="G260" s="29">
        <f t="shared" si="3"/>
        <v>6</v>
      </c>
      <c r="H260" s="12" t="str">
        <f>vlookup(A260,PersonAccounts!A:D,4)</f>
        <v>James_Billison@yahoo.com.hr</v>
      </c>
      <c r="I260" s="12" t="str">
        <f t="shared" si="4"/>
        <v>Jaims_</v>
      </c>
      <c r="J260" s="12" t="str">
        <f t="shared" si="5"/>
        <v>Billison</v>
      </c>
      <c r="K260" s="12" t="str">
        <f>VLOOKUP(L260,'TEMP Data'!$E:$G,3)&amp;".com"&amp;vlookup($U260,'TEMP Data'!$A:$C,3)</f>
        <v>@yahoo.com.hr</v>
      </c>
      <c r="L260" s="29">
        <f t="shared" si="6"/>
        <v>9</v>
      </c>
      <c r="M260" s="29">
        <f t="shared" si="7"/>
        <v>135</v>
      </c>
      <c r="N260" s="12" t="str">
        <f t="shared" si="8"/>
        <v>Jaims__</v>
      </c>
      <c r="O260" s="12" t="str">
        <f t="shared" si="9"/>
        <v>Billison</v>
      </c>
      <c r="P260" s="12" t="str">
        <f>VLOOKUP(Q260,'TEMP Data'!$E:$G,3)&amp;".com"&amp;vlookup($U260,'TEMP Data'!$A:$C,3)</f>
        <v>@hotmail.com.hr</v>
      </c>
      <c r="Q260" s="29">
        <f t="shared" si="10"/>
        <v>56</v>
      </c>
      <c r="R260" s="29">
        <f t="shared" si="11"/>
        <v>4</v>
      </c>
      <c r="S260" s="30" t="str">
        <f t="shared" si="12"/>
        <v>Jaims__Billison@hotmail.com.hr</v>
      </c>
      <c r="T260" s="12" t="b">
        <f t="shared" si="13"/>
        <v>0</v>
      </c>
      <c r="U260" s="12" t="str">
        <f>vlookup(A260,PersonAccounts!$A:$N,10,false)</f>
        <v>Croatia</v>
      </c>
    </row>
    <row r="261">
      <c r="A261" s="6" t="s">
        <v>1195</v>
      </c>
      <c r="B261" s="7" t="str">
        <f>vlookup(F261,'TEMP Data'!$M:$P,mod(G261,4)+1)</f>
        <v>James</v>
      </c>
      <c r="C261" s="7" t="str">
        <f>VLOOKUP(A261 ,PersonAccounts!$A:$N,3)</f>
        <v>Sharrock</v>
      </c>
      <c r="D261" s="7" t="str">
        <f t="shared" si="1"/>
        <v>James_Sharrock@yahoo.com.es</v>
      </c>
      <c r="E261" s="7" t="str">
        <f t="shared" si="2"/>
        <v>James__Sharrock@hotmail.com.es</v>
      </c>
      <c r="F261" s="12" t="str">
        <f>VLOOKUP(A261 ,PersonAccounts!$A:$N,14)</f>
        <v>James</v>
      </c>
      <c r="G261" s="29">
        <f t="shared" si="3"/>
        <v>8</v>
      </c>
      <c r="H261" s="12" t="str">
        <f>vlookup(A261,PersonAccounts!A:D,4)</f>
        <v>James_Sharrock@yahoo.com.es</v>
      </c>
      <c r="I261" s="12" t="str">
        <f t="shared" si="4"/>
        <v>James_</v>
      </c>
      <c r="J261" s="12" t="str">
        <f t="shared" si="5"/>
        <v>Sharrock</v>
      </c>
      <c r="K261" s="12" t="str">
        <f>VLOOKUP(L261,'TEMP Data'!$E:$G,3)&amp;".com"&amp;vlookup($U261,'TEMP Data'!$A:$C,3)</f>
        <v>@yahoo.com.es</v>
      </c>
      <c r="L261" s="29">
        <f t="shared" si="6"/>
        <v>9</v>
      </c>
      <c r="M261" s="29">
        <f t="shared" si="7"/>
        <v>66</v>
      </c>
      <c r="N261" s="12" t="str">
        <f t="shared" si="8"/>
        <v>James__</v>
      </c>
      <c r="O261" s="12" t="str">
        <f t="shared" si="9"/>
        <v>Sharrock</v>
      </c>
      <c r="P261" s="12" t="str">
        <f>VLOOKUP(Q261,'TEMP Data'!$E:$G,3)&amp;".com"&amp;vlookup($U261,'TEMP Data'!$A:$C,3)</f>
        <v>@hotmail.com.es</v>
      </c>
      <c r="Q261" s="29">
        <f t="shared" si="10"/>
        <v>115</v>
      </c>
      <c r="R261" s="29">
        <f t="shared" si="11"/>
        <v>2</v>
      </c>
      <c r="S261" s="30" t="str">
        <f t="shared" si="12"/>
        <v>James__Sharrock@hotmail.com.es</v>
      </c>
      <c r="T261" s="12" t="b">
        <f t="shared" si="13"/>
        <v>1</v>
      </c>
      <c r="U261" s="12" t="str">
        <f>vlookup(A261,PersonAccounts!$A:$N,10,false)</f>
        <v>Spain</v>
      </c>
    </row>
    <row r="262">
      <c r="A262" s="6" t="s">
        <v>1199</v>
      </c>
      <c r="B262" s="7" t="str">
        <f>vlookup(F262,'TEMP Data'!$M:$P,mod(G262,4)+1)</f>
        <v>Joseph</v>
      </c>
      <c r="C262" s="7" t="str">
        <f>VLOOKUP(A262 ,PersonAccounts!$A:$N,3)</f>
        <v>Pybworth</v>
      </c>
      <c r="D262" s="7" t="str">
        <f t="shared" si="1"/>
        <v>Joseph.Pybworth@mail.com.br</v>
      </c>
      <c r="E262" s="7" t="str">
        <f t="shared" si="2"/>
        <v>Joseph._Pybworth@hotmail.com.br</v>
      </c>
      <c r="F262" s="12" t="str">
        <f>VLOOKUP(A262 ,PersonAccounts!$A:$N,14)</f>
        <v>Joseph</v>
      </c>
      <c r="G262" s="29">
        <f t="shared" si="3"/>
        <v>4</v>
      </c>
      <c r="H262" s="12" t="str">
        <f>vlookup(A262,PersonAccounts!A:D,4)</f>
        <v>Joseph_Pybworth@hotmail.com.br</v>
      </c>
      <c r="I262" s="12" t="str">
        <f t="shared" si="4"/>
        <v>Joseph.</v>
      </c>
      <c r="J262" s="12" t="str">
        <f t="shared" si="5"/>
        <v>Pybworth</v>
      </c>
      <c r="K262" s="12" t="str">
        <f>VLOOKUP(L262,'TEMP Data'!$E:$G,3)&amp;".com"&amp;vlookup($U262,'TEMP Data'!$A:$C,3)</f>
        <v>@mail.com.br</v>
      </c>
      <c r="L262" s="29">
        <f t="shared" si="6"/>
        <v>5</v>
      </c>
      <c r="M262" s="29">
        <f t="shared" si="7"/>
        <v>85</v>
      </c>
      <c r="N262" s="12" t="str">
        <f t="shared" si="8"/>
        <v>Joseph._</v>
      </c>
      <c r="O262" s="12" t="str">
        <f t="shared" si="9"/>
        <v>Pybworth</v>
      </c>
      <c r="P262" s="12" t="str">
        <f>VLOOKUP(Q262,'TEMP Data'!$E:$G,3)&amp;".com"&amp;vlookup($U262,'TEMP Data'!$A:$C,3)</f>
        <v>@hotmail.com.br</v>
      </c>
      <c r="Q262" s="29">
        <f t="shared" si="10"/>
        <v>172</v>
      </c>
      <c r="R262" s="29">
        <f t="shared" si="11"/>
        <v>4</v>
      </c>
      <c r="S262" s="30" t="str">
        <f t="shared" si="12"/>
        <v>Joseph._Pybworth@hotmail.com.br</v>
      </c>
      <c r="T262" s="12" t="b">
        <f t="shared" si="13"/>
        <v>1</v>
      </c>
      <c r="U262" s="12" t="str">
        <f>vlookup(A262,PersonAccounts!$A:$N,10,false)</f>
        <v>Brazil</v>
      </c>
    </row>
    <row r="263">
      <c r="A263" s="6" t="s">
        <v>1203</v>
      </c>
      <c r="B263" s="7" t="str">
        <f>vlookup(F263,'TEMP Data'!$M:$P,mod(G263,4)+1)</f>
        <v>Josif</v>
      </c>
      <c r="C263" s="7" t="str">
        <f>VLOOKUP(A263 ,PersonAccounts!$A:$N,3)</f>
        <v>Huke</v>
      </c>
      <c r="D263" s="7" t="str">
        <f t="shared" si="1"/>
        <v>JHuke21@gmail.com.pt</v>
      </c>
      <c r="E263" s="7" t="str">
        <f t="shared" si="2"/>
        <v>JHuke107@yahoo.com.pt</v>
      </c>
      <c r="F263" s="12" t="str">
        <f>VLOOKUP(A263 ,PersonAccounts!$A:$N,14)</f>
        <v>Joseph</v>
      </c>
      <c r="G263" s="29">
        <f t="shared" si="3"/>
        <v>3</v>
      </c>
      <c r="H263" s="12" t="str">
        <f>vlookup(A263,PersonAccounts!A:D,4)</f>
        <v>JHuke107@yahoo.com.pt</v>
      </c>
      <c r="I263" s="12" t="str">
        <f t="shared" si="4"/>
        <v>J</v>
      </c>
      <c r="J263" s="12" t="str">
        <f t="shared" si="5"/>
        <v>Huke21</v>
      </c>
      <c r="K263" s="12" t="str">
        <f>VLOOKUP(L263,'TEMP Data'!$E:$G,3)&amp;".com"&amp;vlookup($U263,'TEMP Data'!$A:$C,3)</f>
        <v>@gmail.com.pt</v>
      </c>
      <c r="L263" s="29">
        <f t="shared" si="6"/>
        <v>1</v>
      </c>
      <c r="M263" s="29">
        <f t="shared" si="7"/>
        <v>21</v>
      </c>
      <c r="N263" s="12" t="str">
        <f t="shared" si="8"/>
        <v>J_</v>
      </c>
      <c r="O263" s="12" t="str">
        <f t="shared" si="9"/>
        <v>Huke21</v>
      </c>
      <c r="P263" s="12" t="str">
        <f>VLOOKUP(Q263,'TEMP Data'!$E:$G,3)&amp;".com"&amp;vlookup($U263,'TEMP Data'!$A:$C,3)</f>
        <v>@hotmail.com.pt</v>
      </c>
      <c r="Q263" s="29">
        <f t="shared" si="10"/>
        <v>196</v>
      </c>
      <c r="R263" s="29">
        <f t="shared" si="11"/>
        <v>1</v>
      </c>
      <c r="S263" s="30" t="str">
        <f t="shared" si="12"/>
        <v>J_Huke21@hotmail.com.pt</v>
      </c>
      <c r="T263" s="12" t="b">
        <f t="shared" si="13"/>
        <v>0</v>
      </c>
      <c r="U263" s="12" t="str">
        <f>vlookup(A263,PersonAccounts!$A:$N,10,false)</f>
        <v>Portugal</v>
      </c>
    </row>
    <row r="264">
      <c r="A264" s="6" t="s">
        <v>1208</v>
      </c>
      <c r="B264" s="7" t="str">
        <f>vlookup(F264,'TEMP Data'!$M:$P,mod(G264,4)+1)</f>
        <v>Josef</v>
      </c>
      <c r="C264" s="7" t="str">
        <f>VLOOKUP(A264 ,PersonAccounts!$A:$N,3)</f>
        <v>Crisell</v>
      </c>
      <c r="D264" s="7" t="str">
        <f t="shared" si="1"/>
        <v>Josef_Crisell@gmail.com.it</v>
      </c>
      <c r="E264" s="7" t="str">
        <f t="shared" si="2"/>
        <v>Josef__Crisell@hotmail.com.it</v>
      </c>
      <c r="F264" s="12" t="str">
        <f>VLOOKUP(A264 ,PersonAccounts!$A:$N,14)</f>
        <v>Joseph</v>
      </c>
      <c r="G264" s="29">
        <f t="shared" si="3"/>
        <v>9</v>
      </c>
      <c r="H264" s="12" t="str">
        <f>vlookup(A264,PersonAccounts!A:D,4)</f>
        <v>JCrisell154@apple.com.it</v>
      </c>
      <c r="I264" s="12" t="str">
        <f t="shared" si="4"/>
        <v>Josef_</v>
      </c>
      <c r="J264" s="12" t="str">
        <f t="shared" si="5"/>
        <v>Crisell</v>
      </c>
      <c r="K264" s="12" t="str">
        <f>VLOOKUP(L264,'TEMP Data'!$E:$G,3)&amp;".com"&amp;vlookup($U264,'TEMP Data'!$A:$C,3)</f>
        <v>@gmail.com.it</v>
      </c>
      <c r="L264" s="29">
        <f t="shared" si="6"/>
        <v>8</v>
      </c>
      <c r="M264" s="29">
        <f t="shared" si="7"/>
        <v>232</v>
      </c>
      <c r="N264" s="12" t="str">
        <f t="shared" si="8"/>
        <v>Josef__</v>
      </c>
      <c r="O264" s="12" t="str">
        <f t="shared" si="9"/>
        <v>Crisell</v>
      </c>
      <c r="P264" s="12" t="str">
        <f>VLOOKUP(Q264,'TEMP Data'!$E:$G,3)&amp;".com"&amp;vlookup($U264,'TEMP Data'!$A:$C,3)</f>
        <v>@hotmail.com.it</v>
      </c>
      <c r="Q264" s="29">
        <f t="shared" si="10"/>
        <v>121</v>
      </c>
      <c r="R264" s="29">
        <f t="shared" si="11"/>
        <v>1</v>
      </c>
      <c r="S264" s="30" t="str">
        <f t="shared" si="12"/>
        <v>Josef__Crisell@hotmail.com.it</v>
      </c>
      <c r="T264" s="12" t="b">
        <f t="shared" si="13"/>
        <v>1</v>
      </c>
      <c r="U264" s="12" t="str">
        <f>vlookup(A264,PersonAccounts!$A:$N,10,false)</f>
        <v>Italy</v>
      </c>
    </row>
    <row r="265">
      <c r="A265" s="6" t="s">
        <v>1212</v>
      </c>
      <c r="B265" s="7" t="str">
        <f>vlookup(F265,'TEMP Data'!$M:$P,mod(G265,4)+1)</f>
        <v>Josef</v>
      </c>
      <c r="C265" s="7" t="str">
        <f>VLOOKUP(A265 ,PersonAccounts!$A:$N,3)</f>
        <v>Dillet</v>
      </c>
      <c r="D265" s="7" t="str">
        <f t="shared" si="1"/>
        <v>JDillet146@yahoo.com.uk</v>
      </c>
      <c r="E265" s="7" t="str">
        <f t="shared" si="2"/>
        <v>JDillet200@apple.com.uk</v>
      </c>
      <c r="F265" s="12" t="str">
        <f>VLOOKUP(A265 ,PersonAccounts!$A:$N,14)</f>
        <v>Joseph</v>
      </c>
      <c r="G265" s="29">
        <f t="shared" si="3"/>
        <v>5</v>
      </c>
      <c r="H265" s="12" t="str">
        <f>vlookup(A265,PersonAccounts!A:D,4)</f>
        <v>JDillet200@apple.com.uk</v>
      </c>
      <c r="I265" s="12" t="str">
        <f t="shared" si="4"/>
        <v>J</v>
      </c>
      <c r="J265" s="12" t="str">
        <f t="shared" si="5"/>
        <v>Dillet146</v>
      </c>
      <c r="K265" s="12" t="str">
        <f>VLOOKUP(L265,'TEMP Data'!$E:$G,3)&amp;".com"&amp;vlookup($U265,'TEMP Data'!$A:$C,3)</f>
        <v>@yahoo.com.uk</v>
      </c>
      <c r="L265" s="29">
        <f t="shared" si="6"/>
        <v>3</v>
      </c>
      <c r="M265" s="29">
        <f t="shared" si="7"/>
        <v>146</v>
      </c>
      <c r="N265" s="12" t="str">
        <f t="shared" si="8"/>
        <v>J_</v>
      </c>
      <c r="O265" s="12" t="str">
        <f t="shared" si="9"/>
        <v>Dillet146</v>
      </c>
      <c r="P265" s="12" t="str">
        <f>VLOOKUP(Q265,'TEMP Data'!$E:$G,3)&amp;".com"&amp;vlookup($U265,'TEMP Data'!$A:$C,3)</f>
        <v>@hotmail.com.uk</v>
      </c>
      <c r="Q265" s="29">
        <f t="shared" si="10"/>
        <v>116</v>
      </c>
      <c r="R265" s="29">
        <f t="shared" si="11"/>
        <v>1</v>
      </c>
      <c r="S265" s="30" t="str">
        <f t="shared" si="12"/>
        <v>J_Dillet146@hotmail.com.uk</v>
      </c>
      <c r="T265" s="12" t="b">
        <f t="shared" si="13"/>
        <v>0</v>
      </c>
      <c r="U265" s="12" t="str">
        <f>vlookup(A265,PersonAccounts!$A:$N,10,false)</f>
        <v>United Kingdom</v>
      </c>
    </row>
    <row r="266">
      <c r="A266" s="6" t="s">
        <v>1215</v>
      </c>
      <c r="B266" s="7" t="str">
        <f>vlookup(F266,'TEMP Data'!$M:$P,mod(G266,4)+1)</f>
        <v>Kathryn</v>
      </c>
      <c r="C266" s="7" t="str">
        <f>VLOOKUP(A266 ,PersonAccounts!$A:$N,3)</f>
        <v>Fawlks</v>
      </c>
      <c r="D266" s="7" t="str">
        <f t="shared" si="1"/>
        <v>KFawlks76@gmail.com.nl</v>
      </c>
      <c r="E266" s="7" t="str">
        <f t="shared" si="2"/>
        <v>Katherine.Fawlks@mail.com.nl</v>
      </c>
      <c r="F266" s="12" t="str">
        <f>VLOOKUP(A266 ,PersonAccounts!$A:$N,14)</f>
        <v>Katherine</v>
      </c>
      <c r="G266" s="29">
        <f t="shared" si="3"/>
        <v>1</v>
      </c>
      <c r="H266" s="12" t="str">
        <f>vlookup(A266,PersonAccounts!A:D,4)</f>
        <v>Katherine.Fawlks@mail.com.nl</v>
      </c>
      <c r="I266" s="12" t="str">
        <f t="shared" si="4"/>
        <v>K</v>
      </c>
      <c r="J266" s="12" t="str">
        <f t="shared" si="5"/>
        <v>Fawlks76</v>
      </c>
      <c r="K266" s="12" t="str">
        <f>VLOOKUP(L266,'TEMP Data'!$E:$G,3)&amp;".com"&amp;vlookup($U266,'TEMP Data'!$A:$C,3)</f>
        <v>@gmail.com.nl</v>
      </c>
      <c r="L266" s="29">
        <f t="shared" si="6"/>
        <v>1</v>
      </c>
      <c r="M266" s="29">
        <f t="shared" si="7"/>
        <v>76</v>
      </c>
      <c r="N266" s="12" t="str">
        <f t="shared" si="8"/>
        <v>K_</v>
      </c>
      <c r="O266" s="12" t="str">
        <f t="shared" si="9"/>
        <v>Fawlks76</v>
      </c>
      <c r="P266" s="12" t="str">
        <f>VLOOKUP(Q266,'TEMP Data'!$E:$G,3)&amp;".com"&amp;vlookup($U266,'TEMP Data'!$A:$C,3)</f>
        <v>@hotmail.com.nl</v>
      </c>
      <c r="Q266" s="29">
        <f t="shared" si="10"/>
        <v>14</v>
      </c>
      <c r="R266" s="29">
        <f t="shared" si="11"/>
        <v>4</v>
      </c>
      <c r="S266" s="30" t="str">
        <f t="shared" si="12"/>
        <v>K_Fawlks76@hotmail.com.nl</v>
      </c>
      <c r="T266" s="12" t="b">
        <f t="shared" si="13"/>
        <v>0</v>
      </c>
      <c r="U266" s="12" t="str">
        <f>vlookup(A266,PersonAccounts!$A:$N,10,false)</f>
        <v>Netherlands</v>
      </c>
    </row>
    <row r="267">
      <c r="A267" s="6" t="s">
        <v>1220</v>
      </c>
      <c r="B267" s="7" t="str">
        <f>vlookup(F267,'TEMP Data'!$M:$P,mod(G267,4)+1)</f>
        <v>Katarina</v>
      </c>
      <c r="C267" s="7" t="str">
        <f>VLOOKUP(A267 ,PersonAccounts!$A:$N,3)</f>
        <v>Vasilov</v>
      </c>
      <c r="D267" s="7" t="str">
        <f t="shared" si="1"/>
        <v>Katarina_Vasilov@gmail.com</v>
      </c>
      <c r="E267" s="7" t="str">
        <f t="shared" si="2"/>
        <v>KVasilov168@gmail.com</v>
      </c>
      <c r="F267" s="12" t="str">
        <f>VLOOKUP(A267 ,PersonAccounts!$A:$N,14)</f>
        <v>Katherine</v>
      </c>
      <c r="G267" s="29">
        <f t="shared" si="3"/>
        <v>7</v>
      </c>
      <c r="H267" s="12" t="str">
        <f>vlookup(A267,PersonAccounts!A:D,4)</f>
        <v>KVasilov168@gmail.com</v>
      </c>
      <c r="I267" s="12" t="str">
        <f t="shared" si="4"/>
        <v>Katarina_</v>
      </c>
      <c r="J267" s="12" t="str">
        <f t="shared" si="5"/>
        <v>Vasilov</v>
      </c>
      <c r="K267" s="12" t="str">
        <f>VLOOKUP(L267,'TEMP Data'!$E:$G,3)&amp;".com"&amp;vlookup($U267,'TEMP Data'!$A:$C,3)</f>
        <v>@gmail.com</v>
      </c>
      <c r="L267" s="29">
        <f t="shared" si="6"/>
        <v>8</v>
      </c>
      <c r="M267" s="29">
        <f t="shared" si="7"/>
        <v>124</v>
      </c>
      <c r="N267" s="12" t="str">
        <f t="shared" si="8"/>
        <v>Katarina__</v>
      </c>
      <c r="O267" s="12" t="str">
        <f t="shared" si="9"/>
        <v>Vasilov</v>
      </c>
      <c r="P267" s="12" t="str">
        <f>VLOOKUP(Q267,'TEMP Data'!$E:$G,3)&amp;".com"&amp;vlookup($U267,'TEMP Data'!$A:$C,3)</f>
        <v>@aol.com</v>
      </c>
      <c r="Q267" s="29">
        <f t="shared" si="10"/>
        <v>6</v>
      </c>
      <c r="R267" s="29">
        <f t="shared" si="11"/>
        <v>3</v>
      </c>
      <c r="S267" s="30" t="str">
        <f t="shared" si="12"/>
        <v>Katarina__Vasilov@aol.com</v>
      </c>
      <c r="T267" s="12" t="b">
        <f t="shared" si="13"/>
        <v>0</v>
      </c>
      <c r="U267" s="12" t="str">
        <f>vlookup(A267,PersonAccounts!$A:$N,10,false)</f>
        <v>United States</v>
      </c>
    </row>
    <row r="268">
      <c r="A268" s="6" t="s">
        <v>1222</v>
      </c>
      <c r="B268" s="7" t="str">
        <f>vlookup(F268,'TEMP Data'!$M:$P,mod(G268,4)+1)</f>
        <v>Katarina</v>
      </c>
      <c r="C268" s="7" t="str">
        <f>VLOOKUP(A268 ,PersonAccounts!$A:$N,3)</f>
        <v>Turmell</v>
      </c>
      <c r="D268" s="7" t="str">
        <f t="shared" si="1"/>
        <v>KTurmell87@outlook.com.de</v>
      </c>
      <c r="E268" s="7" t="str">
        <f t="shared" si="2"/>
        <v/>
      </c>
      <c r="F268" s="12" t="str">
        <f>VLOOKUP(A268 ,PersonAccounts!$A:$N,14)</f>
        <v>Katherine</v>
      </c>
      <c r="G268" s="29">
        <f t="shared" si="3"/>
        <v>3</v>
      </c>
      <c r="H268" s="12" t="str">
        <f>vlookup(A268,PersonAccounts!A:D,4)</f>
        <v>Katherine_Turmell@gmail.com.de</v>
      </c>
      <c r="I268" s="12" t="str">
        <f t="shared" si="4"/>
        <v>K</v>
      </c>
      <c r="J268" s="12" t="str">
        <f t="shared" si="5"/>
        <v>Turmell87</v>
      </c>
      <c r="K268" s="12" t="str">
        <f>VLOOKUP(L268,'TEMP Data'!$E:$G,3)&amp;".com"&amp;vlookup($U268,'TEMP Data'!$A:$C,3)</f>
        <v>@outlook.com.de</v>
      </c>
      <c r="L268" s="29">
        <f t="shared" si="6"/>
        <v>2</v>
      </c>
      <c r="M268" s="29">
        <f t="shared" si="7"/>
        <v>87</v>
      </c>
      <c r="N268" s="12" t="str">
        <f t="shared" si="8"/>
        <v>K_</v>
      </c>
      <c r="O268" s="12" t="str">
        <f t="shared" si="9"/>
        <v>Turmell87</v>
      </c>
      <c r="P268" s="12" t="str">
        <f>VLOOKUP(Q268,'TEMP Data'!$E:$G,3)&amp;".com"&amp;vlookup($U268,'TEMP Data'!$A:$C,3)</f>
        <v>@hotmail.com.de</v>
      </c>
      <c r="Q268" s="29">
        <f t="shared" si="10"/>
        <v>44</v>
      </c>
      <c r="R268" s="29">
        <f t="shared" si="11"/>
        <v>3</v>
      </c>
      <c r="S268" s="30" t="str">
        <f t="shared" si="12"/>
        <v>K_Turmell87@hotmail.com.de</v>
      </c>
      <c r="T268" s="12" t="b">
        <f t="shared" si="13"/>
        <v>0</v>
      </c>
      <c r="U268" s="12" t="str">
        <f>vlookup(A268,PersonAccounts!$A:$N,10,false)</f>
        <v>Germany</v>
      </c>
    </row>
    <row r="269">
      <c r="A269" s="6" t="s">
        <v>1225</v>
      </c>
      <c r="B269" s="7" t="str">
        <f>vlookup(F269,'TEMP Data'!$M:$P,mod(G269,4)+1)</f>
        <v>Kathryn</v>
      </c>
      <c r="C269" s="7" t="str">
        <f>VLOOKUP(A269 ,PersonAccounts!$A:$N,3)</f>
        <v>Platfoot</v>
      </c>
      <c r="D269" s="7" t="str">
        <f t="shared" si="1"/>
        <v>KPlatfoot112@gmail.com.de</v>
      </c>
      <c r="E269" s="7" t="str">
        <f t="shared" si="2"/>
        <v>K_Platfoot112@hotmail.com.de</v>
      </c>
      <c r="F269" s="12" t="str">
        <f>VLOOKUP(A269 ,PersonAccounts!$A:$N,14)</f>
        <v>Katherine</v>
      </c>
      <c r="G269" s="29">
        <f t="shared" si="3"/>
        <v>9</v>
      </c>
      <c r="H269" s="12" t="str">
        <f>vlookup(A269,PersonAccounts!A:D,4)</f>
        <v>Katherine_Platfoot@gmail.com.de</v>
      </c>
      <c r="I269" s="12" t="str">
        <f t="shared" si="4"/>
        <v>K</v>
      </c>
      <c r="J269" s="12" t="str">
        <f t="shared" si="5"/>
        <v>Platfoot112</v>
      </c>
      <c r="K269" s="12" t="str">
        <f>VLOOKUP(L269,'TEMP Data'!$E:$G,3)&amp;".com"&amp;vlookup($U269,'TEMP Data'!$A:$C,3)</f>
        <v>@gmail.com.de</v>
      </c>
      <c r="L269" s="29">
        <f t="shared" si="6"/>
        <v>1</v>
      </c>
      <c r="M269" s="29">
        <f t="shared" si="7"/>
        <v>112</v>
      </c>
      <c r="N269" s="12" t="str">
        <f t="shared" si="8"/>
        <v>K_</v>
      </c>
      <c r="O269" s="12" t="str">
        <f t="shared" si="9"/>
        <v>Platfoot112</v>
      </c>
      <c r="P269" s="12" t="str">
        <f>VLOOKUP(Q269,'TEMP Data'!$E:$G,3)&amp;".com"&amp;vlookup($U269,'TEMP Data'!$A:$C,3)</f>
        <v>@hotmail.com.de</v>
      </c>
      <c r="Q269" s="29">
        <f t="shared" si="10"/>
        <v>245</v>
      </c>
      <c r="R269" s="29">
        <f t="shared" si="11"/>
        <v>0</v>
      </c>
      <c r="S269" s="30" t="str">
        <f t="shared" si="12"/>
        <v>K_Platfoot112@hotmail.com.de</v>
      </c>
      <c r="T269" s="12" t="b">
        <f t="shared" si="13"/>
        <v>1</v>
      </c>
      <c r="U269" s="12" t="str">
        <f>vlookup(A269,PersonAccounts!$A:$N,10,false)</f>
        <v>Germany</v>
      </c>
    </row>
    <row r="270">
      <c r="A270" s="6" t="s">
        <v>1229</v>
      </c>
      <c r="B270" s="7" t="str">
        <f>vlookup(F270,'TEMP Data'!$M:$P,mod(G270,4)+1)</f>
        <v>Lily</v>
      </c>
      <c r="C270" s="7" t="str">
        <f>VLOOKUP(A270 ,PersonAccounts!$A:$N,3)</f>
        <v>Honniebal</v>
      </c>
      <c r="D270" s="7" t="str">
        <f t="shared" si="1"/>
        <v>Lily.Honniebal@mail.com.es</v>
      </c>
      <c r="E270" s="7" t="str">
        <f t="shared" si="2"/>
        <v>LHonniebal149@yahoo.com.es</v>
      </c>
      <c r="F270" s="12" t="str">
        <f>VLOOKUP(A270 ,PersonAccounts!$A:$N,14)</f>
        <v>Lily</v>
      </c>
      <c r="G270" s="29">
        <f t="shared" si="3"/>
        <v>8</v>
      </c>
      <c r="H270" s="12" t="str">
        <f>vlookup(A270,PersonAccounts!A:D,4)</f>
        <v>LHonniebal149@yahoo.com.es</v>
      </c>
      <c r="I270" s="12" t="str">
        <f t="shared" si="4"/>
        <v>Lily.</v>
      </c>
      <c r="J270" s="12" t="str">
        <f t="shared" si="5"/>
        <v>Honniebal</v>
      </c>
      <c r="K270" s="12" t="str">
        <f>VLOOKUP(L270,'TEMP Data'!$E:$G,3)&amp;".com"&amp;vlookup($U270,'TEMP Data'!$A:$C,3)</f>
        <v>@mail.com.es</v>
      </c>
      <c r="L270" s="29">
        <f t="shared" si="6"/>
        <v>5</v>
      </c>
      <c r="M270" s="29">
        <f t="shared" si="7"/>
        <v>98</v>
      </c>
      <c r="N270" s="12" t="str">
        <f t="shared" si="8"/>
        <v>Lily._</v>
      </c>
      <c r="O270" s="12" t="str">
        <f t="shared" si="9"/>
        <v>Honniebal</v>
      </c>
      <c r="P270" s="12" t="str">
        <f>VLOOKUP(Q270,'TEMP Data'!$E:$G,3)&amp;".com"&amp;vlookup($U270,'TEMP Data'!$A:$C,3)</f>
        <v>@hotmail.com.es</v>
      </c>
      <c r="Q270" s="29">
        <f t="shared" si="10"/>
        <v>105</v>
      </c>
      <c r="R270" s="29">
        <f t="shared" si="11"/>
        <v>0</v>
      </c>
      <c r="S270" s="30" t="str">
        <f t="shared" si="12"/>
        <v>Lily._Honniebal@hotmail.com.es</v>
      </c>
      <c r="T270" s="12" t="b">
        <f t="shared" si="13"/>
        <v>0</v>
      </c>
      <c r="U270" s="12" t="str">
        <f>vlookup(A270,PersonAccounts!$A:$N,10,false)</f>
        <v>Spain</v>
      </c>
    </row>
    <row r="271">
      <c r="A271" s="6" t="s">
        <v>1233</v>
      </c>
      <c r="B271" s="7" t="str">
        <f>vlookup(F271,'TEMP Data'!$M:$P,mod(G271,4)+1)</f>
        <v>Lilly</v>
      </c>
      <c r="C271" s="7" t="str">
        <f>VLOOKUP(A271 ,PersonAccounts!$A:$N,3)</f>
        <v>Corbally</v>
      </c>
      <c r="D271" s="7" t="str">
        <f t="shared" si="1"/>
        <v>Lilly_Corbally@hotmail.com.jp</v>
      </c>
      <c r="E271" s="7" t="str">
        <f t="shared" si="2"/>
        <v>Lily.Corbally@mail.com.jp</v>
      </c>
      <c r="F271" s="12" t="str">
        <f>VLOOKUP(A271 ,PersonAccounts!$A:$N,14)</f>
        <v>Lily</v>
      </c>
      <c r="G271" s="29">
        <f t="shared" si="3"/>
        <v>7</v>
      </c>
      <c r="H271" s="12" t="str">
        <f>vlookup(A271,PersonAccounts!A:D,4)</f>
        <v>Lily.Corbally@mail.com.jp</v>
      </c>
      <c r="I271" s="12" t="str">
        <f t="shared" si="4"/>
        <v>Lilly_</v>
      </c>
      <c r="J271" s="12" t="str">
        <f t="shared" si="5"/>
        <v>Corbally</v>
      </c>
      <c r="K271" s="12" t="str">
        <f>VLOOKUP(L271,'TEMP Data'!$E:$G,3)&amp;".com"&amp;vlookup($U271,'TEMP Data'!$A:$C,3)</f>
        <v>@hotmail.com.jp</v>
      </c>
      <c r="L271" s="29">
        <f t="shared" si="6"/>
        <v>7</v>
      </c>
      <c r="M271" s="29">
        <f t="shared" si="7"/>
        <v>17</v>
      </c>
      <c r="N271" s="12" t="str">
        <f t="shared" si="8"/>
        <v>Lilly__</v>
      </c>
      <c r="O271" s="12" t="str">
        <f t="shared" si="9"/>
        <v>Corbally</v>
      </c>
      <c r="P271" s="12" t="str">
        <f>VLOOKUP(Q271,'TEMP Data'!$E:$G,3)&amp;".com"&amp;vlookup($U271,'TEMP Data'!$A:$C,3)</f>
        <v>@hotmail.com.jp</v>
      </c>
      <c r="Q271" s="29">
        <f t="shared" si="10"/>
        <v>51</v>
      </c>
      <c r="R271" s="29">
        <f t="shared" si="11"/>
        <v>0</v>
      </c>
      <c r="S271" s="30" t="str">
        <f t="shared" si="12"/>
        <v>Lilly__Corbally@hotmail.com.jp</v>
      </c>
      <c r="T271" s="12" t="b">
        <f t="shared" si="13"/>
        <v>0</v>
      </c>
      <c r="U271" s="12" t="str">
        <f>vlookup(A271,PersonAccounts!$A:$N,10,false)</f>
        <v>Japan</v>
      </c>
    </row>
    <row r="272">
      <c r="A272" s="6" t="s">
        <v>1236</v>
      </c>
      <c r="B272" s="7" t="str">
        <f>vlookup(F272,'TEMP Data'!$M:$P,mod(G272,4)+1)</f>
        <v>Lilly</v>
      </c>
      <c r="C272" s="7" t="str">
        <f>VLOOKUP(A272 ,PersonAccounts!$A:$N,3)</f>
        <v>Fullerton</v>
      </c>
      <c r="D272" s="7" t="str">
        <f t="shared" si="1"/>
        <v>LFullerton189@apple.com</v>
      </c>
      <c r="E272" s="7" t="str">
        <f t="shared" si="2"/>
        <v>L_Fullerton189@hotmail.com</v>
      </c>
      <c r="F272" s="12" t="str">
        <f>VLOOKUP(A272 ,PersonAccounts!$A:$N,14)</f>
        <v>Lily</v>
      </c>
      <c r="G272" s="29">
        <f t="shared" si="3"/>
        <v>3</v>
      </c>
      <c r="H272" s="12" t="str">
        <f>vlookup(A272,PersonAccounts!A:D,4)</f>
        <v>Lily_Fullerton@aol.com</v>
      </c>
      <c r="I272" s="12" t="str">
        <f t="shared" si="4"/>
        <v>L</v>
      </c>
      <c r="J272" s="12" t="str">
        <f t="shared" si="5"/>
        <v>Fullerton189</v>
      </c>
      <c r="K272" s="12" t="str">
        <f>VLOOKUP(L272,'TEMP Data'!$E:$G,3)&amp;".com"&amp;vlookup($U272,'TEMP Data'!$A:$C,3)</f>
        <v>@apple.com</v>
      </c>
      <c r="L272" s="29">
        <f t="shared" si="6"/>
        <v>4</v>
      </c>
      <c r="M272" s="29">
        <f t="shared" si="7"/>
        <v>189</v>
      </c>
      <c r="N272" s="12" t="str">
        <f t="shared" si="8"/>
        <v>L_</v>
      </c>
      <c r="O272" s="12" t="str">
        <f t="shared" si="9"/>
        <v>Fullerton189</v>
      </c>
      <c r="P272" s="12" t="str">
        <f>VLOOKUP(Q272,'TEMP Data'!$E:$G,3)&amp;".com"&amp;vlookup($U272,'TEMP Data'!$A:$C,3)</f>
        <v>@hotmail.com</v>
      </c>
      <c r="Q272" s="29">
        <f t="shared" si="10"/>
        <v>84</v>
      </c>
      <c r="R272" s="29">
        <f t="shared" si="11"/>
        <v>4</v>
      </c>
      <c r="S272" s="30" t="str">
        <f t="shared" si="12"/>
        <v>L_Fullerton189@hotmail.com</v>
      </c>
      <c r="T272" s="12" t="b">
        <f t="shared" si="13"/>
        <v>1</v>
      </c>
      <c r="U272" s="12" t="str">
        <f>vlookup(A272,PersonAccounts!$A:$N,10,false)</f>
        <v>United States</v>
      </c>
    </row>
    <row r="273">
      <c r="A273" s="6" t="s">
        <v>1240</v>
      </c>
      <c r="B273" s="7" t="str">
        <f>vlookup(F273,'TEMP Data'!$M:$P,mod(G273,4)+1)</f>
        <v>Lillie</v>
      </c>
      <c r="C273" s="7" t="str">
        <f>VLOOKUP(A273 ,PersonAccounts!$A:$N,3)</f>
        <v>Isack</v>
      </c>
      <c r="D273" s="7" t="str">
        <f t="shared" si="1"/>
        <v>LIsack33@apple.com.gr</v>
      </c>
      <c r="E273" s="7" t="str">
        <f t="shared" si="2"/>
        <v>L_Isack33@hotmail.com.gr</v>
      </c>
      <c r="F273" s="12" t="str">
        <f>VLOOKUP(A273 ,PersonAccounts!$A:$N,14)</f>
        <v>Lily</v>
      </c>
      <c r="G273" s="29">
        <f t="shared" si="3"/>
        <v>9</v>
      </c>
      <c r="H273" s="12" t="str">
        <f>vlookup(A273,PersonAccounts!A:D,4)</f>
        <v>LIsack97@yahoo.com.gr</v>
      </c>
      <c r="I273" s="12" t="str">
        <f t="shared" si="4"/>
        <v>L</v>
      </c>
      <c r="J273" s="12" t="str">
        <f t="shared" si="5"/>
        <v>Isack33</v>
      </c>
      <c r="K273" s="12" t="str">
        <f>VLOOKUP(L273,'TEMP Data'!$E:$G,3)&amp;".com"&amp;vlookup($U273,'TEMP Data'!$A:$C,3)</f>
        <v>@apple.com.gr</v>
      </c>
      <c r="L273" s="29">
        <f t="shared" si="6"/>
        <v>4</v>
      </c>
      <c r="M273" s="29">
        <f t="shared" si="7"/>
        <v>33</v>
      </c>
      <c r="N273" s="12" t="str">
        <f t="shared" si="8"/>
        <v>L_</v>
      </c>
      <c r="O273" s="12" t="str">
        <f t="shared" si="9"/>
        <v>Isack33</v>
      </c>
      <c r="P273" s="12" t="str">
        <f>VLOOKUP(Q273,'TEMP Data'!$E:$G,3)&amp;".com"&amp;vlookup($U273,'TEMP Data'!$A:$C,3)</f>
        <v>@hotmail.com.gr</v>
      </c>
      <c r="Q273" s="29">
        <f t="shared" si="10"/>
        <v>190</v>
      </c>
      <c r="R273" s="29">
        <f t="shared" si="11"/>
        <v>3</v>
      </c>
      <c r="S273" s="30" t="str">
        <f t="shared" si="12"/>
        <v>L_Isack33@hotmail.com.gr</v>
      </c>
      <c r="T273" s="12" t="b">
        <f t="shared" si="13"/>
        <v>1</v>
      </c>
      <c r="U273" s="12" t="str">
        <f>vlookup(A273,PersonAccounts!$A:$N,10,false)</f>
        <v>Greece</v>
      </c>
    </row>
    <row r="274">
      <c r="A274" s="6" t="s">
        <v>1244</v>
      </c>
      <c r="B274" s="7" t="str">
        <f>vlookup(F274,'TEMP Data'!$M:$P,mod(G274,4)+1)</f>
        <v>Maddison</v>
      </c>
      <c r="C274" s="7" t="str">
        <f>VLOOKUP(A274 ,PersonAccounts!$A:$N,3)</f>
        <v>Ridhole</v>
      </c>
      <c r="D274" s="7" t="str">
        <f t="shared" si="1"/>
        <v>Maddison.Ridhole@mail.com.br</v>
      </c>
      <c r="E274" s="7" t="str">
        <f t="shared" si="2"/>
        <v>Maddison._Ridhole@hotmail.com.br</v>
      </c>
      <c r="F274" s="12" t="str">
        <f>VLOOKUP(A274 ,PersonAccounts!$A:$N,14)</f>
        <v>Madison</v>
      </c>
      <c r="G274" s="29">
        <f t="shared" si="3"/>
        <v>2</v>
      </c>
      <c r="H274" s="12" t="str">
        <f>vlookup(A274,PersonAccounts!A:D,4)</f>
        <v>Madison_Ridhole@hotmail.com.br</v>
      </c>
      <c r="I274" s="12" t="str">
        <f t="shared" si="4"/>
        <v>Maddison.</v>
      </c>
      <c r="J274" s="12" t="str">
        <f t="shared" si="5"/>
        <v>Ridhole</v>
      </c>
      <c r="K274" s="12" t="str">
        <f>VLOOKUP(L274,'TEMP Data'!$E:$G,3)&amp;".com"&amp;vlookup($U274,'TEMP Data'!$A:$C,3)</f>
        <v>@mail.com.br</v>
      </c>
      <c r="L274" s="29">
        <f t="shared" si="6"/>
        <v>5</v>
      </c>
      <c r="M274" s="29">
        <f t="shared" si="7"/>
        <v>62</v>
      </c>
      <c r="N274" s="12" t="str">
        <f t="shared" si="8"/>
        <v>Maddison._</v>
      </c>
      <c r="O274" s="12" t="str">
        <f t="shared" si="9"/>
        <v>Ridhole</v>
      </c>
      <c r="P274" s="12" t="str">
        <f>VLOOKUP(Q274,'TEMP Data'!$E:$G,3)&amp;".com"&amp;vlookup($U274,'TEMP Data'!$A:$C,3)</f>
        <v>@hotmail.com.br</v>
      </c>
      <c r="Q274" s="29">
        <f t="shared" si="10"/>
        <v>238</v>
      </c>
      <c r="R274" s="29">
        <f t="shared" si="11"/>
        <v>4</v>
      </c>
      <c r="S274" s="30" t="str">
        <f t="shared" si="12"/>
        <v>Maddison._Ridhole@hotmail.com.br</v>
      </c>
      <c r="T274" s="12" t="b">
        <f t="shared" si="13"/>
        <v>1</v>
      </c>
      <c r="U274" s="12" t="str">
        <f>vlookup(A274,PersonAccounts!$A:$N,10,false)</f>
        <v>Brazil</v>
      </c>
    </row>
    <row r="275">
      <c r="A275" s="6" t="s">
        <v>1247</v>
      </c>
      <c r="B275" s="7" t="str">
        <f>vlookup(F275,'TEMP Data'!$M:$P,mod(G275,4)+1)</f>
        <v>Madisyn</v>
      </c>
      <c r="C275" s="7" t="str">
        <f>VLOOKUP(A275 ,PersonAccounts!$A:$N,3)</f>
        <v>Leithgoe</v>
      </c>
      <c r="D275" s="7" t="str">
        <f t="shared" si="1"/>
        <v>Madisyn_Leithgoe@yahoo.com.es</v>
      </c>
      <c r="E275" s="7" t="str">
        <f t="shared" si="2"/>
        <v>Madisyn__Leithgoe@hotmail.com.es</v>
      </c>
      <c r="F275" s="12" t="str">
        <f>VLOOKUP(A275 ,PersonAccounts!$A:$N,14)</f>
        <v>Madison</v>
      </c>
      <c r="G275" s="29">
        <f t="shared" si="3"/>
        <v>9</v>
      </c>
      <c r="H275" s="12" t="str">
        <f>vlookup(A275,PersonAccounts!A:D,4)</f>
        <v>MLeithgoe215@gmail.com.es</v>
      </c>
      <c r="I275" s="12" t="str">
        <f t="shared" si="4"/>
        <v>Madisyn_</v>
      </c>
      <c r="J275" s="12" t="str">
        <f t="shared" si="5"/>
        <v>Leithgoe</v>
      </c>
      <c r="K275" s="12" t="str">
        <f>VLOOKUP(L275,'TEMP Data'!$E:$G,3)&amp;".com"&amp;vlookup($U275,'TEMP Data'!$A:$C,3)</f>
        <v>@yahoo.com.es</v>
      </c>
      <c r="L275" s="29">
        <f t="shared" si="6"/>
        <v>9</v>
      </c>
      <c r="M275" s="29">
        <f t="shared" si="7"/>
        <v>183</v>
      </c>
      <c r="N275" s="12" t="str">
        <f t="shared" si="8"/>
        <v>Madisyn__</v>
      </c>
      <c r="O275" s="12" t="str">
        <f t="shared" si="9"/>
        <v>Leithgoe</v>
      </c>
      <c r="P275" s="12" t="str">
        <f>VLOOKUP(Q275,'TEMP Data'!$E:$G,3)&amp;".com"&amp;vlookup($U275,'TEMP Data'!$A:$C,3)</f>
        <v>@hotmail.com.es</v>
      </c>
      <c r="Q275" s="29">
        <f t="shared" si="10"/>
        <v>247</v>
      </c>
      <c r="R275" s="29">
        <f t="shared" si="11"/>
        <v>4</v>
      </c>
      <c r="S275" s="30" t="str">
        <f t="shared" si="12"/>
        <v>Madisyn__Leithgoe@hotmail.com.es</v>
      </c>
      <c r="T275" s="12" t="b">
        <f t="shared" si="13"/>
        <v>1</v>
      </c>
      <c r="U275" s="12" t="str">
        <f>vlookup(A275,PersonAccounts!$A:$N,10,false)</f>
        <v>Spain</v>
      </c>
    </row>
    <row r="276">
      <c r="A276" s="6" t="s">
        <v>1251</v>
      </c>
      <c r="B276" s="7" t="str">
        <f>vlookup(F276,'TEMP Data'!$M:$P,mod(G276,4)+1)</f>
        <v>Madyson</v>
      </c>
      <c r="C276" s="7" t="str">
        <f>VLOOKUP(A276 ,PersonAccounts!$A:$N,3)</f>
        <v>Organer</v>
      </c>
      <c r="D276" s="7" t="str">
        <f t="shared" si="1"/>
        <v>MOrganer23@yahoo.com.br</v>
      </c>
      <c r="E276" s="7" t="str">
        <f t="shared" si="2"/>
        <v>M_Organer23@hotmail.com.br</v>
      </c>
      <c r="F276" s="12" t="str">
        <f>VLOOKUP(A276 ,PersonAccounts!$A:$N,14)</f>
        <v>Madison</v>
      </c>
      <c r="G276" s="29">
        <f t="shared" si="3"/>
        <v>3</v>
      </c>
      <c r="H276" s="12" t="str">
        <f>vlookup(A276,PersonAccounts!A:D,4)</f>
        <v>MOrganer100@outlook.com.br</v>
      </c>
      <c r="I276" s="12" t="str">
        <f t="shared" si="4"/>
        <v>M</v>
      </c>
      <c r="J276" s="12" t="str">
        <f t="shared" si="5"/>
        <v>Organer23</v>
      </c>
      <c r="K276" s="12" t="str">
        <f>VLOOKUP(L276,'TEMP Data'!$E:$G,3)&amp;".com"&amp;vlookup($U276,'TEMP Data'!$A:$C,3)</f>
        <v>@yahoo.com.br</v>
      </c>
      <c r="L276" s="29">
        <f t="shared" si="6"/>
        <v>3</v>
      </c>
      <c r="M276" s="29">
        <f t="shared" si="7"/>
        <v>23</v>
      </c>
      <c r="N276" s="12" t="str">
        <f t="shared" si="8"/>
        <v>M_</v>
      </c>
      <c r="O276" s="12" t="str">
        <f t="shared" si="9"/>
        <v>Organer23</v>
      </c>
      <c r="P276" s="12" t="str">
        <f>VLOOKUP(Q276,'TEMP Data'!$E:$G,3)&amp;".com"&amp;vlookup($U276,'TEMP Data'!$A:$C,3)</f>
        <v>@hotmail.com.br</v>
      </c>
      <c r="Q276" s="29">
        <f t="shared" si="10"/>
        <v>184</v>
      </c>
      <c r="R276" s="29">
        <f t="shared" si="11"/>
        <v>0</v>
      </c>
      <c r="S276" s="30" t="str">
        <f t="shared" si="12"/>
        <v>M_Organer23@hotmail.com.br</v>
      </c>
      <c r="T276" s="12" t="b">
        <f t="shared" si="13"/>
        <v>1</v>
      </c>
      <c r="U276" s="12" t="str">
        <f>vlookup(A276,PersonAccounts!$A:$N,10,false)</f>
        <v>Brazil</v>
      </c>
    </row>
    <row r="277">
      <c r="A277" s="6" t="s">
        <v>1254</v>
      </c>
      <c r="B277" s="7" t="str">
        <f>vlookup(F277,'TEMP Data'!$M:$P,mod(G277,4)+1)</f>
        <v>Maddison</v>
      </c>
      <c r="C277" s="7" t="str">
        <f>VLOOKUP(A277 ,PersonAccounts!$A:$N,3)</f>
        <v>Dolley</v>
      </c>
      <c r="D277" s="7" t="str">
        <f t="shared" si="1"/>
        <v>Maddison_Dolley@yahoo.com.ch</v>
      </c>
      <c r="E277" s="7" t="str">
        <f t="shared" si="2"/>
        <v/>
      </c>
      <c r="F277" s="12" t="str">
        <f>VLOOKUP(A277 ,PersonAccounts!$A:$N,14)</f>
        <v>Madison</v>
      </c>
      <c r="G277" s="29">
        <f t="shared" si="3"/>
        <v>2</v>
      </c>
      <c r="H277" s="12" t="str">
        <f>vlookup(A277,PersonAccounts!A:D,4)</f>
        <v>MDolley198@outlook.com.ch</v>
      </c>
      <c r="I277" s="12" t="str">
        <f t="shared" si="4"/>
        <v>Maddison_</v>
      </c>
      <c r="J277" s="12" t="str">
        <f t="shared" si="5"/>
        <v>Dolley</v>
      </c>
      <c r="K277" s="12" t="str">
        <f>VLOOKUP(L277,'TEMP Data'!$E:$G,3)&amp;".com"&amp;vlookup($U277,'TEMP Data'!$A:$C,3)</f>
        <v>@yahoo.com.ch</v>
      </c>
      <c r="L277" s="29">
        <f t="shared" si="6"/>
        <v>9</v>
      </c>
      <c r="M277" s="29">
        <f t="shared" si="7"/>
        <v>108</v>
      </c>
      <c r="N277" s="12" t="str">
        <f t="shared" si="8"/>
        <v>Maddison__</v>
      </c>
      <c r="O277" s="12" t="str">
        <f t="shared" si="9"/>
        <v>Dolley</v>
      </c>
      <c r="P277" s="12" t="str">
        <f>VLOOKUP(Q277,'TEMP Data'!$E:$G,3)&amp;".com"&amp;vlookup($U277,'TEMP Data'!$A:$C,3)</f>
        <v>@hotmail.com.ch</v>
      </c>
      <c r="Q277" s="29">
        <f t="shared" si="10"/>
        <v>53</v>
      </c>
      <c r="R277" s="29">
        <f t="shared" si="11"/>
        <v>1</v>
      </c>
      <c r="S277" s="30" t="str">
        <f t="shared" si="12"/>
        <v>Maddison__Dolley@hotmail.com.ch</v>
      </c>
      <c r="T277" s="12" t="b">
        <f t="shared" si="13"/>
        <v>0</v>
      </c>
      <c r="U277" s="12" t="str">
        <f>vlookup(A277,PersonAccounts!$A:$N,10,false)</f>
        <v>Switzerland</v>
      </c>
    </row>
    <row r="278">
      <c r="A278" s="6" t="s">
        <v>1258</v>
      </c>
      <c r="B278" s="7" t="str">
        <f>vlookup(F278,'TEMP Data'!$M:$P,mod(G278,4)+1)</f>
        <v>Matthew</v>
      </c>
      <c r="C278" s="7" t="str">
        <f>VLOOKUP(A278 ,PersonAccounts!$A:$N,3)</f>
        <v>Acres</v>
      </c>
      <c r="D278" s="7" t="str">
        <f t="shared" si="1"/>
        <v>MAcres4@apple.com.fi</v>
      </c>
      <c r="E278" s="7" t="str">
        <f t="shared" si="2"/>
        <v>Matthew_Acres@hotmail.com.fi</v>
      </c>
      <c r="F278" s="12" t="str">
        <f>VLOOKUP(A278 ,PersonAccounts!$A:$N,14)</f>
        <v>Matthew</v>
      </c>
      <c r="G278" s="29">
        <f t="shared" si="3"/>
        <v>8</v>
      </c>
      <c r="H278" s="12" t="str">
        <f>vlookup(A278,PersonAccounts!A:D,4)</f>
        <v>Matthew_Acres@hotmail.com.fi</v>
      </c>
      <c r="I278" s="12" t="str">
        <f t="shared" si="4"/>
        <v>M</v>
      </c>
      <c r="J278" s="12" t="str">
        <f t="shared" si="5"/>
        <v>Acres4</v>
      </c>
      <c r="K278" s="12" t="str">
        <f>VLOOKUP(L278,'TEMP Data'!$E:$G,3)&amp;".com"&amp;vlookup($U278,'TEMP Data'!$A:$C,3)</f>
        <v>@apple.com.fi</v>
      </c>
      <c r="L278" s="29">
        <f t="shared" si="6"/>
        <v>4</v>
      </c>
      <c r="M278" s="29">
        <f t="shared" si="7"/>
        <v>4</v>
      </c>
      <c r="N278" s="12" t="str">
        <f t="shared" si="8"/>
        <v>M_</v>
      </c>
      <c r="O278" s="12" t="str">
        <f t="shared" si="9"/>
        <v>Acres4</v>
      </c>
      <c r="P278" s="12" t="str">
        <f>VLOOKUP(Q278,'TEMP Data'!$E:$G,3)&amp;".com"&amp;vlookup($U278,'TEMP Data'!$A:$C,3)</f>
        <v>@hotmail.com.fi</v>
      </c>
      <c r="Q278" s="29">
        <f t="shared" si="10"/>
        <v>237</v>
      </c>
      <c r="R278" s="29">
        <f t="shared" si="11"/>
        <v>1</v>
      </c>
      <c r="S278" s="30" t="str">
        <f t="shared" si="12"/>
        <v>M_Acres4@hotmail.com.fi</v>
      </c>
      <c r="T278" s="12" t="b">
        <f t="shared" si="13"/>
        <v>0</v>
      </c>
      <c r="U278" s="12" t="str">
        <f>vlookup(A278,PersonAccounts!$A:$N,10,false)</f>
        <v>Finland</v>
      </c>
    </row>
    <row r="279">
      <c r="A279" s="6" t="s">
        <v>1262</v>
      </c>
      <c r="B279" s="7" t="str">
        <f>vlookup(F279,'TEMP Data'!$M:$P,mod(G279,4)+1)</f>
        <v>Mathew</v>
      </c>
      <c r="C279" s="7" t="str">
        <f>VLOOKUP(A279 ,PersonAccounts!$A:$N,3)</f>
        <v>Amberson</v>
      </c>
      <c r="D279" s="7" t="str">
        <f t="shared" si="1"/>
        <v>MAmberson176@apple.com.it</v>
      </c>
      <c r="E279" s="7" t="str">
        <f t="shared" si="2"/>
        <v>MAmberson170@apple.com.it</v>
      </c>
      <c r="F279" s="12" t="str">
        <f>VLOOKUP(A279 ,PersonAccounts!$A:$N,14)</f>
        <v>Matthew</v>
      </c>
      <c r="G279" s="29">
        <f t="shared" si="3"/>
        <v>5</v>
      </c>
      <c r="H279" s="12" t="str">
        <f>vlookup(A279,PersonAccounts!A:D,4)</f>
        <v>MAmberson170@apple.com.it</v>
      </c>
      <c r="I279" s="12" t="str">
        <f t="shared" si="4"/>
        <v>M</v>
      </c>
      <c r="J279" s="12" t="str">
        <f t="shared" si="5"/>
        <v>Amberson176</v>
      </c>
      <c r="K279" s="12" t="str">
        <f>VLOOKUP(L279,'TEMP Data'!$E:$G,3)&amp;".com"&amp;vlookup($U279,'TEMP Data'!$A:$C,3)</f>
        <v>@apple.com.it</v>
      </c>
      <c r="L279" s="29">
        <f t="shared" si="6"/>
        <v>4</v>
      </c>
      <c r="M279" s="29">
        <f t="shared" si="7"/>
        <v>176</v>
      </c>
      <c r="N279" s="12" t="str">
        <f t="shared" si="8"/>
        <v>M_</v>
      </c>
      <c r="O279" s="12" t="str">
        <f t="shared" si="9"/>
        <v>Amberson176</v>
      </c>
      <c r="P279" s="12" t="str">
        <f>VLOOKUP(Q279,'TEMP Data'!$E:$G,3)&amp;".com"&amp;vlookup($U279,'TEMP Data'!$A:$C,3)</f>
        <v>@hotmail.com.it</v>
      </c>
      <c r="Q279" s="29">
        <f t="shared" si="10"/>
        <v>119</v>
      </c>
      <c r="R279" s="29">
        <f t="shared" si="11"/>
        <v>3</v>
      </c>
      <c r="S279" s="30" t="str">
        <f t="shared" si="12"/>
        <v>M_Amberson176@hotmail.com.it</v>
      </c>
      <c r="T279" s="12" t="b">
        <f t="shared" si="13"/>
        <v>0</v>
      </c>
      <c r="U279" s="12" t="str">
        <f>vlookup(A279,PersonAccounts!$A:$N,10,false)</f>
        <v>Italy</v>
      </c>
    </row>
    <row r="280">
      <c r="A280" s="6" t="s">
        <v>1266</v>
      </c>
      <c r="B280" s="7" t="str">
        <f>vlookup(F280,'TEMP Data'!$M:$P,mod(G280,4)+1)</f>
        <v>Mathew</v>
      </c>
      <c r="C280" s="7" t="str">
        <f>VLOOKUP(A280 ,PersonAccounts!$A:$N,3)</f>
        <v>Geaves</v>
      </c>
      <c r="D280" s="7" t="str">
        <f t="shared" si="1"/>
        <v>MGeaves5@apple.com.pt</v>
      </c>
      <c r="E280" s="7" t="str">
        <f t="shared" si="2"/>
        <v/>
      </c>
      <c r="F280" s="12" t="str">
        <f>VLOOKUP(A280 ,PersonAccounts!$A:$N,14)</f>
        <v>Matthew</v>
      </c>
      <c r="G280" s="29">
        <f t="shared" si="3"/>
        <v>1</v>
      </c>
      <c r="H280" s="12" t="str">
        <f>vlookup(A280,PersonAccounts!A:D,4)</f>
        <v>MGeaves105@apple.com.pt</v>
      </c>
      <c r="I280" s="12" t="str">
        <f t="shared" si="4"/>
        <v>M</v>
      </c>
      <c r="J280" s="12" t="str">
        <f t="shared" si="5"/>
        <v>Geaves5</v>
      </c>
      <c r="K280" s="12" t="str">
        <f>VLOOKUP(L280,'TEMP Data'!$E:$G,3)&amp;".com"&amp;vlookup($U280,'TEMP Data'!$A:$C,3)</f>
        <v>@apple.com.pt</v>
      </c>
      <c r="L280" s="29">
        <f t="shared" si="6"/>
        <v>4</v>
      </c>
      <c r="M280" s="29">
        <f t="shared" si="7"/>
        <v>5</v>
      </c>
      <c r="N280" s="12" t="str">
        <f t="shared" si="8"/>
        <v>M_</v>
      </c>
      <c r="O280" s="12" t="str">
        <f t="shared" si="9"/>
        <v>Geaves5</v>
      </c>
      <c r="P280" s="12" t="str">
        <f>VLOOKUP(Q280,'TEMP Data'!$E:$G,3)&amp;".com"&amp;vlookup($U280,'TEMP Data'!$A:$C,3)</f>
        <v>@hotmail.com.pt</v>
      </c>
      <c r="Q280" s="29">
        <f t="shared" si="10"/>
        <v>34</v>
      </c>
      <c r="R280" s="29">
        <f t="shared" si="11"/>
        <v>2</v>
      </c>
      <c r="S280" s="30" t="str">
        <f t="shared" si="12"/>
        <v>M_Geaves5@hotmail.com.pt</v>
      </c>
      <c r="T280" s="12" t="b">
        <f t="shared" si="13"/>
        <v>0</v>
      </c>
      <c r="U280" s="12" t="str">
        <f>vlookup(A280,PersonAccounts!$A:$N,10,false)</f>
        <v>Portugal</v>
      </c>
    </row>
    <row r="281">
      <c r="A281" s="6" t="s">
        <v>1268</v>
      </c>
      <c r="B281" s="7" t="str">
        <f>vlookup(F281,'TEMP Data'!$M:$P,mod(G281,4)+1)</f>
        <v>Matthieu</v>
      </c>
      <c r="C281" s="7" t="str">
        <f>VLOOKUP(A281 ,PersonAccounts!$A:$N,3)</f>
        <v>Klesse</v>
      </c>
      <c r="D281" s="7" t="str">
        <f t="shared" si="1"/>
        <v>Matthieu.Klesse@mail.com</v>
      </c>
      <c r="E281" s="7" t="str">
        <f t="shared" si="2"/>
        <v>Matthieu._Klesse@hotmail.com</v>
      </c>
      <c r="F281" s="12" t="str">
        <f>VLOOKUP(A281 ,PersonAccounts!$A:$N,14)</f>
        <v>Matthew</v>
      </c>
      <c r="G281" s="29">
        <f t="shared" si="3"/>
        <v>2</v>
      </c>
      <c r="H281" s="12" t="str">
        <f>vlookup(A281,PersonAccounts!A:D,4)</f>
        <v>Matthew_Klesse@gmail.com</v>
      </c>
      <c r="I281" s="12" t="str">
        <f t="shared" si="4"/>
        <v>Matthieu.</v>
      </c>
      <c r="J281" s="12" t="str">
        <f t="shared" si="5"/>
        <v>Klesse</v>
      </c>
      <c r="K281" s="12" t="str">
        <f>VLOOKUP(L281,'TEMP Data'!$E:$G,3)&amp;".com"&amp;vlookup($U281,'TEMP Data'!$A:$C,3)</f>
        <v>@mail.com</v>
      </c>
      <c r="L281" s="29">
        <f t="shared" si="6"/>
        <v>5</v>
      </c>
      <c r="M281" s="29">
        <f t="shared" si="7"/>
        <v>33</v>
      </c>
      <c r="N281" s="12" t="str">
        <f t="shared" si="8"/>
        <v>Matthieu._</v>
      </c>
      <c r="O281" s="12" t="str">
        <f t="shared" si="9"/>
        <v>Klesse</v>
      </c>
      <c r="P281" s="12" t="str">
        <f>VLOOKUP(Q281,'TEMP Data'!$E:$G,3)&amp;".com"&amp;vlookup($U281,'TEMP Data'!$A:$C,3)</f>
        <v>@hotmail.com</v>
      </c>
      <c r="Q281" s="29">
        <f t="shared" si="10"/>
        <v>107</v>
      </c>
      <c r="R281" s="29">
        <f t="shared" si="11"/>
        <v>0</v>
      </c>
      <c r="S281" s="30" t="str">
        <f t="shared" si="12"/>
        <v>Matthieu._Klesse@hotmail.com</v>
      </c>
      <c r="T281" s="12" t="b">
        <f t="shared" si="13"/>
        <v>1</v>
      </c>
      <c r="U281" s="12" t="str">
        <f>vlookup(A281,PersonAccounts!$A:$N,10,false)</f>
        <v>United States</v>
      </c>
    </row>
    <row r="282">
      <c r="A282" s="6" t="s">
        <v>1271</v>
      </c>
      <c r="B282" s="7" t="str">
        <f>vlookup(F282,'TEMP Data'!$M:$P,mod(G282,4)+1)</f>
        <v>Michal</v>
      </c>
      <c r="C282" s="7" t="str">
        <f>VLOOKUP(A282 ,PersonAccounts!$A:$N,3)</f>
        <v>Noller</v>
      </c>
      <c r="D282" s="7" t="str">
        <f t="shared" si="1"/>
        <v>Michal_Noller@gmail.com.at</v>
      </c>
      <c r="E282" s="7" t="str">
        <f t="shared" si="2"/>
        <v/>
      </c>
      <c r="F282" s="12" t="str">
        <f>VLOOKUP(A282 ,PersonAccounts!$A:$N,14)</f>
        <v>Michael</v>
      </c>
      <c r="G282" s="29">
        <f t="shared" si="3"/>
        <v>10</v>
      </c>
      <c r="H282" s="12" t="str">
        <f>vlookup(A282,PersonAccounts!A:D,4)</f>
        <v>Michael_Noller@aol.com.at</v>
      </c>
      <c r="I282" s="12" t="str">
        <f t="shared" si="4"/>
        <v>Michal_</v>
      </c>
      <c r="J282" s="12" t="str">
        <f t="shared" si="5"/>
        <v>Noller</v>
      </c>
      <c r="K282" s="12" t="str">
        <f>VLOOKUP(L282,'TEMP Data'!$E:$G,3)&amp;".com"&amp;vlookup($U282,'TEMP Data'!$A:$C,3)</f>
        <v>@gmail.com.at</v>
      </c>
      <c r="L282" s="29">
        <f t="shared" si="6"/>
        <v>8</v>
      </c>
      <c r="M282" s="29">
        <f t="shared" si="7"/>
        <v>171</v>
      </c>
      <c r="N282" s="12" t="str">
        <f t="shared" si="8"/>
        <v>Michal__</v>
      </c>
      <c r="O282" s="12" t="str">
        <f t="shared" si="9"/>
        <v>Noller</v>
      </c>
      <c r="P282" s="12" t="str">
        <f>VLOOKUP(Q282,'TEMP Data'!$E:$G,3)&amp;".com"&amp;vlookup($U282,'TEMP Data'!$A:$C,3)</f>
        <v>@hotmail.com.at</v>
      </c>
      <c r="Q282" s="29">
        <f t="shared" si="10"/>
        <v>65</v>
      </c>
      <c r="R282" s="29">
        <f t="shared" si="11"/>
        <v>0</v>
      </c>
      <c r="S282" s="30" t="str">
        <f t="shared" si="12"/>
        <v>Michal__Noller@hotmail.com.at</v>
      </c>
      <c r="T282" s="12" t="b">
        <f t="shared" si="13"/>
        <v>0</v>
      </c>
      <c r="U282" s="12" t="str">
        <f>vlookup(A282,PersonAccounts!$A:$N,10,false)</f>
        <v>Austria</v>
      </c>
    </row>
    <row r="283">
      <c r="A283" s="6" t="s">
        <v>1274</v>
      </c>
      <c r="B283" s="7" t="str">
        <f>vlookup(F283,'TEMP Data'!$M:$P,mod(G283,4)+1)</f>
        <v>Mikael</v>
      </c>
      <c r="C283" s="7" t="str">
        <f>VLOOKUP(A283 ,PersonAccounts!$A:$N,3)</f>
        <v>Chiechio</v>
      </c>
      <c r="D283" s="7" t="str">
        <f t="shared" si="1"/>
        <v>Mikael_Chiechio@gmail.com.dk</v>
      </c>
      <c r="E283" s="7" t="str">
        <f t="shared" si="2"/>
        <v>MChiechio245@outlook.com.dk</v>
      </c>
      <c r="F283" s="12" t="str">
        <f>VLOOKUP(A283 ,PersonAccounts!$A:$N,14)</f>
        <v>Michael</v>
      </c>
      <c r="G283" s="29">
        <f t="shared" si="3"/>
        <v>1</v>
      </c>
      <c r="H283" s="12" t="str">
        <f>vlookup(A283,PersonAccounts!A:D,4)</f>
        <v>MChiechio245@outlook.com.dk</v>
      </c>
      <c r="I283" s="12" t="str">
        <f t="shared" si="4"/>
        <v>Mikael_</v>
      </c>
      <c r="J283" s="12" t="str">
        <f t="shared" si="5"/>
        <v>Chiechio</v>
      </c>
      <c r="K283" s="12" t="str">
        <f>VLOOKUP(L283,'TEMP Data'!$E:$G,3)&amp;".com"&amp;vlookup($U283,'TEMP Data'!$A:$C,3)</f>
        <v>@gmail.com.dk</v>
      </c>
      <c r="L283" s="29">
        <f t="shared" si="6"/>
        <v>8</v>
      </c>
      <c r="M283" s="29">
        <f t="shared" si="7"/>
        <v>185</v>
      </c>
      <c r="N283" s="12" t="str">
        <f t="shared" si="8"/>
        <v>Mikael__</v>
      </c>
      <c r="O283" s="12" t="str">
        <f t="shared" si="9"/>
        <v>Chiechio</v>
      </c>
      <c r="P283" s="12" t="str">
        <f>VLOOKUP(Q283,'TEMP Data'!$E:$G,3)&amp;".com"&amp;vlookup($U283,'TEMP Data'!$A:$C,3)</f>
        <v>@hotmail.com.dk</v>
      </c>
      <c r="Q283" s="29">
        <f t="shared" si="10"/>
        <v>163</v>
      </c>
      <c r="R283" s="29">
        <f t="shared" si="11"/>
        <v>0</v>
      </c>
      <c r="S283" s="30" t="str">
        <f t="shared" si="12"/>
        <v>Mikael__Chiechio@hotmail.com.dk</v>
      </c>
      <c r="T283" s="12" t="b">
        <f t="shared" si="13"/>
        <v>0</v>
      </c>
      <c r="U283" s="12" t="str">
        <f>vlookup(A283,PersonAccounts!$A:$N,10,false)</f>
        <v>Denmark</v>
      </c>
    </row>
    <row r="284">
      <c r="A284" s="6" t="s">
        <v>1277</v>
      </c>
      <c r="B284" s="7" t="str">
        <f>vlookup(F284,'TEMP Data'!$M:$P,mod(G284,4)+1)</f>
        <v>Michal</v>
      </c>
      <c r="C284" s="7" t="str">
        <f>VLOOKUP(A284 ,PersonAccounts!$A:$N,3)</f>
        <v>Robley</v>
      </c>
      <c r="D284" s="7" t="str">
        <f t="shared" si="1"/>
        <v>Michal_Robley@hotmail.com</v>
      </c>
      <c r="E284" s="7" t="str">
        <f t="shared" si="2"/>
        <v/>
      </c>
      <c r="F284" s="12" t="str">
        <f>VLOOKUP(A284 ,PersonAccounts!$A:$N,14)</f>
        <v>Michael</v>
      </c>
      <c r="G284" s="29">
        <f t="shared" si="3"/>
        <v>6</v>
      </c>
      <c r="H284" s="12" t="str">
        <f>vlookup(A284,PersonAccounts!A:D,4)</f>
        <v>MRobley155@yahoo.com</v>
      </c>
      <c r="I284" s="12" t="str">
        <f t="shared" si="4"/>
        <v>Michal_</v>
      </c>
      <c r="J284" s="12" t="str">
        <f t="shared" si="5"/>
        <v>Robley</v>
      </c>
      <c r="K284" s="12" t="str">
        <f>VLOOKUP(L284,'TEMP Data'!$E:$G,3)&amp;".com"&amp;vlookup($U284,'TEMP Data'!$A:$C,3)</f>
        <v>@hotmail.com</v>
      </c>
      <c r="L284" s="29">
        <f t="shared" si="6"/>
        <v>10</v>
      </c>
      <c r="M284" s="29">
        <f t="shared" si="7"/>
        <v>67</v>
      </c>
      <c r="N284" s="12" t="str">
        <f t="shared" si="8"/>
        <v>Michal__</v>
      </c>
      <c r="O284" s="12" t="str">
        <f t="shared" si="9"/>
        <v>Robley</v>
      </c>
      <c r="P284" s="12" t="str">
        <f>VLOOKUP(Q284,'TEMP Data'!$E:$G,3)&amp;".com"&amp;vlookup($U284,'TEMP Data'!$A:$C,3)</f>
        <v>@hotmail.com</v>
      </c>
      <c r="Q284" s="29">
        <f t="shared" si="10"/>
        <v>128</v>
      </c>
      <c r="R284" s="29">
        <f t="shared" si="11"/>
        <v>4</v>
      </c>
      <c r="S284" s="30" t="str">
        <f t="shared" si="12"/>
        <v>Michal__Robley@hotmail.com</v>
      </c>
      <c r="T284" s="12" t="b">
        <f t="shared" si="13"/>
        <v>0</v>
      </c>
      <c r="U284" s="12" t="str">
        <f>vlookup(A284,PersonAccounts!$A:$N,10,false)</f>
        <v>USA</v>
      </c>
    </row>
    <row r="285">
      <c r="A285" s="6" t="s">
        <v>1281</v>
      </c>
      <c r="B285" s="7" t="str">
        <f>vlookup(F285,'TEMP Data'!$M:$P,mod(G285,4)+1)</f>
        <v>Michael</v>
      </c>
      <c r="C285" s="7" t="str">
        <f>VLOOKUP(A285 ,PersonAccounts!$A:$N,3)</f>
        <v>Ridder</v>
      </c>
      <c r="D285" s="7" t="str">
        <f t="shared" si="1"/>
        <v>MRidder61@apple.com</v>
      </c>
      <c r="E285" s="7" t="str">
        <f t="shared" si="2"/>
        <v/>
      </c>
      <c r="F285" s="12" t="str">
        <f>VLOOKUP(A285 ,PersonAccounts!$A:$N,14)</f>
        <v>Michael</v>
      </c>
      <c r="G285" s="29">
        <f t="shared" si="3"/>
        <v>4</v>
      </c>
      <c r="H285" s="12" t="str">
        <f>vlookup(A285,PersonAccounts!A:D,4)</f>
        <v>Michael_Ridder@hotmail.com</v>
      </c>
      <c r="I285" s="12" t="str">
        <f t="shared" si="4"/>
        <v>M</v>
      </c>
      <c r="J285" s="12" t="str">
        <f t="shared" si="5"/>
        <v>Ridder61</v>
      </c>
      <c r="K285" s="12" t="str">
        <f>VLOOKUP(L285,'TEMP Data'!$E:$G,3)&amp;".com"&amp;vlookup($U285,'TEMP Data'!$A:$C,3)</f>
        <v>@apple.com</v>
      </c>
      <c r="L285" s="29">
        <f t="shared" si="6"/>
        <v>4</v>
      </c>
      <c r="M285" s="29">
        <f t="shared" si="7"/>
        <v>61</v>
      </c>
      <c r="N285" s="12" t="str">
        <f t="shared" si="8"/>
        <v>M_</v>
      </c>
      <c r="O285" s="12" t="str">
        <f t="shared" si="9"/>
        <v>Ridder61</v>
      </c>
      <c r="P285" s="12" t="str">
        <f>VLOOKUP(Q285,'TEMP Data'!$E:$G,3)&amp;".com"&amp;vlookup($U285,'TEMP Data'!$A:$C,3)</f>
        <v>@hotmail.com</v>
      </c>
      <c r="Q285" s="29">
        <f t="shared" si="10"/>
        <v>246</v>
      </c>
      <c r="R285" s="29">
        <f t="shared" si="11"/>
        <v>3</v>
      </c>
      <c r="S285" s="30" t="str">
        <f t="shared" si="12"/>
        <v>M_Ridder61@hotmail.com</v>
      </c>
      <c r="T285" s="12" t="b">
        <f t="shared" si="13"/>
        <v>0</v>
      </c>
      <c r="U285" s="12" t="str">
        <f>vlookup(A285,PersonAccounts!$A:$N,10,false)</f>
        <v>United States</v>
      </c>
    </row>
    <row r="286">
      <c r="A286" s="6" t="s">
        <v>1285</v>
      </c>
      <c r="B286" s="7" t="str">
        <f>vlookup(F286,'TEMP Data'!$M:$P,mod(G286,4)+1)</f>
        <v>Olyvia</v>
      </c>
      <c r="C286" s="7" t="str">
        <f>VLOOKUP(A286 ,PersonAccounts!$A:$N,3)</f>
        <v>Wardhaw</v>
      </c>
      <c r="D286" s="7" t="str">
        <f t="shared" si="1"/>
        <v>Olyvia.Wardhaw@mail.com.dk</v>
      </c>
      <c r="E286" s="7" t="str">
        <f t="shared" si="2"/>
        <v>OWardhaw232@yahoo.com.dk</v>
      </c>
      <c r="F286" s="12" t="str">
        <f>VLOOKUP(A286 ,PersonAccounts!$A:$N,14)</f>
        <v>Olivia</v>
      </c>
      <c r="G286" s="29">
        <f t="shared" si="3"/>
        <v>1</v>
      </c>
      <c r="H286" s="12" t="str">
        <f>vlookup(A286,PersonAccounts!A:D,4)</f>
        <v>OWardhaw232@yahoo.com.dk</v>
      </c>
      <c r="I286" s="12" t="str">
        <f t="shared" si="4"/>
        <v>Olyvia.</v>
      </c>
      <c r="J286" s="12" t="str">
        <f t="shared" si="5"/>
        <v>Wardhaw</v>
      </c>
      <c r="K286" s="12" t="str">
        <f>VLOOKUP(L286,'TEMP Data'!$E:$G,3)&amp;".com"&amp;vlookup($U286,'TEMP Data'!$A:$C,3)</f>
        <v>@mail.com.dk</v>
      </c>
      <c r="L286" s="29">
        <f t="shared" si="6"/>
        <v>5</v>
      </c>
      <c r="M286" s="29">
        <f t="shared" si="7"/>
        <v>162</v>
      </c>
      <c r="N286" s="12" t="str">
        <f t="shared" si="8"/>
        <v>Olyvia._</v>
      </c>
      <c r="O286" s="12" t="str">
        <f t="shared" si="9"/>
        <v>Wardhaw</v>
      </c>
      <c r="P286" s="12" t="str">
        <f>VLOOKUP(Q286,'TEMP Data'!$E:$G,3)&amp;".com"&amp;vlookup($U286,'TEMP Data'!$A:$C,3)</f>
        <v>@hotmail.com.dk</v>
      </c>
      <c r="Q286" s="29">
        <f t="shared" si="10"/>
        <v>15</v>
      </c>
      <c r="R286" s="29">
        <f t="shared" si="11"/>
        <v>2</v>
      </c>
      <c r="S286" s="30" t="str">
        <f t="shared" si="12"/>
        <v>Olyvia._Wardhaw@hotmail.com.dk</v>
      </c>
      <c r="T286" s="12" t="b">
        <f t="shared" si="13"/>
        <v>0</v>
      </c>
      <c r="U286" s="12" t="str">
        <f>vlookup(A286,PersonAccounts!$A:$N,10,false)</f>
        <v>Denmark</v>
      </c>
    </row>
    <row r="287">
      <c r="A287" s="6" t="s">
        <v>1288</v>
      </c>
      <c r="B287" s="7" t="str">
        <f>vlookup(F287,'TEMP Data'!$M:$P,mod(G287,4)+1)</f>
        <v>Alivia</v>
      </c>
      <c r="C287" s="7" t="str">
        <f>VLOOKUP(A287 ,PersonAccounts!$A:$N,3)</f>
        <v>A'Barrow</v>
      </c>
      <c r="D287" s="7" t="str">
        <f t="shared" si="1"/>
        <v>Alivia.A'Barrow@mail.com.fr</v>
      </c>
      <c r="E287" s="7" t="str">
        <f t="shared" si="2"/>
        <v/>
      </c>
      <c r="F287" s="12" t="str">
        <f>VLOOKUP(A287 ,PersonAccounts!$A:$N,14)</f>
        <v>Olivia</v>
      </c>
      <c r="G287" s="29">
        <f t="shared" si="3"/>
        <v>10</v>
      </c>
      <c r="H287" s="12" t="str">
        <f>vlookup(A287,PersonAccounts!A:D,4)</f>
        <v>Olivia_A'Barrow@yahoo.com.fr</v>
      </c>
      <c r="I287" s="12" t="str">
        <f t="shared" si="4"/>
        <v>Alivia.</v>
      </c>
      <c r="J287" s="12" t="str">
        <f t="shared" si="5"/>
        <v>A'Barrow</v>
      </c>
      <c r="K287" s="12" t="str">
        <f>VLOOKUP(L287,'TEMP Data'!$E:$G,3)&amp;".com"&amp;vlookup($U287,'TEMP Data'!$A:$C,3)</f>
        <v>@mail.com.fr</v>
      </c>
      <c r="L287" s="29">
        <f t="shared" si="6"/>
        <v>5</v>
      </c>
      <c r="M287" s="29">
        <f t="shared" si="7"/>
        <v>210</v>
      </c>
      <c r="N287" s="12" t="str">
        <f t="shared" si="8"/>
        <v>Alivia._</v>
      </c>
      <c r="O287" s="12" t="str">
        <f t="shared" si="9"/>
        <v>A'Barrow</v>
      </c>
      <c r="P287" s="12" t="str">
        <f>VLOOKUP(Q287,'TEMP Data'!$E:$G,3)&amp;".com"&amp;vlookup($U287,'TEMP Data'!$A:$C,3)</f>
        <v>@hotmail.com.fr</v>
      </c>
      <c r="Q287" s="29">
        <f t="shared" si="10"/>
        <v>50</v>
      </c>
      <c r="R287" s="29">
        <f t="shared" si="11"/>
        <v>4</v>
      </c>
      <c r="S287" s="30" t="str">
        <f t="shared" si="12"/>
        <v>Alivia._A'Barrow@hotmail.com.fr</v>
      </c>
      <c r="T287" s="12" t="b">
        <f t="shared" si="13"/>
        <v>0</v>
      </c>
      <c r="U287" s="12" t="str">
        <f>vlookup(A287,PersonAccounts!$A:$N,10,false)</f>
        <v>France</v>
      </c>
    </row>
    <row r="288">
      <c r="A288" s="6" t="s">
        <v>1292</v>
      </c>
      <c r="B288" s="7" t="str">
        <f>vlookup(F288,'TEMP Data'!$M:$P,mod(G288,4)+1)</f>
        <v>Alyvia</v>
      </c>
      <c r="C288" s="7" t="str">
        <f>VLOOKUP(A288 ,PersonAccounts!$A:$N,3)</f>
        <v>Jones</v>
      </c>
      <c r="D288" s="7" t="str">
        <f t="shared" si="1"/>
        <v>Alyvia_Jones@hotmail.com.fr</v>
      </c>
      <c r="E288" s="7" t="str">
        <f t="shared" si="2"/>
        <v>OJones227@gmail.com.fr</v>
      </c>
      <c r="F288" s="12" t="str">
        <f>VLOOKUP(A288 ,PersonAccounts!$A:$N,14)</f>
        <v>Olivia</v>
      </c>
      <c r="G288" s="29">
        <f t="shared" si="3"/>
        <v>3</v>
      </c>
      <c r="H288" s="12" t="str">
        <f>vlookup(A288,PersonAccounts!A:D,4)</f>
        <v>OJones227@gmail.com.fr</v>
      </c>
      <c r="I288" s="12" t="str">
        <f t="shared" si="4"/>
        <v>Alyvia_</v>
      </c>
      <c r="J288" s="12" t="str">
        <f t="shared" si="5"/>
        <v>Jones</v>
      </c>
      <c r="K288" s="12" t="str">
        <f>VLOOKUP(L288,'TEMP Data'!$E:$G,3)&amp;".com"&amp;vlookup($U288,'TEMP Data'!$A:$C,3)</f>
        <v>@hotmail.com.fr</v>
      </c>
      <c r="L288" s="29">
        <f t="shared" si="6"/>
        <v>7</v>
      </c>
      <c r="M288" s="29">
        <f t="shared" si="7"/>
        <v>217</v>
      </c>
      <c r="N288" s="12" t="str">
        <f t="shared" si="8"/>
        <v>Alyvia__</v>
      </c>
      <c r="O288" s="12" t="str">
        <f t="shared" si="9"/>
        <v>Jones</v>
      </c>
      <c r="P288" s="12" t="str">
        <f>VLOOKUP(Q288,'TEMP Data'!$E:$G,3)&amp;".com"&amp;vlookup($U288,'TEMP Data'!$A:$C,3)</f>
        <v>@hotmail.com.fr</v>
      </c>
      <c r="Q288" s="29">
        <f t="shared" si="10"/>
        <v>50</v>
      </c>
      <c r="R288" s="29">
        <f t="shared" si="11"/>
        <v>1</v>
      </c>
      <c r="S288" s="30" t="str">
        <f t="shared" si="12"/>
        <v>Alyvia__Jones@hotmail.com.fr</v>
      </c>
      <c r="T288" s="12" t="b">
        <f t="shared" si="13"/>
        <v>0</v>
      </c>
      <c r="U288" s="12" t="str">
        <f>vlookup(A288,PersonAccounts!$A:$N,10,false)</f>
        <v>France</v>
      </c>
    </row>
    <row r="289">
      <c r="A289" s="6" t="s">
        <v>1294</v>
      </c>
      <c r="B289" s="7" t="str">
        <f>vlookup(F289,'TEMP Data'!$M:$P,mod(G289,4)+1)</f>
        <v>Olivia</v>
      </c>
      <c r="C289" s="7" t="str">
        <f>VLOOKUP(A289 ,PersonAccounts!$A:$N,3)</f>
        <v>Bodega</v>
      </c>
      <c r="D289" s="7" t="str">
        <f t="shared" si="1"/>
        <v>OBodega196@gmail.com.de</v>
      </c>
      <c r="E289" s="7" t="str">
        <f t="shared" si="2"/>
        <v/>
      </c>
      <c r="F289" s="12" t="str">
        <f>VLOOKUP(A289 ,PersonAccounts!$A:$N,14)</f>
        <v>Olivia</v>
      </c>
      <c r="G289" s="29">
        <f t="shared" si="3"/>
        <v>8</v>
      </c>
      <c r="H289" s="12" t="str">
        <f>vlookup(A289,PersonAccounts!A:D,4)</f>
        <v>OBodega32@outlook.com.de</v>
      </c>
      <c r="I289" s="12" t="str">
        <f t="shared" si="4"/>
        <v>O</v>
      </c>
      <c r="J289" s="12" t="str">
        <f t="shared" si="5"/>
        <v>Bodega196</v>
      </c>
      <c r="K289" s="12" t="str">
        <f>VLOOKUP(L289,'TEMP Data'!$E:$G,3)&amp;".com"&amp;vlookup($U289,'TEMP Data'!$A:$C,3)</f>
        <v>@gmail.com.de</v>
      </c>
      <c r="L289" s="29">
        <f t="shared" si="6"/>
        <v>1</v>
      </c>
      <c r="M289" s="29">
        <f t="shared" si="7"/>
        <v>196</v>
      </c>
      <c r="N289" s="12" t="str">
        <f t="shared" si="8"/>
        <v>O_</v>
      </c>
      <c r="O289" s="12" t="str">
        <f t="shared" si="9"/>
        <v>Bodega196</v>
      </c>
      <c r="P289" s="12" t="str">
        <f>VLOOKUP(Q289,'TEMP Data'!$E:$G,3)&amp;".com"&amp;vlookup($U289,'TEMP Data'!$A:$C,3)</f>
        <v>@hotmail.com.de</v>
      </c>
      <c r="Q289" s="29">
        <f t="shared" si="10"/>
        <v>40</v>
      </c>
      <c r="R289" s="29">
        <f t="shared" si="11"/>
        <v>1</v>
      </c>
      <c r="S289" s="30" t="str">
        <f t="shared" si="12"/>
        <v>O_Bodega196@hotmail.com.de</v>
      </c>
      <c r="T289" s="12" t="b">
        <f t="shared" si="13"/>
        <v>0</v>
      </c>
      <c r="U289" s="12" t="str">
        <f>vlookup(A289,PersonAccounts!$A:$N,10,false)</f>
        <v>Germany</v>
      </c>
    </row>
    <row r="290">
      <c r="A290" s="6" t="s">
        <v>1298</v>
      </c>
      <c r="B290" s="7" t="str">
        <f>vlookup(F290,'TEMP Data'!$M:$P,mod(G290,4)+1)</f>
        <v>Sam</v>
      </c>
      <c r="C290" s="7" t="str">
        <f>VLOOKUP(A290 ,PersonAccounts!$A:$N,3)</f>
        <v>Georgeon</v>
      </c>
      <c r="D290" s="7" t="str">
        <f t="shared" si="1"/>
        <v>SGeorgeon71@yahoo.com.fr</v>
      </c>
      <c r="E290" s="7" t="str">
        <f t="shared" si="2"/>
        <v/>
      </c>
      <c r="F290" s="12" t="str">
        <f>VLOOKUP(A290 ,PersonAccounts!$A:$N,14)</f>
        <v>Samuel</v>
      </c>
      <c r="G290" s="29">
        <f t="shared" si="3"/>
        <v>1</v>
      </c>
      <c r="H290" s="12" t="str">
        <f>vlookup(A290,PersonAccounts!A:D,4)</f>
        <v>Samuel_Georgeon@yahoo.com.fr</v>
      </c>
      <c r="I290" s="12" t="str">
        <f t="shared" si="4"/>
        <v>S</v>
      </c>
      <c r="J290" s="12" t="str">
        <f t="shared" si="5"/>
        <v>Georgeon71</v>
      </c>
      <c r="K290" s="12" t="str">
        <f>VLOOKUP(L290,'TEMP Data'!$E:$G,3)&amp;".com"&amp;vlookup($U290,'TEMP Data'!$A:$C,3)</f>
        <v>@yahoo.com.fr</v>
      </c>
      <c r="L290" s="29">
        <f t="shared" si="6"/>
        <v>3</v>
      </c>
      <c r="M290" s="29">
        <f t="shared" si="7"/>
        <v>71</v>
      </c>
      <c r="N290" s="12" t="str">
        <f t="shared" si="8"/>
        <v>S_</v>
      </c>
      <c r="O290" s="12" t="str">
        <f t="shared" si="9"/>
        <v>Georgeon71</v>
      </c>
      <c r="P290" s="12" t="str">
        <f>VLOOKUP(Q290,'TEMP Data'!$E:$G,3)&amp;".com"&amp;vlookup($U290,'TEMP Data'!$A:$C,3)</f>
        <v>@hotmail.com.fr</v>
      </c>
      <c r="Q290" s="29">
        <f t="shared" si="10"/>
        <v>234</v>
      </c>
      <c r="R290" s="29">
        <f t="shared" si="11"/>
        <v>0</v>
      </c>
      <c r="S290" s="30" t="str">
        <f t="shared" si="12"/>
        <v>S_Georgeon71@hotmail.com.fr</v>
      </c>
      <c r="T290" s="12" t="b">
        <f t="shared" si="13"/>
        <v>0</v>
      </c>
      <c r="U290" s="12" t="str">
        <f>vlookup(A290,PersonAccounts!$A:$N,10,false)</f>
        <v>France</v>
      </c>
    </row>
    <row r="291">
      <c r="A291" s="6" t="s">
        <v>1302</v>
      </c>
      <c r="B291" s="7" t="str">
        <f>vlookup(F291,'TEMP Data'!$M:$P,mod(G291,4)+1)</f>
        <v>Samuelito</v>
      </c>
      <c r="C291" s="7" t="str">
        <f>VLOOKUP(A291 ,PersonAccounts!$A:$N,3)</f>
        <v>Atton</v>
      </c>
      <c r="D291" s="7" t="str">
        <f t="shared" si="1"/>
        <v>Samuelito_Atton@hotmail.com</v>
      </c>
      <c r="E291" s="7" t="str">
        <f t="shared" si="2"/>
        <v/>
      </c>
      <c r="F291" s="12" t="str">
        <f>VLOOKUP(A291 ,PersonAccounts!$A:$N,14)</f>
        <v>Samuel</v>
      </c>
      <c r="G291" s="29">
        <f t="shared" si="3"/>
        <v>3</v>
      </c>
      <c r="H291" s="12" t="str">
        <f>vlookup(A291,PersonAccounts!A:D,4)</f>
        <v>Samuel_Atton@aol.com</v>
      </c>
      <c r="I291" s="12" t="str">
        <f t="shared" si="4"/>
        <v>Samuelito_</v>
      </c>
      <c r="J291" s="12" t="str">
        <f t="shared" si="5"/>
        <v>Atton</v>
      </c>
      <c r="K291" s="12" t="str">
        <f>VLOOKUP(L291,'TEMP Data'!$E:$G,3)&amp;".com"&amp;vlookup($U291,'TEMP Data'!$A:$C,3)</f>
        <v>@hotmail.com</v>
      </c>
      <c r="L291" s="29">
        <f t="shared" si="6"/>
        <v>7</v>
      </c>
      <c r="M291" s="29">
        <f t="shared" si="7"/>
        <v>150</v>
      </c>
      <c r="N291" s="12" t="str">
        <f t="shared" si="8"/>
        <v>Samuelito__</v>
      </c>
      <c r="O291" s="12" t="str">
        <f t="shared" si="9"/>
        <v>Atton</v>
      </c>
      <c r="P291" s="12" t="str">
        <f>VLOOKUP(Q291,'TEMP Data'!$E:$G,3)&amp;".com"&amp;vlookup($U291,'TEMP Data'!$A:$C,3)</f>
        <v>@hotmail.com</v>
      </c>
      <c r="Q291" s="29">
        <f t="shared" si="10"/>
        <v>27</v>
      </c>
      <c r="R291" s="29">
        <f t="shared" si="11"/>
        <v>1</v>
      </c>
      <c r="S291" s="30" t="str">
        <f t="shared" si="12"/>
        <v>Samuelito__Atton@hotmail.com</v>
      </c>
      <c r="T291" s="12" t="b">
        <f t="shared" si="13"/>
        <v>0</v>
      </c>
      <c r="U291" s="12" t="str">
        <f>vlookup(A291,PersonAccounts!$A:$N,10,false)</f>
        <v>United States</v>
      </c>
    </row>
    <row r="292">
      <c r="A292" s="6" t="s">
        <v>1305</v>
      </c>
      <c r="B292" s="7" t="str">
        <f>vlookup(F292,'TEMP Data'!$M:$P,mod(G292,4)+1)</f>
        <v>Samuelito</v>
      </c>
      <c r="C292" s="7" t="str">
        <f>VLOOKUP(A292 ,PersonAccounts!$A:$N,3)</f>
        <v>Hulett</v>
      </c>
      <c r="D292" s="7" t="str">
        <f t="shared" si="1"/>
        <v>Samuelito_Hulett@hotmail.com.cz</v>
      </c>
      <c r="E292" s="7" t="str">
        <f t="shared" si="2"/>
        <v/>
      </c>
      <c r="F292" s="12" t="str">
        <f>VLOOKUP(A292 ,PersonAccounts!$A:$N,14)</f>
        <v>Samuel</v>
      </c>
      <c r="G292" s="29">
        <f t="shared" si="3"/>
        <v>7</v>
      </c>
      <c r="H292" s="12" t="str">
        <f>vlookup(A292,PersonAccounts!A:D,4)</f>
        <v>Samuel_Hulett@gmail.com.cz</v>
      </c>
      <c r="I292" s="12" t="str">
        <f t="shared" si="4"/>
        <v>Samuelito_</v>
      </c>
      <c r="J292" s="12" t="str">
        <f t="shared" si="5"/>
        <v>Hulett</v>
      </c>
      <c r="K292" s="12" t="str">
        <f>VLOOKUP(L292,'TEMP Data'!$E:$G,3)&amp;".com"&amp;vlookup($U292,'TEMP Data'!$A:$C,3)</f>
        <v>@hotmail.com.cz</v>
      </c>
      <c r="L292" s="29">
        <f t="shared" si="6"/>
        <v>10</v>
      </c>
      <c r="M292" s="29">
        <f t="shared" si="7"/>
        <v>246</v>
      </c>
      <c r="N292" s="12" t="str">
        <f t="shared" si="8"/>
        <v>Samuelito__</v>
      </c>
      <c r="O292" s="12" t="str">
        <f t="shared" si="9"/>
        <v>Hulett</v>
      </c>
      <c r="P292" s="12" t="str">
        <f>VLOOKUP(Q292,'TEMP Data'!$E:$G,3)&amp;".com"&amp;vlookup($U292,'TEMP Data'!$A:$C,3)</f>
        <v>@hotmail.com.cz</v>
      </c>
      <c r="Q292" s="29">
        <f t="shared" si="10"/>
        <v>210</v>
      </c>
      <c r="R292" s="29">
        <f t="shared" si="11"/>
        <v>1</v>
      </c>
      <c r="S292" s="30" t="str">
        <f t="shared" si="12"/>
        <v>Samuelito__Hulett@hotmail.com.cz</v>
      </c>
      <c r="T292" s="12" t="b">
        <f t="shared" si="13"/>
        <v>0</v>
      </c>
      <c r="U292" s="12" t="str">
        <f>vlookup(A292,PersonAccounts!$A:$N,10,false)</f>
        <v>Czech Republic</v>
      </c>
    </row>
    <row r="293">
      <c r="A293" s="6" t="s">
        <v>1309</v>
      </c>
      <c r="B293" s="7" t="str">
        <f>vlookup(F293,'TEMP Data'!$M:$P,mod(G293,4)+1)</f>
        <v>Samuell</v>
      </c>
      <c r="C293" s="7" t="str">
        <f>VLOOKUP(A293 ,PersonAccounts!$A:$N,3)</f>
        <v>Ticehurst</v>
      </c>
      <c r="D293" s="7" t="str">
        <f t="shared" si="1"/>
        <v>STicehurst58@outlook.com.ca</v>
      </c>
      <c r="E293" s="7" t="str">
        <f t="shared" si="2"/>
        <v>S_Ticehurst58@hotmail.com.ca</v>
      </c>
      <c r="F293" s="12" t="str">
        <f>VLOOKUP(A293 ,PersonAccounts!$A:$N,14)</f>
        <v>Samuel</v>
      </c>
      <c r="G293" s="29">
        <f t="shared" si="3"/>
        <v>2</v>
      </c>
      <c r="H293" s="12" t="str">
        <f>vlookup(A293,PersonAccounts!A:D,4)</f>
        <v>STicehurst216@gmail.com.ca</v>
      </c>
      <c r="I293" s="12" t="str">
        <f t="shared" si="4"/>
        <v>S</v>
      </c>
      <c r="J293" s="12" t="str">
        <f t="shared" si="5"/>
        <v>Ticehurst58</v>
      </c>
      <c r="K293" s="12" t="str">
        <f>VLOOKUP(L293,'TEMP Data'!$E:$G,3)&amp;".com"&amp;vlookup($U293,'TEMP Data'!$A:$C,3)</f>
        <v>@outlook.com.ca</v>
      </c>
      <c r="L293" s="29">
        <f t="shared" si="6"/>
        <v>2</v>
      </c>
      <c r="M293" s="29">
        <f t="shared" si="7"/>
        <v>58</v>
      </c>
      <c r="N293" s="12" t="str">
        <f t="shared" si="8"/>
        <v>S_</v>
      </c>
      <c r="O293" s="12" t="str">
        <f t="shared" si="9"/>
        <v>Ticehurst58</v>
      </c>
      <c r="P293" s="12" t="str">
        <f>VLOOKUP(Q293,'TEMP Data'!$E:$G,3)&amp;".com"&amp;vlookup($U293,'TEMP Data'!$A:$C,3)</f>
        <v>@hotmail.com.ca</v>
      </c>
      <c r="Q293" s="29">
        <f t="shared" si="10"/>
        <v>147</v>
      </c>
      <c r="R293" s="29">
        <f t="shared" si="11"/>
        <v>4</v>
      </c>
      <c r="S293" s="30" t="str">
        <f t="shared" si="12"/>
        <v>S_Ticehurst58@hotmail.com.ca</v>
      </c>
      <c r="T293" s="12" t="b">
        <f t="shared" si="13"/>
        <v>1</v>
      </c>
      <c r="U293" s="12" t="str">
        <f>vlookup(A293,PersonAccounts!$A:$N,10,false)</f>
        <v>Canada</v>
      </c>
    </row>
    <row r="294">
      <c r="A294" s="6" t="s">
        <v>1312</v>
      </c>
      <c r="B294" s="7" t="str">
        <f>vlookup(F294,'TEMP Data'!$M:$P,mod(G294,4)+1)</f>
        <v>Sofia</v>
      </c>
      <c r="C294" s="7" t="str">
        <f>VLOOKUP(A294 ,PersonAccounts!$A:$N,3)</f>
        <v>Sobtka</v>
      </c>
      <c r="D294" s="7" t="str">
        <f t="shared" si="1"/>
        <v>Sofia_Sobtka@yahoo.com.fr</v>
      </c>
      <c r="E294" s="7" t="str">
        <f t="shared" si="2"/>
        <v>Sofia__Sobtka@hotmail.com.fr</v>
      </c>
      <c r="F294" s="12" t="str">
        <f>VLOOKUP(A294 ,PersonAccounts!$A:$N,14)</f>
        <v>Sophia</v>
      </c>
      <c r="G294" s="29">
        <f t="shared" si="3"/>
        <v>1</v>
      </c>
      <c r="H294" s="12" t="str">
        <f>vlookup(A294,PersonAccounts!A:D,4)</f>
        <v>SSobtka201@outlook.com.fr</v>
      </c>
      <c r="I294" s="12" t="str">
        <f t="shared" si="4"/>
        <v>Sofia_</v>
      </c>
      <c r="J294" s="12" t="str">
        <f t="shared" si="5"/>
        <v>Sobtka</v>
      </c>
      <c r="K294" s="12" t="str">
        <f>VLOOKUP(L294,'TEMP Data'!$E:$G,3)&amp;".com"&amp;vlookup($U294,'TEMP Data'!$A:$C,3)</f>
        <v>@yahoo.com.fr</v>
      </c>
      <c r="L294" s="29">
        <f t="shared" si="6"/>
        <v>9</v>
      </c>
      <c r="M294" s="29">
        <f t="shared" si="7"/>
        <v>11</v>
      </c>
      <c r="N294" s="12" t="str">
        <f t="shared" si="8"/>
        <v>Sofia__</v>
      </c>
      <c r="O294" s="12" t="str">
        <f t="shared" si="9"/>
        <v>Sobtka</v>
      </c>
      <c r="P294" s="12" t="str">
        <f>VLOOKUP(Q294,'TEMP Data'!$E:$G,3)&amp;".com"&amp;vlookup($U294,'TEMP Data'!$A:$C,3)</f>
        <v>@hotmail.com.fr</v>
      </c>
      <c r="Q294" s="29">
        <f t="shared" si="10"/>
        <v>64</v>
      </c>
      <c r="R294" s="29">
        <f t="shared" si="11"/>
        <v>1</v>
      </c>
      <c r="S294" s="30" t="str">
        <f t="shared" si="12"/>
        <v>Sofia__Sobtka@hotmail.com.fr</v>
      </c>
      <c r="T294" s="12" t="b">
        <f t="shared" si="13"/>
        <v>1</v>
      </c>
      <c r="U294" s="12" t="str">
        <f>vlookup(A294,PersonAccounts!$A:$N,10,false)</f>
        <v>France</v>
      </c>
    </row>
    <row r="295">
      <c r="A295" s="6" t="s">
        <v>1316</v>
      </c>
      <c r="B295" s="7" t="str">
        <f>vlookup(F295,'TEMP Data'!$M:$P,mod(G295,4)+1)</f>
        <v>Sofia</v>
      </c>
      <c r="C295" s="7" t="str">
        <f>VLOOKUP(A295 ,PersonAccounts!$A:$N,3)</f>
        <v>Haws</v>
      </c>
      <c r="D295" s="7" t="str">
        <f t="shared" si="1"/>
        <v>Sofia_Haws@hotmail.com.uk</v>
      </c>
      <c r="E295" s="7" t="str">
        <f t="shared" si="2"/>
        <v>Sophia.Haws@mail.com.uk</v>
      </c>
      <c r="F295" s="12" t="str">
        <f>VLOOKUP(A295 ,PersonAccounts!$A:$N,14)</f>
        <v>Sophia</v>
      </c>
      <c r="G295" s="29">
        <f t="shared" si="3"/>
        <v>9</v>
      </c>
      <c r="H295" s="12" t="str">
        <f>vlookup(A295,PersonAccounts!A:D,4)</f>
        <v>Sophia.Haws@mail.com.uk</v>
      </c>
      <c r="I295" s="12" t="str">
        <f t="shared" si="4"/>
        <v>Sofia_</v>
      </c>
      <c r="J295" s="12" t="str">
        <f t="shared" si="5"/>
        <v>Haws</v>
      </c>
      <c r="K295" s="12" t="str">
        <f>VLOOKUP(L295,'TEMP Data'!$E:$G,3)&amp;".com"&amp;vlookup($U295,'TEMP Data'!$A:$C,3)</f>
        <v>@hotmail.com.uk</v>
      </c>
      <c r="L295" s="29">
        <f t="shared" si="6"/>
        <v>10</v>
      </c>
      <c r="M295" s="29">
        <f t="shared" si="7"/>
        <v>95</v>
      </c>
      <c r="N295" s="12" t="str">
        <f t="shared" si="8"/>
        <v>Sofia__</v>
      </c>
      <c r="O295" s="12" t="str">
        <f t="shared" si="9"/>
        <v>Haws</v>
      </c>
      <c r="P295" s="12" t="str">
        <f>VLOOKUP(Q295,'TEMP Data'!$E:$G,3)&amp;".com"&amp;vlookup($U295,'TEMP Data'!$A:$C,3)</f>
        <v>@hotmail.com.uk</v>
      </c>
      <c r="Q295" s="29">
        <f t="shared" si="10"/>
        <v>193</v>
      </c>
      <c r="R295" s="29">
        <f t="shared" si="11"/>
        <v>1</v>
      </c>
      <c r="S295" s="30" t="str">
        <f t="shared" si="12"/>
        <v>Sofia__Haws@hotmail.com.uk</v>
      </c>
      <c r="T295" s="12" t="b">
        <f t="shared" si="13"/>
        <v>0</v>
      </c>
      <c r="U295" s="12" t="str">
        <f>vlookup(A295,PersonAccounts!$A:$N,10,false)</f>
        <v>UK</v>
      </c>
    </row>
    <row r="296">
      <c r="A296" s="6" t="s">
        <v>1319</v>
      </c>
      <c r="B296" s="7" t="str">
        <f>vlookup(F296,'TEMP Data'!$M:$P,mod(G296,4)+1)</f>
        <v>Sofiya</v>
      </c>
      <c r="C296" s="7" t="str">
        <f>VLOOKUP(A296 ,PersonAccounts!$A:$N,3)</f>
        <v>Forkan</v>
      </c>
      <c r="D296" s="7" t="str">
        <f t="shared" si="1"/>
        <v>Sofiya_Forkan@hotmail.com.br</v>
      </c>
      <c r="E296" s="7" t="str">
        <f t="shared" si="2"/>
        <v/>
      </c>
      <c r="F296" s="12" t="str">
        <f>VLOOKUP(A296 ,PersonAccounts!$A:$N,14)</f>
        <v>Sophia</v>
      </c>
      <c r="G296" s="29">
        <f t="shared" si="3"/>
        <v>7</v>
      </c>
      <c r="H296" s="12" t="str">
        <f>vlookup(A296,PersonAccounts!A:D,4)</f>
        <v>Sophia_Forkan@gmail.com.br</v>
      </c>
      <c r="I296" s="12" t="str">
        <f t="shared" si="4"/>
        <v>Sofiya_</v>
      </c>
      <c r="J296" s="12" t="str">
        <f t="shared" si="5"/>
        <v>Forkan</v>
      </c>
      <c r="K296" s="12" t="str">
        <f>VLOOKUP(L296,'TEMP Data'!$E:$G,3)&amp;".com"&amp;vlookup($U296,'TEMP Data'!$A:$C,3)</f>
        <v>@hotmail.com.br</v>
      </c>
      <c r="L296" s="29">
        <f t="shared" si="6"/>
        <v>7</v>
      </c>
      <c r="M296" s="29">
        <f t="shared" si="7"/>
        <v>83</v>
      </c>
      <c r="N296" s="12" t="str">
        <f t="shared" si="8"/>
        <v>Sofiya__</v>
      </c>
      <c r="O296" s="12" t="str">
        <f t="shared" si="9"/>
        <v>Forkan</v>
      </c>
      <c r="P296" s="12" t="str">
        <f>VLOOKUP(Q296,'TEMP Data'!$E:$G,3)&amp;".com"&amp;vlookup($U296,'TEMP Data'!$A:$C,3)</f>
        <v>@hotmail.com.br</v>
      </c>
      <c r="Q296" s="29">
        <f t="shared" si="10"/>
        <v>233</v>
      </c>
      <c r="R296" s="29">
        <f t="shared" si="11"/>
        <v>1</v>
      </c>
      <c r="S296" s="30" t="str">
        <f t="shared" si="12"/>
        <v>Sofiya__Forkan@hotmail.com.br</v>
      </c>
      <c r="T296" s="12" t="b">
        <f t="shared" si="13"/>
        <v>0</v>
      </c>
      <c r="U296" s="12" t="str">
        <f>vlookup(A296,PersonAccounts!$A:$N,10,false)</f>
        <v>Brazil</v>
      </c>
    </row>
    <row r="297">
      <c r="A297" s="6" t="s">
        <v>1322</v>
      </c>
      <c r="B297" s="7" t="str">
        <f>vlookup(F297,'TEMP Data'!$M:$P,mod(G297,4)+1)</f>
        <v>Sofia</v>
      </c>
      <c r="C297" s="7" t="str">
        <f>VLOOKUP(A297 ,PersonAccounts!$A:$N,3)</f>
        <v>Flockhart</v>
      </c>
      <c r="D297" s="7" t="str">
        <f t="shared" si="1"/>
        <v>Sofia_Flockhart@hotmail.com</v>
      </c>
      <c r="E297" s="7" t="str">
        <f t="shared" si="2"/>
        <v>Sophia_Flockhart@aol.com</v>
      </c>
      <c r="F297" s="12" t="str">
        <f>VLOOKUP(A297 ,PersonAccounts!$A:$N,14)</f>
        <v>Sophia</v>
      </c>
      <c r="G297" s="29">
        <f t="shared" si="3"/>
        <v>9</v>
      </c>
      <c r="H297" s="12" t="str">
        <f>vlookup(A297,PersonAccounts!A:D,4)</f>
        <v>Sophia_Flockhart@aol.com</v>
      </c>
      <c r="I297" s="12" t="str">
        <f t="shared" si="4"/>
        <v>Sofia_</v>
      </c>
      <c r="J297" s="12" t="str">
        <f t="shared" si="5"/>
        <v>Flockhart</v>
      </c>
      <c r="K297" s="12" t="str">
        <f>VLOOKUP(L297,'TEMP Data'!$E:$G,3)&amp;".com"&amp;vlookup($U297,'TEMP Data'!$A:$C,3)</f>
        <v>@hotmail.com</v>
      </c>
      <c r="L297" s="29">
        <f t="shared" si="6"/>
        <v>7</v>
      </c>
      <c r="M297" s="29">
        <f t="shared" si="7"/>
        <v>147</v>
      </c>
      <c r="N297" s="12" t="str">
        <f t="shared" si="8"/>
        <v>Sofia__</v>
      </c>
      <c r="O297" s="12" t="str">
        <f t="shared" si="9"/>
        <v>Flockhart</v>
      </c>
      <c r="P297" s="12" t="str">
        <f>VLOOKUP(Q297,'TEMP Data'!$E:$G,3)&amp;".com"&amp;vlookup($U297,'TEMP Data'!$A:$C,3)</f>
        <v>@hotmail.com</v>
      </c>
      <c r="Q297" s="29">
        <f t="shared" si="10"/>
        <v>168</v>
      </c>
      <c r="R297" s="29">
        <f t="shared" si="11"/>
        <v>2</v>
      </c>
      <c r="S297" s="30" t="str">
        <f t="shared" si="12"/>
        <v>Sofia__Flockhart@hotmail.com</v>
      </c>
      <c r="T297" s="12" t="b">
        <f t="shared" si="13"/>
        <v>0</v>
      </c>
      <c r="U297" s="12" t="str">
        <f>vlookup(A297,PersonAccounts!$A:$N,10,false)</f>
        <v>United States</v>
      </c>
    </row>
    <row r="298">
      <c r="A298" s="6" t="s">
        <v>1326</v>
      </c>
      <c r="B298" s="7" t="str">
        <f>vlookup(F298,'TEMP Data'!$M:$P,mod(G298,4)+1)</f>
        <v>William</v>
      </c>
      <c r="C298" s="7" t="str">
        <f>VLOOKUP(A298 ,PersonAccounts!$A:$N,3)</f>
        <v>Geekie</v>
      </c>
      <c r="D298" s="7" t="str">
        <f t="shared" si="1"/>
        <v>WGeekie240@yahoo.com.de</v>
      </c>
      <c r="E298" s="7" t="str">
        <f t="shared" si="2"/>
        <v>W_Geekie240@hotmail.com.de</v>
      </c>
      <c r="F298" s="12" t="str">
        <f>VLOOKUP(A298 ,PersonAccounts!$A:$N,14)</f>
        <v>William</v>
      </c>
      <c r="G298" s="29">
        <f t="shared" si="3"/>
        <v>4</v>
      </c>
      <c r="H298" s="12" t="str">
        <f>vlookup(A298,PersonAccounts!A:D,4)</f>
        <v>William_Geekie@gmail.com.de</v>
      </c>
      <c r="I298" s="12" t="str">
        <f t="shared" si="4"/>
        <v>W</v>
      </c>
      <c r="J298" s="12" t="str">
        <f t="shared" si="5"/>
        <v>Geekie240</v>
      </c>
      <c r="K298" s="12" t="str">
        <f>VLOOKUP(L298,'TEMP Data'!$E:$G,3)&amp;".com"&amp;vlookup($U298,'TEMP Data'!$A:$C,3)</f>
        <v>@yahoo.com.de</v>
      </c>
      <c r="L298" s="29">
        <f t="shared" si="6"/>
        <v>3</v>
      </c>
      <c r="M298" s="29">
        <f t="shared" si="7"/>
        <v>240</v>
      </c>
      <c r="N298" s="12" t="str">
        <f t="shared" si="8"/>
        <v>W_</v>
      </c>
      <c r="O298" s="12" t="str">
        <f t="shared" si="9"/>
        <v>Geekie240</v>
      </c>
      <c r="P298" s="12" t="str">
        <f>VLOOKUP(Q298,'TEMP Data'!$E:$G,3)&amp;".com"&amp;vlookup($U298,'TEMP Data'!$A:$C,3)</f>
        <v>@hotmail.com.de</v>
      </c>
      <c r="Q298" s="29">
        <f t="shared" si="10"/>
        <v>17</v>
      </c>
      <c r="R298" s="29">
        <f t="shared" si="11"/>
        <v>1</v>
      </c>
      <c r="S298" s="30" t="str">
        <f t="shared" si="12"/>
        <v>W_Geekie240@hotmail.com.de</v>
      </c>
      <c r="T298" s="12" t="b">
        <f t="shared" si="13"/>
        <v>1</v>
      </c>
      <c r="U298" s="12" t="str">
        <f>vlookup(A298,PersonAccounts!$A:$N,10,false)</f>
        <v>Germany</v>
      </c>
    </row>
    <row r="299">
      <c r="A299" s="6" t="s">
        <v>1330</v>
      </c>
      <c r="B299" s="7" t="str">
        <f>vlookup(F299,'TEMP Data'!$M:$P,mod(G299,4)+1)</f>
        <v>Will</v>
      </c>
      <c r="C299" s="7" t="str">
        <f>VLOOKUP(A299 ,PersonAccounts!$A:$N,3)</f>
        <v>McKaile</v>
      </c>
      <c r="D299" s="7" t="str">
        <f t="shared" si="1"/>
        <v>Will.McKaile@mail.com.hu</v>
      </c>
      <c r="E299" s="7" t="str">
        <f t="shared" si="2"/>
        <v>Will._McKaile@hotmail.com.hu</v>
      </c>
      <c r="F299" s="12" t="str">
        <f>VLOOKUP(A299 ,PersonAccounts!$A:$N,14)</f>
        <v>William</v>
      </c>
      <c r="G299" s="29">
        <f t="shared" si="3"/>
        <v>1</v>
      </c>
      <c r="H299" s="12" t="str">
        <f>vlookup(A299,PersonAccounts!A:D,4)</f>
        <v>WMcKaile38@outlook.com.hu</v>
      </c>
      <c r="I299" s="12" t="str">
        <f t="shared" si="4"/>
        <v>Will.</v>
      </c>
      <c r="J299" s="12" t="str">
        <f t="shared" si="5"/>
        <v>McKaile</v>
      </c>
      <c r="K299" s="12" t="str">
        <f>VLOOKUP(L299,'TEMP Data'!$E:$G,3)&amp;".com"&amp;vlookup($U299,'TEMP Data'!$A:$C,3)</f>
        <v>@mail.com.hu</v>
      </c>
      <c r="L299" s="29">
        <f t="shared" si="6"/>
        <v>5</v>
      </c>
      <c r="M299" s="29">
        <f t="shared" si="7"/>
        <v>81</v>
      </c>
      <c r="N299" s="12" t="str">
        <f t="shared" si="8"/>
        <v>Will._</v>
      </c>
      <c r="O299" s="12" t="str">
        <f t="shared" si="9"/>
        <v>McKaile</v>
      </c>
      <c r="P299" s="12" t="str">
        <f>VLOOKUP(Q299,'TEMP Data'!$E:$G,3)&amp;".com"&amp;vlookup($U299,'TEMP Data'!$A:$C,3)</f>
        <v>@hotmail.com.hu</v>
      </c>
      <c r="Q299" s="29">
        <f t="shared" si="10"/>
        <v>106</v>
      </c>
      <c r="R299" s="29">
        <f t="shared" si="11"/>
        <v>2</v>
      </c>
      <c r="S299" s="30" t="str">
        <f t="shared" si="12"/>
        <v>Will._McKaile@hotmail.com.hu</v>
      </c>
      <c r="T299" s="12" t="b">
        <f t="shared" si="13"/>
        <v>1</v>
      </c>
      <c r="U299" s="12" t="str">
        <f>vlookup(A299,PersonAccounts!$A:$N,10,false)</f>
        <v>Hungary</v>
      </c>
    </row>
    <row r="300">
      <c r="A300" s="6" t="s">
        <v>1334</v>
      </c>
      <c r="B300" s="7" t="str">
        <f>vlookup(F300,'TEMP Data'!$M:$P,mod(G300,4)+1)</f>
        <v>Willem</v>
      </c>
      <c r="C300" s="7" t="str">
        <f>VLOOKUP(A300 ,PersonAccounts!$A:$N,3)</f>
        <v>Trevena</v>
      </c>
      <c r="D300" s="7" t="str">
        <f t="shared" si="1"/>
        <v>Willem_Trevena@gmail.com</v>
      </c>
      <c r="E300" s="7" t="str">
        <f t="shared" si="2"/>
        <v>William_Trevena@hotmail.com</v>
      </c>
      <c r="F300" s="12" t="str">
        <f>VLOOKUP(A300 ,PersonAccounts!$A:$N,14)</f>
        <v>William</v>
      </c>
      <c r="G300" s="29">
        <f t="shared" si="3"/>
        <v>10</v>
      </c>
      <c r="H300" s="12" t="str">
        <f>vlookup(A300,PersonAccounts!A:D,4)</f>
        <v>William_Trevena@hotmail.com</v>
      </c>
      <c r="I300" s="12" t="str">
        <f t="shared" si="4"/>
        <v>Willem_</v>
      </c>
      <c r="J300" s="12" t="str">
        <f t="shared" si="5"/>
        <v>Trevena</v>
      </c>
      <c r="K300" s="12" t="str">
        <f>VLOOKUP(L300,'TEMP Data'!$E:$G,3)&amp;".com"&amp;vlookup($U300,'TEMP Data'!$A:$C,3)</f>
        <v>@gmail.com</v>
      </c>
      <c r="L300" s="29">
        <f t="shared" si="6"/>
        <v>8</v>
      </c>
      <c r="M300" s="29">
        <f t="shared" si="7"/>
        <v>242</v>
      </c>
      <c r="N300" s="12" t="str">
        <f t="shared" si="8"/>
        <v>Willem__</v>
      </c>
      <c r="O300" s="12" t="str">
        <f t="shared" si="9"/>
        <v>Trevena</v>
      </c>
      <c r="P300" s="12" t="str">
        <f>VLOOKUP(Q300,'TEMP Data'!$E:$G,3)&amp;".com"&amp;vlookup($U300,'TEMP Data'!$A:$C,3)</f>
        <v>@hotmail.com</v>
      </c>
      <c r="Q300" s="29">
        <f t="shared" si="10"/>
        <v>240</v>
      </c>
      <c r="R300" s="29">
        <f t="shared" si="11"/>
        <v>3</v>
      </c>
      <c r="S300" s="30" t="str">
        <f t="shared" si="12"/>
        <v>Willem__Trevena@hotmail.com</v>
      </c>
      <c r="T300" s="12" t="b">
        <f t="shared" si="13"/>
        <v>0</v>
      </c>
      <c r="U300" s="12" t="str">
        <f>vlookup(A300,PersonAccounts!$A:$N,10,false)</f>
        <v>United States</v>
      </c>
    </row>
    <row r="301">
      <c r="A301" s="6" t="s">
        <v>1338</v>
      </c>
      <c r="B301" s="7" t="str">
        <f>vlookup(F301,'TEMP Data'!$M:$P,mod(G301,4)+1)</f>
        <v>Will</v>
      </c>
      <c r="C301" s="7" t="str">
        <f>VLOOKUP(A301 ,PersonAccounts!$A:$N,3)</f>
        <v>Zelley</v>
      </c>
      <c r="D301" s="7" t="str">
        <f t="shared" si="1"/>
        <v>WZelley21@outlook.com.kr</v>
      </c>
      <c r="E301" s="7" t="str">
        <f t="shared" si="2"/>
        <v/>
      </c>
      <c r="F301" s="12" t="str">
        <f>VLOOKUP(A301 ,PersonAccounts!$A:$N,14)</f>
        <v>William</v>
      </c>
      <c r="G301" s="29">
        <f t="shared" si="3"/>
        <v>5</v>
      </c>
      <c r="H301" s="12" t="str">
        <f>vlookup(A301,PersonAccounts!A:D,4)</f>
        <v>William_Zelley@hotmail.com.kr</v>
      </c>
      <c r="I301" s="12" t="str">
        <f t="shared" si="4"/>
        <v>W</v>
      </c>
      <c r="J301" s="12" t="str">
        <f t="shared" si="5"/>
        <v>Zelley21</v>
      </c>
      <c r="K301" s="12" t="str">
        <f>VLOOKUP(L301,'TEMP Data'!$E:$G,3)&amp;".com"&amp;vlookup($U301,'TEMP Data'!$A:$C,3)</f>
        <v>@outlook.com.kr</v>
      </c>
      <c r="L301" s="29">
        <f t="shared" si="6"/>
        <v>2</v>
      </c>
      <c r="M301" s="29">
        <f t="shared" si="7"/>
        <v>21</v>
      </c>
      <c r="N301" s="12" t="str">
        <f t="shared" si="8"/>
        <v>W_</v>
      </c>
      <c r="O301" s="12" t="str">
        <f t="shared" si="9"/>
        <v>Zelley21</v>
      </c>
      <c r="P301" s="12" t="str">
        <f>VLOOKUP(Q301,'TEMP Data'!$E:$G,3)&amp;".com"&amp;vlookup($U301,'TEMP Data'!$A:$C,3)</f>
        <v>@hotmail.com.kr</v>
      </c>
      <c r="Q301" s="29">
        <f t="shared" si="10"/>
        <v>62</v>
      </c>
      <c r="R301" s="29">
        <f t="shared" si="11"/>
        <v>3</v>
      </c>
      <c r="S301" s="30" t="str">
        <f t="shared" si="12"/>
        <v>W_Zelley21@hotmail.com.kr</v>
      </c>
      <c r="T301" s="12" t="b">
        <f t="shared" si="13"/>
        <v>0</v>
      </c>
      <c r="U301" s="12" t="str">
        <f>vlookup(A301,PersonAccounts!$A:$N,10,false)</f>
        <v>South Korea</v>
      </c>
    </row>
    <row r="302">
      <c r="A302" s="6" t="s">
        <v>1342</v>
      </c>
      <c r="B302" s="7" t="str">
        <f>vlookup(F302,'TEMP Data'!$M:$P,mod(G302,4)+1)</f>
        <v>Abbigail</v>
      </c>
      <c r="C302" s="7" t="str">
        <f>VLOOKUP(A302 ,PersonAccounts!$A:$N,3)</f>
        <v>Airton</v>
      </c>
      <c r="D302" s="7" t="str">
        <f t="shared" si="1"/>
        <v>Abbigail_Airton@gmail.com.fr</v>
      </c>
      <c r="E302" s="7" t="str">
        <f t="shared" si="2"/>
        <v/>
      </c>
      <c r="F302" s="12" t="str">
        <f>VLOOKUP(A302 ,PersonAccounts!$A:$N,14)</f>
        <v>Abigail</v>
      </c>
      <c r="G302" s="29">
        <f t="shared" si="3"/>
        <v>7</v>
      </c>
      <c r="H302" s="12" t="str">
        <f>vlookup(A302,PersonAccounts!A:D,4)</f>
        <v>AAirton74@outlook.com.fr</v>
      </c>
      <c r="I302" s="12" t="str">
        <f t="shared" si="4"/>
        <v>Abbigail_</v>
      </c>
      <c r="J302" s="12" t="str">
        <f t="shared" si="5"/>
        <v>Airton</v>
      </c>
      <c r="K302" s="12" t="str">
        <f>VLOOKUP(L302,'TEMP Data'!$E:$G,3)&amp;".com"&amp;vlookup($U302,'TEMP Data'!$A:$C,3)</f>
        <v>@gmail.com.fr</v>
      </c>
      <c r="L302" s="29">
        <f t="shared" si="6"/>
        <v>8</v>
      </c>
      <c r="M302" s="29">
        <f t="shared" si="7"/>
        <v>157</v>
      </c>
      <c r="N302" s="12" t="str">
        <f t="shared" si="8"/>
        <v>Abbigail__</v>
      </c>
      <c r="O302" s="12" t="str">
        <f t="shared" si="9"/>
        <v>Airton</v>
      </c>
      <c r="P302" s="12" t="str">
        <f>VLOOKUP(Q302,'TEMP Data'!$E:$G,3)&amp;".com"&amp;vlookup($U302,'TEMP Data'!$A:$C,3)</f>
        <v>@hotmail.com.fr</v>
      </c>
      <c r="Q302" s="29">
        <f t="shared" si="10"/>
        <v>242</v>
      </c>
      <c r="R302" s="29">
        <f t="shared" si="11"/>
        <v>1</v>
      </c>
      <c r="S302" s="30" t="str">
        <f t="shared" si="12"/>
        <v>Abbigail__Airton@hotmail.com.fr</v>
      </c>
      <c r="T302" s="12" t="b">
        <f t="shared" si="13"/>
        <v>0</v>
      </c>
      <c r="U302" s="12" t="str">
        <f>vlookup(A302,PersonAccounts!$A:$N,10,false)</f>
        <v>France</v>
      </c>
    </row>
    <row r="303">
      <c r="A303" s="6" t="s">
        <v>1345</v>
      </c>
      <c r="B303" s="7" t="str">
        <f>vlookup(F303,'TEMP Data'!$M:$P,mod(G303,4)+1)</f>
        <v>Abigayle</v>
      </c>
      <c r="C303" s="7" t="str">
        <f>VLOOKUP(A303 ,PersonAccounts!$A:$N,3)</f>
        <v>Mills</v>
      </c>
      <c r="D303" s="7" t="str">
        <f t="shared" si="1"/>
        <v>AMills232@gmail.com.jp</v>
      </c>
      <c r="E303" s="7" t="str">
        <f t="shared" si="2"/>
        <v>A_Mills232@hotmail.com.jp</v>
      </c>
      <c r="F303" s="12" t="str">
        <f>VLOOKUP(A303 ,PersonAccounts!$A:$N,14)</f>
        <v>Abigail</v>
      </c>
      <c r="G303" s="29">
        <f t="shared" si="3"/>
        <v>2</v>
      </c>
      <c r="H303" s="12" t="str">
        <f>vlookup(A303,PersonAccounts!A:D,4)</f>
        <v>Abigail_Mills@hotmail.com.jp</v>
      </c>
      <c r="I303" s="12" t="str">
        <f t="shared" si="4"/>
        <v>A</v>
      </c>
      <c r="J303" s="12" t="str">
        <f t="shared" si="5"/>
        <v>Mills232</v>
      </c>
      <c r="K303" s="12" t="str">
        <f>VLOOKUP(L303,'TEMP Data'!$E:$G,3)&amp;".com"&amp;vlookup($U303,'TEMP Data'!$A:$C,3)</f>
        <v>@gmail.com.jp</v>
      </c>
      <c r="L303" s="29">
        <f t="shared" si="6"/>
        <v>1</v>
      </c>
      <c r="M303" s="29">
        <f t="shared" si="7"/>
        <v>232</v>
      </c>
      <c r="N303" s="12" t="str">
        <f t="shared" si="8"/>
        <v>A_</v>
      </c>
      <c r="O303" s="12" t="str">
        <f t="shared" si="9"/>
        <v>Mills232</v>
      </c>
      <c r="P303" s="12" t="str">
        <f>VLOOKUP(Q303,'TEMP Data'!$E:$G,3)&amp;".com"&amp;vlookup($U303,'TEMP Data'!$A:$C,3)</f>
        <v>@hotmail.com.jp</v>
      </c>
      <c r="Q303" s="29">
        <f t="shared" si="10"/>
        <v>164</v>
      </c>
      <c r="R303" s="29">
        <f t="shared" si="11"/>
        <v>3</v>
      </c>
      <c r="S303" s="30" t="str">
        <f t="shared" si="12"/>
        <v>A_Mills232@hotmail.com.jp</v>
      </c>
      <c r="T303" s="12" t="b">
        <f t="shared" si="13"/>
        <v>1</v>
      </c>
      <c r="U303" s="12" t="str">
        <f>vlookup(A303,PersonAccounts!$A:$N,10,false)</f>
        <v>Japan</v>
      </c>
    </row>
    <row r="304">
      <c r="A304" s="6" t="s">
        <v>1348</v>
      </c>
      <c r="B304" s="7" t="str">
        <f>vlookup(F304,'TEMP Data'!$M:$P,mod(G304,4)+1)</f>
        <v>Abigayle</v>
      </c>
      <c r="C304" s="7" t="str">
        <f>VLOOKUP(A304 ,PersonAccounts!$A:$N,3)</f>
        <v>Bengoechea</v>
      </c>
      <c r="D304" s="7" t="str">
        <f t="shared" si="1"/>
        <v>Abigayle_Bengoechea@hotmail.com</v>
      </c>
      <c r="E304" s="7" t="str">
        <f t="shared" si="2"/>
        <v/>
      </c>
      <c r="F304" s="12" t="str">
        <f>VLOOKUP(A304 ,PersonAccounts!$A:$N,14)</f>
        <v>Abigail</v>
      </c>
      <c r="G304" s="29">
        <f t="shared" si="3"/>
        <v>2</v>
      </c>
      <c r="H304" s="12" t="str">
        <f>vlookup(A304,PersonAccounts!A:D,4)</f>
        <v>ABengoechea65@gmail.com</v>
      </c>
      <c r="I304" s="12" t="str">
        <f t="shared" si="4"/>
        <v>Abigayle_</v>
      </c>
      <c r="J304" s="12" t="str">
        <f t="shared" si="5"/>
        <v>Bengoechea</v>
      </c>
      <c r="K304" s="12" t="str">
        <f>VLOOKUP(L304,'TEMP Data'!$E:$G,3)&amp;".com"&amp;vlookup($U304,'TEMP Data'!$A:$C,3)</f>
        <v>@hotmail.com</v>
      </c>
      <c r="L304" s="29">
        <f t="shared" si="6"/>
        <v>10</v>
      </c>
      <c r="M304" s="29">
        <f t="shared" si="7"/>
        <v>196</v>
      </c>
      <c r="N304" s="12" t="str">
        <f t="shared" si="8"/>
        <v>Abigayle__</v>
      </c>
      <c r="O304" s="12" t="str">
        <f t="shared" si="9"/>
        <v>Bengoechea</v>
      </c>
      <c r="P304" s="12" t="str">
        <f>VLOOKUP(Q304,'TEMP Data'!$E:$G,3)&amp;".com"&amp;vlookup($U304,'TEMP Data'!$A:$C,3)</f>
        <v>@hotmail.com</v>
      </c>
      <c r="Q304" s="29">
        <f t="shared" si="10"/>
        <v>82</v>
      </c>
      <c r="R304" s="29">
        <f t="shared" si="11"/>
        <v>1</v>
      </c>
      <c r="S304" s="30" t="str">
        <f t="shared" si="12"/>
        <v>Abigayle__Bengoechea@hotmail.com</v>
      </c>
      <c r="T304" s="12" t="b">
        <f t="shared" si="13"/>
        <v>0</v>
      </c>
      <c r="U304" s="12" t="str">
        <f>vlookup(A304,PersonAccounts!$A:$N,10,false)</f>
        <v>United States</v>
      </c>
    </row>
    <row r="305">
      <c r="A305" s="6" t="s">
        <v>1351</v>
      </c>
      <c r="B305" s="7" t="str">
        <f>vlookup(F305,'TEMP Data'!$M:$P,mod(G305,4)+1)</f>
        <v>Abigail</v>
      </c>
      <c r="C305" s="7" t="str">
        <f>VLOOKUP(A305 ,PersonAccounts!$A:$N,3)</f>
        <v>Thoresbie</v>
      </c>
      <c r="D305" s="7" t="str">
        <f t="shared" si="1"/>
        <v>Abigail_Thoresbie@hotmail.com.it</v>
      </c>
      <c r="E305" s="7" t="str">
        <f t="shared" si="2"/>
        <v>AThoresbie173@apple.com.it</v>
      </c>
      <c r="F305" s="12" t="str">
        <f>VLOOKUP(A305 ,PersonAccounts!$A:$N,14)</f>
        <v>Abigail</v>
      </c>
      <c r="G305" s="29">
        <f t="shared" si="3"/>
        <v>8</v>
      </c>
      <c r="H305" s="12" t="str">
        <f>vlookup(A305,PersonAccounts!A:D,4)</f>
        <v>AThoresbie173@apple.com.it</v>
      </c>
      <c r="I305" s="12" t="str">
        <f t="shared" si="4"/>
        <v>Abigail_</v>
      </c>
      <c r="J305" s="12" t="str">
        <f t="shared" si="5"/>
        <v>Thoresbie</v>
      </c>
      <c r="K305" s="12" t="str">
        <f>VLOOKUP(L305,'TEMP Data'!$E:$G,3)&amp;".com"&amp;vlookup($U305,'TEMP Data'!$A:$C,3)</f>
        <v>@hotmail.com.it</v>
      </c>
      <c r="L305" s="29">
        <f t="shared" si="6"/>
        <v>7</v>
      </c>
      <c r="M305" s="29">
        <f t="shared" si="7"/>
        <v>71</v>
      </c>
      <c r="N305" s="12" t="str">
        <f t="shared" si="8"/>
        <v>Abigail__</v>
      </c>
      <c r="O305" s="12" t="str">
        <f t="shared" si="9"/>
        <v>Thoresbie</v>
      </c>
      <c r="P305" s="12" t="str">
        <f>VLOOKUP(Q305,'TEMP Data'!$E:$G,3)&amp;".com"&amp;vlookup($U305,'TEMP Data'!$A:$C,3)</f>
        <v>@hotmail.com.it</v>
      </c>
      <c r="Q305" s="29">
        <f t="shared" si="10"/>
        <v>51</v>
      </c>
      <c r="R305" s="29">
        <f t="shared" si="11"/>
        <v>2</v>
      </c>
      <c r="S305" s="30" t="str">
        <f t="shared" si="12"/>
        <v>Abigail__Thoresbie@hotmail.com.it</v>
      </c>
      <c r="T305" s="12" t="b">
        <f t="shared" si="13"/>
        <v>0</v>
      </c>
      <c r="U305" s="12" t="str">
        <f>vlookup(A305,PersonAccounts!$A:$N,10,false)</f>
        <v>Italy</v>
      </c>
    </row>
    <row r="306">
      <c r="A306" s="6" t="s">
        <v>1355</v>
      </c>
      <c r="B306" s="7" t="str">
        <f>vlookup(F306,'TEMP Data'!$M:$P,mod(G306,4)+1)</f>
        <v>Aiden</v>
      </c>
      <c r="C306" s="7" t="str">
        <f>VLOOKUP(A306 ,PersonAccounts!$A:$N,3)</f>
        <v>Reisenstein</v>
      </c>
      <c r="D306" s="7" t="str">
        <f t="shared" si="1"/>
        <v>Aiden_Reisenstein@hotmail.com.jp</v>
      </c>
      <c r="E306" s="7" t="str">
        <f t="shared" si="2"/>
        <v/>
      </c>
      <c r="F306" s="12" t="str">
        <f>VLOOKUP(A306 ,PersonAccounts!$A:$N,14)</f>
        <v>Aiden</v>
      </c>
      <c r="G306" s="29">
        <f t="shared" si="3"/>
        <v>4</v>
      </c>
      <c r="H306" s="12" t="str">
        <f>vlookup(A306,PersonAccounts!A:D,4)</f>
        <v>Aiden.Reisenstein@mail.com.jp</v>
      </c>
      <c r="I306" s="12" t="str">
        <f t="shared" si="4"/>
        <v>Aiden_</v>
      </c>
      <c r="J306" s="12" t="str">
        <f t="shared" si="5"/>
        <v>Reisenstein</v>
      </c>
      <c r="K306" s="12" t="str">
        <f>VLOOKUP(L306,'TEMP Data'!$E:$G,3)&amp;".com"&amp;vlookup($U306,'TEMP Data'!$A:$C,3)</f>
        <v>@hotmail.com.jp</v>
      </c>
      <c r="L306" s="29">
        <f t="shared" si="6"/>
        <v>7</v>
      </c>
      <c r="M306" s="29">
        <f t="shared" si="7"/>
        <v>66</v>
      </c>
      <c r="N306" s="12" t="str">
        <f t="shared" si="8"/>
        <v>Aiden__</v>
      </c>
      <c r="O306" s="12" t="str">
        <f t="shared" si="9"/>
        <v>Reisenstein</v>
      </c>
      <c r="P306" s="12" t="str">
        <f>VLOOKUP(Q306,'TEMP Data'!$E:$G,3)&amp;".com"&amp;vlookup($U306,'TEMP Data'!$A:$C,3)</f>
        <v>@hotmail.com.jp</v>
      </c>
      <c r="Q306" s="29">
        <f t="shared" si="10"/>
        <v>16</v>
      </c>
      <c r="R306" s="29">
        <f t="shared" si="11"/>
        <v>4</v>
      </c>
      <c r="S306" s="30" t="str">
        <f t="shared" si="12"/>
        <v>Aiden__Reisenstein@hotmail.com.jp</v>
      </c>
      <c r="T306" s="12" t="b">
        <f t="shared" si="13"/>
        <v>0</v>
      </c>
      <c r="U306" s="12" t="str">
        <f>vlookup(A306,PersonAccounts!$A:$N,10,false)</f>
        <v>Japan</v>
      </c>
    </row>
    <row r="307">
      <c r="A307" s="6" t="s">
        <v>1358</v>
      </c>
      <c r="B307" s="7" t="str">
        <f>vlookup(F307,'TEMP Data'!$M:$P,mod(G307,4)+1)</f>
        <v>Ayden</v>
      </c>
      <c r="C307" s="7" t="str">
        <f>VLOOKUP(A307 ,PersonAccounts!$A:$N,3)</f>
        <v>Baumert</v>
      </c>
      <c r="D307" s="7" t="str">
        <f t="shared" si="1"/>
        <v>Ayden.Baumert@mail.com.dk</v>
      </c>
      <c r="E307" s="7" t="str">
        <f t="shared" si="2"/>
        <v>Aiden_Baumert@gmail.com.dk</v>
      </c>
      <c r="F307" s="12" t="str">
        <f>VLOOKUP(A307 ,PersonAccounts!$A:$N,14)</f>
        <v>Aiden</v>
      </c>
      <c r="G307" s="29">
        <f t="shared" si="3"/>
        <v>10</v>
      </c>
      <c r="H307" s="12" t="str">
        <f>vlookup(A307,PersonAccounts!A:D,4)</f>
        <v>Aiden_Baumert@gmail.com.dk</v>
      </c>
      <c r="I307" s="12" t="str">
        <f t="shared" si="4"/>
        <v>Ayden.</v>
      </c>
      <c r="J307" s="12" t="str">
        <f t="shared" si="5"/>
        <v>Baumert</v>
      </c>
      <c r="K307" s="12" t="str">
        <f>VLOOKUP(L307,'TEMP Data'!$E:$G,3)&amp;".com"&amp;vlookup($U307,'TEMP Data'!$A:$C,3)</f>
        <v>@mail.com.dk</v>
      </c>
      <c r="L307" s="29">
        <f t="shared" si="6"/>
        <v>5</v>
      </c>
      <c r="M307" s="29">
        <f t="shared" si="7"/>
        <v>176</v>
      </c>
      <c r="N307" s="12" t="str">
        <f t="shared" si="8"/>
        <v>Ayden._</v>
      </c>
      <c r="O307" s="12" t="str">
        <f t="shared" si="9"/>
        <v>Baumert</v>
      </c>
      <c r="P307" s="12" t="str">
        <f>VLOOKUP(Q307,'TEMP Data'!$E:$G,3)&amp;".com"&amp;vlookup($U307,'TEMP Data'!$A:$C,3)</f>
        <v>@hotmail.com.dk</v>
      </c>
      <c r="Q307" s="29">
        <f t="shared" si="10"/>
        <v>231</v>
      </c>
      <c r="R307" s="29">
        <f t="shared" si="11"/>
        <v>0</v>
      </c>
      <c r="S307" s="30" t="str">
        <f t="shared" si="12"/>
        <v>Ayden._Baumert@hotmail.com.dk</v>
      </c>
      <c r="T307" s="12" t="b">
        <f t="shared" si="13"/>
        <v>0</v>
      </c>
      <c r="U307" s="12" t="str">
        <f>vlookup(A307,PersonAccounts!$A:$N,10,false)</f>
        <v>Denmark</v>
      </c>
    </row>
    <row r="308">
      <c r="A308" s="6" t="s">
        <v>1362</v>
      </c>
      <c r="B308" s="7" t="str">
        <f>vlookup(F308,'TEMP Data'!$M:$P,mod(G308,4)+1)</f>
        <v>Aiden</v>
      </c>
      <c r="C308" s="7" t="str">
        <f>VLOOKUP(A308 ,PersonAccounts!$A:$N,3)</f>
        <v>Penwarden</v>
      </c>
      <c r="D308" s="7" t="str">
        <f t="shared" si="1"/>
        <v>Aiden_Penwarden@gmail.com.de</v>
      </c>
      <c r="E308" s="7" t="str">
        <f t="shared" si="2"/>
        <v>Aiden.Penwarden@mail.com.de</v>
      </c>
      <c r="F308" s="12" t="str">
        <f>VLOOKUP(A308 ,PersonAccounts!$A:$N,14)</f>
        <v>Aiden</v>
      </c>
      <c r="G308" s="29">
        <f t="shared" si="3"/>
        <v>4</v>
      </c>
      <c r="H308" s="12" t="str">
        <f>vlookup(A308,PersonAccounts!A:D,4)</f>
        <v>Aiden.Penwarden@mail.com.de</v>
      </c>
      <c r="I308" s="12" t="str">
        <f t="shared" si="4"/>
        <v>Aiden_</v>
      </c>
      <c r="J308" s="12" t="str">
        <f t="shared" si="5"/>
        <v>Penwarden</v>
      </c>
      <c r="K308" s="12" t="str">
        <f>VLOOKUP(L308,'TEMP Data'!$E:$G,3)&amp;".com"&amp;vlookup($U308,'TEMP Data'!$A:$C,3)</f>
        <v>@gmail.com.de</v>
      </c>
      <c r="L308" s="29">
        <f t="shared" si="6"/>
        <v>8</v>
      </c>
      <c r="M308" s="29">
        <f t="shared" si="7"/>
        <v>41</v>
      </c>
      <c r="N308" s="12" t="str">
        <f t="shared" si="8"/>
        <v>Aiden__</v>
      </c>
      <c r="O308" s="12" t="str">
        <f t="shared" si="9"/>
        <v>Penwarden</v>
      </c>
      <c r="P308" s="12" t="str">
        <f>VLOOKUP(Q308,'TEMP Data'!$E:$G,3)&amp;".com"&amp;vlookup($U308,'TEMP Data'!$A:$C,3)</f>
        <v>@hotmail.com.de</v>
      </c>
      <c r="Q308" s="29">
        <f t="shared" si="10"/>
        <v>209</v>
      </c>
      <c r="R308" s="29">
        <f t="shared" si="11"/>
        <v>1</v>
      </c>
      <c r="S308" s="30" t="str">
        <f t="shared" si="12"/>
        <v>Aiden__Penwarden@hotmail.com.de</v>
      </c>
      <c r="T308" s="12" t="b">
        <f t="shared" si="13"/>
        <v>0</v>
      </c>
      <c r="U308" s="12" t="str">
        <f>vlookup(A308,PersonAccounts!$A:$N,10,false)</f>
        <v>Germany</v>
      </c>
    </row>
    <row r="309">
      <c r="A309" s="6" t="s">
        <v>1365</v>
      </c>
      <c r="B309" s="7" t="str">
        <f>vlookup(F309,'TEMP Data'!$M:$P,mod(G309,4)+1)</f>
        <v>Aiden</v>
      </c>
      <c r="C309" s="7" t="str">
        <f>VLOOKUP(A309 ,PersonAccounts!$A:$N,3)</f>
        <v>Gonsalo</v>
      </c>
      <c r="D309" s="7" t="str">
        <f t="shared" si="1"/>
        <v>AGonsalo37@gmail.com.es</v>
      </c>
      <c r="E309" s="7" t="str">
        <f t="shared" si="2"/>
        <v/>
      </c>
      <c r="F309" s="12" t="str">
        <f>VLOOKUP(A309 ,PersonAccounts!$A:$N,14)</f>
        <v>Aiden</v>
      </c>
      <c r="G309" s="29">
        <f t="shared" si="3"/>
        <v>8</v>
      </c>
      <c r="H309" s="12" t="str">
        <f>vlookup(A309,PersonAccounts!A:D,4)</f>
        <v>AGonsalo161@yahoo.com.es</v>
      </c>
      <c r="I309" s="12" t="str">
        <f t="shared" si="4"/>
        <v>A</v>
      </c>
      <c r="J309" s="12" t="str">
        <f t="shared" si="5"/>
        <v>Gonsalo37</v>
      </c>
      <c r="K309" s="12" t="str">
        <f>VLOOKUP(L309,'TEMP Data'!$E:$G,3)&amp;".com"&amp;vlookup($U309,'TEMP Data'!$A:$C,3)</f>
        <v>@gmail.com.es</v>
      </c>
      <c r="L309" s="29">
        <f t="shared" si="6"/>
        <v>1</v>
      </c>
      <c r="M309" s="29">
        <f t="shared" si="7"/>
        <v>37</v>
      </c>
      <c r="N309" s="12" t="str">
        <f t="shared" si="8"/>
        <v>A_</v>
      </c>
      <c r="O309" s="12" t="str">
        <f t="shared" si="9"/>
        <v>Gonsalo37</v>
      </c>
      <c r="P309" s="12" t="str">
        <f>VLOOKUP(Q309,'TEMP Data'!$E:$G,3)&amp;".com"&amp;vlookup($U309,'TEMP Data'!$A:$C,3)</f>
        <v>@hotmail.com.es</v>
      </c>
      <c r="Q309" s="29">
        <f t="shared" si="10"/>
        <v>162</v>
      </c>
      <c r="R309" s="29">
        <f t="shared" si="11"/>
        <v>1</v>
      </c>
      <c r="S309" s="30" t="str">
        <f t="shared" si="12"/>
        <v>A_Gonsalo37@hotmail.com.es</v>
      </c>
      <c r="T309" s="12" t="b">
        <f t="shared" si="13"/>
        <v>0</v>
      </c>
      <c r="U309" s="12" t="str">
        <f>vlookup(A309,PersonAccounts!$A:$N,10,false)</f>
        <v>Spain</v>
      </c>
    </row>
    <row r="310">
      <c r="A310" s="6" t="s">
        <v>1368</v>
      </c>
      <c r="B310" s="7" t="str">
        <f>vlookup(F310,'TEMP Data'!$M:$P,mod(G310,4)+1)</f>
        <v>Aleksander</v>
      </c>
      <c r="C310" s="7" t="str">
        <f>VLOOKUP(A310 ,PersonAccounts!$A:$N,3)</f>
        <v>Harbert</v>
      </c>
      <c r="D310" s="7" t="str">
        <f t="shared" si="1"/>
        <v>AHarbert5@gmail.com</v>
      </c>
      <c r="E310" s="7" t="str">
        <f t="shared" si="2"/>
        <v/>
      </c>
      <c r="F310" s="12" t="str">
        <f>VLOOKUP(A310 ,PersonAccounts!$A:$N,14)</f>
        <v>Alexander</v>
      </c>
      <c r="G310" s="29">
        <f t="shared" si="3"/>
        <v>9</v>
      </c>
      <c r="H310" s="12" t="str">
        <f>vlookup(A310,PersonAccounts!A:D,4)</f>
        <v>Alexander_Harbert@gmail.com</v>
      </c>
      <c r="I310" s="12" t="str">
        <f t="shared" si="4"/>
        <v>A</v>
      </c>
      <c r="J310" s="12" t="str">
        <f t="shared" si="5"/>
        <v>Harbert5</v>
      </c>
      <c r="K310" s="12" t="str">
        <f>VLOOKUP(L310,'TEMP Data'!$E:$G,3)&amp;".com"&amp;vlookup($U310,'TEMP Data'!$A:$C,3)</f>
        <v>@gmail.com</v>
      </c>
      <c r="L310" s="29">
        <f t="shared" si="6"/>
        <v>1</v>
      </c>
      <c r="M310" s="29">
        <f t="shared" si="7"/>
        <v>5</v>
      </c>
      <c r="N310" s="12" t="str">
        <f t="shared" si="8"/>
        <v>A_</v>
      </c>
      <c r="O310" s="12" t="str">
        <f t="shared" si="9"/>
        <v>Harbert5</v>
      </c>
      <c r="P310" s="12" t="str">
        <f>VLOOKUP(Q310,'TEMP Data'!$E:$G,3)&amp;".com"&amp;vlookup($U310,'TEMP Data'!$A:$C,3)</f>
        <v>@hotmail.com</v>
      </c>
      <c r="Q310" s="29">
        <f t="shared" si="10"/>
        <v>147</v>
      </c>
      <c r="R310" s="29">
        <f t="shared" si="11"/>
        <v>0</v>
      </c>
      <c r="S310" s="30" t="str">
        <f t="shared" si="12"/>
        <v>A_Harbert5@hotmail.com</v>
      </c>
      <c r="T310" s="12" t="b">
        <f t="shared" si="13"/>
        <v>0</v>
      </c>
      <c r="U310" s="12" t="str">
        <f>vlookup(A310,PersonAccounts!$A:$N,10,false)</f>
        <v>United States</v>
      </c>
    </row>
    <row r="311">
      <c r="A311" s="6" t="s">
        <v>1372</v>
      </c>
      <c r="B311" s="7" t="str">
        <f>vlookup(F311,'TEMP Data'!$M:$P,mod(G311,4)+1)</f>
        <v>Alaxander</v>
      </c>
      <c r="C311" s="7" t="str">
        <f>VLOOKUP(A311 ,PersonAccounts!$A:$N,3)</f>
        <v>Sextie</v>
      </c>
      <c r="D311" s="7" t="str">
        <f t="shared" si="1"/>
        <v>Alaxander_Sextie@gmail.com.es</v>
      </c>
      <c r="E311" s="7" t="str">
        <f t="shared" si="2"/>
        <v>Alaxander__Sextie@hotmail.com.es</v>
      </c>
      <c r="F311" s="12" t="str">
        <f>VLOOKUP(A311 ,PersonAccounts!$A:$N,14)</f>
        <v>Alexander</v>
      </c>
      <c r="G311" s="29">
        <f t="shared" si="3"/>
        <v>7</v>
      </c>
      <c r="H311" s="12" t="str">
        <f>vlookup(A311,PersonAccounts!A:D,4)</f>
        <v>ASextie50@yahoo.com.es</v>
      </c>
      <c r="I311" s="12" t="str">
        <f t="shared" si="4"/>
        <v>Alaxander_</v>
      </c>
      <c r="J311" s="12" t="str">
        <f t="shared" si="5"/>
        <v>Sextie</v>
      </c>
      <c r="K311" s="12" t="str">
        <f>VLOOKUP(L311,'TEMP Data'!$E:$G,3)&amp;".com"&amp;vlookup($U311,'TEMP Data'!$A:$C,3)</f>
        <v>@gmail.com.es</v>
      </c>
      <c r="L311" s="29">
        <f t="shared" si="6"/>
        <v>8</v>
      </c>
      <c r="M311" s="29">
        <f t="shared" si="7"/>
        <v>193</v>
      </c>
      <c r="N311" s="12" t="str">
        <f t="shared" si="8"/>
        <v>Alaxander__</v>
      </c>
      <c r="O311" s="12" t="str">
        <f t="shared" si="9"/>
        <v>Sextie</v>
      </c>
      <c r="P311" s="12" t="str">
        <f>VLOOKUP(Q311,'TEMP Data'!$E:$G,3)&amp;".com"&amp;vlookup($U311,'TEMP Data'!$A:$C,3)</f>
        <v>@hotmail.com.es</v>
      </c>
      <c r="Q311" s="29">
        <f t="shared" si="10"/>
        <v>145</v>
      </c>
      <c r="R311" s="29">
        <f t="shared" si="11"/>
        <v>0</v>
      </c>
      <c r="S311" s="30" t="str">
        <f t="shared" si="12"/>
        <v>Alaxander__Sextie@hotmail.com.es</v>
      </c>
      <c r="T311" s="12" t="b">
        <f t="shared" si="13"/>
        <v>1</v>
      </c>
      <c r="U311" s="12" t="str">
        <f>vlookup(A311,PersonAccounts!$A:$N,10,false)</f>
        <v>Spain</v>
      </c>
    </row>
    <row r="312">
      <c r="A312" s="6" t="s">
        <v>1376</v>
      </c>
      <c r="B312" s="7" t="str">
        <f>vlookup(F312,'TEMP Data'!$M:$P,mod(G312,4)+1)</f>
        <v>Aleksander</v>
      </c>
      <c r="C312" s="7" t="str">
        <f>VLOOKUP(A312 ,PersonAccounts!$A:$N,3)</f>
        <v>Isaq</v>
      </c>
      <c r="D312" s="7" t="str">
        <f t="shared" si="1"/>
        <v>Aleksander.Isaq@mail.com.uk</v>
      </c>
      <c r="E312" s="7" t="str">
        <f t="shared" si="2"/>
        <v/>
      </c>
      <c r="F312" s="12" t="str">
        <f>VLOOKUP(A312 ,PersonAccounts!$A:$N,14)</f>
        <v>Alexander</v>
      </c>
      <c r="G312" s="29">
        <f t="shared" si="3"/>
        <v>5</v>
      </c>
      <c r="H312" s="12" t="str">
        <f>vlookup(A312,PersonAccounts!A:D,4)</f>
        <v>Alexander_Isaq@yahoo.com.uk</v>
      </c>
      <c r="I312" s="12" t="str">
        <f t="shared" si="4"/>
        <v>Aleksander.</v>
      </c>
      <c r="J312" s="12" t="str">
        <f t="shared" si="5"/>
        <v>Isaq</v>
      </c>
      <c r="K312" s="12" t="str">
        <f>VLOOKUP(L312,'TEMP Data'!$E:$G,3)&amp;".com"&amp;vlookup($U312,'TEMP Data'!$A:$C,3)</f>
        <v>@mail.com.uk</v>
      </c>
      <c r="L312" s="29">
        <f t="shared" si="6"/>
        <v>5</v>
      </c>
      <c r="M312" s="29">
        <f t="shared" si="7"/>
        <v>60</v>
      </c>
      <c r="N312" s="12" t="str">
        <f t="shared" si="8"/>
        <v>Aleksander._</v>
      </c>
      <c r="O312" s="12" t="str">
        <f t="shared" si="9"/>
        <v>Isaq</v>
      </c>
      <c r="P312" s="12" t="str">
        <f>VLOOKUP(Q312,'TEMP Data'!$E:$G,3)&amp;".com"&amp;vlookup($U312,'TEMP Data'!$A:$C,3)</f>
        <v>@hotmail.com.uk</v>
      </c>
      <c r="Q312" s="29">
        <f t="shared" si="10"/>
        <v>248</v>
      </c>
      <c r="R312" s="29">
        <f t="shared" si="11"/>
        <v>0</v>
      </c>
      <c r="S312" s="30" t="str">
        <f t="shared" si="12"/>
        <v>Aleksander._Isaq@hotmail.com.uk</v>
      </c>
      <c r="T312" s="12" t="b">
        <f t="shared" si="13"/>
        <v>0</v>
      </c>
      <c r="U312" s="12" t="str">
        <f>vlookup(A312,PersonAccounts!$A:$N,10,false)</f>
        <v>UK</v>
      </c>
    </row>
    <row r="313">
      <c r="A313" s="6" t="s">
        <v>1379</v>
      </c>
      <c r="B313" s="7" t="str">
        <f>vlookup(F313,'TEMP Data'!$M:$P,mod(G313,4)+1)</f>
        <v>Alexzander</v>
      </c>
      <c r="C313" s="7" t="str">
        <f>VLOOKUP(A313 ,PersonAccounts!$A:$N,3)</f>
        <v>Lokier</v>
      </c>
      <c r="D313" s="7" t="str">
        <f t="shared" si="1"/>
        <v>Alexzander_Lokier@aol.com.es</v>
      </c>
      <c r="E313" s="7" t="str">
        <f t="shared" si="2"/>
        <v>Alexzander__Lokier@hotmail.com.es</v>
      </c>
      <c r="F313" s="12" t="str">
        <f>VLOOKUP(A313 ,PersonAccounts!$A:$N,14)</f>
        <v>Alexander</v>
      </c>
      <c r="G313" s="29">
        <f t="shared" si="3"/>
        <v>6</v>
      </c>
      <c r="H313" s="12" t="str">
        <f>vlookup(A313,PersonAccounts!A:D,4)</f>
        <v>ALokier16@yahoo.com.es</v>
      </c>
      <c r="I313" s="12" t="str">
        <f t="shared" si="4"/>
        <v>Alexzander_</v>
      </c>
      <c r="J313" s="12" t="str">
        <f t="shared" si="5"/>
        <v>Lokier</v>
      </c>
      <c r="K313" s="12" t="str">
        <f>VLOOKUP(L313,'TEMP Data'!$E:$G,3)&amp;".com"&amp;vlookup($U313,'TEMP Data'!$A:$C,3)</f>
        <v>@aol.com.es</v>
      </c>
      <c r="L313" s="29">
        <f t="shared" si="6"/>
        <v>6</v>
      </c>
      <c r="M313" s="29">
        <f t="shared" si="7"/>
        <v>50</v>
      </c>
      <c r="N313" s="12" t="str">
        <f t="shared" si="8"/>
        <v>Alexzander__</v>
      </c>
      <c r="O313" s="12" t="str">
        <f t="shared" si="9"/>
        <v>Lokier</v>
      </c>
      <c r="P313" s="12" t="str">
        <f>VLOOKUP(Q313,'TEMP Data'!$E:$G,3)&amp;".com"&amp;vlookup($U313,'TEMP Data'!$A:$C,3)</f>
        <v>@hotmail.com.es</v>
      </c>
      <c r="Q313" s="29">
        <f t="shared" si="10"/>
        <v>70</v>
      </c>
      <c r="R313" s="29">
        <f t="shared" si="11"/>
        <v>1</v>
      </c>
      <c r="S313" s="30" t="str">
        <f t="shared" si="12"/>
        <v>Alexzander__Lokier@hotmail.com.es</v>
      </c>
      <c r="T313" s="12" t="b">
        <f t="shared" si="13"/>
        <v>1</v>
      </c>
      <c r="U313" s="12" t="str">
        <f>vlookup(A313,PersonAccounts!$A:$N,10,false)</f>
        <v>Spain</v>
      </c>
    </row>
    <row r="314">
      <c r="A314" s="6" t="s">
        <v>1383</v>
      </c>
      <c r="B314" s="7" t="str">
        <f>vlookup(F314,'TEMP Data'!$M:$P,mod(G314,4)+1)</f>
        <v>Andrey</v>
      </c>
      <c r="C314" s="7" t="str">
        <f>VLOOKUP(A314 ,PersonAccounts!$A:$N,3)</f>
        <v>Townsend</v>
      </c>
      <c r="D314" s="7" t="str">
        <f t="shared" si="1"/>
        <v>Andrey_Townsend@hotmail.com.sg</v>
      </c>
      <c r="E314" s="7" t="str">
        <f t="shared" si="2"/>
        <v/>
      </c>
      <c r="F314" s="12" t="str">
        <f>VLOOKUP(A314 ,PersonAccounts!$A:$N,14)</f>
        <v>Andrew</v>
      </c>
      <c r="G314" s="29">
        <f t="shared" si="3"/>
        <v>7</v>
      </c>
      <c r="H314" s="12" t="str">
        <f>vlookup(A314,PersonAccounts!A:D,4)</f>
        <v>Andrew_Townsend@aol.com.sg</v>
      </c>
      <c r="I314" s="12" t="str">
        <f t="shared" si="4"/>
        <v>Andrey_</v>
      </c>
      <c r="J314" s="12" t="str">
        <f t="shared" si="5"/>
        <v>Townsend</v>
      </c>
      <c r="K314" s="12" t="str">
        <f>VLOOKUP(L314,'TEMP Data'!$E:$G,3)&amp;".com"&amp;vlookup($U314,'TEMP Data'!$A:$C,3)</f>
        <v>@hotmail.com.sg</v>
      </c>
      <c r="L314" s="29">
        <f t="shared" si="6"/>
        <v>7</v>
      </c>
      <c r="M314" s="29">
        <f t="shared" si="7"/>
        <v>137</v>
      </c>
      <c r="N314" s="12" t="str">
        <f t="shared" si="8"/>
        <v>Andrey__</v>
      </c>
      <c r="O314" s="12" t="str">
        <f t="shared" si="9"/>
        <v>Townsend</v>
      </c>
      <c r="P314" s="12" t="str">
        <f>VLOOKUP(Q314,'TEMP Data'!$E:$G,3)&amp;".com"&amp;vlookup($U314,'TEMP Data'!$A:$C,3)</f>
        <v>@hotmail.com.sg</v>
      </c>
      <c r="Q314" s="29">
        <f t="shared" si="10"/>
        <v>193</v>
      </c>
      <c r="R314" s="29">
        <f t="shared" si="11"/>
        <v>4</v>
      </c>
      <c r="S314" s="30" t="str">
        <f t="shared" si="12"/>
        <v>Andrey__Townsend@hotmail.com.sg</v>
      </c>
      <c r="T314" s="12" t="b">
        <f t="shared" si="13"/>
        <v>0</v>
      </c>
      <c r="U314" s="12" t="str">
        <f>vlookup(A314,PersonAccounts!$A:$N,10,false)</f>
        <v>Singapore</v>
      </c>
    </row>
    <row r="315">
      <c r="A315" s="6" t="s">
        <v>1388</v>
      </c>
      <c r="B315" s="7" t="str">
        <f>vlookup(F315,'TEMP Data'!$M:$P,mod(G315,4)+1)</f>
        <v>Andrew</v>
      </c>
      <c r="C315" s="7" t="str">
        <f>VLOOKUP(A315 ,PersonAccounts!$A:$N,3)</f>
        <v>McVicker</v>
      </c>
      <c r="D315" s="7" t="str">
        <f t="shared" si="1"/>
        <v>AMcVicker7@yahoo.com.cz</v>
      </c>
      <c r="E315" s="7" t="str">
        <f t="shared" si="2"/>
        <v>Andrew.McVicker@mail.com.cz</v>
      </c>
      <c r="F315" s="12" t="str">
        <f>VLOOKUP(A315 ,PersonAccounts!$A:$N,14)</f>
        <v>Andrew</v>
      </c>
      <c r="G315" s="29">
        <f t="shared" si="3"/>
        <v>8</v>
      </c>
      <c r="H315" s="12" t="str">
        <f>vlookup(A315,PersonAccounts!A:D,4)</f>
        <v>Andrew.McVicker@mail.com.cz</v>
      </c>
      <c r="I315" s="12" t="str">
        <f t="shared" si="4"/>
        <v>A</v>
      </c>
      <c r="J315" s="12" t="str">
        <f t="shared" si="5"/>
        <v>McVicker7</v>
      </c>
      <c r="K315" s="12" t="str">
        <f>VLOOKUP(L315,'TEMP Data'!$E:$G,3)&amp;".com"&amp;vlookup($U315,'TEMP Data'!$A:$C,3)</f>
        <v>@yahoo.com.cz</v>
      </c>
      <c r="L315" s="29">
        <f t="shared" si="6"/>
        <v>3</v>
      </c>
      <c r="M315" s="29">
        <f t="shared" si="7"/>
        <v>7</v>
      </c>
      <c r="N315" s="12" t="str">
        <f t="shared" si="8"/>
        <v>A_</v>
      </c>
      <c r="O315" s="12" t="str">
        <f t="shared" si="9"/>
        <v>McVicker7</v>
      </c>
      <c r="P315" s="12" t="str">
        <f>VLOOKUP(Q315,'TEMP Data'!$E:$G,3)&amp;".com"&amp;vlookup($U315,'TEMP Data'!$A:$C,3)</f>
        <v>@hotmail.com.cz</v>
      </c>
      <c r="Q315" s="29">
        <f t="shared" si="10"/>
        <v>225</v>
      </c>
      <c r="R315" s="29">
        <f t="shared" si="11"/>
        <v>0</v>
      </c>
      <c r="S315" s="30" t="str">
        <f t="shared" si="12"/>
        <v>A_McVicker7@hotmail.com.cz</v>
      </c>
      <c r="T315" s="12" t="b">
        <f t="shared" si="13"/>
        <v>0</v>
      </c>
      <c r="U315" s="12" t="str">
        <f>vlookup(A315,PersonAccounts!$A:$N,10,false)</f>
        <v>Czech Republic</v>
      </c>
    </row>
    <row r="316">
      <c r="A316" s="6" t="s">
        <v>1392</v>
      </c>
      <c r="B316" s="7" t="str">
        <f>vlookup(F316,'TEMP Data'!$M:$P,mod(G316,4)+1)</f>
        <v>Andrew</v>
      </c>
      <c r="C316" s="7" t="str">
        <f>VLOOKUP(A316 ,PersonAccounts!$A:$N,3)</f>
        <v>Alekseicik</v>
      </c>
      <c r="D316" s="7" t="str">
        <f t="shared" si="1"/>
        <v>Andrew.Alekseicik@mail.com.ca</v>
      </c>
      <c r="E316" s="7" t="str">
        <f t="shared" si="2"/>
        <v>AAlekseicik160@apple.com.ca</v>
      </c>
      <c r="F316" s="12" t="str">
        <f>VLOOKUP(A316 ,PersonAccounts!$A:$N,14)</f>
        <v>Andrew</v>
      </c>
      <c r="G316" s="29">
        <f t="shared" si="3"/>
        <v>4</v>
      </c>
      <c r="H316" s="12" t="str">
        <f>vlookup(A316,PersonAccounts!A:D,4)</f>
        <v>AAlekseicik160@apple.com.ca</v>
      </c>
      <c r="I316" s="12" t="str">
        <f t="shared" si="4"/>
        <v>Andrew.</v>
      </c>
      <c r="J316" s="12" t="str">
        <f t="shared" si="5"/>
        <v>Alekseicik</v>
      </c>
      <c r="K316" s="12" t="str">
        <f>VLOOKUP(L316,'TEMP Data'!$E:$G,3)&amp;".com"&amp;vlookup($U316,'TEMP Data'!$A:$C,3)</f>
        <v>@mail.com.ca</v>
      </c>
      <c r="L316" s="29">
        <f t="shared" si="6"/>
        <v>5</v>
      </c>
      <c r="M316" s="29">
        <f t="shared" si="7"/>
        <v>85</v>
      </c>
      <c r="N316" s="12" t="str">
        <f t="shared" si="8"/>
        <v>Andrew._</v>
      </c>
      <c r="O316" s="12" t="str">
        <f t="shared" si="9"/>
        <v>Alekseicik</v>
      </c>
      <c r="P316" s="12" t="str">
        <f>VLOOKUP(Q316,'TEMP Data'!$E:$G,3)&amp;".com"&amp;vlookup($U316,'TEMP Data'!$A:$C,3)</f>
        <v>@hotmail.com.ca</v>
      </c>
      <c r="Q316" s="29">
        <f t="shared" si="10"/>
        <v>52</v>
      </c>
      <c r="R316" s="29">
        <f t="shared" si="11"/>
        <v>3</v>
      </c>
      <c r="S316" s="30" t="str">
        <f t="shared" si="12"/>
        <v>Andrew._Alekseicik@hotmail.com.ca</v>
      </c>
      <c r="T316" s="12" t="b">
        <f t="shared" si="13"/>
        <v>0</v>
      </c>
      <c r="U316" s="12" t="str">
        <f>vlookup(A316,PersonAccounts!$A:$N,10,false)</f>
        <v>Canada</v>
      </c>
    </row>
    <row r="317">
      <c r="A317" s="6" t="s">
        <v>1396</v>
      </c>
      <c r="B317" s="7" t="str">
        <f>vlookup(F317,'TEMP Data'!$M:$P,mod(G317,4)+1)</f>
        <v>Andrew</v>
      </c>
      <c r="C317" s="7" t="str">
        <f>VLOOKUP(A317 ,PersonAccounts!$A:$N,3)</f>
        <v>Hitter</v>
      </c>
      <c r="D317" s="7" t="str">
        <f t="shared" si="1"/>
        <v>AHitter150@outlook.com.it</v>
      </c>
      <c r="E317" s="7" t="str">
        <f t="shared" si="2"/>
        <v>A_Hitter150@hotmail.com.it</v>
      </c>
      <c r="F317" s="12" t="str">
        <f>VLOOKUP(A317 ,PersonAccounts!$A:$N,14)</f>
        <v>Andrew</v>
      </c>
      <c r="G317" s="29">
        <f t="shared" si="3"/>
        <v>4</v>
      </c>
      <c r="H317" s="12" t="str">
        <f>vlookup(A317,PersonAccounts!A:D,4)</f>
        <v>AHitter247@outlook.com.it</v>
      </c>
      <c r="I317" s="12" t="str">
        <f t="shared" si="4"/>
        <v>A</v>
      </c>
      <c r="J317" s="12" t="str">
        <f t="shared" si="5"/>
        <v>Hitter150</v>
      </c>
      <c r="K317" s="12" t="str">
        <f>VLOOKUP(L317,'TEMP Data'!$E:$G,3)&amp;".com"&amp;vlookup($U317,'TEMP Data'!$A:$C,3)</f>
        <v>@outlook.com.it</v>
      </c>
      <c r="L317" s="29">
        <f t="shared" si="6"/>
        <v>2</v>
      </c>
      <c r="M317" s="29">
        <f t="shared" si="7"/>
        <v>150</v>
      </c>
      <c r="N317" s="12" t="str">
        <f t="shared" si="8"/>
        <v>A_</v>
      </c>
      <c r="O317" s="12" t="str">
        <f t="shared" si="9"/>
        <v>Hitter150</v>
      </c>
      <c r="P317" s="12" t="str">
        <f>VLOOKUP(Q317,'TEMP Data'!$E:$G,3)&amp;".com"&amp;vlookup($U317,'TEMP Data'!$A:$C,3)</f>
        <v>@hotmail.com.it</v>
      </c>
      <c r="Q317" s="29">
        <f t="shared" si="10"/>
        <v>70</v>
      </c>
      <c r="R317" s="29">
        <f t="shared" si="11"/>
        <v>3</v>
      </c>
      <c r="S317" s="30" t="str">
        <f t="shared" si="12"/>
        <v>A_Hitter150@hotmail.com.it</v>
      </c>
      <c r="T317" s="12" t="b">
        <f t="shared" si="13"/>
        <v>1</v>
      </c>
      <c r="U317" s="12" t="str">
        <f>vlookup(A317,PersonAccounts!$A:$N,10,false)</f>
        <v>Italy</v>
      </c>
    </row>
    <row r="318">
      <c r="A318" s="6" t="s">
        <v>1400</v>
      </c>
      <c r="B318" s="7" t="str">
        <f>vlookup(F318,'TEMP Data'!$M:$P,mod(G318,4)+1)</f>
        <v>Ben</v>
      </c>
      <c r="C318" s="7" t="str">
        <f>VLOOKUP(A318 ,PersonAccounts!$A:$N,3)</f>
        <v>Batistelli</v>
      </c>
      <c r="D318" s="7" t="str">
        <f t="shared" si="1"/>
        <v>Ben.Batistelli@mail.com.de</v>
      </c>
      <c r="E318" s="7" t="str">
        <f t="shared" si="2"/>
        <v/>
      </c>
      <c r="F318" s="12" t="str">
        <f>VLOOKUP(A318 ,PersonAccounts!$A:$N,14)</f>
        <v>Benjamin</v>
      </c>
      <c r="G318" s="29">
        <f t="shared" si="3"/>
        <v>2</v>
      </c>
      <c r="H318" s="12" t="str">
        <f>vlookup(A318,PersonAccounts!A:D,4)</f>
        <v>Benjamin_Batistelli@yahoo.com.de</v>
      </c>
      <c r="I318" s="12" t="str">
        <f t="shared" si="4"/>
        <v>Ben.</v>
      </c>
      <c r="J318" s="12" t="str">
        <f t="shared" si="5"/>
        <v>Batistelli</v>
      </c>
      <c r="K318" s="12" t="str">
        <f>VLOOKUP(L318,'TEMP Data'!$E:$G,3)&amp;".com"&amp;vlookup($U318,'TEMP Data'!$A:$C,3)</f>
        <v>@mail.com.de</v>
      </c>
      <c r="L318" s="29">
        <f t="shared" si="6"/>
        <v>5</v>
      </c>
      <c r="M318" s="29">
        <f t="shared" si="7"/>
        <v>172</v>
      </c>
      <c r="N318" s="12" t="str">
        <f t="shared" si="8"/>
        <v>Ben._</v>
      </c>
      <c r="O318" s="12" t="str">
        <f t="shared" si="9"/>
        <v>Batistelli</v>
      </c>
      <c r="P318" s="12" t="str">
        <f>VLOOKUP(Q318,'TEMP Data'!$E:$G,3)&amp;".com"&amp;vlookup($U318,'TEMP Data'!$A:$C,3)</f>
        <v>@hotmail.com.de</v>
      </c>
      <c r="Q318" s="29">
        <f t="shared" si="10"/>
        <v>79</v>
      </c>
      <c r="R318" s="29">
        <f t="shared" si="11"/>
        <v>2</v>
      </c>
      <c r="S318" s="30" t="str">
        <f t="shared" si="12"/>
        <v>Ben._Batistelli@hotmail.com.de</v>
      </c>
      <c r="T318" s="12" t="b">
        <f t="shared" si="13"/>
        <v>0</v>
      </c>
      <c r="U318" s="12" t="str">
        <f>vlookup(A318,PersonAccounts!$A:$N,10,false)</f>
        <v>Germany</v>
      </c>
    </row>
    <row r="319">
      <c r="A319" s="6" t="s">
        <v>1402</v>
      </c>
      <c r="B319" s="7" t="str">
        <f>vlookup(F319,'TEMP Data'!$M:$P,mod(G319,4)+1)</f>
        <v>Ben</v>
      </c>
      <c r="C319" s="7" t="str">
        <f>VLOOKUP(A319 ,PersonAccounts!$A:$N,3)</f>
        <v>Ruddle</v>
      </c>
      <c r="D319" s="7" t="str">
        <f t="shared" si="1"/>
        <v>BRuddle145@apple.com</v>
      </c>
      <c r="E319" s="7" t="str">
        <f t="shared" si="2"/>
        <v/>
      </c>
      <c r="F319" s="12" t="str">
        <f>VLOOKUP(A319 ,PersonAccounts!$A:$N,14)</f>
        <v>Benjamin</v>
      </c>
      <c r="G319" s="29">
        <f t="shared" si="3"/>
        <v>6</v>
      </c>
      <c r="H319" s="12" t="str">
        <f>vlookup(A319,PersonAccounts!A:D,4)</f>
        <v>Benjamin_Ruddle@hotmail.com</v>
      </c>
      <c r="I319" s="12" t="str">
        <f t="shared" si="4"/>
        <v>B</v>
      </c>
      <c r="J319" s="12" t="str">
        <f t="shared" si="5"/>
        <v>Ruddle145</v>
      </c>
      <c r="K319" s="12" t="str">
        <f>VLOOKUP(L319,'TEMP Data'!$E:$G,3)&amp;".com"&amp;vlookup($U319,'TEMP Data'!$A:$C,3)</f>
        <v>@apple.com</v>
      </c>
      <c r="L319" s="29">
        <f t="shared" si="6"/>
        <v>4</v>
      </c>
      <c r="M319" s="29">
        <f t="shared" si="7"/>
        <v>145</v>
      </c>
      <c r="N319" s="12" t="str">
        <f t="shared" si="8"/>
        <v>B_</v>
      </c>
      <c r="O319" s="12" t="str">
        <f t="shared" si="9"/>
        <v>Ruddle145</v>
      </c>
      <c r="P319" s="12" t="str">
        <f>VLOOKUP(Q319,'TEMP Data'!$E:$G,3)&amp;".com"&amp;vlookup($U319,'TEMP Data'!$A:$C,3)</f>
        <v>@hotmail.com</v>
      </c>
      <c r="Q319" s="29">
        <f t="shared" si="10"/>
        <v>22</v>
      </c>
      <c r="R319" s="29">
        <f t="shared" si="11"/>
        <v>4</v>
      </c>
      <c r="S319" s="30" t="str">
        <f t="shared" si="12"/>
        <v>B_Ruddle145@hotmail.com</v>
      </c>
      <c r="T319" s="12" t="b">
        <f t="shared" si="13"/>
        <v>0</v>
      </c>
      <c r="U319" s="12" t="str">
        <f>vlookup(A319,PersonAccounts!$A:$N,10,false)</f>
        <v>United States</v>
      </c>
    </row>
    <row r="320">
      <c r="A320" s="6" t="s">
        <v>1405</v>
      </c>
      <c r="B320" s="7" t="str">
        <f>vlookup(F320,'TEMP Data'!$M:$P,mod(G320,4)+1)</f>
        <v>Benjamin</v>
      </c>
      <c r="C320" s="7" t="str">
        <f>VLOOKUP(A320 ,PersonAccounts!$A:$N,3)</f>
        <v>Petschel</v>
      </c>
      <c r="D320" s="7" t="str">
        <f t="shared" si="1"/>
        <v>BPetschel194@yahoo.com</v>
      </c>
      <c r="E320" s="7" t="str">
        <f t="shared" si="2"/>
        <v/>
      </c>
      <c r="F320" s="12" t="str">
        <f>VLOOKUP(A320 ,PersonAccounts!$A:$N,14)</f>
        <v>Benjamin</v>
      </c>
      <c r="G320" s="29">
        <f t="shared" si="3"/>
        <v>8</v>
      </c>
      <c r="H320" s="12" t="str">
        <f>vlookup(A320,PersonAccounts!A:D,4)</f>
        <v>Benjamin_Petschel@aol.com</v>
      </c>
      <c r="I320" s="12" t="str">
        <f t="shared" si="4"/>
        <v>B</v>
      </c>
      <c r="J320" s="12" t="str">
        <f t="shared" si="5"/>
        <v>Petschel194</v>
      </c>
      <c r="K320" s="12" t="str">
        <f>VLOOKUP(L320,'TEMP Data'!$E:$G,3)&amp;".com"&amp;vlookup($U320,'TEMP Data'!$A:$C,3)</f>
        <v>@yahoo.com</v>
      </c>
      <c r="L320" s="29">
        <f t="shared" si="6"/>
        <v>3</v>
      </c>
      <c r="M320" s="29">
        <f t="shared" si="7"/>
        <v>194</v>
      </c>
      <c r="N320" s="12" t="str">
        <f t="shared" si="8"/>
        <v>B_</v>
      </c>
      <c r="O320" s="12" t="str">
        <f t="shared" si="9"/>
        <v>Petschel194</v>
      </c>
      <c r="P320" s="12" t="str">
        <f>VLOOKUP(Q320,'TEMP Data'!$E:$G,3)&amp;".com"&amp;vlookup($U320,'TEMP Data'!$A:$C,3)</f>
        <v>@hotmail.com</v>
      </c>
      <c r="Q320" s="29">
        <f t="shared" si="10"/>
        <v>236</v>
      </c>
      <c r="R320" s="29">
        <f t="shared" si="11"/>
        <v>4</v>
      </c>
      <c r="S320" s="30" t="str">
        <f t="shared" si="12"/>
        <v>B_Petschel194@hotmail.com</v>
      </c>
      <c r="T320" s="12" t="b">
        <f t="shared" si="13"/>
        <v>0</v>
      </c>
      <c r="U320" s="12" t="str">
        <f>vlookup(A320,PersonAccounts!$A:$N,10,false)</f>
        <v>United States</v>
      </c>
    </row>
    <row r="321">
      <c r="A321" s="6" t="s">
        <v>1408</v>
      </c>
      <c r="B321" s="7" t="str">
        <f>vlookup(F321,'TEMP Data'!$M:$P,mod(G321,4)+1)</f>
        <v>Benjamen</v>
      </c>
      <c r="C321" s="7" t="str">
        <f>VLOOKUP(A321 ,PersonAccounts!$A:$N,3)</f>
        <v>Exposito</v>
      </c>
      <c r="D321" s="7" t="str">
        <f t="shared" si="1"/>
        <v>BExposito53@gmail.com</v>
      </c>
      <c r="E321" s="7" t="str">
        <f t="shared" si="2"/>
        <v>B_Exposito53@hotmail.com</v>
      </c>
      <c r="F321" s="12" t="str">
        <f>VLOOKUP(A321 ,PersonAccounts!$A:$N,14)</f>
        <v>Benjamin</v>
      </c>
      <c r="G321" s="29">
        <f t="shared" si="3"/>
        <v>9</v>
      </c>
      <c r="H321" s="12" t="str">
        <f>vlookup(A321,PersonAccounts!A:D,4)</f>
        <v>BExposito207@outlook.com</v>
      </c>
      <c r="I321" s="12" t="str">
        <f t="shared" si="4"/>
        <v>B</v>
      </c>
      <c r="J321" s="12" t="str">
        <f t="shared" si="5"/>
        <v>Exposito53</v>
      </c>
      <c r="K321" s="12" t="str">
        <f>VLOOKUP(L321,'TEMP Data'!$E:$G,3)&amp;".com"&amp;vlookup($U321,'TEMP Data'!$A:$C,3)</f>
        <v>@gmail.com</v>
      </c>
      <c r="L321" s="29">
        <f t="shared" si="6"/>
        <v>1</v>
      </c>
      <c r="M321" s="29">
        <f t="shared" si="7"/>
        <v>53</v>
      </c>
      <c r="N321" s="12" t="str">
        <f t="shared" si="8"/>
        <v>B_</v>
      </c>
      <c r="O321" s="12" t="str">
        <f t="shared" si="9"/>
        <v>Exposito53</v>
      </c>
      <c r="P321" s="12" t="str">
        <f>VLOOKUP(Q321,'TEMP Data'!$E:$G,3)&amp;".com"&amp;vlookup($U321,'TEMP Data'!$A:$C,3)</f>
        <v>@hotmail.com</v>
      </c>
      <c r="Q321" s="29">
        <f t="shared" si="10"/>
        <v>13</v>
      </c>
      <c r="R321" s="29">
        <f t="shared" si="11"/>
        <v>0</v>
      </c>
      <c r="S321" s="30" t="str">
        <f t="shared" si="12"/>
        <v>B_Exposito53@hotmail.com</v>
      </c>
      <c r="T321" s="12" t="b">
        <f t="shared" si="13"/>
        <v>1</v>
      </c>
      <c r="U321" s="12" t="str">
        <f>vlookup(A321,PersonAccounts!$A:$N,10,false)</f>
        <v>United States</v>
      </c>
    </row>
    <row r="322">
      <c r="A322" s="6" t="s">
        <v>1412</v>
      </c>
      <c r="B322" s="7" t="str">
        <f>vlookup(F322,'TEMP Data'!$M:$P,mod(G322,4)+1)</f>
        <v>Cloe</v>
      </c>
      <c r="C322" s="7" t="str">
        <f>VLOOKUP(A322 ,PersonAccounts!$A:$N,3)</f>
        <v>Dederick</v>
      </c>
      <c r="D322" s="7" t="str">
        <f t="shared" si="1"/>
        <v>CDederick87@apple.com.fr</v>
      </c>
      <c r="E322" s="7" t="str">
        <f t="shared" si="2"/>
        <v/>
      </c>
      <c r="F322" s="12" t="str">
        <f>VLOOKUP(A322 ,PersonAccounts!$A:$N,14)</f>
        <v>Chloe</v>
      </c>
      <c r="G322" s="29">
        <f t="shared" si="3"/>
        <v>10</v>
      </c>
      <c r="H322" s="12" t="str">
        <f>vlookup(A322,PersonAccounts!A:D,4)</f>
        <v>Chloe_Dederick@hotmail.com.fr</v>
      </c>
      <c r="I322" s="12" t="str">
        <f t="shared" si="4"/>
        <v>C</v>
      </c>
      <c r="J322" s="12" t="str">
        <f t="shared" si="5"/>
        <v>Dederick87</v>
      </c>
      <c r="K322" s="12" t="str">
        <f>VLOOKUP(L322,'TEMP Data'!$E:$G,3)&amp;".com"&amp;vlookup($U322,'TEMP Data'!$A:$C,3)</f>
        <v>@apple.com.fr</v>
      </c>
      <c r="L322" s="29">
        <f t="shared" si="6"/>
        <v>4</v>
      </c>
      <c r="M322" s="29">
        <f t="shared" si="7"/>
        <v>87</v>
      </c>
      <c r="N322" s="12" t="str">
        <f t="shared" si="8"/>
        <v>C_</v>
      </c>
      <c r="O322" s="12" t="str">
        <f t="shared" si="9"/>
        <v>Dederick87</v>
      </c>
      <c r="P322" s="12" t="str">
        <f>VLOOKUP(Q322,'TEMP Data'!$E:$G,3)&amp;".com"&amp;vlookup($U322,'TEMP Data'!$A:$C,3)</f>
        <v>@hotmail.com.fr</v>
      </c>
      <c r="Q322" s="29">
        <f t="shared" si="10"/>
        <v>27</v>
      </c>
      <c r="R322" s="29">
        <f t="shared" si="11"/>
        <v>3</v>
      </c>
      <c r="S322" s="30" t="str">
        <f t="shared" si="12"/>
        <v>C_Dederick87@hotmail.com.fr</v>
      </c>
      <c r="T322" s="12" t="b">
        <f t="shared" si="13"/>
        <v>0</v>
      </c>
      <c r="U322" s="12" t="str">
        <f>vlookup(A322,PersonAccounts!$A:$N,10,false)</f>
        <v>France</v>
      </c>
    </row>
    <row r="323">
      <c r="A323" s="6" t="s">
        <v>1416</v>
      </c>
      <c r="B323" s="7" t="str">
        <f>vlookup(F323,'TEMP Data'!$M:$P,mod(G323,4)+1)</f>
        <v>Cloe</v>
      </c>
      <c r="C323" s="7" t="str">
        <f>VLOOKUP(A323 ,PersonAccounts!$A:$N,3)</f>
        <v>Docherty</v>
      </c>
      <c r="D323" s="7" t="str">
        <f t="shared" si="1"/>
        <v>Cloe_Docherty@hotmail.com</v>
      </c>
      <c r="E323" s="7" t="str">
        <f t="shared" si="2"/>
        <v>Chloe_Docherty@yahoo.com</v>
      </c>
      <c r="F323" s="12" t="str">
        <f>VLOOKUP(A323 ,PersonAccounts!$A:$N,14)</f>
        <v>Chloe</v>
      </c>
      <c r="G323" s="29">
        <f t="shared" si="3"/>
        <v>6</v>
      </c>
      <c r="H323" s="12" t="str">
        <f>vlookup(A323,PersonAccounts!A:D,4)</f>
        <v>Chloe_Docherty@yahoo.com</v>
      </c>
      <c r="I323" s="12" t="str">
        <f t="shared" si="4"/>
        <v>Cloe_</v>
      </c>
      <c r="J323" s="12" t="str">
        <f t="shared" si="5"/>
        <v>Docherty</v>
      </c>
      <c r="K323" s="12" t="str">
        <f>VLOOKUP(L323,'TEMP Data'!$E:$G,3)&amp;".com"&amp;vlookup($U323,'TEMP Data'!$A:$C,3)</f>
        <v>@hotmail.com</v>
      </c>
      <c r="L323" s="29">
        <f t="shared" si="6"/>
        <v>7</v>
      </c>
      <c r="M323" s="29">
        <f t="shared" si="7"/>
        <v>166</v>
      </c>
      <c r="N323" s="12" t="str">
        <f t="shared" si="8"/>
        <v>Cloe__</v>
      </c>
      <c r="O323" s="12" t="str">
        <f t="shared" si="9"/>
        <v>Docherty</v>
      </c>
      <c r="P323" s="12" t="str">
        <f>VLOOKUP(Q323,'TEMP Data'!$E:$G,3)&amp;".com"&amp;vlookup($U323,'TEMP Data'!$A:$C,3)</f>
        <v>@hotmail.com</v>
      </c>
      <c r="Q323" s="29">
        <f t="shared" si="10"/>
        <v>236</v>
      </c>
      <c r="R323" s="29">
        <f t="shared" si="11"/>
        <v>2</v>
      </c>
      <c r="S323" s="30" t="str">
        <f t="shared" si="12"/>
        <v>Cloe__Docherty@hotmail.com</v>
      </c>
      <c r="T323" s="12" t="b">
        <f t="shared" si="13"/>
        <v>0</v>
      </c>
      <c r="U323" s="12" t="str">
        <f>vlookup(A323,PersonAccounts!$A:$N,10,false)</f>
        <v>USA</v>
      </c>
    </row>
    <row r="324">
      <c r="A324" s="6" t="s">
        <v>1419</v>
      </c>
      <c r="B324" s="7" t="str">
        <f>vlookup(F324,'TEMP Data'!$M:$P,mod(G324,4)+1)</f>
        <v>Chloe</v>
      </c>
      <c r="C324" s="7" t="str">
        <f>VLOOKUP(A324 ,PersonAccounts!$A:$N,3)</f>
        <v>Klaff</v>
      </c>
      <c r="D324" s="7" t="str">
        <f t="shared" si="1"/>
        <v>CKlaff138@gmail.com.es</v>
      </c>
      <c r="E324" s="7" t="str">
        <f t="shared" si="2"/>
        <v/>
      </c>
      <c r="F324" s="12" t="str">
        <f>VLOOKUP(A324 ,PersonAccounts!$A:$N,14)</f>
        <v>Chloe</v>
      </c>
      <c r="G324" s="29">
        <f t="shared" si="3"/>
        <v>8</v>
      </c>
      <c r="H324" s="12" t="str">
        <f>vlookup(A324,PersonAccounts!A:D,4)</f>
        <v>Chloe_Klaff@gmail.com.es</v>
      </c>
      <c r="I324" s="12" t="str">
        <f t="shared" si="4"/>
        <v>C</v>
      </c>
      <c r="J324" s="12" t="str">
        <f t="shared" si="5"/>
        <v>Klaff138</v>
      </c>
      <c r="K324" s="12" t="str">
        <f>VLOOKUP(L324,'TEMP Data'!$E:$G,3)&amp;".com"&amp;vlookup($U324,'TEMP Data'!$A:$C,3)</f>
        <v>@gmail.com.es</v>
      </c>
      <c r="L324" s="29">
        <f t="shared" si="6"/>
        <v>1</v>
      </c>
      <c r="M324" s="29">
        <f t="shared" si="7"/>
        <v>138</v>
      </c>
      <c r="N324" s="12" t="str">
        <f t="shared" si="8"/>
        <v>C_</v>
      </c>
      <c r="O324" s="12" t="str">
        <f t="shared" si="9"/>
        <v>Klaff138</v>
      </c>
      <c r="P324" s="12" t="str">
        <f>VLOOKUP(Q324,'TEMP Data'!$E:$G,3)&amp;".com"&amp;vlookup($U324,'TEMP Data'!$A:$C,3)</f>
        <v>@hotmail.com.es</v>
      </c>
      <c r="Q324" s="29">
        <f t="shared" si="10"/>
        <v>193</v>
      </c>
      <c r="R324" s="29">
        <f t="shared" si="11"/>
        <v>3</v>
      </c>
      <c r="S324" s="30" t="str">
        <f t="shared" si="12"/>
        <v>C_Klaff138@hotmail.com.es</v>
      </c>
      <c r="T324" s="12" t="b">
        <f t="shared" si="13"/>
        <v>0</v>
      </c>
      <c r="U324" s="12" t="str">
        <f>vlookup(A324,PersonAccounts!$A:$N,10,false)</f>
        <v>Spain</v>
      </c>
    </row>
    <row r="325">
      <c r="A325" s="6" t="s">
        <v>1423</v>
      </c>
      <c r="B325" s="7" t="str">
        <f>vlookup(F325,'TEMP Data'!$M:$P,mod(G325,4)+1)</f>
        <v>Cloe</v>
      </c>
      <c r="C325" s="7" t="str">
        <f>VLOOKUP(A325 ,PersonAccounts!$A:$N,3)</f>
        <v>Wornum</v>
      </c>
      <c r="D325" s="7" t="str">
        <f t="shared" si="1"/>
        <v>Cloe_Wornum@aol.com.pt</v>
      </c>
      <c r="E325" s="7" t="str">
        <f t="shared" si="2"/>
        <v>CWornum199@apple.com.pt</v>
      </c>
      <c r="F325" s="12" t="str">
        <f>VLOOKUP(A325 ,PersonAccounts!$A:$N,14)</f>
        <v>Chloe</v>
      </c>
      <c r="G325" s="29">
        <f t="shared" si="3"/>
        <v>6</v>
      </c>
      <c r="H325" s="12" t="str">
        <f>vlookup(A325,PersonAccounts!A:D,4)</f>
        <v>CWornum199@apple.com.pt</v>
      </c>
      <c r="I325" s="12" t="str">
        <f t="shared" si="4"/>
        <v>Cloe_</v>
      </c>
      <c r="J325" s="12" t="str">
        <f t="shared" si="5"/>
        <v>Wornum</v>
      </c>
      <c r="K325" s="12" t="str">
        <f>VLOOKUP(L325,'TEMP Data'!$E:$G,3)&amp;".com"&amp;vlookup($U325,'TEMP Data'!$A:$C,3)</f>
        <v>@aol.com.pt</v>
      </c>
      <c r="L325" s="29">
        <f t="shared" si="6"/>
        <v>6</v>
      </c>
      <c r="M325" s="29">
        <f t="shared" si="7"/>
        <v>83</v>
      </c>
      <c r="N325" s="12" t="str">
        <f t="shared" si="8"/>
        <v>Cloe__</v>
      </c>
      <c r="O325" s="12" t="str">
        <f t="shared" si="9"/>
        <v>Wornum</v>
      </c>
      <c r="P325" s="12" t="str">
        <f>VLOOKUP(Q325,'TEMP Data'!$E:$G,3)&amp;".com"&amp;vlookup($U325,'TEMP Data'!$A:$C,3)</f>
        <v>@hotmail.com.pt</v>
      </c>
      <c r="Q325" s="29">
        <f t="shared" si="10"/>
        <v>103</v>
      </c>
      <c r="R325" s="29">
        <f t="shared" si="11"/>
        <v>4</v>
      </c>
      <c r="S325" s="30" t="str">
        <f t="shared" si="12"/>
        <v>Cloe__Wornum@hotmail.com.pt</v>
      </c>
      <c r="T325" s="12" t="b">
        <f t="shared" si="13"/>
        <v>0</v>
      </c>
      <c r="U325" s="12" t="str">
        <f>vlookup(A325,PersonAccounts!$A:$N,10,false)</f>
        <v>Portugal</v>
      </c>
    </row>
    <row r="326">
      <c r="A326" s="6" t="s">
        <v>1427</v>
      </c>
      <c r="B326" s="7" t="str">
        <f>vlookup(F326,'TEMP Data'!$M:$P,mod(G326,4)+1)</f>
        <v>Kristopher</v>
      </c>
      <c r="C326" s="7" t="str">
        <f>VLOOKUP(A326 ,PersonAccounts!$A:$N,3)</f>
        <v>Knapper</v>
      </c>
      <c r="D326" s="7" t="str">
        <f t="shared" si="1"/>
        <v>KKnapper182@yahoo.com</v>
      </c>
      <c r="E326" s="7" t="str">
        <f t="shared" si="2"/>
        <v>KKnapper1824@gmail.com</v>
      </c>
      <c r="F326" s="12" t="str">
        <f>VLOOKUP(A326 ,PersonAccounts!$A:$N,14)</f>
        <v>Christopher</v>
      </c>
      <c r="G326" s="29">
        <f t="shared" si="3"/>
        <v>1</v>
      </c>
      <c r="H326" s="12" t="str">
        <f>vlookup(A326,PersonAccounts!A:D,4)</f>
        <v>Christopher.Knapper@mail.com</v>
      </c>
      <c r="I326" s="12" t="str">
        <f t="shared" si="4"/>
        <v>K</v>
      </c>
      <c r="J326" s="12" t="str">
        <f t="shared" si="5"/>
        <v>Knapper182</v>
      </c>
      <c r="K326" s="12" t="str">
        <f>VLOOKUP(L326,'TEMP Data'!$E:$G,3)&amp;".com"&amp;vlookup($U326,'TEMP Data'!$A:$C,3)</f>
        <v>@yahoo.com</v>
      </c>
      <c r="L326" s="29">
        <f t="shared" si="6"/>
        <v>3</v>
      </c>
      <c r="M326" s="29">
        <f t="shared" si="7"/>
        <v>182</v>
      </c>
      <c r="N326" s="12" t="str">
        <f t="shared" si="8"/>
        <v>K</v>
      </c>
      <c r="O326" s="12" t="str">
        <f t="shared" si="9"/>
        <v>Knapper1824</v>
      </c>
      <c r="P326" s="12" t="str">
        <f>VLOOKUP(Q326,'TEMP Data'!$E:$G,3)&amp;".com"&amp;vlookup($U326,'TEMP Data'!$A:$C,3)</f>
        <v>@gmail.com</v>
      </c>
      <c r="Q326" s="29">
        <f t="shared" si="10"/>
        <v>1</v>
      </c>
      <c r="R326" s="29">
        <f t="shared" si="11"/>
        <v>4</v>
      </c>
      <c r="S326" s="30" t="str">
        <f t="shared" si="12"/>
        <v>KKnapper1824@gmail.com</v>
      </c>
      <c r="T326" s="12" t="b">
        <f t="shared" si="13"/>
        <v>1</v>
      </c>
      <c r="U326" s="12" t="str">
        <f>vlookup(A326,PersonAccounts!$A:$N,10,false)</f>
        <v>USA</v>
      </c>
    </row>
    <row r="327">
      <c r="A327" s="6" t="s">
        <v>1431</v>
      </c>
      <c r="B327" s="7" t="str">
        <f>vlookup(F327,'TEMP Data'!$M:$P,mod(G327,4)+1)</f>
        <v>Christophe</v>
      </c>
      <c r="C327" s="7" t="str">
        <f>VLOOKUP(A327 ,PersonAccounts!$A:$N,3)</f>
        <v>Chiechio</v>
      </c>
      <c r="D327" s="7" t="str">
        <f t="shared" si="1"/>
        <v>CChiechio101@yahoo.com</v>
      </c>
      <c r="E327" s="7" t="str">
        <f t="shared" si="2"/>
        <v>CChiechio169@gmail.com</v>
      </c>
      <c r="F327" s="12" t="str">
        <f>VLOOKUP(A327 ,PersonAccounts!$A:$N,14)</f>
        <v>Christopher</v>
      </c>
      <c r="G327" s="29">
        <f t="shared" si="3"/>
        <v>6</v>
      </c>
      <c r="H327" s="12" t="str">
        <f>vlookup(A327,PersonAccounts!A:D,4)</f>
        <v>CChiechio169@gmail.com</v>
      </c>
      <c r="I327" s="12" t="str">
        <f t="shared" si="4"/>
        <v>C</v>
      </c>
      <c r="J327" s="12" t="str">
        <f t="shared" si="5"/>
        <v>Chiechio101</v>
      </c>
      <c r="K327" s="12" t="str">
        <f>VLOOKUP(L327,'TEMP Data'!$E:$G,3)&amp;".com"&amp;vlookup($U327,'TEMP Data'!$A:$C,3)</f>
        <v>@yahoo.com</v>
      </c>
      <c r="L327" s="29">
        <f t="shared" si="6"/>
        <v>3</v>
      </c>
      <c r="M327" s="29">
        <f t="shared" si="7"/>
        <v>101</v>
      </c>
      <c r="N327" s="12" t="str">
        <f t="shared" si="8"/>
        <v>C_</v>
      </c>
      <c r="O327" s="12" t="str">
        <f t="shared" si="9"/>
        <v>Chiechio101</v>
      </c>
      <c r="P327" s="12" t="str">
        <f>VLOOKUP(Q327,'TEMP Data'!$E:$G,3)&amp;".com"&amp;vlookup($U327,'TEMP Data'!$A:$C,3)</f>
        <v>@hotmail.com</v>
      </c>
      <c r="Q327" s="29">
        <f t="shared" si="10"/>
        <v>57</v>
      </c>
      <c r="R327" s="29">
        <f t="shared" si="11"/>
        <v>1</v>
      </c>
      <c r="S327" s="30" t="str">
        <f t="shared" si="12"/>
        <v>C_Chiechio101@hotmail.com</v>
      </c>
      <c r="T327" s="12" t="b">
        <f t="shared" si="13"/>
        <v>0</v>
      </c>
      <c r="U327" s="12" t="str">
        <f>vlookup(A327,PersonAccounts!$A:$N,10,false)</f>
        <v>United States</v>
      </c>
    </row>
    <row r="328">
      <c r="A328" s="6" t="s">
        <v>1433</v>
      </c>
      <c r="B328" s="7" t="str">
        <f>vlookup(F328,'TEMP Data'!$M:$P,mod(G328,4)+1)</f>
        <v>Krystoffer</v>
      </c>
      <c r="C328" s="7" t="str">
        <f>VLOOKUP(A328 ,PersonAccounts!$A:$N,3)</f>
        <v>Arnaudon</v>
      </c>
      <c r="D328" s="7" t="str">
        <f t="shared" si="1"/>
        <v>KArnaudon71@yahoo.com.mx</v>
      </c>
      <c r="E328" s="7" t="str">
        <f t="shared" si="2"/>
        <v/>
      </c>
      <c r="F328" s="12" t="str">
        <f>VLOOKUP(A328 ,PersonAccounts!$A:$N,14)</f>
        <v>Christopher</v>
      </c>
      <c r="G328" s="29">
        <f t="shared" si="3"/>
        <v>3</v>
      </c>
      <c r="H328" s="12" t="str">
        <f>vlookup(A328,PersonAccounts!A:D,4)</f>
        <v>Christopher_Arnaudon@yahoo.com.mx</v>
      </c>
      <c r="I328" s="12" t="str">
        <f t="shared" si="4"/>
        <v>K</v>
      </c>
      <c r="J328" s="12" t="str">
        <f t="shared" si="5"/>
        <v>Arnaudon71</v>
      </c>
      <c r="K328" s="12" t="str">
        <f>VLOOKUP(L328,'TEMP Data'!$E:$G,3)&amp;".com"&amp;vlookup($U328,'TEMP Data'!$A:$C,3)</f>
        <v>@yahoo.com.mx</v>
      </c>
      <c r="L328" s="29">
        <f t="shared" si="6"/>
        <v>3</v>
      </c>
      <c r="M328" s="29">
        <f t="shared" si="7"/>
        <v>71</v>
      </c>
      <c r="N328" s="12" t="str">
        <f t="shared" si="8"/>
        <v>K_</v>
      </c>
      <c r="O328" s="12" t="str">
        <f t="shared" si="9"/>
        <v>Arnaudon71</v>
      </c>
      <c r="P328" s="12" t="str">
        <f>VLOOKUP(Q328,'TEMP Data'!$E:$G,3)&amp;".com"&amp;vlookup($U328,'TEMP Data'!$A:$C,3)</f>
        <v>@hotmail.com.mx</v>
      </c>
      <c r="Q328" s="29">
        <f t="shared" si="10"/>
        <v>186</v>
      </c>
      <c r="R328" s="29">
        <f t="shared" si="11"/>
        <v>0</v>
      </c>
      <c r="S328" s="30" t="str">
        <f t="shared" si="12"/>
        <v>K_Arnaudon71@hotmail.com.mx</v>
      </c>
      <c r="T328" s="12" t="b">
        <f t="shared" si="13"/>
        <v>0</v>
      </c>
      <c r="U328" s="12" t="str">
        <f>vlookup(A328,PersonAccounts!$A:$N,10,false)</f>
        <v>Mexico</v>
      </c>
    </row>
    <row r="329">
      <c r="A329" s="6" t="s">
        <v>1437</v>
      </c>
      <c r="B329" s="7" t="str">
        <f>vlookup(F329,'TEMP Data'!$M:$P,mod(G329,4)+1)</f>
        <v>Kristopher</v>
      </c>
      <c r="C329" s="7" t="str">
        <f>VLOOKUP(A329 ,PersonAccounts!$A:$N,3)</f>
        <v>Flude</v>
      </c>
      <c r="D329" s="7" t="str">
        <f t="shared" si="1"/>
        <v>KFlude194@gmail.com</v>
      </c>
      <c r="E329" s="7" t="str">
        <f t="shared" si="2"/>
        <v>Christopher_Flude@aol.com</v>
      </c>
      <c r="F329" s="12" t="str">
        <f>VLOOKUP(A329 ,PersonAccounts!$A:$N,14)</f>
        <v>Christopher</v>
      </c>
      <c r="G329" s="29">
        <f t="shared" si="3"/>
        <v>9</v>
      </c>
      <c r="H329" s="12" t="str">
        <f>vlookup(A329,PersonAccounts!A:D,4)</f>
        <v>Christopher_Flude@aol.com</v>
      </c>
      <c r="I329" s="12" t="str">
        <f t="shared" si="4"/>
        <v>K</v>
      </c>
      <c r="J329" s="12" t="str">
        <f t="shared" si="5"/>
        <v>Flude194</v>
      </c>
      <c r="K329" s="12" t="str">
        <f>VLOOKUP(L329,'TEMP Data'!$E:$G,3)&amp;".com"&amp;vlookup($U329,'TEMP Data'!$A:$C,3)</f>
        <v>@gmail.com</v>
      </c>
      <c r="L329" s="29">
        <f t="shared" si="6"/>
        <v>1</v>
      </c>
      <c r="M329" s="29">
        <f t="shared" si="7"/>
        <v>194</v>
      </c>
      <c r="N329" s="12" t="str">
        <f t="shared" si="8"/>
        <v>K_</v>
      </c>
      <c r="O329" s="12" t="str">
        <f t="shared" si="9"/>
        <v>Flude194</v>
      </c>
      <c r="P329" s="12" t="str">
        <f>VLOOKUP(Q329,'TEMP Data'!$E:$G,3)&amp;".com"&amp;vlookup($U329,'TEMP Data'!$A:$C,3)</f>
        <v>@hotmail.com</v>
      </c>
      <c r="Q329" s="29">
        <f t="shared" si="10"/>
        <v>191</v>
      </c>
      <c r="R329" s="29">
        <f t="shared" si="11"/>
        <v>0</v>
      </c>
      <c r="S329" s="30" t="str">
        <f t="shared" si="12"/>
        <v>K_Flude194@hotmail.com</v>
      </c>
      <c r="T329" s="12" t="b">
        <f t="shared" si="13"/>
        <v>0</v>
      </c>
      <c r="U329" s="12" t="str">
        <f>vlookup(A329,PersonAccounts!$A:$N,10,false)</f>
        <v>United States</v>
      </c>
    </row>
    <row r="330">
      <c r="A330" s="6" t="s">
        <v>1441</v>
      </c>
      <c r="B330" s="7" t="str">
        <f>vlookup(F330,'TEMP Data'!$M:$P,mod(G330,4)+1)</f>
        <v>Danial</v>
      </c>
      <c r="C330" s="7" t="str">
        <f>VLOOKUP(A330 ,PersonAccounts!$A:$N,3)</f>
        <v>Bartell</v>
      </c>
      <c r="D330" s="7" t="str">
        <f t="shared" si="1"/>
        <v>Danial.Bartell@mail.com.uk</v>
      </c>
      <c r="E330" s="7" t="str">
        <f t="shared" si="2"/>
        <v>DBartell52@outlook.com.uk</v>
      </c>
      <c r="F330" s="12" t="str">
        <f>VLOOKUP(A330 ,PersonAccounts!$A:$N,14)</f>
        <v>Daniel</v>
      </c>
      <c r="G330" s="29">
        <f t="shared" si="3"/>
        <v>1</v>
      </c>
      <c r="H330" s="12" t="str">
        <f>vlookup(A330,PersonAccounts!A:D,4)</f>
        <v>DBartell52@outlook.com.uk</v>
      </c>
      <c r="I330" s="12" t="str">
        <f t="shared" si="4"/>
        <v>Danial.</v>
      </c>
      <c r="J330" s="12" t="str">
        <f t="shared" si="5"/>
        <v>Bartell</v>
      </c>
      <c r="K330" s="12" t="str">
        <f>VLOOKUP(L330,'TEMP Data'!$E:$G,3)&amp;".com"&amp;vlookup($U330,'TEMP Data'!$A:$C,3)</f>
        <v>@mail.com.uk</v>
      </c>
      <c r="L330" s="29">
        <f t="shared" si="6"/>
        <v>5</v>
      </c>
      <c r="M330" s="29">
        <f t="shared" si="7"/>
        <v>165</v>
      </c>
      <c r="N330" s="12" t="str">
        <f t="shared" si="8"/>
        <v>Danial._</v>
      </c>
      <c r="O330" s="12" t="str">
        <f t="shared" si="9"/>
        <v>Bartell</v>
      </c>
      <c r="P330" s="12" t="str">
        <f>VLOOKUP(Q330,'TEMP Data'!$E:$G,3)&amp;".com"&amp;vlookup($U330,'TEMP Data'!$A:$C,3)</f>
        <v>@hotmail.com.uk</v>
      </c>
      <c r="Q330" s="29">
        <f t="shared" si="10"/>
        <v>242</v>
      </c>
      <c r="R330" s="29">
        <f t="shared" si="11"/>
        <v>1</v>
      </c>
      <c r="S330" s="30" t="str">
        <f t="shared" si="12"/>
        <v>Danial._Bartell@hotmail.com.uk</v>
      </c>
      <c r="T330" s="12" t="b">
        <f t="shared" si="13"/>
        <v>0</v>
      </c>
      <c r="U330" s="12" t="str">
        <f>vlookup(A330,PersonAccounts!$A:$N,10,false)</f>
        <v>UK</v>
      </c>
    </row>
    <row r="331">
      <c r="A331" s="6" t="s">
        <v>1445</v>
      </c>
      <c r="B331" s="7" t="str">
        <f>vlookup(F331,'TEMP Data'!$M:$P,mod(G331,4)+1)</f>
        <v>Dan</v>
      </c>
      <c r="C331" s="7" t="str">
        <f>VLOOKUP(A331 ,PersonAccounts!$A:$N,3)</f>
        <v>Fitzgerald</v>
      </c>
      <c r="D331" s="7" t="str">
        <f t="shared" si="1"/>
        <v>Dan_Fitzgerald@hotmail.com.pt</v>
      </c>
      <c r="E331" s="7" t="str">
        <f t="shared" si="2"/>
        <v>DFitzgerald97@gmail.com.pt</v>
      </c>
      <c r="F331" s="12" t="str">
        <f>VLOOKUP(A331 ,PersonAccounts!$A:$N,14)</f>
        <v>Daniel</v>
      </c>
      <c r="G331" s="29">
        <f t="shared" si="3"/>
        <v>7</v>
      </c>
      <c r="H331" s="12" t="str">
        <f>vlookup(A331,PersonAccounts!A:D,4)</f>
        <v>DFitzgerald97@gmail.com.pt</v>
      </c>
      <c r="I331" s="12" t="str">
        <f t="shared" si="4"/>
        <v>Dan_</v>
      </c>
      <c r="J331" s="12" t="str">
        <f t="shared" si="5"/>
        <v>Fitzgerald</v>
      </c>
      <c r="K331" s="12" t="str">
        <f>VLOOKUP(L331,'TEMP Data'!$E:$G,3)&amp;".com"&amp;vlookup($U331,'TEMP Data'!$A:$C,3)</f>
        <v>@hotmail.com.pt</v>
      </c>
      <c r="L331" s="29">
        <f t="shared" si="6"/>
        <v>10</v>
      </c>
      <c r="M331" s="29">
        <f t="shared" si="7"/>
        <v>176</v>
      </c>
      <c r="N331" s="12" t="str">
        <f t="shared" si="8"/>
        <v>Dan__</v>
      </c>
      <c r="O331" s="12" t="str">
        <f t="shared" si="9"/>
        <v>Fitzgerald</v>
      </c>
      <c r="P331" s="12" t="str">
        <f>VLOOKUP(Q331,'TEMP Data'!$E:$G,3)&amp;".com"&amp;vlookup($U331,'TEMP Data'!$A:$C,3)</f>
        <v>@hotmail.com.pt</v>
      </c>
      <c r="Q331" s="29">
        <f t="shared" si="10"/>
        <v>58</v>
      </c>
      <c r="R331" s="29">
        <f t="shared" si="11"/>
        <v>1</v>
      </c>
      <c r="S331" s="30" t="str">
        <f t="shared" si="12"/>
        <v>Dan__Fitzgerald@hotmail.com.pt</v>
      </c>
      <c r="T331" s="12" t="b">
        <f t="shared" si="13"/>
        <v>0</v>
      </c>
      <c r="U331" s="12" t="str">
        <f>vlookup(A331,PersonAccounts!$A:$N,10,false)</f>
        <v>Portugal</v>
      </c>
    </row>
    <row r="332">
      <c r="A332" s="6" t="s">
        <v>1449</v>
      </c>
      <c r="B332" s="7" t="str">
        <f>vlookup(F332,'TEMP Data'!$M:$P,mod(G332,4)+1)</f>
        <v>Dan</v>
      </c>
      <c r="C332" s="7" t="str">
        <f>VLOOKUP(A332 ,PersonAccounts!$A:$N,3)</f>
        <v>Posnette</v>
      </c>
      <c r="D332" s="7" t="str">
        <f t="shared" si="1"/>
        <v>DPosnette118@apple.com.nl</v>
      </c>
      <c r="E332" s="7" t="str">
        <f t="shared" si="2"/>
        <v>D_Posnette118@hotmail.com.nl</v>
      </c>
      <c r="F332" s="12" t="str">
        <f>VLOOKUP(A332 ,PersonAccounts!$A:$N,14)</f>
        <v>Daniel</v>
      </c>
      <c r="G332" s="29">
        <f t="shared" si="3"/>
        <v>3</v>
      </c>
      <c r="H332" s="12" t="str">
        <f>vlookup(A332,PersonAccounts!A:D,4)</f>
        <v>Daniel_Posnette@aol.com.nl</v>
      </c>
      <c r="I332" s="12" t="str">
        <f t="shared" si="4"/>
        <v>D</v>
      </c>
      <c r="J332" s="12" t="str">
        <f t="shared" si="5"/>
        <v>Posnette118</v>
      </c>
      <c r="K332" s="12" t="str">
        <f>VLOOKUP(L332,'TEMP Data'!$E:$G,3)&amp;".com"&amp;vlookup($U332,'TEMP Data'!$A:$C,3)</f>
        <v>@apple.com.nl</v>
      </c>
      <c r="L332" s="29">
        <f t="shared" si="6"/>
        <v>4</v>
      </c>
      <c r="M332" s="29">
        <f t="shared" si="7"/>
        <v>118</v>
      </c>
      <c r="N332" s="12" t="str">
        <f t="shared" si="8"/>
        <v>D_</v>
      </c>
      <c r="O332" s="12" t="str">
        <f t="shared" si="9"/>
        <v>Posnette118</v>
      </c>
      <c r="P332" s="12" t="str">
        <f>VLOOKUP(Q332,'TEMP Data'!$E:$G,3)&amp;".com"&amp;vlookup($U332,'TEMP Data'!$A:$C,3)</f>
        <v>@hotmail.com.nl</v>
      </c>
      <c r="Q332" s="29">
        <f t="shared" si="10"/>
        <v>171</v>
      </c>
      <c r="R332" s="29">
        <f t="shared" si="11"/>
        <v>4</v>
      </c>
      <c r="S332" s="30" t="str">
        <f t="shared" si="12"/>
        <v>D_Posnette118@hotmail.com.nl</v>
      </c>
      <c r="T332" s="12" t="b">
        <f t="shared" si="13"/>
        <v>1</v>
      </c>
      <c r="U332" s="12" t="str">
        <f>vlookup(A332,PersonAccounts!$A:$N,10,false)</f>
        <v>Netherlands</v>
      </c>
    </row>
    <row r="333">
      <c r="A333" s="6" t="s">
        <v>1452</v>
      </c>
      <c r="B333" s="7" t="str">
        <f>vlookup(F333,'TEMP Data'!$M:$P,mod(G333,4)+1)</f>
        <v>Danial</v>
      </c>
      <c r="C333" s="7" t="str">
        <f>VLOOKUP(A333 ,PersonAccounts!$A:$N,3)</f>
        <v>Senner</v>
      </c>
      <c r="D333" s="7" t="str">
        <f t="shared" si="1"/>
        <v>DSenner125@outlook.com.kr</v>
      </c>
      <c r="E333" s="7" t="str">
        <f t="shared" si="2"/>
        <v/>
      </c>
      <c r="F333" s="12" t="str">
        <f>VLOOKUP(A333 ,PersonAccounts!$A:$N,14)</f>
        <v>Daniel</v>
      </c>
      <c r="G333" s="29">
        <f t="shared" si="3"/>
        <v>5</v>
      </c>
      <c r="H333" s="12" t="str">
        <f>vlookup(A333,PersonAccounts!A:D,4)</f>
        <v>DSenner75@apple.com.kr</v>
      </c>
      <c r="I333" s="12" t="str">
        <f t="shared" si="4"/>
        <v>D</v>
      </c>
      <c r="J333" s="12" t="str">
        <f t="shared" si="5"/>
        <v>Senner125</v>
      </c>
      <c r="K333" s="12" t="str">
        <f>VLOOKUP(L333,'TEMP Data'!$E:$G,3)&amp;".com"&amp;vlookup($U333,'TEMP Data'!$A:$C,3)</f>
        <v>@outlook.com.kr</v>
      </c>
      <c r="L333" s="29">
        <f t="shared" si="6"/>
        <v>2</v>
      </c>
      <c r="M333" s="29">
        <f t="shared" si="7"/>
        <v>125</v>
      </c>
      <c r="N333" s="12" t="str">
        <f t="shared" si="8"/>
        <v>D_</v>
      </c>
      <c r="O333" s="12" t="str">
        <f t="shared" si="9"/>
        <v>Senner125</v>
      </c>
      <c r="P333" s="12" t="str">
        <f>VLOOKUP(Q333,'TEMP Data'!$E:$G,3)&amp;".com"&amp;vlookup($U333,'TEMP Data'!$A:$C,3)</f>
        <v>@hotmail.com.kr</v>
      </c>
      <c r="Q333" s="29">
        <f t="shared" si="10"/>
        <v>242</v>
      </c>
      <c r="R333" s="29">
        <f t="shared" si="11"/>
        <v>4</v>
      </c>
      <c r="S333" s="30" t="str">
        <f t="shared" si="12"/>
        <v>D_Senner125@hotmail.com.kr</v>
      </c>
      <c r="T333" s="12" t="b">
        <f t="shared" si="13"/>
        <v>0</v>
      </c>
      <c r="U333" s="12" t="str">
        <f>vlookup(A333,PersonAccounts!$A:$N,10,false)</f>
        <v>South Korea</v>
      </c>
    </row>
    <row r="334">
      <c r="A334" s="6" t="s">
        <v>1455</v>
      </c>
      <c r="B334" s="7" t="str">
        <f>vlookup(F334,'TEMP Data'!$M:$P,mod(G334,4)+1)</f>
        <v>Elisabeth</v>
      </c>
      <c r="C334" s="7" t="str">
        <f>VLOOKUP(A334 ,PersonAccounts!$A:$N,3)</f>
        <v>Bather</v>
      </c>
      <c r="D334" s="7" t="str">
        <f t="shared" si="1"/>
        <v>Elisabeth_Bather@aol.com.gr</v>
      </c>
      <c r="E334" s="7" t="str">
        <f t="shared" si="2"/>
        <v>Elisabeth__Bather@hotmail.com.gr</v>
      </c>
      <c r="F334" s="12" t="str">
        <f>VLOOKUP(A334 ,PersonAccounts!$A:$N,14)</f>
        <v>Elizabeth</v>
      </c>
      <c r="G334" s="29">
        <f t="shared" si="3"/>
        <v>1</v>
      </c>
      <c r="H334" s="12" t="str">
        <f>vlookup(A334,PersonAccounts!A:D,4)</f>
        <v>Elizabeth_Bather@aol.com.gr</v>
      </c>
      <c r="I334" s="12" t="str">
        <f t="shared" si="4"/>
        <v>Elisabeth_</v>
      </c>
      <c r="J334" s="12" t="str">
        <f t="shared" si="5"/>
        <v>Bather</v>
      </c>
      <c r="K334" s="12" t="str">
        <f>VLOOKUP(L334,'TEMP Data'!$E:$G,3)&amp;".com"&amp;vlookup($U334,'TEMP Data'!$A:$C,3)</f>
        <v>@aol.com.gr</v>
      </c>
      <c r="L334" s="29">
        <f t="shared" si="6"/>
        <v>6</v>
      </c>
      <c r="M334" s="29">
        <f t="shared" si="7"/>
        <v>34</v>
      </c>
      <c r="N334" s="12" t="str">
        <f t="shared" si="8"/>
        <v>Elisabeth__</v>
      </c>
      <c r="O334" s="12" t="str">
        <f t="shared" si="9"/>
        <v>Bather</v>
      </c>
      <c r="P334" s="12" t="str">
        <f>VLOOKUP(Q334,'TEMP Data'!$E:$G,3)&amp;".com"&amp;vlookup($U334,'TEMP Data'!$A:$C,3)</f>
        <v>@hotmail.com.gr</v>
      </c>
      <c r="Q334" s="29">
        <f t="shared" si="10"/>
        <v>110</v>
      </c>
      <c r="R334" s="29">
        <f t="shared" si="11"/>
        <v>1</v>
      </c>
      <c r="S334" s="30" t="str">
        <f t="shared" si="12"/>
        <v>Elisabeth__Bather@hotmail.com.gr</v>
      </c>
      <c r="T334" s="12" t="b">
        <f t="shared" si="13"/>
        <v>1</v>
      </c>
      <c r="U334" s="12" t="str">
        <f>vlookup(A334,PersonAccounts!$A:$N,10,false)</f>
        <v>Greece</v>
      </c>
    </row>
    <row r="335">
      <c r="A335" s="6" t="s">
        <v>1459</v>
      </c>
      <c r="B335" s="7" t="str">
        <f>vlookup(F335,'TEMP Data'!$M:$P,mod(G335,4)+1)</f>
        <v>Elizabith</v>
      </c>
      <c r="C335" s="7" t="str">
        <f>VLOOKUP(A335 ,PersonAccounts!$A:$N,3)</f>
        <v>Belleny</v>
      </c>
      <c r="D335" s="7" t="str">
        <f t="shared" si="1"/>
        <v>EBelleny220@outlook.com.se</v>
      </c>
      <c r="E335" s="7" t="str">
        <f t="shared" si="2"/>
        <v>Elizabeth_Belleny@aol.com.se</v>
      </c>
      <c r="F335" s="12" t="str">
        <f>VLOOKUP(A335 ,PersonAccounts!$A:$N,14)</f>
        <v>Elizabeth</v>
      </c>
      <c r="G335" s="29">
        <f t="shared" si="3"/>
        <v>2</v>
      </c>
      <c r="H335" s="12" t="str">
        <f>vlookup(A335,PersonAccounts!A:D,4)</f>
        <v>Elizabeth_Belleny@aol.com.se</v>
      </c>
      <c r="I335" s="12" t="str">
        <f t="shared" si="4"/>
        <v>E</v>
      </c>
      <c r="J335" s="12" t="str">
        <f t="shared" si="5"/>
        <v>Belleny220</v>
      </c>
      <c r="K335" s="12" t="str">
        <f>VLOOKUP(L335,'TEMP Data'!$E:$G,3)&amp;".com"&amp;vlookup($U335,'TEMP Data'!$A:$C,3)</f>
        <v>@outlook.com.se</v>
      </c>
      <c r="L335" s="29">
        <f t="shared" si="6"/>
        <v>2</v>
      </c>
      <c r="M335" s="29">
        <f t="shared" si="7"/>
        <v>220</v>
      </c>
      <c r="N335" s="12" t="str">
        <f t="shared" si="8"/>
        <v>E_</v>
      </c>
      <c r="O335" s="12" t="str">
        <f t="shared" si="9"/>
        <v>Belleny220</v>
      </c>
      <c r="P335" s="12" t="str">
        <f>VLOOKUP(Q335,'TEMP Data'!$E:$G,3)&amp;".com"&amp;vlookup($U335,'TEMP Data'!$A:$C,3)</f>
        <v>@hotmail.com.se</v>
      </c>
      <c r="Q335" s="29">
        <f t="shared" si="10"/>
        <v>79</v>
      </c>
      <c r="R335" s="29">
        <f t="shared" si="11"/>
        <v>1</v>
      </c>
      <c r="S335" s="30" t="str">
        <f t="shared" si="12"/>
        <v>E_Belleny220@hotmail.com.se</v>
      </c>
      <c r="T335" s="12" t="b">
        <f t="shared" si="13"/>
        <v>0</v>
      </c>
      <c r="U335" s="12" t="str">
        <f>vlookup(A335,PersonAccounts!$A:$N,10,false)</f>
        <v>Sweden</v>
      </c>
    </row>
    <row r="336">
      <c r="A336" s="6" t="s">
        <v>1463</v>
      </c>
      <c r="B336" s="7" t="str">
        <f>vlookup(F336,'TEMP Data'!$M:$P,mod(G336,4)+1)</f>
        <v>Elisabeth</v>
      </c>
      <c r="C336" s="7" t="str">
        <f>VLOOKUP(A336 ,PersonAccounts!$A:$N,3)</f>
        <v>Bouttell</v>
      </c>
      <c r="D336" s="7" t="str">
        <f t="shared" si="1"/>
        <v>EBouttell98@apple.com.fr</v>
      </c>
      <c r="E336" s="7" t="str">
        <f t="shared" si="2"/>
        <v>E_Bouttell98@hotmail.com.fr</v>
      </c>
      <c r="F336" s="12" t="str">
        <f>VLOOKUP(A336 ,PersonAccounts!$A:$N,14)</f>
        <v>Elizabeth</v>
      </c>
      <c r="G336" s="29">
        <f t="shared" si="3"/>
        <v>1</v>
      </c>
      <c r="H336" s="12" t="str">
        <f>vlookup(A336,PersonAccounts!A:D,4)</f>
        <v>Elizabeth_Bouttell@aol.com.fr</v>
      </c>
      <c r="I336" s="12" t="str">
        <f t="shared" si="4"/>
        <v>E</v>
      </c>
      <c r="J336" s="12" t="str">
        <f t="shared" si="5"/>
        <v>Bouttell98</v>
      </c>
      <c r="K336" s="12" t="str">
        <f>VLOOKUP(L336,'TEMP Data'!$E:$G,3)&amp;".com"&amp;vlookup($U336,'TEMP Data'!$A:$C,3)</f>
        <v>@apple.com.fr</v>
      </c>
      <c r="L336" s="29">
        <f t="shared" si="6"/>
        <v>4</v>
      </c>
      <c r="M336" s="29">
        <f t="shared" si="7"/>
        <v>98</v>
      </c>
      <c r="N336" s="12" t="str">
        <f t="shared" si="8"/>
        <v>E_</v>
      </c>
      <c r="O336" s="12" t="str">
        <f t="shared" si="9"/>
        <v>Bouttell98</v>
      </c>
      <c r="P336" s="12" t="str">
        <f>VLOOKUP(Q336,'TEMP Data'!$E:$G,3)&amp;".com"&amp;vlookup($U336,'TEMP Data'!$A:$C,3)</f>
        <v>@hotmail.com.fr</v>
      </c>
      <c r="Q336" s="29">
        <f t="shared" si="10"/>
        <v>172</v>
      </c>
      <c r="R336" s="29">
        <f t="shared" si="11"/>
        <v>3</v>
      </c>
      <c r="S336" s="30" t="str">
        <f t="shared" si="12"/>
        <v>E_Bouttell98@hotmail.com.fr</v>
      </c>
      <c r="T336" s="12" t="b">
        <f t="shared" si="13"/>
        <v>1</v>
      </c>
      <c r="U336" s="12" t="str">
        <f>vlookup(A336,PersonAccounts!$A:$N,10,false)</f>
        <v>France</v>
      </c>
    </row>
    <row r="337">
      <c r="A337" s="6" t="s">
        <v>1466</v>
      </c>
      <c r="B337" s="7" t="str">
        <f>vlookup(F337,'TEMP Data'!$M:$P,mod(G337,4)+1)</f>
        <v>Elisabeth</v>
      </c>
      <c r="C337" s="7" t="str">
        <f>VLOOKUP(A337 ,PersonAccounts!$A:$N,3)</f>
        <v>Tennet</v>
      </c>
      <c r="D337" s="7" t="str">
        <f t="shared" si="1"/>
        <v>ETennet157@apple.com.cn</v>
      </c>
      <c r="E337" s="7" t="str">
        <f t="shared" si="2"/>
        <v/>
      </c>
      <c r="F337" s="12" t="str">
        <f>VLOOKUP(A337 ,PersonAccounts!$A:$N,14)</f>
        <v>Elizabeth</v>
      </c>
      <c r="G337" s="29">
        <f t="shared" si="3"/>
        <v>1</v>
      </c>
      <c r="H337" s="12" t="str">
        <f>vlookup(A337,PersonAccounts!A:D,4)</f>
        <v>Elizabeth_Tennet@gmail.com.cn</v>
      </c>
      <c r="I337" s="12" t="str">
        <f t="shared" si="4"/>
        <v>E</v>
      </c>
      <c r="J337" s="12" t="str">
        <f t="shared" si="5"/>
        <v>Tennet157</v>
      </c>
      <c r="K337" s="12" t="str">
        <f>VLOOKUP(L337,'TEMP Data'!$E:$G,3)&amp;".com"&amp;vlookup($U337,'TEMP Data'!$A:$C,3)</f>
        <v>@apple.com.cn</v>
      </c>
      <c r="L337" s="29">
        <f t="shared" si="6"/>
        <v>4</v>
      </c>
      <c r="M337" s="29">
        <f t="shared" si="7"/>
        <v>157</v>
      </c>
      <c r="N337" s="12" t="str">
        <f t="shared" si="8"/>
        <v>E_</v>
      </c>
      <c r="O337" s="12" t="str">
        <f t="shared" si="9"/>
        <v>Tennet157</v>
      </c>
      <c r="P337" s="12" t="str">
        <f>VLOOKUP(Q337,'TEMP Data'!$E:$G,3)&amp;".com"&amp;vlookup($U337,'TEMP Data'!$A:$C,3)</f>
        <v>@hotmail.com.cn</v>
      </c>
      <c r="Q337" s="29">
        <f t="shared" si="10"/>
        <v>31</v>
      </c>
      <c r="R337" s="29">
        <f t="shared" si="11"/>
        <v>3</v>
      </c>
      <c r="S337" s="30" t="str">
        <f t="shared" si="12"/>
        <v>E_Tennet157@hotmail.com.cn</v>
      </c>
      <c r="T337" s="12" t="b">
        <f t="shared" si="13"/>
        <v>0</v>
      </c>
      <c r="U337" s="12" t="str">
        <f>vlookup(A337,PersonAccounts!$A:$N,10,false)</f>
        <v>China</v>
      </c>
    </row>
    <row r="338">
      <c r="A338" s="6" t="s">
        <v>1471</v>
      </c>
      <c r="B338" s="7" t="str">
        <f>vlookup(F338,'TEMP Data'!$M:$P,mod(G338,4)+1)</f>
        <v>Emalee</v>
      </c>
      <c r="C338" s="7" t="str">
        <f>VLOOKUP(A338 ,PersonAccounts!$A:$N,3)</f>
        <v>Ebi</v>
      </c>
      <c r="D338" s="7" t="str">
        <f t="shared" si="1"/>
        <v>Emalee_Ebi@hotmail.com.at</v>
      </c>
      <c r="E338" s="7" t="str">
        <f t="shared" si="2"/>
        <v/>
      </c>
      <c r="F338" s="12" t="str">
        <f>VLOOKUP(A338 ,PersonAccounts!$A:$N,14)</f>
        <v>Emily</v>
      </c>
      <c r="G338" s="29">
        <f t="shared" si="3"/>
        <v>9</v>
      </c>
      <c r="H338" s="12" t="str">
        <f>vlookup(A338,PersonAccounts!A:D,4)</f>
        <v>EEbi193@apple.com.at</v>
      </c>
      <c r="I338" s="12" t="str">
        <f t="shared" si="4"/>
        <v>Emalee_</v>
      </c>
      <c r="J338" s="12" t="str">
        <f t="shared" si="5"/>
        <v>Ebi</v>
      </c>
      <c r="K338" s="12" t="str">
        <f>VLOOKUP(L338,'TEMP Data'!$E:$G,3)&amp;".com"&amp;vlookup($U338,'TEMP Data'!$A:$C,3)</f>
        <v>@hotmail.com.at</v>
      </c>
      <c r="L338" s="29">
        <f t="shared" si="6"/>
        <v>7</v>
      </c>
      <c r="M338" s="29">
        <f t="shared" si="7"/>
        <v>24</v>
      </c>
      <c r="N338" s="12" t="str">
        <f t="shared" si="8"/>
        <v>Emalee__</v>
      </c>
      <c r="O338" s="12" t="str">
        <f t="shared" si="9"/>
        <v>Ebi</v>
      </c>
      <c r="P338" s="12" t="str">
        <f>VLOOKUP(Q338,'TEMP Data'!$E:$G,3)&amp;".com"&amp;vlookup($U338,'TEMP Data'!$A:$C,3)</f>
        <v>@hotmail.com.at</v>
      </c>
      <c r="Q338" s="29">
        <f t="shared" si="10"/>
        <v>144</v>
      </c>
      <c r="R338" s="29">
        <f t="shared" si="11"/>
        <v>4</v>
      </c>
      <c r="S338" s="30" t="str">
        <f t="shared" si="12"/>
        <v>Emalee__Ebi@hotmail.com.at</v>
      </c>
      <c r="T338" s="12" t="b">
        <f t="shared" si="13"/>
        <v>0</v>
      </c>
      <c r="U338" s="12" t="str">
        <f>vlookup(A338,PersonAccounts!$A:$N,10,false)</f>
        <v>Austria</v>
      </c>
    </row>
    <row r="339">
      <c r="A339" s="6" t="s">
        <v>1474</v>
      </c>
      <c r="B339" s="7" t="str">
        <f>vlookup(F339,'TEMP Data'!$M:$P,mod(G339,4)+1)</f>
        <v>Emmaleigh</v>
      </c>
      <c r="C339" s="7" t="str">
        <f>VLOOKUP(A339 ,PersonAccounts!$A:$N,3)</f>
        <v>Kaufman</v>
      </c>
      <c r="D339" s="7" t="str">
        <f t="shared" si="1"/>
        <v>Emmaleigh_Kaufman@yahoo.com.kr</v>
      </c>
      <c r="E339" s="7" t="str">
        <f t="shared" si="2"/>
        <v>Emmaleigh__Kaufman@hotmail.com.kr</v>
      </c>
      <c r="F339" s="12" t="str">
        <f>VLOOKUP(A339 ,PersonAccounts!$A:$N,14)</f>
        <v>Emily</v>
      </c>
      <c r="G339" s="29">
        <f t="shared" si="3"/>
        <v>2</v>
      </c>
      <c r="H339" s="12" t="str">
        <f>vlookup(A339,PersonAccounts!A:D,4)</f>
        <v>Emily.Kaufman@mail.com.kr</v>
      </c>
      <c r="I339" s="12" t="str">
        <f t="shared" si="4"/>
        <v>Emmaleigh_</v>
      </c>
      <c r="J339" s="12" t="str">
        <f t="shared" si="5"/>
        <v>Kaufman</v>
      </c>
      <c r="K339" s="12" t="str">
        <f>VLOOKUP(L339,'TEMP Data'!$E:$G,3)&amp;".com"&amp;vlookup($U339,'TEMP Data'!$A:$C,3)</f>
        <v>@yahoo.com.kr</v>
      </c>
      <c r="L339" s="29">
        <f t="shared" si="6"/>
        <v>9</v>
      </c>
      <c r="M339" s="29">
        <f t="shared" si="7"/>
        <v>53</v>
      </c>
      <c r="N339" s="12" t="str">
        <f t="shared" si="8"/>
        <v>Emmaleigh__</v>
      </c>
      <c r="O339" s="12" t="str">
        <f t="shared" si="9"/>
        <v>Kaufman</v>
      </c>
      <c r="P339" s="12" t="str">
        <f>VLOOKUP(Q339,'TEMP Data'!$E:$G,3)&amp;".com"&amp;vlookup($U339,'TEMP Data'!$A:$C,3)</f>
        <v>@hotmail.com.kr</v>
      </c>
      <c r="Q339" s="29">
        <f t="shared" si="10"/>
        <v>86</v>
      </c>
      <c r="R339" s="29">
        <f t="shared" si="11"/>
        <v>4</v>
      </c>
      <c r="S339" s="30" t="str">
        <f t="shared" si="12"/>
        <v>Emmaleigh__Kaufman@hotmail.com.kr</v>
      </c>
      <c r="T339" s="12" t="b">
        <f t="shared" si="13"/>
        <v>1</v>
      </c>
      <c r="U339" s="12" t="str">
        <f>vlookup(A339,PersonAccounts!$A:$N,10,false)</f>
        <v>South Korea</v>
      </c>
    </row>
    <row r="340">
      <c r="A340" s="6" t="s">
        <v>1477</v>
      </c>
      <c r="B340" s="7" t="str">
        <f>vlookup(F340,'TEMP Data'!$M:$P,mod(G340,4)+1)</f>
        <v>Emmaleigh</v>
      </c>
      <c r="C340" s="7" t="str">
        <f>VLOOKUP(A340 ,PersonAccounts!$A:$N,3)</f>
        <v>Berthot</v>
      </c>
      <c r="D340" s="7" t="str">
        <f t="shared" si="1"/>
        <v>Emmaleigh.Berthot@mail.com.nl</v>
      </c>
      <c r="E340" s="7" t="str">
        <f t="shared" si="2"/>
        <v>Emily.Berthot@mail.com.nl</v>
      </c>
      <c r="F340" s="12" t="str">
        <f>VLOOKUP(A340 ,PersonAccounts!$A:$N,14)</f>
        <v>Emily</v>
      </c>
      <c r="G340" s="29">
        <f t="shared" si="3"/>
        <v>6</v>
      </c>
      <c r="H340" s="12" t="str">
        <f>vlookup(A340,PersonAccounts!A:D,4)</f>
        <v>Emily.Berthot@mail.com.nl</v>
      </c>
      <c r="I340" s="12" t="str">
        <f t="shared" si="4"/>
        <v>Emmaleigh.</v>
      </c>
      <c r="J340" s="12" t="str">
        <f t="shared" si="5"/>
        <v>Berthot</v>
      </c>
      <c r="K340" s="12" t="str">
        <f>VLOOKUP(L340,'TEMP Data'!$E:$G,3)&amp;".com"&amp;vlookup($U340,'TEMP Data'!$A:$C,3)</f>
        <v>@mail.com.nl</v>
      </c>
      <c r="L340" s="29">
        <f t="shared" si="6"/>
        <v>5</v>
      </c>
      <c r="M340" s="29">
        <f t="shared" si="7"/>
        <v>201</v>
      </c>
      <c r="N340" s="12" t="str">
        <f t="shared" si="8"/>
        <v>Emmaleigh._</v>
      </c>
      <c r="O340" s="12" t="str">
        <f t="shared" si="9"/>
        <v>Berthot</v>
      </c>
      <c r="P340" s="12" t="str">
        <f>VLOOKUP(Q340,'TEMP Data'!$E:$G,3)&amp;".com"&amp;vlookup($U340,'TEMP Data'!$A:$C,3)</f>
        <v>@hotmail.com.nl</v>
      </c>
      <c r="Q340" s="29">
        <f t="shared" si="10"/>
        <v>179</v>
      </c>
      <c r="R340" s="29">
        <f t="shared" si="11"/>
        <v>1</v>
      </c>
      <c r="S340" s="30" t="str">
        <f t="shared" si="12"/>
        <v>Emmaleigh._Berthot@hotmail.com.nl</v>
      </c>
      <c r="T340" s="12" t="b">
        <f t="shared" si="13"/>
        <v>0</v>
      </c>
      <c r="U340" s="12" t="str">
        <f>vlookup(A340,PersonAccounts!$A:$N,10,false)</f>
        <v>Netherlands</v>
      </c>
    </row>
    <row r="341">
      <c r="A341" s="6" t="s">
        <v>1481</v>
      </c>
      <c r="B341" s="7" t="str">
        <f>vlookup(F341,'TEMP Data'!$M:$P,mod(G341,4)+1)</f>
        <v>Emalee</v>
      </c>
      <c r="C341" s="7" t="str">
        <f>VLOOKUP(A341 ,PersonAccounts!$A:$N,3)</f>
        <v>Bolver</v>
      </c>
      <c r="D341" s="7" t="str">
        <f t="shared" si="1"/>
        <v>Emalee_Bolver@hotmail.com.bg</v>
      </c>
      <c r="E341" s="7" t="str">
        <f t="shared" si="2"/>
        <v>Emalee__Bolver@hotmail.com.bg</v>
      </c>
      <c r="F341" s="12" t="str">
        <f>VLOOKUP(A341 ,PersonAccounts!$A:$N,14)</f>
        <v>Emily</v>
      </c>
      <c r="G341" s="29">
        <f t="shared" si="3"/>
        <v>1</v>
      </c>
      <c r="H341" s="12" t="str">
        <f>vlookup(A341,PersonAccounts!A:D,4)</f>
        <v>EBolver81@yahoo.com.bg</v>
      </c>
      <c r="I341" s="12" t="str">
        <f t="shared" si="4"/>
        <v>Emalee_</v>
      </c>
      <c r="J341" s="12" t="str">
        <f t="shared" si="5"/>
        <v>Bolver</v>
      </c>
      <c r="K341" s="12" t="str">
        <f>VLOOKUP(L341,'TEMP Data'!$E:$G,3)&amp;".com"&amp;vlookup($U341,'TEMP Data'!$A:$C,3)</f>
        <v>@hotmail.com.bg</v>
      </c>
      <c r="L341" s="29">
        <f t="shared" si="6"/>
        <v>7</v>
      </c>
      <c r="M341" s="29">
        <f t="shared" si="7"/>
        <v>40</v>
      </c>
      <c r="N341" s="12" t="str">
        <f t="shared" si="8"/>
        <v>Emalee__</v>
      </c>
      <c r="O341" s="12" t="str">
        <f t="shared" si="9"/>
        <v>Bolver</v>
      </c>
      <c r="P341" s="12" t="str">
        <f>VLOOKUP(Q341,'TEMP Data'!$E:$G,3)&amp;".com"&amp;vlookup($U341,'TEMP Data'!$A:$C,3)</f>
        <v>@hotmail.com.bg</v>
      </c>
      <c r="Q341" s="29">
        <f t="shared" si="10"/>
        <v>172</v>
      </c>
      <c r="R341" s="29">
        <f t="shared" si="11"/>
        <v>0</v>
      </c>
      <c r="S341" s="30" t="str">
        <f t="shared" si="12"/>
        <v>Emalee__Bolver@hotmail.com.bg</v>
      </c>
      <c r="T341" s="12" t="b">
        <f t="shared" si="13"/>
        <v>1</v>
      </c>
      <c r="U341" s="12" t="str">
        <f>vlookup(A341,PersonAccounts!$A:$N,10,false)</f>
        <v>Bulgaria</v>
      </c>
    </row>
    <row r="342">
      <c r="A342" s="6" t="s">
        <v>1488</v>
      </c>
      <c r="B342" s="7" t="str">
        <f>vlookup(F342,'TEMP Data'!$M:$P,mod(G342,4)+1)</f>
        <v>Ema</v>
      </c>
      <c r="C342" s="7" t="str">
        <f>VLOOKUP(A342 ,PersonAccounts!$A:$N,3)</f>
        <v>Castanares</v>
      </c>
      <c r="D342" s="7" t="str">
        <f t="shared" si="1"/>
        <v>Ema_Castanares@hotmail.com.ru</v>
      </c>
      <c r="E342" s="7" t="str">
        <f t="shared" si="2"/>
        <v/>
      </c>
      <c r="F342" s="12" t="str">
        <f>VLOOKUP(A342 ,PersonAccounts!$A:$N,14)</f>
        <v>Emma</v>
      </c>
      <c r="G342" s="29">
        <f t="shared" si="3"/>
        <v>2</v>
      </c>
      <c r="H342" s="12" t="str">
        <f>vlookup(A342,PersonAccounts!A:D,4)</f>
        <v>ECastanares72@gmail.com.ru</v>
      </c>
      <c r="I342" s="12" t="str">
        <f t="shared" si="4"/>
        <v>Ema_</v>
      </c>
      <c r="J342" s="12" t="str">
        <f t="shared" si="5"/>
        <v>Castanares</v>
      </c>
      <c r="K342" s="12" t="str">
        <f>VLOOKUP(L342,'TEMP Data'!$E:$G,3)&amp;".com"&amp;vlookup($U342,'TEMP Data'!$A:$C,3)</f>
        <v>@hotmail.com.ru</v>
      </c>
      <c r="L342" s="29">
        <f t="shared" si="6"/>
        <v>7</v>
      </c>
      <c r="M342" s="29">
        <f t="shared" si="7"/>
        <v>37</v>
      </c>
      <c r="N342" s="12" t="str">
        <f t="shared" si="8"/>
        <v>Ema__</v>
      </c>
      <c r="O342" s="12" t="str">
        <f t="shared" si="9"/>
        <v>Castanares</v>
      </c>
      <c r="P342" s="12" t="str">
        <f>VLOOKUP(Q342,'TEMP Data'!$E:$G,3)&amp;".com"&amp;vlookup($U342,'TEMP Data'!$A:$C,3)</f>
        <v>@hotmail.com.ru</v>
      </c>
      <c r="Q342" s="29">
        <f t="shared" si="10"/>
        <v>207</v>
      </c>
      <c r="R342" s="29">
        <f t="shared" si="11"/>
        <v>1</v>
      </c>
      <c r="S342" s="30" t="str">
        <f t="shared" si="12"/>
        <v>Ema__Castanares@hotmail.com.ru</v>
      </c>
      <c r="T342" s="12" t="b">
        <f t="shared" si="13"/>
        <v>0</v>
      </c>
      <c r="U342" s="12" t="str">
        <f>vlookup(A342,PersonAccounts!$A:$N,10,false)</f>
        <v>Russia</v>
      </c>
    </row>
    <row r="343">
      <c r="A343" s="6" t="s">
        <v>1492</v>
      </c>
      <c r="B343" s="7" t="str">
        <f>vlookup(F343,'TEMP Data'!$M:$P,mod(G343,4)+1)</f>
        <v>Emmah</v>
      </c>
      <c r="C343" s="7" t="str">
        <f>VLOOKUP(A343 ,PersonAccounts!$A:$N,3)</f>
        <v>Pomroy</v>
      </c>
      <c r="D343" s="7" t="str">
        <f t="shared" si="1"/>
        <v>Emmah_Pomroy@gmail.com.kr</v>
      </c>
      <c r="E343" s="7" t="str">
        <f t="shared" si="2"/>
        <v/>
      </c>
      <c r="F343" s="12" t="str">
        <f>VLOOKUP(A343 ,PersonAccounts!$A:$N,14)</f>
        <v>Emma</v>
      </c>
      <c r="G343" s="29">
        <f t="shared" si="3"/>
        <v>9</v>
      </c>
      <c r="H343" s="12" t="str">
        <f>vlookup(A343,PersonAccounts!A:D,4)</f>
        <v>Emma_Pomroy@yahoo.com.kr</v>
      </c>
      <c r="I343" s="12" t="str">
        <f t="shared" si="4"/>
        <v>Emmah_</v>
      </c>
      <c r="J343" s="12" t="str">
        <f t="shared" si="5"/>
        <v>Pomroy</v>
      </c>
      <c r="K343" s="12" t="str">
        <f>VLOOKUP(L343,'TEMP Data'!$E:$G,3)&amp;".com"&amp;vlookup($U343,'TEMP Data'!$A:$C,3)</f>
        <v>@gmail.com.kr</v>
      </c>
      <c r="L343" s="29">
        <f t="shared" si="6"/>
        <v>8</v>
      </c>
      <c r="M343" s="29">
        <f t="shared" si="7"/>
        <v>174</v>
      </c>
      <c r="N343" s="12" t="str">
        <f t="shared" si="8"/>
        <v>Emmah__</v>
      </c>
      <c r="O343" s="12" t="str">
        <f t="shared" si="9"/>
        <v>Pomroy</v>
      </c>
      <c r="P343" s="12" t="str">
        <f>VLOOKUP(Q343,'TEMP Data'!$E:$G,3)&amp;".com"&amp;vlookup($U343,'TEMP Data'!$A:$C,3)</f>
        <v>@hotmail.com.kr</v>
      </c>
      <c r="Q343" s="29">
        <f t="shared" si="10"/>
        <v>18</v>
      </c>
      <c r="R343" s="29">
        <f t="shared" si="11"/>
        <v>2</v>
      </c>
      <c r="S343" s="30" t="str">
        <f t="shared" si="12"/>
        <v>Emmah__Pomroy@hotmail.com.kr</v>
      </c>
      <c r="T343" s="12" t="b">
        <f t="shared" si="13"/>
        <v>0</v>
      </c>
      <c r="U343" s="12" t="str">
        <f>vlookup(A343,PersonAccounts!$A:$N,10,false)</f>
        <v>South Korea</v>
      </c>
    </row>
    <row r="344">
      <c r="A344" s="6" t="s">
        <v>1496</v>
      </c>
      <c r="B344" s="7" t="str">
        <f>vlookup(F344,'TEMP Data'!$M:$P,mod(G344,4)+1)</f>
        <v>Emm</v>
      </c>
      <c r="C344" s="7" t="str">
        <f>VLOOKUP(A344 ,PersonAccounts!$A:$N,3)</f>
        <v>Florey</v>
      </c>
      <c r="D344" s="7" t="str">
        <f t="shared" si="1"/>
        <v>Emm_Florey@gmail.com.fr</v>
      </c>
      <c r="E344" s="7" t="str">
        <f t="shared" si="2"/>
        <v>Emm__Florey@hotmail.com.fr</v>
      </c>
      <c r="F344" s="12" t="str">
        <f>VLOOKUP(A344 ,PersonAccounts!$A:$N,14)</f>
        <v>Emma</v>
      </c>
      <c r="G344" s="29">
        <f t="shared" si="3"/>
        <v>3</v>
      </c>
      <c r="H344" s="12" t="str">
        <f>vlookup(A344,PersonAccounts!A:D,4)</f>
        <v>EFlorey136@apple.com.fr</v>
      </c>
      <c r="I344" s="12" t="str">
        <f t="shared" si="4"/>
        <v>Emm_</v>
      </c>
      <c r="J344" s="12" t="str">
        <f t="shared" si="5"/>
        <v>Florey</v>
      </c>
      <c r="K344" s="12" t="str">
        <f>VLOOKUP(L344,'TEMP Data'!$E:$G,3)&amp;".com"&amp;vlookup($U344,'TEMP Data'!$A:$C,3)</f>
        <v>@gmail.com.fr</v>
      </c>
      <c r="L344" s="29">
        <f t="shared" si="6"/>
        <v>8</v>
      </c>
      <c r="M344" s="29">
        <f t="shared" si="7"/>
        <v>76</v>
      </c>
      <c r="N344" s="12" t="str">
        <f t="shared" si="8"/>
        <v>Emm__</v>
      </c>
      <c r="O344" s="12" t="str">
        <f t="shared" si="9"/>
        <v>Florey</v>
      </c>
      <c r="P344" s="12" t="str">
        <f>VLOOKUP(Q344,'TEMP Data'!$E:$G,3)&amp;".com"&amp;vlookup($U344,'TEMP Data'!$A:$C,3)</f>
        <v>@hotmail.com.fr</v>
      </c>
      <c r="Q344" s="29">
        <f t="shared" si="10"/>
        <v>27</v>
      </c>
      <c r="R344" s="29">
        <f t="shared" si="11"/>
        <v>3</v>
      </c>
      <c r="S344" s="30" t="str">
        <f t="shared" si="12"/>
        <v>Emm__Florey@hotmail.com.fr</v>
      </c>
      <c r="T344" s="12" t="b">
        <f t="shared" si="13"/>
        <v>1</v>
      </c>
      <c r="U344" s="12" t="str">
        <f>vlookup(A344,PersonAccounts!$A:$N,10,false)</f>
        <v>France</v>
      </c>
    </row>
    <row r="345">
      <c r="A345" s="6" t="s">
        <v>1499</v>
      </c>
      <c r="B345" s="7" t="str">
        <f>vlookup(F345,'TEMP Data'!$M:$P,mod(G345,4)+1)</f>
        <v>Emm</v>
      </c>
      <c r="C345" s="7" t="str">
        <f>VLOOKUP(A345 ,PersonAccounts!$A:$N,3)</f>
        <v>Bentzen</v>
      </c>
      <c r="D345" s="7" t="str">
        <f t="shared" si="1"/>
        <v>Emm_Bentzen@hotmail.com.de</v>
      </c>
      <c r="E345" s="7" t="str">
        <f t="shared" si="2"/>
        <v/>
      </c>
      <c r="F345" s="12" t="str">
        <f>VLOOKUP(A345 ,PersonAccounts!$A:$N,14)</f>
        <v>Emma</v>
      </c>
      <c r="G345" s="29">
        <f t="shared" si="3"/>
        <v>7</v>
      </c>
      <c r="H345" s="12" t="str">
        <f>vlookup(A345,PersonAccounts!A:D,4)</f>
        <v>Emma.Bentzen@mail.com.de</v>
      </c>
      <c r="I345" s="12" t="str">
        <f t="shared" si="4"/>
        <v>Emm_</v>
      </c>
      <c r="J345" s="12" t="str">
        <f t="shared" si="5"/>
        <v>Bentzen</v>
      </c>
      <c r="K345" s="12" t="str">
        <f>VLOOKUP(L345,'TEMP Data'!$E:$G,3)&amp;".com"&amp;vlookup($U345,'TEMP Data'!$A:$C,3)</f>
        <v>@hotmail.com.de</v>
      </c>
      <c r="L345" s="29">
        <f t="shared" si="6"/>
        <v>10</v>
      </c>
      <c r="M345" s="29">
        <f t="shared" si="7"/>
        <v>42</v>
      </c>
      <c r="N345" s="12" t="str">
        <f t="shared" si="8"/>
        <v>Emm__</v>
      </c>
      <c r="O345" s="12" t="str">
        <f t="shared" si="9"/>
        <v>Bentzen</v>
      </c>
      <c r="P345" s="12" t="str">
        <f>VLOOKUP(Q345,'TEMP Data'!$E:$G,3)&amp;".com"&amp;vlookup($U345,'TEMP Data'!$A:$C,3)</f>
        <v>@hotmail.com.de</v>
      </c>
      <c r="Q345" s="29">
        <f t="shared" si="10"/>
        <v>160</v>
      </c>
      <c r="R345" s="29">
        <f t="shared" si="11"/>
        <v>1</v>
      </c>
      <c r="S345" s="30" t="str">
        <f t="shared" si="12"/>
        <v>Emm__Bentzen@hotmail.com.de</v>
      </c>
      <c r="T345" s="12" t="b">
        <f t="shared" si="13"/>
        <v>0</v>
      </c>
      <c r="U345" s="12" t="str">
        <f>vlookup(A345,PersonAccounts!$A:$N,10,false)</f>
        <v>Germany</v>
      </c>
    </row>
    <row r="346">
      <c r="A346" s="6" t="s">
        <v>1502</v>
      </c>
      <c r="B346" s="7" t="str">
        <f>vlookup(F346,'TEMP Data'!$M:$P,mod(G346,4)+1)</f>
        <v>Eitan</v>
      </c>
      <c r="C346" s="7" t="str">
        <f>VLOOKUP(A346 ,PersonAccounts!$A:$N,3)</f>
        <v>Baitey</v>
      </c>
      <c r="D346" s="7" t="str">
        <f t="shared" si="1"/>
        <v>EBaitey34@apple.com</v>
      </c>
      <c r="E346" s="7" t="str">
        <f t="shared" si="2"/>
        <v/>
      </c>
      <c r="F346" s="12" t="str">
        <f>VLOOKUP(A346 ,PersonAccounts!$A:$N,14)</f>
        <v>Ethan</v>
      </c>
      <c r="G346" s="29">
        <f t="shared" si="3"/>
        <v>9</v>
      </c>
      <c r="H346" s="12" t="str">
        <f>vlookup(A346,PersonAccounts!A:D,4)</f>
        <v>Ethan_Baitey@hotmail.com</v>
      </c>
      <c r="I346" s="12" t="str">
        <f t="shared" si="4"/>
        <v>E</v>
      </c>
      <c r="J346" s="12" t="str">
        <f t="shared" si="5"/>
        <v>Baitey34</v>
      </c>
      <c r="K346" s="12" t="str">
        <f>VLOOKUP(L346,'TEMP Data'!$E:$G,3)&amp;".com"&amp;vlookup($U346,'TEMP Data'!$A:$C,3)</f>
        <v>@apple.com</v>
      </c>
      <c r="L346" s="29">
        <f t="shared" si="6"/>
        <v>4</v>
      </c>
      <c r="M346" s="29">
        <f t="shared" si="7"/>
        <v>34</v>
      </c>
      <c r="N346" s="12" t="str">
        <f t="shared" si="8"/>
        <v>E_</v>
      </c>
      <c r="O346" s="12" t="str">
        <f t="shared" si="9"/>
        <v>Baitey34</v>
      </c>
      <c r="P346" s="12" t="str">
        <f>VLOOKUP(Q346,'TEMP Data'!$E:$G,3)&amp;".com"&amp;vlookup($U346,'TEMP Data'!$A:$C,3)</f>
        <v>@hotmail.com</v>
      </c>
      <c r="Q346" s="29">
        <f t="shared" si="10"/>
        <v>138</v>
      </c>
      <c r="R346" s="29">
        <f t="shared" si="11"/>
        <v>3</v>
      </c>
      <c r="S346" s="30" t="str">
        <f t="shared" si="12"/>
        <v>E_Baitey34@hotmail.com</v>
      </c>
      <c r="T346" s="12" t="b">
        <f t="shared" si="13"/>
        <v>0</v>
      </c>
      <c r="U346" s="12" t="str">
        <f>vlookup(A346,PersonAccounts!$A:$N,10,false)</f>
        <v>United States</v>
      </c>
    </row>
    <row r="347">
      <c r="A347" s="6" t="s">
        <v>1506</v>
      </c>
      <c r="B347" s="7" t="str">
        <f>vlookup(F347,'TEMP Data'!$M:$P,mod(G347,4)+1)</f>
        <v>Eitan</v>
      </c>
      <c r="C347" s="7" t="str">
        <f>VLOOKUP(A347 ,PersonAccounts!$A:$N,3)</f>
        <v>Sine</v>
      </c>
      <c r="D347" s="7" t="str">
        <f t="shared" si="1"/>
        <v>Eitan.Sine@mail.com.es</v>
      </c>
      <c r="E347" s="7" t="str">
        <f t="shared" si="2"/>
        <v>Ethan_Sine@aol.com.es</v>
      </c>
      <c r="F347" s="12" t="str">
        <f>VLOOKUP(A347 ,PersonAccounts!$A:$N,14)</f>
        <v>Ethan</v>
      </c>
      <c r="G347" s="29">
        <f t="shared" si="3"/>
        <v>5</v>
      </c>
      <c r="H347" s="12" t="str">
        <f>vlookup(A347,PersonAccounts!A:D,4)</f>
        <v>Ethan_Sine@aol.com.es</v>
      </c>
      <c r="I347" s="12" t="str">
        <f t="shared" si="4"/>
        <v>Eitan.</v>
      </c>
      <c r="J347" s="12" t="str">
        <f t="shared" si="5"/>
        <v>Sine</v>
      </c>
      <c r="K347" s="12" t="str">
        <f>VLOOKUP(L347,'TEMP Data'!$E:$G,3)&amp;".com"&amp;vlookup($U347,'TEMP Data'!$A:$C,3)</f>
        <v>@mail.com.es</v>
      </c>
      <c r="L347" s="29">
        <f t="shared" si="6"/>
        <v>5</v>
      </c>
      <c r="M347" s="29">
        <f t="shared" si="7"/>
        <v>198</v>
      </c>
      <c r="N347" s="12" t="str">
        <f t="shared" si="8"/>
        <v>Eitan._</v>
      </c>
      <c r="O347" s="12" t="str">
        <f t="shared" si="9"/>
        <v>Sine</v>
      </c>
      <c r="P347" s="12" t="str">
        <f>VLOOKUP(Q347,'TEMP Data'!$E:$G,3)&amp;".com"&amp;vlookup($U347,'TEMP Data'!$A:$C,3)</f>
        <v>@hotmail.com.es</v>
      </c>
      <c r="Q347" s="29">
        <f t="shared" si="10"/>
        <v>138</v>
      </c>
      <c r="R347" s="29">
        <f t="shared" si="11"/>
        <v>2</v>
      </c>
      <c r="S347" s="30" t="str">
        <f t="shared" si="12"/>
        <v>Eitan._Sine@hotmail.com.es</v>
      </c>
      <c r="T347" s="12" t="b">
        <f t="shared" si="13"/>
        <v>0</v>
      </c>
      <c r="U347" s="12" t="str">
        <f>vlookup(A347,PersonAccounts!$A:$N,10,false)</f>
        <v>Spain</v>
      </c>
    </row>
    <row r="348">
      <c r="A348" s="6" t="s">
        <v>1510</v>
      </c>
      <c r="B348" s="7" t="str">
        <f>vlookup(F348,'TEMP Data'!$M:$P,mod(G348,4)+1)</f>
        <v>Ethan</v>
      </c>
      <c r="C348" s="7" t="str">
        <f>VLOOKUP(A348 ,PersonAccounts!$A:$N,3)</f>
        <v>Fifield</v>
      </c>
      <c r="D348" s="7" t="str">
        <f t="shared" si="1"/>
        <v>EFifield87@yahoo.com.jp</v>
      </c>
      <c r="E348" s="7" t="str">
        <f t="shared" si="2"/>
        <v>Ethan_Fifield@hotmail.com.jp</v>
      </c>
      <c r="F348" s="12" t="str">
        <f>VLOOKUP(A348 ,PersonAccounts!$A:$N,14)</f>
        <v>Ethan</v>
      </c>
      <c r="G348" s="29">
        <f t="shared" si="3"/>
        <v>4</v>
      </c>
      <c r="H348" s="12" t="str">
        <f>vlookup(A348,PersonAccounts!A:D,4)</f>
        <v>Ethan_Fifield@hotmail.com.jp</v>
      </c>
      <c r="I348" s="12" t="str">
        <f t="shared" si="4"/>
        <v>E</v>
      </c>
      <c r="J348" s="12" t="str">
        <f t="shared" si="5"/>
        <v>Fifield87</v>
      </c>
      <c r="K348" s="12" t="str">
        <f>VLOOKUP(L348,'TEMP Data'!$E:$G,3)&amp;".com"&amp;vlookup($U348,'TEMP Data'!$A:$C,3)</f>
        <v>@yahoo.com.jp</v>
      </c>
      <c r="L348" s="29">
        <f t="shared" si="6"/>
        <v>3</v>
      </c>
      <c r="M348" s="29">
        <f t="shared" si="7"/>
        <v>87</v>
      </c>
      <c r="N348" s="12" t="str">
        <f t="shared" si="8"/>
        <v>E_</v>
      </c>
      <c r="O348" s="12" t="str">
        <f t="shared" si="9"/>
        <v>Fifield87</v>
      </c>
      <c r="P348" s="12" t="str">
        <f>VLOOKUP(Q348,'TEMP Data'!$E:$G,3)&amp;".com"&amp;vlookup($U348,'TEMP Data'!$A:$C,3)</f>
        <v>@hotmail.com.jp</v>
      </c>
      <c r="Q348" s="29">
        <f t="shared" si="10"/>
        <v>191</v>
      </c>
      <c r="R348" s="29">
        <f t="shared" si="11"/>
        <v>1</v>
      </c>
      <c r="S348" s="30" t="str">
        <f t="shared" si="12"/>
        <v>E_Fifield87@hotmail.com.jp</v>
      </c>
      <c r="T348" s="12" t="b">
        <f t="shared" si="13"/>
        <v>0</v>
      </c>
      <c r="U348" s="12" t="str">
        <f>vlookup(A348,PersonAccounts!$A:$N,10,false)</f>
        <v>Japan</v>
      </c>
    </row>
    <row r="349">
      <c r="A349" s="6" t="s">
        <v>1513</v>
      </c>
      <c r="B349" s="7" t="str">
        <f>vlookup(F349,'TEMP Data'!$M:$P,mod(G349,4)+1)</f>
        <v>Eitan</v>
      </c>
      <c r="C349" s="7" t="str">
        <f>VLOOKUP(A349 ,PersonAccounts!$A:$N,3)</f>
        <v>Kirkham</v>
      </c>
      <c r="D349" s="7" t="str">
        <f t="shared" si="1"/>
        <v>Eitan_Kirkham@hotmail.com</v>
      </c>
      <c r="E349" s="7" t="str">
        <f t="shared" si="2"/>
        <v>Eitan__Kirkham@hotmail.com</v>
      </c>
      <c r="F349" s="12" t="str">
        <f>VLOOKUP(A349 ,PersonAccounts!$A:$N,14)</f>
        <v>Ethan</v>
      </c>
      <c r="G349" s="29">
        <f t="shared" si="3"/>
        <v>5</v>
      </c>
      <c r="H349" s="12" t="str">
        <f>vlookup(A349,PersonAccounts!A:D,4)</f>
        <v>EKirkham83@gmail.com</v>
      </c>
      <c r="I349" s="12" t="str">
        <f t="shared" si="4"/>
        <v>Eitan_</v>
      </c>
      <c r="J349" s="12" t="str">
        <f t="shared" si="5"/>
        <v>Kirkham</v>
      </c>
      <c r="K349" s="12" t="str">
        <f>VLOOKUP(L349,'TEMP Data'!$E:$G,3)&amp;".com"&amp;vlookup($U349,'TEMP Data'!$A:$C,3)</f>
        <v>@hotmail.com</v>
      </c>
      <c r="L349" s="29">
        <f t="shared" si="6"/>
        <v>10</v>
      </c>
      <c r="M349" s="29">
        <f t="shared" si="7"/>
        <v>101</v>
      </c>
      <c r="N349" s="12" t="str">
        <f t="shared" si="8"/>
        <v>Eitan__</v>
      </c>
      <c r="O349" s="12" t="str">
        <f t="shared" si="9"/>
        <v>Kirkham</v>
      </c>
      <c r="P349" s="12" t="str">
        <f>VLOOKUP(Q349,'TEMP Data'!$E:$G,3)&amp;".com"&amp;vlookup($U349,'TEMP Data'!$A:$C,3)</f>
        <v>@hotmail.com</v>
      </c>
      <c r="Q349" s="29">
        <f t="shared" si="10"/>
        <v>60</v>
      </c>
      <c r="R349" s="29">
        <f t="shared" si="11"/>
        <v>3</v>
      </c>
      <c r="S349" s="30" t="str">
        <f t="shared" si="12"/>
        <v>Eitan__Kirkham@hotmail.com</v>
      </c>
      <c r="T349" s="12" t="b">
        <f t="shared" si="13"/>
        <v>1</v>
      </c>
      <c r="U349" s="12" t="str">
        <f>vlookup(A349,PersonAccounts!$A:$N,10,false)</f>
        <v>United States</v>
      </c>
    </row>
    <row r="350">
      <c r="A350" s="6" t="s">
        <v>1517</v>
      </c>
      <c r="B350" s="7" t="str">
        <f>vlookup(F350,'TEMP Data'!$M:$P,mod(G350,4)+1)</f>
        <v>Grace</v>
      </c>
      <c r="C350" s="7" t="str">
        <f>VLOOKUP(A350 ,PersonAccounts!$A:$N,3)</f>
        <v>MacAlees</v>
      </c>
      <c r="D350" s="7" t="str">
        <f t="shared" si="1"/>
        <v>Grace.MacAlees@mail.com.gr</v>
      </c>
      <c r="E350" s="7" t="str">
        <f t="shared" si="2"/>
        <v>Grace._MacAlees@hotmail.com.gr</v>
      </c>
      <c r="F350" s="12" t="str">
        <f>VLOOKUP(A350 ,PersonAccounts!$A:$N,14)</f>
        <v>Grace</v>
      </c>
      <c r="G350" s="29">
        <f t="shared" si="3"/>
        <v>4</v>
      </c>
      <c r="H350" s="12" t="str">
        <f>vlookup(A350,PersonAccounts!A:D,4)</f>
        <v>Grace_MacAlees@hotmail.com.gr</v>
      </c>
      <c r="I350" s="12" t="str">
        <f t="shared" si="4"/>
        <v>Grace.</v>
      </c>
      <c r="J350" s="12" t="str">
        <f t="shared" si="5"/>
        <v>MacAlees</v>
      </c>
      <c r="K350" s="12" t="str">
        <f>VLOOKUP(L350,'TEMP Data'!$E:$G,3)&amp;".com"&amp;vlookup($U350,'TEMP Data'!$A:$C,3)</f>
        <v>@mail.com.gr</v>
      </c>
      <c r="L350" s="29">
        <f t="shared" si="6"/>
        <v>5</v>
      </c>
      <c r="M350" s="29">
        <f t="shared" si="7"/>
        <v>126</v>
      </c>
      <c r="N350" s="12" t="str">
        <f t="shared" si="8"/>
        <v>Grace._</v>
      </c>
      <c r="O350" s="12" t="str">
        <f t="shared" si="9"/>
        <v>MacAlees</v>
      </c>
      <c r="P350" s="12" t="str">
        <f>VLOOKUP(Q350,'TEMP Data'!$E:$G,3)&amp;".com"&amp;vlookup($U350,'TEMP Data'!$A:$C,3)</f>
        <v>@hotmail.com.gr</v>
      </c>
      <c r="Q350" s="29">
        <f t="shared" si="10"/>
        <v>85</v>
      </c>
      <c r="R350" s="29">
        <f t="shared" si="11"/>
        <v>1</v>
      </c>
      <c r="S350" s="30" t="str">
        <f t="shared" si="12"/>
        <v>Grace._MacAlees@hotmail.com.gr</v>
      </c>
      <c r="T350" s="12" t="b">
        <f t="shared" si="13"/>
        <v>1</v>
      </c>
      <c r="U350" s="12" t="str">
        <f>vlookup(A350,PersonAccounts!$A:$N,10,false)</f>
        <v>Greece</v>
      </c>
    </row>
    <row r="351">
      <c r="A351" s="6" t="s">
        <v>1521</v>
      </c>
      <c r="B351" s="7" t="str">
        <f>vlookup(F351,'TEMP Data'!$M:$P,mod(G351,4)+1)</f>
        <v>Greys</v>
      </c>
      <c r="C351" s="7" t="str">
        <f>VLOOKUP(A351 ,PersonAccounts!$A:$N,3)</f>
        <v>Bingley</v>
      </c>
      <c r="D351" s="7" t="str">
        <f t="shared" si="1"/>
        <v>GBingley185@outlook.com</v>
      </c>
      <c r="E351" s="7" t="str">
        <f t="shared" si="2"/>
        <v>G_Bingley185@hotmail.com</v>
      </c>
      <c r="F351" s="12" t="str">
        <f>VLOOKUP(A351 ,PersonAccounts!$A:$N,14)</f>
        <v>Grace</v>
      </c>
      <c r="G351" s="29">
        <f t="shared" si="3"/>
        <v>2</v>
      </c>
      <c r="H351" s="12" t="str">
        <f>vlookup(A351,PersonAccounts!A:D,4)</f>
        <v>Grace_Bingley@yahoo.com</v>
      </c>
      <c r="I351" s="12" t="str">
        <f t="shared" si="4"/>
        <v>G</v>
      </c>
      <c r="J351" s="12" t="str">
        <f t="shared" si="5"/>
        <v>Bingley185</v>
      </c>
      <c r="K351" s="12" t="str">
        <f>VLOOKUP(L351,'TEMP Data'!$E:$G,3)&amp;".com"&amp;vlookup($U351,'TEMP Data'!$A:$C,3)</f>
        <v>@outlook.com</v>
      </c>
      <c r="L351" s="29">
        <f t="shared" si="6"/>
        <v>2</v>
      </c>
      <c r="M351" s="29">
        <f t="shared" si="7"/>
        <v>185</v>
      </c>
      <c r="N351" s="12" t="str">
        <f t="shared" si="8"/>
        <v>G_</v>
      </c>
      <c r="O351" s="12" t="str">
        <f t="shared" si="9"/>
        <v>Bingley185</v>
      </c>
      <c r="P351" s="12" t="str">
        <f>VLOOKUP(Q351,'TEMP Data'!$E:$G,3)&amp;".com"&amp;vlookup($U351,'TEMP Data'!$A:$C,3)</f>
        <v>@hotmail.com</v>
      </c>
      <c r="Q351" s="29">
        <f t="shared" si="10"/>
        <v>135</v>
      </c>
      <c r="R351" s="29">
        <f t="shared" si="11"/>
        <v>1</v>
      </c>
      <c r="S351" s="30" t="str">
        <f t="shared" si="12"/>
        <v>G_Bingley185@hotmail.com</v>
      </c>
      <c r="T351" s="12" t="b">
        <f t="shared" si="13"/>
        <v>1</v>
      </c>
      <c r="U351" s="12" t="str">
        <f>vlookup(A351,PersonAccounts!$A:$N,10,false)</f>
        <v>United States</v>
      </c>
    </row>
    <row r="352">
      <c r="A352" s="6" t="s">
        <v>1525</v>
      </c>
      <c r="B352" s="7" t="str">
        <f>vlookup(F352,'TEMP Data'!$M:$P,mod(G352,4)+1)</f>
        <v>Greys</v>
      </c>
      <c r="C352" s="7" t="str">
        <f>VLOOKUP(A352 ,PersonAccounts!$A:$N,3)</f>
        <v>Hefferon</v>
      </c>
      <c r="D352" s="7" t="str">
        <f t="shared" si="1"/>
        <v>Greys_Hefferon@hotmail.com.ca</v>
      </c>
      <c r="E352" s="7" t="str">
        <f t="shared" si="2"/>
        <v>Grace.Hefferon@mail.com.ca</v>
      </c>
      <c r="F352" s="12" t="str">
        <f>VLOOKUP(A352 ,PersonAccounts!$A:$N,14)</f>
        <v>Grace</v>
      </c>
      <c r="G352" s="29">
        <f t="shared" si="3"/>
        <v>6</v>
      </c>
      <c r="H352" s="12" t="str">
        <f>vlookup(A352,PersonAccounts!A:D,4)</f>
        <v>Grace.Hefferon@mail.com.ca</v>
      </c>
      <c r="I352" s="12" t="str">
        <f t="shared" si="4"/>
        <v>Greys_</v>
      </c>
      <c r="J352" s="12" t="str">
        <f t="shared" si="5"/>
        <v>Hefferon</v>
      </c>
      <c r="K352" s="12" t="str">
        <f>VLOOKUP(L352,'TEMP Data'!$E:$G,3)&amp;".com"&amp;vlookup($U352,'TEMP Data'!$A:$C,3)</f>
        <v>@hotmail.com.ca</v>
      </c>
      <c r="L352" s="29">
        <f t="shared" si="6"/>
        <v>10</v>
      </c>
      <c r="M352" s="29">
        <f t="shared" si="7"/>
        <v>195</v>
      </c>
      <c r="N352" s="12" t="str">
        <f t="shared" si="8"/>
        <v>Greys__</v>
      </c>
      <c r="O352" s="12" t="str">
        <f t="shared" si="9"/>
        <v>Hefferon</v>
      </c>
      <c r="P352" s="12" t="str">
        <f>VLOOKUP(Q352,'TEMP Data'!$E:$G,3)&amp;".com"&amp;vlookup($U352,'TEMP Data'!$A:$C,3)</f>
        <v>@yahoo.com.ca</v>
      </c>
      <c r="Q352" s="29">
        <f t="shared" si="10"/>
        <v>9</v>
      </c>
      <c r="R352" s="29">
        <f t="shared" si="11"/>
        <v>4</v>
      </c>
      <c r="S352" s="30" t="str">
        <f t="shared" si="12"/>
        <v>Greys__Hefferon@yahoo.com.ca</v>
      </c>
      <c r="T352" s="12" t="b">
        <f t="shared" si="13"/>
        <v>0</v>
      </c>
      <c r="U352" s="12" t="str">
        <f>vlookup(A352,PersonAccounts!$A:$N,10,false)</f>
        <v>Canada</v>
      </c>
    </row>
    <row r="353">
      <c r="A353" s="6" t="s">
        <v>1529</v>
      </c>
      <c r="B353" s="7" t="str">
        <f>vlookup(F353,'TEMP Data'!$M:$P,mod(G353,4)+1)</f>
        <v>Greys</v>
      </c>
      <c r="C353" s="7" t="str">
        <f>VLOOKUP(A353 ,PersonAccounts!$A:$N,3)</f>
        <v>Gee</v>
      </c>
      <c r="D353" s="7" t="str">
        <f t="shared" si="1"/>
        <v>Greys_Gee@gmail.com</v>
      </c>
      <c r="E353" s="7" t="str">
        <f t="shared" si="2"/>
        <v>Grace_Gee@hotmail.com</v>
      </c>
      <c r="F353" s="12" t="str">
        <f>VLOOKUP(A353 ,PersonAccounts!$A:$N,14)</f>
        <v>Grace</v>
      </c>
      <c r="G353" s="29">
        <f t="shared" si="3"/>
        <v>10</v>
      </c>
      <c r="H353" s="12" t="str">
        <f>vlookup(A353,PersonAccounts!A:D,4)</f>
        <v>Grace_Gee@hotmail.com</v>
      </c>
      <c r="I353" s="12" t="str">
        <f t="shared" si="4"/>
        <v>Greys_</v>
      </c>
      <c r="J353" s="12" t="str">
        <f t="shared" si="5"/>
        <v>Gee</v>
      </c>
      <c r="K353" s="12" t="str">
        <f>VLOOKUP(L353,'TEMP Data'!$E:$G,3)&amp;".com"&amp;vlookup($U353,'TEMP Data'!$A:$C,3)</f>
        <v>@gmail.com</v>
      </c>
      <c r="L353" s="29">
        <f t="shared" si="6"/>
        <v>8</v>
      </c>
      <c r="M353" s="29">
        <f t="shared" si="7"/>
        <v>157</v>
      </c>
      <c r="N353" s="12" t="str">
        <f t="shared" si="8"/>
        <v>Greys__</v>
      </c>
      <c r="O353" s="12" t="str">
        <f t="shared" si="9"/>
        <v>Gee</v>
      </c>
      <c r="P353" s="12" t="str">
        <f>VLOOKUP(Q353,'TEMP Data'!$E:$G,3)&amp;".com"&amp;vlookup($U353,'TEMP Data'!$A:$C,3)</f>
        <v>@hotmail.com</v>
      </c>
      <c r="Q353" s="29">
        <f t="shared" si="10"/>
        <v>68</v>
      </c>
      <c r="R353" s="29">
        <f t="shared" si="11"/>
        <v>0</v>
      </c>
      <c r="S353" s="30" t="str">
        <f t="shared" si="12"/>
        <v>Greys__Gee@hotmail.com</v>
      </c>
      <c r="T353" s="12" t="b">
        <f t="shared" si="13"/>
        <v>0</v>
      </c>
      <c r="U353" s="12" t="str">
        <f>vlookup(A353,PersonAccounts!$A:$N,10,false)</f>
        <v>United States</v>
      </c>
    </row>
    <row r="354">
      <c r="A354" s="6" t="s">
        <v>1533</v>
      </c>
      <c r="B354" s="7" t="str">
        <f>vlookup(F354,'TEMP Data'!$M:$P,mod(G354,4)+1)</f>
        <v>Ysabella</v>
      </c>
      <c r="C354" s="7" t="str">
        <f>VLOOKUP(A354 ,PersonAccounts!$A:$N,3)</f>
        <v>Purton</v>
      </c>
      <c r="D354" s="7" t="str">
        <f t="shared" si="1"/>
        <v>YPurton220@gmail.com.uk</v>
      </c>
      <c r="E354" s="7" t="str">
        <f t="shared" si="2"/>
        <v/>
      </c>
      <c r="F354" s="12" t="str">
        <f>VLOOKUP(A354 ,PersonAccounts!$A:$N,14)</f>
        <v>Isabella</v>
      </c>
      <c r="G354" s="29">
        <f t="shared" si="3"/>
        <v>3</v>
      </c>
      <c r="H354" s="12" t="str">
        <f>vlookup(A354,PersonAccounts!A:D,4)</f>
        <v>Isabella_Purton@hotmail.com.uk</v>
      </c>
      <c r="I354" s="12" t="str">
        <f t="shared" si="4"/>
        <v>Y</v>
      </c>
      <c r="J354" s="12" t="str">
        <f t="shared" si="5"/>
        <v>Purton220</v>
      </c>
      <c r="K354" s="12" t="str">
        <f>VLOOKUP(L354,'TEMP Data'!$E:$G,3)&amp;".com"&amp;vlookup($U354,'TEMP Data'!$A:$C,3)</f>
        <v>@gmail.com.uk</v>
      </c>
      <c r="L354" s="29">
        <f t="shared" si="6"/>
        <v>1</v>
      </c>
      <c r="M354" s="29">
        <f t="shared" si="7"/>
        <v>220</v>
      </c>
      <c r="N354" s="12" t="str">
        <f t="shared" si="8"/>
        <v>Y_</v>
      </c>
      <c r="O354" s="12" t="str">
        <f t="shared" si="9"/>
        <v>Purton220</v>
      </c>
      <c r="P354" s="12" t="str">
        <f>VLOOKUP(Q354,'TEMP Data'!$E:$G,3)&amp;".com"&amp;vlookup($U354,'TEMP Data'!$A:$C,3)</f>
        <v>@hotmail.com.uk</v>
      </c>
      <c r="Q354" s="29">
        <f t="shared" si="10"/>
        <v>80</v>
      </c>
      <c r="R354" s="29">
        <f t="shared" si="11"/>
        <v>0</v>
      </c>
      <c r="S354" s="30" t="str">
        <f t="shared" si="12"/>
        <v>Y_Purton220@hotmail.com.uk</v>
      </c>
      <c r="T354" s="12" t="b">
        <f t="shared" si="13"/>
        <v>0</v>
      </c>
      <c r="U354" s="12" t="str">
        <f>vlookup(A354,PersonAccounts!$A:$N,10,false)</f>
        <v>United Kingdom</v>
      </c>
    </row>
    <row r="355">
      <c r="A355" s="6" t="s">
        <v>1537</v>
      </c>
      <c r="B355" s="7" t="str">
        <f>vlookup(F355,'TEMP Data'!$M:$P,mod(G355,4)+1)</f>
        <v>Izabella</v>
      </c>
      <c r="C355" s="7" t="str">
        <f>VLOOKUP(A355 ,PersonAccounts!$A:$N,3)</f>
        <v>Spottiswoode</v>
      </c>
      <c r="D355" s="7" t="str">
        <f t="shared" si="1"/>
        <v>Izabella_Spottiswoode@yahoo.com.ar</v>
      </c>
      <c r="E355" s="7" t="str">
        <f t="shared" si="2"/>
        <v/>
      </c>
      <c r="F355" s="12" t="str">
        <f>VLOOKUP(A355 ,PersonAccounts!$A:$N,14)</f>
        <v>Isabella</v>
      </c>
      <c r="G355" s="29">
        <f t="shared" si="3"/>
        <v>1</v>
      </c>
      <c r="H355" s="12" t="str">
        <f>vlookup(A355,PersonAccounts!A:D,4)</f>
        <v>Isabella_Spottiswoode@gmail.com.ar</v>
      </c>
      <c r="I355" s="12" t="str">
        <f t="shared" si="4"/>
        <v>Izabella_</v>
      </c>
      <c r="J355" s="12" t="str">
        <f t="shared" si="5"/>
        <v>Spottiswoode</v>
      </c>
      <c r="K355" s="12" t="str">
        <f>VLOOKUP(L355,'TEMP Data'!$E:$G,3)&amp;".com"&amp;vlookup($U355,'TEMP Data'!$A:$C,3)</f>
        <v>@yahoo.com.ar</v>
      </c>
      <c r="L355" s="29">
        <f t="shared" si="6"/>
        <v>9</v>
      </c>
      <c r="M355" s="29">
        <f t="shared" si="7"/>
        <v>111</v>
      </c>
      <c r="N355" s="12" t="str">
        <f t="shared" si="8"/>
        <v>Izabella__</v>
      </c>
      <c r="O355" s="12" t="str">
        <f t="shared" si="9"/>
        <v>Spottiswoode</v>
      </c>
      <c r="P355" s="12" t="str">
        <f>VLOOKUP(Q355,'TEMP Data'!$E:$G,3)&amp;".com"&amp;vlookup($U355,'TEMP Data'!$A:$C,3)</f>
        <v>@hotmail.com.ar</v>
      </c>
      <c r="Q355" s="29">
        <f t="shared" si="10"/>
        <v>155</v>
      </c>
      <c r="R355" s="29">
        <f t="shared" si="11"/>
        <v>4</v>
      </c>
      <c r="S355" s="30" t="str">
        <f t="shared" si="12"/>
        <v>Izabella__Spottiswoode@hotmail.com.ar</v>
      </c>
      <c r="T355" s="12" t="b">
        <f t="shared" si="13"/>
        <v>0</v>
      </c>
      <c r="U355" s="12" t="str">
        <f>vlookup(A355,PersonAccounts!$A:$N,10,false)</f>
        <v>Argentina</v>
      </c>
    </row>
    <row r="356">
      <c r="A356" s="6" t="s">
        <v>1541</v>
      </c>
      <c r="B356" s="7" t="str">
        <f>vlookup(F356,'TEMP Data'!$M:$P,mod(G356,4)+1)</f>
        <v>Isabela</v>
      </c>
      <c r="C356" s="7" t="str">
        <f>VLOOKUP(A356 ,PersonAccounts!$A:$N,3)</f>
        <v>Finicj</v>
      </c>
      <c r="D356" s="7" t="str">
        <f t="shared" si="1"/>
        <v>IFinicj121@gmail.com</v>
      </c>
      <c r="E356" s="7" t="str">
        <f t="shared" si="2"/>
        <v/>
      </c>
      <c r="F356" s="12" t="str">
        <f>VLOOKUP(A356 ,PersonAccounts!$A:$N,14)</f>
        <v>Isabella</v>
      </c>
      <c r="G356" s="29">
        <f t="shared" si="3"/>
        <v>6</v>
      </c>
      <c r="H356" s="12" t="str">
        <f>vlookup(A356,PersonAccounts!A:D,4)</f>
        <v>IFinicj153@yahoo.com</v>
      </c>
      <c r="I356" s="12" t="str">
        <f t="shared" si="4"/>
        <v>I</v>
      </c>
      <c r="J356" s="12" t="str">
        <f t="shared" si="5"/>
        <v>Finicj121</v>
      </c>
      <c r="K356" s="12" t="str">
        <f>VLOOKUP(L356,'TEMP Data'!$E:$G,3)&amp;".com"&amp;vlookup($U356,'TEMP Data'!$A:$C,3)</f>
        <v>@gmail.com</v>
      </c>
      <c r="L356" s="29">
        <f t="shared" si="6"/>
        <v>1</v>
      </c>
      <c r="M356" s="29">
        <f t="shared" si="7"/>
        <v>121</v>
      </c>
      <c r="N356" s="12" t="str">
        <f t="shared" si="8"/>
        <v>I_</v>
      </c>
      <c r="O356" s="12" t="str">
        <f t="shared" si="9"/>
        <v>Finicj121</v>
      </c>
      <c r="P356" s="12" t="str">
        <f>VLOOKUP(Q356,'TEMP Data'!$E:$G,3)&amp;".com"&amp;vlookup($U356,'TEMP Data'!$A:$C,3)</f>
        <v>@hotmail.com</v>
      </c>
      <c r="Q356" s="29">
        <f t="shared" si="10"/>
        <v>138</v>
      </c>
      <c r="R356" s="29">
        <f t="shared" si="11"/>
        <v>1</v>
      </c>
      <c r="S356" s="30" t="str">
        <f t="shared" si="12"/>
        <v>I_Finicj121@hotmail.com</v>
      </c>
      <c r="T356" s="12" t="b">
        <f t="shared" si="13"/>
        <v>0</v>
      </c>
      <c r="U356" s="12" t="str">
        <f>vlookup(A356,PersonAccounts!$A:$N,10,false)</f>
        <v>United States</v>
      </c>
    </row>
    <row r="357">
      <c r="A357" s="6" t="s">
        <v>1546</v>
      </c>
      <c r="B357" s="7" t="str">
        <f>vlookup(F357,'TEMP Data'!$M:$P,mod(G357,4)+1)</f>
        <v>Izabella</v>
      </c>
      <c r="C357" s="7" t="str">
        <f>VLOOKUP(A357 ,PersonAccounts!$A:$N,3)</f>
        <v>Hassen</v>
      </c>
      <c r="D357" s="7" t="str">
        <f t="shared" si="1"/>
        <v>IHassen234@gmail.com.it</v>
      </c>
      <c r="E357" s="7" t="str">
        <f t="shared" si="2"/>
        <v>IHassen211@apple.com.it</v>
      </c>
      <c r="F357" s="12" t="str">
        <f>VLOOKUP(A357 ,PersonAccounts!$A:$N,14)</f>
        <v>Isabella</v>
      </c>
      <c r="G357" s="29">
        <f t="shared" si="3"/>
        <v>5</v>
      </c>
      <c r="H357" s="12" t="str">
        <f>vlookup(A357,PersonAccounts!A:D,4)</f>
        <v>IHassen211@apple.com.it</v>
      </c>
      <c r="I357" s="12" t="str">
        <f t="shared" si="4"/>
        <v>I</v>
      </c>
      <c r="J357" s="12" t="str">
        <f t="shared" si="5"/>
        <v>Hassen234</v>
      </c>
      <c r="K357" s="12" t="str">
        <f>VLOOKUP(L357,'TEMP Data'!$E:$G,3)&amp;".com"&amp;vlookup($U357,'TEMP Data'!$A:$C,3)</f>
        <v>@gmail.com.it</v>
      </c>
      <c r="L357" s="29">
        <f t="shared" si="6"/>
        <v>1</v>
      </c>
      <c r="M357" s="29">
        <f t="shared" si="7"/>
        <v>234</v>
      </c>
      <c r="N357" s="12" t="str">
        <f t="shared" si="8"/>
        <v>I_</v>
      </c>
      <c r="O357" s="12" t="str">
        <f t="shared" si="9"/>
        <v>Hassen234</v>
      </c>
      <c r="P357" s="12" t="str">
        <f>VLOOKUP(Q357,'TEMP Data'!$E:$G,3)&amp;".com"&amp;vlookup($U357,'TEMP Data'!$A:$C,3)</f>
        <v>@hotmail.com.it</v>
      </c>
      <c r="Q357" s="29">
        <f t="shared" si="10"/>
        <v>54</v>
      </c>
      <c r="R357" s="29">
        <f t="shared" si="11"/>
        <v>0</v>
      </c>
      <c r="S357" s="30" t="str">
        <f t="shared" si="12"/>
        <v>I_Hassen234@hotmail.com.it</v>
      </c>
      <c r="T357" s="12" t="b">
        <f t="shared" si="13"/>
        <v>0</v>
      </c>
      <c r="U357" s="12" t="str">
        <f>vlookup(A357,PersonAccounts!$A:$N,10,false)</f>
        <v>Italy</v>
      </c>
    </row>
    <row r="358">
      <c r="A358" s="6" t="s">
        <v>1550</v>
      </c>
      <c r="B358" s="7" t="str">
        <f>vlookup(F358,'TEMP Data'!$M:$P,mod(G358,4)+1)</f>
        <v>Jaims</v>
      </c>
      <c r="C358" s="7" t="str">
        <f>VLOOKUP(A358 ,PersonAccounts!$A:$N,3)</f>
        <v>Cranshaw</v>
      </c>
      <c r="D358" s="7" t="str">
        <f t="shared" si="1"/>
        <v>JCranshaw161@yahoo.com.es</v>
      </c>
      <c r="E358" s="7" t="str">
        <f t="shared" si="2"/>
        <v/>
      </c>
      <c r="F358" s="12" t="str">
        <f>VLOOKUP(A358 ,PersonAccounts!$A:$N,14)</f>
        <v>James</v>
      </c>
      <c r="G358" s="29">
        <f t="shared" si="3"/>
        <v>2</v>
      </c>
      <c r="H358" s="12" t="str">
        <f>vlookup(A358,PersonAccounts!A:D,4)</f>
        <v>James_Cranshaw@aol.com.es</v>
      </c>
      <c r="I358" s="12" t="str">
        <f t="shared" si="4"/>
        <v>J</v>
      </c>
      <c r="J358" s="12" t="str">
        <f t="shared" si="5"/>
        <v>Cranshaw161</v>
      </c>
      <c r="K358" s="12" t="str">
        <f>VLOOKUP(L358,'TEMP Data'!$E:$G,3)&amp;".com"&amp;vlookup($U358,'TEMP Data'!$A:$C,3)</f>
        <v>@yahoo.com.es</v>
      </c>
      <c r="L358" s="29">
        <f t="shared" si="6"/>
        <v>3</v>
      </c>
      <c r="M358" s="29">
        <f t="shared" si="7"/>
        <v>161</v>
      </c>
      <c r="N358" s="12" t="str">
        <f t="shared" si="8"/>
        <v>J_</v>
      </c>
      <c r="O358" s="12" t="str">
        <f t="shared" si="9"/>
        <v>Cranshaw161</v>
      </c>
      <c r="P358" s="12" t="str">
        <f>VLOOKUP(Q358,'TEMP Data'!$E:$G,3)&amp;".com"&amp;vlookup($U358,'TEMP Data'!$A:$C,3)</f>
        <v>@hotmail.com.es</v>
      </c>
      <c r="Q358" s="29">
        <f t="shared" si="10"/>
        <v>17</v>
      </c>
      <c r="R358" s="29">
        <f t="shared" si="11"/>
        <v>1</v>
      </c>
      <c r="S358" s="30" t="str">
        <f t="shared" si="12"/>
        <v>J_Cranshaw161@hotmail.com.es</v>
      </c>
      <c r="T358" s="12" t="b">
        <f t="shared" si="13"/>
        <v>0</v>
      </c>
      <c r="U358" s="12" t="str">
        <f>vlookup(A358,PersonAccounts!$A:$N,10,false)</f>
        <v>Spain</v>
      </c>
    </row>
    <row r="359">
      <c r="A359" s="6" t="s">
        <v>1554</v>
      </c>
      <c r="B359" s="7" t="str">
        <f>vlookup(F359,'TEMP Data'!$M:$P,mod(G359,4)+1)</f>
        <v>Jaymz</v>
      </c>
      <c r="C359" s="7" t="str">
        <f>VLOOKUP(A359 ,PersonAccounts!$A:$N,3)</f>
        <v>Whatling</v>
      </c>
      <c r="D359" s="7" t="str">
        <f t="shared" si="1"/>
        <v>Jaymz_Whatling@yahoo.com.jp</v>
      </c>
      <c r="E359" s="7" t="str">
        <f t="shared" si="2"/>
        <v/>
      </c>
      <c r="F359" s="12" t="str">
        <f>VLOOKUP(A359 ,PersonAccounts!$A:$N,14)</f>
        <v>James</v>
      </c>
      <c r="G359" s="29">
        <f t="shared" si="3"/>
        <v>3</v>
      </c>
      <c r="H359" s="12" t="str">
        <f>vlookup(A359,PersonAccounts!A:D,4)</f>
        <v>James_Whatling@yahoo.com.jp</v>
      </c>
      <c r="I359" s="12" t="str">
        <f t="shared" si="4"/>
        <v>Jaymz_</v>
      </c>
      <c r="J359" s="12" t="str">
        <f t="shared" si="5"/>
        <v>Whatling</v>
      </c>
      <c r="K359" s="12" t="str">
        <f>VLOOKUP(L359,'TEMP Data'!$E:$G,3)&amp;".com"&amp;vlookup($U359,'TEMP Data'!$A:$C,3)</f>
        <v>@yahoo.com.jp</v>
      </c>
      <c r="L359" s="29">
        <f t="shared" si="6"/>
        <v>9</v>
      </c>
      <c r="M359" s="29">
        <f t="shared" si="7"/>
        <v>120</v>
      </c>
      <c r="N359" s="12" t="str">
        <f t="shared" si="8"/>
        <v>Jaymz__</v>
      </c>
      <c r="O359" s="12" t="str">
        <f t="shared" si="9"/>
        <v>Whatling</v>
      </c>
      <c r="P359" s="12" t="str">
        <f>VLOOKUP(Q359,'TEMP Data'!$E:$G,3)&amp;".com"&amp;vlookup($U359,'TEMP Data'!$A:$C,3)</f>
        <v>@hotmail.com.jp</v>
      </c>
      <c r="Q359" s="29">
        <f t="shared" si="10"/>
        <v>159</v>
      </c>
      <c r="R359" s="29">
        <f t="shared" si="11"/>
        <v>0</v>
      </c>
      <c r="S359" s="30" t="str">
        <f t="shared" si="12"/>
        <v>Jaymz__Whatling@hotmail.com.jp</v>
      </c>
      <c r="T359" s="12" t="b">
        <f t="shared" si="13"/>
        <v>0</v>
      </c>
      <c r="U359" s="12" t="str">
        <f>vlookup(A359,PersonAccounts!$A:$N,10,false)</f>
        <v>Japan</v>
      </c>
    </row>
    <row r="360">
      <c r="A360" s="6" t="s">
        <v>1556</v>
      </c>
      <c r="B360" s="7" t="str">
        <f>vlookup(F360,'TEMP Data'!$M:$P,mod(G360,4)+1)</f>
        <v>Jaims</v>
      </c>
      <c r="C360" s="7" t="str">
        <f>VLOOKUP(A360 ,PersonAccounts!$A:$N,3)</f>
        <v>Shuttlewood</v>
      </c>
      <c r="D360" s="7" t="str">
        <f t="shared" si="1"/>
        <v>JShuttlewood152@outlook.com</v>
      </c>
      <c r="E360" s="7" t="str">
        <f t="shared" si="2"/>
        <v/>
      </c>
      <c r="F360" s="12" t="str">
        <f>VLOOKUP(A360 ,PersonAccounts!$A:$N,14)</f>
        <v>James</v>
      </c>
      <c r="G360" s="29">
        <f t="shared" si="3"/>
        <v>10</v>
      </c>
      <c r="H360" s="12" t="str">
        <f>vlookup(A360,PersonAccounts!A:D,4)</f>
        <v>James.Shuttlewood@mail.com</v>
      </c>
      <c r="I360" s="12" t="str">
        <f t="shared" si="4"/>
        <v>J</v>
      </c>
      <c r="J360" s="12" t="str">
        <f t="shared" si="5"/>
        <v>Shuttlewood152</v>
      </c>
      <c r="K360" s="12" t="str">
        <f>VLOOKUP(L360,'TEMP Data'!$E:$G,3)&amp;".com"&amp;vlookup($U360,'TEMP Data'!$A:$C,3)</f>
        <v>@outlook.com</v>
      </c>
      <c r="L360" s="29">
        <f t="shared" si="6"/>
        <v>2</v>
      </c>
      <c r="M360" s="29">
        <f t="shared" si="7"/>
        <v>152</v>
      </c>
      <c r="N360" s="12" t="str">
        <f t="shared" si="8"/>
        <v>J_</v>
      </c>
      <c r="O360" s="12" t="str">
        <f t="shared" si="9"/>
        <v>Shuttlewood152</v>
      </c>
      <c r="P360" s="12" t="str">
        <f>VLOOKUP(Q360,'TEMP Data'!$E:$G,3)&amp;".com"&amp;vlookup($U360,'TEMP Data'!$A:$C,3)</f>
        <v>@hotmail.com</v>
      </c>
      <c r="Q360" s="29">
        <f t="shared" si="10"/>
        <v>193</v>
      </c>
      <c r="R360" s="29">
        <f t="shared" si="11"/>
        <v>3</v>
      </c>
      <c r="S360" s="30" t="str">
        <f t="shared" si="12"/>
        <v>J_Shuttlewood152@hotmail.com</v>
      </c>
      <c r="T360" s="12" t="b">
        <f t="shared" si="13"/>
        <v>0</v>
      </c>
      <c r="U360" s="12" t="str">
        <f>vlookup(A360,PersonAccounts!$A:$N,10,false)</f>
        <v>United States</v>
      </c>
    </row>
    <row r="361">
      <c r="A361" s="6" t="s">
        <v>1561</v>
      </c>
      <c r="B361" s="7" t="str">
        <f>vlookup(F361,'TEMP Data'!$M:$P,mod(G361,4)+1)</f>
        <v>James</v>
      </c>
      <c r="C361" s="7" t="str">
        <f>VLOOKUP(A361 ,PersonAccounts!$A:$N,3)</f>
        <v>Downe</v>
      </c>
      <c r="D361" s="7" t="str">
        <f t="shared" si="1"/>
        <v>JDowne128@gmail.com.de</v>
      </c>
      <c r="E361" s="7" t="str">
        <f t="shared" si="2"/>
        <v>J_Downe128@hotmail.com.de</v>
      </c>
      <c r="F361" s="12" t="str">
        <f>VLOOKUP(A361 ,PersonAccounts!$A:$N,14)</f>
        <v>James</v>
      </c>
      <c r="G361" s="29">
        <f t="shared" si="3"/>
        <v>4</v>
      </c>
      <c r="H361" s="12" t="str">
        <f>vlookup(A361,PersonAccounts!A:D,4)</f>
        <v>James_Downe@yahoo.com.de</v>
      </c>
      <c r="I361" s="12" t="str">
        <f t="shared" si="4"/>
        <v>J</v>
      </c>
      <c r="J361" s="12" t="str">
        <f t="shared" si="5"/>
        <v>Downe128</v>
      </c>
      <c r="K361" s="12" t="str">
        <f>VLOOKUP(L361,'TEMP Data'!$E:$G,3)&amp;".com"&amp;vlookup($U361,'TEMP Data'!$A:$C,3)</f>
        <v>@gmail.com.de</v>
      </c>
      <c r="L361" s="29">
        <f t="shared" si="6"/>
        <v>1</v>
      </c>
      <c r="M361" s="29">
        <f t="shared" si="7"/>
        <v>128</v>
      </c>
      <c r="N361" s="12" t="str">
        <f t="shared" si="8"/>
        <v>J_</v>
      </c>
      <c r="O361" s="12" t="str">
        <f t="shared" si="9"/>
        <v>Downe128</v>
      </c>
      <c r="P361" s="12" t="str">
        <f>VLOOKUP(Q361,'TEMP Data'!$E:$G,3)&amp;".com"&amp;vlookup($U361,'TEMP Data'!$A:$C,3)</f>
        <v>@hotmail.com.de</v>
      </c>
      <c r="Q361" s="29">
        <f t="shared" si="10"/>
        <v>211</v>
      </c>
      <c r="R361" s="29">
        <f t="shared" si="11"/>
        <v>1</v>
      </c>
      <c r="S361" s="30" t="str">
        <f t="shared" si="12"/>
        <v>J_Downe128@hotmail.com.de</v>
      </c>
      <c r="T361" s="12" t="b">
        <f t="shared" si="13"/>
        <v>1</v>
      </c>
      <c r="U361" s="12" t="str">
        <f>vlookup(A361,PersonAccounts!$A:$N,10,false)</f>
        <v>Germany</v>
      </c>
    </row>
    <row r="362">
      <c r="A362" s="6" t="s">
        <v>1564</v>
      </c>
      <c r="B362" s="7" t="str">
        <f>vlookup(F362,'TEMP Data'!$M:$P,mod(G362,4)+1)</f>
        <v>Jozef</v>
      </c>
      <c r="C362" s="7" t="str">
        <f>VLOOKUP(A362 ,PersonAccounts!$A:$N,3)</f>
        <v>Burg</v>
      </c>
      <c r="D362" s="7" t="str">
        <f t="shared" si="1"/>
        <v>JBurg19@gmail.com</v>
      </c>
      <c r="E362" s="7" t="str">
        <f t="shared" si="2"/>
        <v/>
      </c>
      <c r="F362" s="12" t="str">
        <f>VLOOKUP(A362 ,PersonAccounts!$A:$N,14)</f>
        <v>Joseph</v>
      </c>
      <c r="G362" s="29">
        <f t="shared" si="3"/>
        <v>6</v>
      </c>
      <c r="H362" s="12" t="str">
        <f>vlookup(A362,PersonAccounts!A:D,4)</f>
        <v>Joseph.Burg@mail.com</v>
      </c>
      <c r="I362" s="12" t="str">
        <f t="shared" si="4"/>
        <v>J</v>
      </c>
      <c r="J362" s="12" t="str">
        <f t="shared" si="5"/>
        <v>Burg19</v>
      </c>
      <c r="K362" s="12" t="str">
        <f>VLOOKUP(L362,'TEMP Data'!$E:$G,3)&amp;".com"&amp;vlookup($U362,'TEMP Data'!$A:$C,3)</f>
        <v>@gmail.com</v>
      </c>
      <c r="L362" s="29">
        <f t="shared" si="6"/>
        <v>1</v>
      </c>
      <c r="M362" s="29">
        <f t="shared" si="7"/>
        <v>19</v>
      </c>
      <c r="N362" s="12" t="str">
        <f t="shared" si="8"/>
        <v>J_</v>
      </c>
      <c r="O362" s="12" t="str">
        <f t="shared" si="9"/>
        <v>Burg19</v>
      </c>
      <c r="P362" s="12" t="str">
        <f>VLOOKUP(Q362,'TEMP Data'!$E:$G,3)&amp;".com"&amp;vlookup($U362,'TEMP Data'!$A:$C,3)</f>
        <v>@hotmail.com</v>
      </c>
      <c r="Q362" s="29">
        <f t="shared" si="10"/>
        <v>157</v>
      </c>
      <c r="R362" s="29">
        <f t="shared" si="11"/>
        <v>1</v>
      </c>
      <c r="S362" s="30" t="str">
        <f t="shared" si="12"/>
        <v>J_Burg19@hotmail.com</v>
      </c>
      <c r="T362" s="12" t="b">
        <f t="shared" si="13"/>
        <v>0</v>
      </c>
      <c r="U362" s="12" t="str">
        <f>vlookup(A362,PersonAccounts!$A:$N,10,false)</f>
        <v>United States</v>
      </c>
    </row>
    <row r="363">
      <c r="A363" s="6" t="s">
        <v>1568</v>
      </c>
      <c r="B363" s="7" t="str">
        <f>vlookup(F363,'TEMP Data'!$M:$P,mod(G363,4)+1)</f>
        <v>Joseph</v>
      </c>
      <c r="C363" s="7" t="str">
        <f>VLOOKUP(A363 ,PersonAccounts!$A:$N,3)</f>
        <v>Roddell</v>
      </c>
      <c r="D363" s="7" t="str">
        <f t="shared" si="1"/>
        <v>JRoddell244@yahoo.com.pt</v>
      </c>
      <c r="E363" s="7" t="str">
        <f t="shared" si="2"/>
        <v>J_Roddell244@hotmail.com.pt</v>
      </c>
      <c r="F363" s="12" t="str">
        <f>VLOOKUP(A363 ,PersonAccounts!$A:$N,14)</f>
        <v>Joseph</v>
      </c>
      <c r="G363" s="29">
        <f t="shared" si="3"/>
        <v>8</v>
      </c>
      <c r="H363" s="12" t="str">
        <f>vlookup(A363,PersonAccounts!A:D,4)</f>
        <v>Joseph.Roddell@mail.com.pt</v>
      </c>
      <c r="I363" s="12" t="str">
        <f t="shared" si="4"/>
        <v>J</v>
      </c>
      <c r="J363" s="12" t="str">
        <f t="shared" si="5"/>
        <v>Roddell244</v>
      </c>
      <c r="K363" s="12" t="str">
        <f>VLOOKUP(L363,'TEMP Data'!$E:$G,3)&amp;".com"&amp;vlookup($U363,'TEMP Data'!$A:$C,3)</f>
        <v>@yahoo.com.pt</v>
      </c>
      <c r="L363" s="29">
        <f t="shared" si="6"/>
        <v>3</v>
      </c>
      <c r="M363" s="29">
        <f t="shared" si="7"/>
        <v>244</v>
      </c>
      <c r="N363" s="12" t="str">
        <f t="shared" si="8"/>
        <v>J_</v>
      </c>
      <c r="O363" s="12" t="str">
        <f t="shared" si="9"/>
        <v>Roddell244</v>
      </c>
      <c r="P363" s="12" t="str">
        <f>VLOOKUP(Q363,'TEMP Data'!$E:$G,3)&amp;".com"&amp;vlookup($U363,'TEMP Data'!$A:$C,3)</f>
        <v>@hotmail.com.pt</v>
      </c>
      <c r="Q363" s="29">
        <f t="shared" si="10"/>
        <v>131</v>
      </c>
      <c r="R363" s="29">
        <f t="shared" si="11"/>
        <v>2</v>
      </c>
      <c r="S363" s="30" t="str">
        <f t="shared" si="12"/>
        <v>J_Roddell244@hotmail.com.pt</v>
      </c>
      <c r="T363" s="12" t="b">
        <f t="shared" si="13"/>
        <v>1</v>
      </c>
      <c r="U363" s="12" t="str">
        <f>vlookup(A363,PersonAccounts!$A:$N,10,false)</f>
        <v>Portugal</v>
      </c>
    </row>
    <row r="364">
      <c r="A364" s="6" t="s">
        <v>1570</v>
      </c>
      <c r="B364" s="7" t="str">
        <f>vlookup(F364,'TEMP Data'!$M:$P,mod(G364,4)+1)</f>
        <v>Josef</v>
      </c>
      <c r="C364" s="7" t="str">
        <f>VLOOKUP(A364 ,PersonAccounts!$A:$N,3)</f>
        <v>Lease</v>
      </c>
      <c r="D364" s="7" t="str">
        <f t="shared" si="1"/>
        <v>Josef.Lease@mail.com.br</v>
      </c>
      <c r="E364" s="7" t="str">
        <f t="shared" si="2"/>
        <v/>
      </c>
      <c r="F364" s="12" t="str">
        <f>VLOOKUP(A364 ,PersonAccounts!$A:$N,14)</f>
        <v>Joseph</v>
      </c>
      <c r="G364" s="29">
        <f t="shared" si="3"/>
        <v>9</v>
      </c>
      <c r="H364" s="12" t="str">
        <f>vlookup(A364,PersonAccounts!A:D,4)</f>
        <v>Joseph_Lease@hotmail.com.br</v>
      </c>
      <c r="I364" s="12" t="str">
        <f t="shared" si="4"/>
        <v>Josef.</v>
      </c>
      <c r="J364" s="12" t="str">
        <f t="shared" si="5"/>
        <v>Lease</v>
      </c>
      <c r="K364" s="12" t="str">
        <f>VLOOKUP(L364,'TEMP Data'!$E:$G,3)&amp;".com"&amp;vlookup($U364,'TEMP Data'!$A:$C,3)</f>
        <v>@mail.com.br</v>
      </c>
      <c r="L364" s="29">
        <f t="shared" si="6"/>
        <v>5</v>
      </c>
      <c r="M364" s="29">
        <f t="shared" si="7"/>
        <v>19</v>
      </c>
      <c r="N364" s="12" t="str">
        <f t="shared" si="8"/>
        <v>Josef._</v>
      </c>
      <c r="O364" s="12" t="str">
        <f t="shared" si="9"/>
        <v>Lease</v>
      </c>
      <c r="P364" s="12" t="str">
        <f>VLOOKUP(Q364,'TEMP Data'!$E:$G,3)&amp;".com"&amp;vlookup($U364,'TEMP Data'!$A:$C,3)</f>
        <v>@hotmail.com.br</v>
      </c>
      <c r="Q364" s="29">
        <f t="shared" si="10"/>
        <v>182</v>
      </c>
      <c r="R364" s="29">
        <f t="shared" si="11"/>
        <v>0</v>
      </c>
      <c r="S364" s="30" t="str">
        <f t="shared" si="12"/>
        <v>Josef._Lease@hotmail.com.br</v>
      </c>
      <c r="T364" s="12" t="b">
        <f t="shared" si="13"/>
        <v>0</v>
      </c>
      <c r="U364" s="12" t="str">
        <f>vlookup(A364,PersonAccounts!$A:$N,10,false)</f>
        <v>Brazil</v>
      </c>
    </row>
    <row r="365">
      <c r="A365" s="6" t="s">
        <v>1574</v>
      </c>
      <c r="B365" s="7" t="str">
        <f>vlookup(F365,'TEMP Data'!$M:$P,mod(G365,4)+1)</f>
        <v>Jozef</v>
      </c>
      <c r="C365" s="7" t="str">
        <f>VLOOKUP(A365 ,PersonAccounts!$A:$N,3)</f>
        <v>Schiefersten</v>
      </c>
      <c r="D365" s="7" t="str">
        <f t="shared" si="1"/>
        <v>Jozef_Schiefersten@yahoo.com.se</v>
      </c>
      <c r="E365" s="7" t="str">
        <f t="shared" si="2"/>
        <v>Joseph_Schiefersten@hotmail.com.se</v>
      </c>
      <c r="F365" s="12" t="str">
        <f>VLOOKUP(A365 ,PersonAccounts!$A:$N,14)</f>
        <v>Joseph</v>
      </c>
      <c r="G365" s="29">
        <f t="shared" si="3"/>
        <v>6</v>
      </c>
      <c r="H365" s="12" t="str">
        <f>vlookup(A365,PersonAccounts!A:D,4)</f>
        <v>Joseph_Schiefersten@hotmail.com.se</v>
      </c>
      <c r="I365" s="12" t="str">
        <f t="shared" si="4"/>
        <v>Jozef_</v>
      </c>
      <c r="J365" s="12" t="str">
        <f t="shared" si="5"/>
        <v>Schiefersten</v>
      </c>
      <c r="K365" s="12" t="str">
        <f>VLOOKUP(L365,'TEMP Data'!$E:$G,3)&amp;".com"&amp;vlookup($U365,'TEMP Data'!$A:$C,3)</f>
        <v>@yahoo.com.se</v>
      </c>
      <c r="L365" s="29">
        <f t="shared" si="6"/>
        <v>9</v>
      </c>
      <c r="M365" s="29">
        <f t="shared" si="7"/>
        <v>9</v>
      </c>
      <c r="N365" s="12" t="str">
        <f t="shared" si="8"/>
        <v>Jozef__</v>
      </c>
      <c r="O365" s="12" t="str">
        <f t="shared" si="9"/>
        <v>Schiefersten</v>
      </c>
      <c r="P365" s="12" t="str">
        <f>VLOOKUP(Q365,'TEMP Data'!$E:$G,3)&amp;".com"&amp;vlookup($U365,'TEMP Data'!$A:$C,3)</f>
        <v>@hotmail.com.se</v>
      </c>
      <c r="Q365" s="29">
        <f t="shared" si="10"/>
        <v>60</v>
      </c>
      <c r="R365" s="29">
        <f t="shared" si="11"/>
        <v>1</v>
      </c>
      <c r="S365" s="30" t="str">
        <f t="shared" si="12"/>
        <v>Jozef__Schiefersten@hotmail.com.se</v>
      </c>
      <c r="T365" s="12" t="b">
        <f t="shared" si="13"/>
        <v>0</v>
      </c>
      <c r="U365" s="12" t="str">
        <f>vlookup(A365,PersonAccounts!$A:$N,10,false)</f>
        <v>Sweden</v>
      </c>
    </row>
    <row r="366">
      <c r="A366" s="6" t="s">
        <v>1577</v>
      </c>
      <c r="B366" s="7" t="str">
        <f>vlookup(F366,'TEMP Data'!$M:$P,mod(G366,4)+1)</f>
        <v>Katarina</v>
      </c>
      <c r="C366" s="7" t="str">
        <f>VLOOKUP(A366 ,PersonAccounts!$A:$N,3)</f>
        <v>Bengoechea</v>
      </c>
      <c r="D366" s="7" t="str">
        <f t="shared" si="1"/>
        <v>KBengoechea71@yahoo.com.jp</v>
      </c>
      <c r="E366" s="7" t="str">
        <f t="shared" si="2"/>
        <v>K_Bengoechea71@hotmail.com.jp</v>
      </c>
      <c r="F366" s="12" t="str">
        <f>VLOOKUP(A366 ,PersonAccounts!$A:$N,14)</f>
        <v>Katherine</v>
      </c>
      <c r="G366" s="29">
        <f t="shared" si="3"/>
        <v>3</v>
      </c>
      <c r="H366" s="12" t="str">
        <f>vlookup(A366,PersonAccounts!A:D,4)</f>
        <v>KBengoechea23@yahoo.com.jp</v>
      </c>
      <c r="I366" s="12" t="str">
        <f t="shared" si="4"/>
        <v>K</v>
      </c>
      <c r="J366" s="12" t="str">
        <f t="shared" si="5"/>
        <v>Bengoechea71</v>
      </c>
      <c r="K366" s="12" t="str">
        <f>VLOOKUP(L366,'TEMP Data'!$E:$G,3)&amp;".com"&amp;vlookup($U366,'TEMP Data'!$A:$C,3)</f>
        <v>@yahoo.com.jp</v>
      </c>
      <c r="L366" s="29">
        <f t="shared" si="6"/>
        <v>3</v>
      </c>
      <c r="M366" s="29">
        <f t="shared" si="7"/>
        <v>71</v>
      </c>
      <c r="N366" s="12" t="str">
        <f t="shared" si="8"/>
        <v>K_</v>
      </c>
      <c r="O366" s="12" t="str">
        <f t="shared" si="9"/>
        <v>Bengoechea71</v>
      </c>
      <c r="P366" s="12" t="str">
        <f>VLOOKUP(Q366,'TEMP Data'!$E:$G,3)&amp;".com"&amp;vlookup($U366,'TEMP Data'!$A:$C,3)</f>
        <v>@hotmail.com.jp</v>
      </c>
      <c r="Q366" s="29">
        <f t="shared" si="10"/>
        <v>174</v>
      </c>
      <c r="R366" s="29">
        <f t="shared" si="11"/>
        <v>1</v>
      </c>
      <c r="S366" s="30" t="str">
        <f t="shared" si="12"/>
        <v>K_Bengoechea71@hotmail.com.jp</v>
      </c>
      <c r="T366" s="12" t="b">
        <f t="shared" si="13"/>
        <v>1</v>
      </c>
      <c r="U366" s="12" t="str">
        <f>vlookup(A366,PersonAccounts!$A:$N,10,false)</f>
        <v>Japan</v>
      </c>
    </row>
    <row r="367">
      <c r="A367" s="6" t="s">
        <v>1579</v>
      </c>
      <c r="B367" s="7" t="str">
        <f>vlookup(F367,'TEMP Data'!$M:$P,mod(G367,4)+1)</f>
        <v>Catherine</v>
      </c>
      <c r="C367" s="7" t="str">
        <f>VLOOKUP(A367 ,PersonAccounts!$A:$N,3)</f>
        <v>Bushe</v>
      </c>
      <c r="D367" s="7" t="str">
        <f t="shared" si="1"/>
        <v>Catherine_Bushe@gmail.com.ch</v>
      </c>
      <c r="E367" s="7" t="str">
        <f t="shared" si="2"/>
        <v/>
      </c>
      <c r="F367" s="12" t="str">
        <f>VLOOKUP(A367 ,PersonAccounts!$A:$N,14)</f>
        <v>Katherine</v>
      </c>
      <c r="G367" s="29">
        <f t="shared" si="3"/>
        <v>2</v>
      </c>
      <c r="H367" s="12" t="str">
        <f>vlookup(A367,PersonAccounts!A:D,4)</f>
        <v>Katherine_Bushe@hotmail.com.ch</v>
      </c>
      <c r="I367" s="12" t="str">
        <f t="shared" si="4"/>
        <v>Catherine_</v>
      </c>
      <c r="J367" s="12" t="str">
        <f t="shared" si="5"/>
        <v>Bushe</v>
      </c>
      <c r="K367" s="12" t="str">
        <f>VLOOKUP(L367,'TEMP Data'!$E:$G,3)&amp;".com"&amp;vlookup($U367,'TEMP Data'!$A:$C,3)</f>
        <v>@gmail.com.ch</v>
      </c>
      <c r="L367" s="29">
        <f t="shared" si="6"/>
        <v>8</v>
      </c>
      <c r="M367" s="29">
        <f t="shared" si="7"/>
        <v>134</v>
      </c>
      <c r="N367" s="12" t="str">
        <f t="shared" si="8"/>
        <v>Catherine__</v>
      </c>
      <c r="O367" s="12" t="str">
        <f t="shared" si="9"/>
        <v>Bushe</v>
      </c>
      <c r="P367" s="12" t="str">
        <f>VLOOKUP(Q367,'TEMP Data'!$E:$G,3)&amp;".com"&amp;vlookup($U367,'TEMP Data'!$A:$C,3)</f>
        <v>@hotmail.com.ch</v>
      </c>
      <c r="Q367" s="29">
        <f t="shared" si="10"/>
        <v>52</v>
      </c>
      <c r="R367" s="29">
        <f t="shared" si="11"/>
        <v>2</v>
      </c>
      <c r="S367" s="30" t="str">
        <f t="shared" si="12"/>
        <v>Catherine__Bushe@hotmail.com.ch</v>
      </c>
      <c r="T367" s="12" t="b">
        <f t="shared" si="13"/>
        <v>0</v>
      </c>
      <c r="U367" s="12" t="str">
        <f>vlookup(A367,PersonAccounts!$A:$N,10,false)</f>
        <v>Switzerland</v>
      </c>
    </row>
    <row r="368">
      <c r="A368" s="6" t="s">
        <v>1582</v>
      </c>
      <c r="B368" s="7" t="str">
        <f>vlookup(F368,'TEMP Data'!$M:$P,mod(G368,4)+1)</f>
        <v>Katherine</v>
      </c>
      <c r="C368" s="7" t="str">
        <f>VLOOKUP(A368 ,PersonAccounts!$A:$N,3)</f>
        <v>Kisbee</v>
      </c>
      <c r="D368" s="7" t="str">
        <f t="shared" si="1"/>
        <v>Katherine_Kisbee@yahoo.com.it</v>
      </c>
      <c r="E368" s="7" t="str">
        <f t="shared" si="2"/>
        <v>Katherine_Kisbee@gmail.com.it</v>
      </c>
      <c r="F368" s="12" t="str">
        <f>VLOOKUP(A368 ,PersonAccounts!$A:$N,14)</f>
        <v>Katherine</v>
      </c>
      <c r="G368" s="29">
        <f t="shared" si="3"/>
        <v>8</v>
      </c>
      <c r="H368" s="12" t="str">
        <f>vlookup(A368,PersonAccounts!A:D,4)</f>
        <v>Katherine_Kisbee@gmail.com.it</v>
      </c>
      <c r="I368" s="12" t="str">
        <f t="shared" si="4"/>
        <v>Katherine_</v>
      </c>
      <c r="J368" s="12" t="str">
        <f t="shared" si="5"/>
        <v>Kisbee</v>
      </c>
      <c r="K368" s="12" t="str">
        <f>VLOOKUP(L368,'TEMP Data'!$E:$G,3)&amp;".com"&amp;vlookup($U368,'TEMP Data'!$A:$C,3)</f>
        <v>@yahoo.com.it</v>
      </c>
      <c r="L368" s="29">
        <f t="shared" si="6"/>
        <v>9</v>
      </c>
      <c r="M368" s="29">
        <f t="shared" si="7"/>
        <v>64</v>
      </c>
      <c r="N368" s="12" t="str">
        <f t="shared" si="8"/>
        <v>Katherine__</v>
      </c>
      <c r="O368" s="12" t="str">
        <f t="shared" si="9"/>
        <v>Kisbee</v>
      </c>
      <c r="P368" s="12" t="str">
        <f>VLOOKUP(Q368,'TEMP Data'!$E:$G,3)&amp;".com"&amp;vlookup($U368,'TEMP Data'!$A:$C,3)</f>
        <v>@hotmail.com.it</v>
      </c>
      <c r="Q368" s="29">
        <f t="shared" si="10"/>
        <v>20</v>
      </c>
      <c r="R368" s="29">
        <f t="shared" si="11"/>
        <v>0</v>
      </c>
      <c r="S368" s="30" t="str">
        <f t="shared" si="12"/>
        <v>Katherine__Kisbee@hotmail.com.it</v>
      </c>
      <c r="T368" s="12" t="b">
        <f t="shared" si="13"/>
        <v>0</v>
      </c>
      <c r="U368" s="12" t="str">
        <f>vlookup(A368,PersonAccounts!$A:$N,10,false)</f>
        <v>Italy</v>
      </c>
    </row>
    <row r="369">
      <c r="A369" s="6" t="s">
        <v>1586</v>
      </c>
      <c r="B369" s="7" t="str">
        <f>vlookup(F369,'TEMP Data'!$M:$P,mod(G369,4)+1)</f>
        <v>Catherine</v>
      </c>
      <c r="C369" s="7" t="str">
        <f>VLOOKUP(A369 ,PersonAccounts!$A:$N,3)</f>
        <v>Usherwood</v>
      </c>
      <c r="D369" s="7" t="str">
        <f t="shared" si="1"/>
        <v>Catherine_Usherwood@hotmail.com.co</v>
      </c>
      <c r="E369" s="7" t="str">
        <f t="shared" si="2"/>
        <v>Katherine_Usherwood@gmail.com.co</v>
      </c>
      <c r="F369" s="12" t="str">
        <f>VLOOKUP(A369 ,PersonAccounts!$A:$N,14)</f>
        <v>Katherine</v>
      </c>
      <c r="G369" s="29">
        <f t="shared" si="3"/>
        <v>10</v>
      </c>
      <c r="H369" s="12" t="str">
        <f>vlookup(A369,PersonAccounts!A:D,4)</f>
        <v>Katherine_Usherwood@gmail.com.co</v>
      </c>
      <c r="I369" s="12" t="str">
        <f t="shared" si="4"/>
        <v>Catherine_</v>
      </c>
      <c r="J369" s="12" t="str">
        <f t="shared" si="5"/>
        <v>Usherwood</v>
      </c>
      <c r="K369" s="12" t="str">
        <f>VLOOKUP(L369,'TEMP Data'!$E:$G,3)&amp;".com"&amp;vlookup($U369,'TEMP Data'!$A:$C,3)</f>
        <v>@hotmail.com.co</v>
      </c>
      <c r="L369" s="29">
        <f t="shared" si="6"/>
        <v>10</v>
      </c>
      <c r="M369" s="29">
        <f t="shared" si="7"/>
        <v>232</v>
      </c>
      <c r="N369" s="12" t="str">
        <f t="shared" si="8"/>
        <v>Catherine__</v>
      </c>
      <c r="O369" s="12" t="str">
        <f t="shared" si="9"/>
        <v>Usherwood</v>
      </c>
      <c r="P369" s="12" t="str">
        <f>VLOOKUP(Q369,'TEMP Data'!$E:$G,3)&amp;".com"&amp;vlookup($U369,'TEMP Data'!$A:$C,3)</f>
        <v>@hotmail.com.co</v>
      </c>
      <c r="Q369" s="29">
        <f t="shared" si="10"/>
        <v>31</v>
      </c>
      <c r="R369" s="29">
        <f t="shared" si="11"/>
        <v>0</v>
      </c>
      <c r="S369" s="30" t="str">
        <f t="shared" si="12"/>
        <v>Catherine__Usherwood@hotmail.com.co</v>
      </c>
      <c r="T369" s="12" t="b">
        <f t="shared" si="13"/>
        <v>0</v>
      </c>
      <c r="U369" s="12" t="str">
        <f>vlookup(A369,PersonAccounts!$A:$N,10,false)</f>
        <v>Colombia</v>
      </c>
    </row>
    <row r="370">
      <c r="A370" s="6" t="s">
        <v>1589</v>
      </c>
      <c r="B370" s="7" t="str">
        <f>vlookup(F370,'TEMP Data'!$M:$P,mod(G370,4)+1)</f>
        <v>Lili</v>
      </c>
      <c r="C370" s="7" t="str">
        <f>VLOOKUP(A370 ,PersonAccounts!$A:$N,3)</f>
        <v>McCahey</v>
      </c>
      <c r="D370" s="7" t="str">
        <f t="shared" si="1"/>
        <v>LMcCahey83@yahoo.com.fr</v>
      </c>
      <c r="E370" s="7" t="str">
        <f t="shared" si="2"/>
        <v>L_McCahey83@hotmail.com.fr</v>
      </c>
      <c r="F370" s="12" t="str">
        <f>VLOOKUP(A370 ,PersonAccounts!$A:$N,14)</f>
        <v>Lily</v>
      </c>
      <c r="G370" s="29">
        <f t="shared" si="3"/>
        <v>6</v>
      </c>
      <c r="H370" s="12" t="str">
        <f>vlookup(A370,PersonAccounts!A:D,4)</f>
        <v>LMcCahey24@gmail.com.fr</v>
      </c>
      <c r="I370" s="12" t="str">
        <f t="shared" si="4"/>
        <v>L</v>
      </c>
      <c r="J370" s="12" t="str">
        <f t="shared" si="5"/>
        <v>McCahey83</v>
      </c>
      <c r="K370" s="12" t="str">
        <f>VLOOKUP(L370,'TEMP Data'!$E:$G,3)&amp;".com"&amp;vlookup($U370,'TEMP Data'!$A:$C,3)</f>
        <v>@yahoo.com.fr</v>
      </c>
      <c r="L370" s="29">
        <f t="shared" si="6"/>
        <v>3</v>
      </c>
      <c r="M370" s="29">
        <f t="shared" si="7"/>
        <v>83</v>
      </c>
      <c r="N370" s="12" t="str">
        <f t="shared" si="8"/>
        <v>L_</v>
      </c>
      <c r="O370" s="12" t="str">
        <f t="shared" si="9"/>
        <v>McCahey83</v>
      </c>
      <c r="P370" s="12" t="str">
        <f>VLOOKUP(Q370,'TEMP Data'!$E:$G,3)&amp;".com"&amp;vlookup($U370,'TEMP Data'!$A:$C,3)</f>
        <v>@hotmail.com.fr</v>
      </c>
      <c r="Q370" s="29">
        <f t="shared" si="10"/>
        <v>90</v>
      </c>
      <c r="R370" s="29">
        <f t="shared" si="11"/>
        <v>0</v>
      </c>
      <c r="S370" s="30" t="str">
        <f t="shared" si="12"/>
        <v>L_McCahey83@hotmail.com.fr</v>
      </c>
      <c r="T370" s="12" t="b">
        <f t="shared" si="13"/>
        <v>1</v>
      </c>
      <c r="U370" s="12" t="str">
        <f>vlookup(A370,PersonAccounts!$A:$N,10,false)</f>
        <v>France</v>
      </c>
    </row>
    <row r="371">
      <c r="A371" s="6" t="s">
        <v>1593</v>
      </c>
      <c r="B371" s="7" t="str">
        <f>vlookup(F371,'TEMP Data'!$M:$P,mod(G371,4)+1)</f>
        <v>Lillie</v>
      </c>
      <c r="C371" s="7" t="str">
        <f>VLOOKUP(A371 ,PersonAccounts!$A:$N,3)</f>
        <v>Osler</v>
      </c>
      <c r="D371" s="7" t="str">
        <f t="shared" si="1"/>
        <v>Lillie.Osler@mail.com.de</v>
      </c>
      <c r="E371" s="7" t="str">
        <f t="shared" si="2"/>
        <v>Lillie._Osler@hotmail.com.de</v>
      </c>
      <c r="F371" s="12" t="str">
        <f>VLOOKUP(A371 ,PersonAccounts!$A:$N,14)</f>
        <v>Lily</v>
      </c>
      <c r="G371" s="29">
        <f t="shared" si="3"/>
        <v>1</v>
      </c>
      <c r="H371" s="12" t="str">
        <f>vlookup(A371,PersonAccounts!A:D,4)</f>
        <v>LOsler243@gmail.com.de</v>
      </c>
      <c r="I371" s="12" t="str">
        <f t="shared" si="4"/>
        <v>Lillie.</v>
      </c>
      <c r="J371" s="12" t="str">
        <f t="shared" si="5"/>
        <v>Osler</v>
      </c>
      <c r="K371" s="12" t="str">
        <f>VLOOKUP(L371,'TEMP Data'!$E:$G,3)&amp;".com"&amp;vlookup($U371,'TEMP Data'!$A:$C,3)</f>
        <v>@mail.com.de</v>
      </c>
      <c r="L371" s="29">
        <f t="shared" si="6"/>
        <v>5</v>
      </c>
      <c r="M371" s="29">
        <f t="shared" si="7"/>
        <v>110</v>
      </c>
      <c r="N371" s="12" t="str">
        <f t="shared" si="8"/>
        <v>Lillie._</v>
      </c>
      <c r="O371" s="12" t="str">
        <f t="shared" si="9"/>
        <v>Osler</v>
      </c>
      <c r="P371" s="12" t="str">
        <f>VLOOKUP(Q371,'TEMP Data'!$E:$G,3)&amp;".com"&amp;vlookup($U371,'TEMP Data'!$A:$C,3)</f>
        <v>@hotmail.com.de</v>
      </c>
      <c r="Q371" s="29">
        <f t="shared" si="10"/>
        <v>175</v>
      </c>
      <c r="R371" s="29">
        <f t="shared" si="11"/>
        <v>0</v>
      </c>
      <c r="S371" s="30" t="str">
        <f t="shared" si="12"/>
        <v>Lillie._Osler@hotmail.com.de</v>
      </c>
      <c r="T371" s="12" t="b">
        <f t="shared" si="13"/>
        <v>1</v>
      </c>
      <c r="U371" s="12" t="str">
        <f>vlookup(A371,PersonAccounts!$A:$N,10,false)</f>
        <v>Germany</v>
      </c>
    </row>
    <row r="372">
      <c r="A372" s="6" t="s">
        <v>1597</v>
      </c>
      <c r="B372" s="7" t="str">
        <f>vlookup(F372,'TEMP Data'!$M:$P,mod(G372,4)+1)</f>
        <v>Lili</v>
      </c>
      <c r="C372" s="7" t="str">
        <f>VLOOKUP(A372 ,PersonAccounts!$A:$N,3)</f>
        <v>MacGillavery</v>
      </c>
      <c r="D372" s="7" t="str">
        <f t="shared" si="1"/>
        <v>Lili.MacGillavery@mail.com.jp</v>
      </c>
      <c r="E372" s="7" t="str">
        <f t="shared" si="2"/>
        <v>LMacGillavery6@gmail.com.jp</v>
      </c>
      <c r="F372" s="12" t="str">
        <f>VLOOKUP(A372 ,PersonAccounts!$A:$N,14)</f>
        <v>Lily</v>
      </c>
      <c r="G372" s="29">
        <f t="shared" si="3"/>
        <v>6</v>
      </c>
      <c r="H372" s="12" t="str">
        <f>vlookup(A372,PersonAccounts!A:D,4)</f>
        <v>LMacGillavery6@gmail.com.jp</v>
      </c>
      <c r="I372" s="12" t="str">
        <f t="shared" si="4"/>
        <v>Lili.</v>
      </c>
      <c r="J372" s="12" t="str">
        <f t="shared" si="5"/>
        <v>MacGillavery</v>
      </c>
      <c r="K372" s="12" t="str">
        <f>VLOOKUP(L372,'TEMP Data'!$E:$G,3)&amp;".com"&amp;vlookup($U372,'TEMP Data'!$A:$C,3)</f>
        <v>@mail.com.jp</v>
      </c>
      <c r="L372" s="29">
        <f t="shared" si="6"/>
        <v>5</v>
      </c>
      <c r="M372" s="29">
        <f t="shared" si="7"/>
        <v>18</v>
      </c>
      <c r="N372" s="12" t="str">
        <f t="shared" si="8"/>
        <v>Lili._</v>
      </c>
      <c r="O372" s="12" t="str">
        <f t="shared" si="9"/>
        <v>MacGillavery</v>
      </c>
      <c r="P372" s="12" t="str">
        <f>VLOOKUP(Q372,'TEMP Data'!$E:$G,3)&amp;".com"&amp;vlookup($U372,'TEMP Data'!$A:$C,3)</f>
        <v>@hotmail.com.jp</v>
      </c>
      <c r="Q372" s="29">
        <f t="shared" si="10"/>
        <v>177</v>
      </c>
      <c r="R372" s="29">
        <f t="shared" si="11"/>
        <v>0</v>
      </c>
      <c r="S372" s="30" t="str">
        <f t="shared" si="12"/>
        <v>Lili._MacGillavery@hotmail.com.jp</v>
      </c>
      <c r="T372" s="12" t="b">
        <f t="shared" si="13"/>
        <v>0</v>
      </c>
      <c r="U372" s="12" t="str">
        <f>vlookup(A372,PersonAccounts!$A:$N,10,false)</f>
        <v>Japan</v>
      </c>
    </row>
    <row r="373">
      <c r="A373" s="6" t="s">
        <v>1600</v>
      </c>
      <c r="B373" s="7" t="str">
        <f>vlookup(F373,'TEMP Data'!$M:$P,mod(G373,4)+1)</f>
        <v>Lillie</v>
      </c>
      <c r="C373" s="7" t="str">
        <f>VLOOKUP(A373 ,PersonAccounts!$A:$N,3)</f>
        <v>Camus</v>
      </c>
      <c r="D373" s="7" t="str">
        <f t="shared" si="1"/>
        <v>Lillie_Camus@hotmail.com.de</v>
      </c>
      <c r="E373" s="7" t="str">
        <f t="shared" si="2"/>
        <v>Lillie__Camus@hotmail.com.de</v>
      </c>
      <c r="F373" s="12" t="str">
        <f>VLOOKUP(A373 ,PersonAccounts!$A:$N,14)</f>
        <v>Lily</v>
      </c>
      <c r="G373" s="29">
        <f t="shared" si="3"/>
        <v>9</v>
      </c>
      <c r="H373" s="12" t="str">
        <f>vlookup(A373,PersonAccounts!A:D,4)</f>
        <v>Lily_Camus@yahoo.com.de</v>
      </c>
      <c r="I373" s="12" t="str">
        <f t="shared" si="4"/>
        <v>Lillie_</v>
      </c>
      <c r="J373" s="12" t="str">
        <f t="shared" si="5"/>
        <v>Camus</v>
      </c>
      <c r="K373" s="12" t="str">
        <f>VLOOKUP(L373,'TEMP Data'!$E:$G,3)&amp;".com"&amp;vlookup($U373,'TEMP Data'!$A:$C,3)</f>
        <v>@hotmail.com.de</v>
      </c>
      <c r="L373" s="29">
        <f t="shared" si="6"/>
        <v>10</v>
      </c>
      <c r="M373" s="29">
        <f t="shared" si="7"/>
        <v>62</v>
      </c>
      <c r="N373" s="12" t="str">
        <f t="shared" si="8"/>
        <v>Lillie__</v>
      </c>
      <c r="O373" s="12" t="str">
        <f t="shared" si="9"/>
        <v>Camus</v>
      </c>
      <c r="P373" s="12" t="str">
        <f>VLOOKUP(Q373,'TEMP Data'!$E:$G,3)&amp;".com"&amp;vlookup($U373,'TEMP Data'!$A:$C,3)</f>
        <v>@hotmail.com.de</v>
      </c>
      <c r="Q373" s="29">
        <f t="shared" si="10"/>
        <v>128</v>
      </c>
      <c r="R373" s="29">
        <f t="shared" si="11"/>
        <v>4</v>
      </c>
      <c r="S373" s="30" t="str">
        <f t="shared" si="12"/>
        <v>Lillie__Camus@hotmail.com.de</v>
      </c>
      <c r="T373" s="12" t="b">
        <f t="shared" si="13"/>
        <v>1</v>
      </c>
      <c r="U373" s="12" t="str">
        <f>vlookup(A373,PersonAccounts!$A:$N,10,false)</f>
        <v>Germany</v>
      </c>
    </row>
    <row r="374">
      <c r="A374" s="6" t="s">
        <v>1604</v>
      </c>
      <c r="B374" s="7" t="str">
        <f>vlookup(F374,'TEMP Data'!$M:$P,mod(G374,4)+1)</f>
        <v>Madisyn</v>
      </c>
      <c r="C374" s="7" t="str">
        <f>VLOOKUP(A374 ,PersonAccounts!$A:$N,3)</f>
        <v>Zucker</v>
      </c>
      <c r="D374" s="7" t="str">
        <f t="shared" si="1"/>
        <v>MZucker206@yahoo.com.mx</v>
      </c>
      <c r="E374" s="7" t="str">
        <f t="shared" si="2"/>
        <v>Madison_Zucker@aol.com.mx</v>
      </c>
      <c r="F374" s="12" t="str">
        <f>VLOOKUP(A374 ,PersonAccounts!$A:$N,14)</f>
        <v>Madison</v>
      </c>
      <c r="G374" s="29">
        <f t="shared" si="3"/>
        <v>5</v>
      </c>
      <c r="H374" s="12" t="str">
        <f>vlookup(A374,PersonAccounts!A:D,4)</f>
        <v>Madison_Zucker@aol.com.mx</v>
      </c>
      <c r="I374" s="12" t="str">
        <f t="shared" si="4"/>
        <v>M</v>
      </c>
      <c r="J374" s="12" t="str">
        <f t="shared" si="5"/>
        <v>Zucker206</v>
      </c>
      <c r="K374" s="12" t="str">
        <f>VLOOKUP(L374,'TEMP Data'!$E:$G,3)&amp;".com"&amp;vlookup($U374,'TEMP Data'!$A:$C,3)</f>
        <v>@yahoo.com.mx</v>
      </c>
      <c r="L374" s="29">
        <f t="shared" si="6"/>
        <v>3</v>
      </c>
      <c r="M374" s="29">
        <f t="shared" si="7"/>
        <v>206</v>
      </c>
      <c r="N374" s="12" t="str">
        <f t="shared" si="8"/>
        <v>M_</v>
      </c>
      <c r="O374" s="12" t="str">
        <f t="shared" si="9"/>
        <v>Zucker206</v>
      </c>
      <c r="P374" s="12" t="str">
        <f>VLOOKUP(Q374,'TEMP Data'!$E:$G,3)&amp;".com"&amp;vlookup($U374,'TEMP Data'!$A:$C,3)</f>
        <v>@hotmail.com.mx</v>
      </c>
      <c r="Q374" s="29">
        <f t="shared" si="10"/>
        <v>172</v>
      </c>
      <c r="R374" s="29">
        <f t="shared" si="11"/>
        <v>1</v>
      </c>
      <c r="S374" s="30" t="str">
        <f t="shared" si="12"/>
        <v>M_Zucker206@hotmail.com.mx</v>
      </c>
      <c r="T374" s="12" t="b">
        <f t="shared" si="13"/>
        <v>0</v>
      </c>
      <c r="U374" s="12" t="str">
        <f>vlookup(A374,PersonAccounts!$A:$N,10,false)</f>
        <v>Mexico</v>
      </c>
    </row>
    <row r="375">
      <c r="A375" s="6" t="s">
        <v>1607</v>
      </c>
      <c r="B375" s="7" t="str">
        <f>vlookup(F375,'TEMP Data'!$M:$P,mod(G375,4)+1)</f>
        <v>Maddison</v>
      </c>
      <c r="C375" s="7" t="str">
        <f>VLOOKUP(A375 ,PersonAccounts!$A:$N,3)</f>
        <v>Dibdale</v>
      </c>
      <c r="D375" s="7" t="str">
        <f t="shared" si="1"/>
        <v>Maddison.Dibdale@mail.com.no</v>
      </c>
      <c r="E375" s="7" t="str">
        <f t="shared" si="2"/>
        <v/>
      </c>
      <c r="F375" s="12" t="str">
        <f>VLOOKUP(A375 ,PersonAccounts!$A:$N,14)</f>
        <v>Madison</v>
      </c>
      <c r="G375" s="29">
        <f t="shared" si="3"/>
        <v>2</v>
      </c>
      <c r="H375" s="12" t="str">
        <f>vlookup(A375,PersonAccounts!A:D,4)</f>
        <v>Madison_Dibdale@hotmail.com.no</v>
      </c>
      <c r="I375" s="12" t="str">
        <f t="shared" si="4"/>
        <v>Maddison.</v>
      </c>
      <c r="J375" s="12" t="str">
        <f t="shared" si="5"/>
        <v>Dibdale</v>
      </c>
      <c r="K375" s="12" t="str">
        <f>VLOOKUP(L375,'TEMP Data'!$E:$G,3)&amp;".com"&amp;vlookup($U375,'TEMP Data'!$A:$C,3)</f>
        <v>@mail.com.no</v>
      </c>
      <c r="L375" s="29">
        <f t="shared" si="6"/>
        <v>5</v>
      </c>
      <c r="M375" s="29">
        <f t="shared" si="7"/>
        <v>106</v>
      </c>
      <c r="N375" s="12" t="str">
        <f t="shared" si="8"/>
        <v>Maddison._</v>
      </c>
      <c r="O375" s="12" t="str">
        <f t="shared" si="9"/>
        <v>Dibdale</v>
      </c>
      <c r="P375" s="12" t="str">
        <f>VLOOKUP(Q375,'TEMP Data'!$E:$G,3)&amp;".com"&amp;vlookup($U375,'TEMP Data'!$A:$C,3)</f>
        <v>@hotmail.com.no</v>
      </c>
      <c r="Q375" s="29">
        <f t="shared" si="10"/>
        <v>222</v>
      </c>
      <c r="R375" s="29">
        <f t="shared" si="11"/>
        <v>4</v>
      </c>
      <c r="S375" s="30" t="str">
        <f t="shared" si="12"/>
        <v>Maddison._Dibdale@hotmail.com.no</v>
      </c>
      <c r="T375" s="12" t="b">
        <f t="shared" si="13"/>
        <v>0</v>
      </c>
      <c r="U375" s="12" t="str">
        <f>vlookup(A375,PersonAccounts!$A:$N,10,false)</f>
        <v>Norway</v>
      </c>
    </row>
    <row r="376">
      <c r="A376" s="6" t="s">
        <v>1611</v>
      </c>
      <c r="B376" s="7" t="str">
        <f>vlookup(F376,'TEMP Data'!$M:$P,mod(G376,4)+1)</f>
        <v>Madyson</v>
      </c>
      <c r="C376" s="7" t="str">
        <f>VLOOKUP(A376 ,PersonAccounts!$A:$N,3)</f>
        <v>Vautier</v>
      </c>
      <c r="D376" s="7" t="str">
        <f t="shared" si="1"/>
        <v>MVautier139@yahoo.com.es</v>
      </c>
      <c r="E376" s="7" t="str">
        <f t="shared" si="2"/>
        <v>MVautier88@apple.com.es</v>
      </c>
      <c r="F376" s="12" t="str">
        <f>VLOOKUP(A376 ,PersonAccounts!$A:$N,14)</f>
        <v>Madison</v>
      </c>
      <c r="G376" s="29">
        <f t="shared" si="3"/>
        <v>7</v>
      </c>
      <c r="H376" s="12" t="str">
        <f>vlookup(A376,PersonAccounts!A:D,4)</f>
        <v>MVautier88@apple.com.es</v>
      </c>
      <c r="I376" s="12" t="str">
        <f t="shared" si="4"/>
        <v>M</v>
      </c>
      <c r="J376" s="12" t="str">
        <f t="shared" si="5"/>
        <v>Vautier139</v>
      </c>
      <c r="K376" s="12" t="str">
        <f>VLOOKUP(L376,'TEMP Data'!$E:$G,3)&amp;".com"&amp;vlookup($U376,'TEMP Data'!$A:$C,3)</f>
        <v>@yahoo.com.es</v>
      </c>
      <c r="L376" s="29">
        <f t="shared" si="6"/>
        <v>3</v>
      </c>
      <c r="M376" s="29">
        <f t="shared" si="7"/>
        <v>139</v>
      </c>
      <c r="N376" s="12" t="str">
        <f t="shared" si="8"/>
        <v>M_</v>
      </c>
      <c r="O376" s="12" t="str">
        <f t="shared" si="9"/>
        <v>Vautier139</v>
      </c>
      <c r="P376" s="12" t="str">
        <f>VLOOKUP(Q376,'TEMP Data'!$E:$G,3)&amp;".com"&amp;vlookup($U376,'TEMP Data'!$A:$C,3)</f>
        <v>@hotmail.com.es</v>
      </c>
      <c r="Q376" s="29">
        <f t="shared" si="10"/>
        <v>23</v>
      </c>
      <c r="R376" s="29">
        <f t="shared" si="11"/>
        <v>1</v>
      </c>
      <c r="S376" s="30" t="str">
        <f t="shared" si="12"/>
        <v>M_Vautier139@hotmail.com.es</v>
      </c>
      <c r="T376" s="12" t="b">
        <f t="shared" si="13"/>
        <v>0</v>
      </c>
      <c r="U376" s="12" t="str">
        <f>vlookup(A376,PersonAccounts!$A:$N,10,false)</f>
        <v>Spain</v>
      </c>
    </row>
    <row r="377">
      <c r="A377" s="6" t="s">
        <v>1613</v>
      </c>
      <c r="B377" s="7" t="str">
        <f>vlookup(F377,'TEMP Data'!$M:$P,mod(G377,4)+1)</f>
        <v>Madison</v>
      </c>
      <c r="C377" s="7" t="str">
        <f>VLOOKUP(A377 ,PersonAccounts!$A:$N,3)</f>
        <v>Ierland</v>
      </c>
      <c r="D377" s="7" t="str">
        <f t="shared" si="1"/>
        <v>Madison_Ierland@aol.com.uk</v>
      </c>
      <c r="E377" s="7" t="str">
        <f t="shared" si="2"/>
        <v>MIerland19@yahoo.com.uk</v>
      </c>
      <c r="F377" s="12" t="str">
        <f>VLOOKUP(A377 ,PersonAccounts!$A:$N,14)</f>
        <v>Madison</v>
      </c>
      <c r="G377" s="29">
        <f t="shared" si="3"/>
        <v>4</v>
      </c>
      <c r="H377" s="12" t="str">
        <f>vlookup(A377,PersonAccounts!A:D,4)</f>
        <v>MIerland19@yahoo.com.uk</v>
      </c>
      <c r="I377" s="12" t="str">
        <f t="shared" si="4"/>
        <v>Madison_</v>
      </c>
      <c r="J377" s="12" t="str">
        <f t="shared" si="5"/>
        <v>Ierland</v>
      </c>
      <c r="K377" s="12" t="str">
        <f>VLOOKUP(L377,'TEMP Data'!$E:$G,3)&amp;".com"&amp;vlookup($U377,'TEMP Data'!$A:$C,3)</f>
        <v>@aol.com.uk</v>
      </c>
      <c r="L377" s="29">
        <f t="shared" si="6"/>
        <v>6</v>
      </c>
      <c r="M377" s="29">
        <f t="shared" si="7"/>
        <v>195</v>
      </c>
      <c r="N377" s="12" t="str">
        <f t="shared" si="8"/>
        <v>Madison__</v>
      </c>
      <c r="O377" s="12" t="str">
        <f t="shared" si="9"/>
        <v>Ierland</v>
      </c>
      <c r="P377" s="12" t="str">
        <f>VLOOKUP(Q377,'TEMP Data'!$E:$G,3)&amp;".com"&amp;vlookup($U377,'TEMP Data'!$A:$C,3)</f>
        <v>@hotmail.com.uk</v>
      </c>
      <c r="Q377" s="29">
        <f t="shared" si="10"/>
        <v>144</v>
      </c>
      <c r="R377" s="29">
        <f t="shared" si="11"/>
        <v>1</v>
      </c>
      <c r="S377" s="30" t="str">
        <f t="shared" si="12"/>
        <v>Madison__Ierland@hotmail.com.uk</v>
      </c>
      <c r="T377" s="12" t="b">
        <f t="shared" si="13"/>
        <v>0</v>
      </c>
      <c r="U377" s="12" t="str">
        <f>vlookup(A377,PersonAccounts!$A:$N,10,false)</f>
        <v>UK</v>
      </c>
    </row>
    <row r="378">
      <c r="A378" s="6" t="s">
        <v>1617</v>
      </c>
      <c r="B378" s="7" t="str">
        <f>vlookup(F378,'TEMP Data'!$M:$P,mod(G378,4)+1)</f>
        <v>Mateo</v>
      </c>
      <c r="C378" s="7" t="str">
        <f>VLOOKUP(A378 ,PersonAccounts!$A:$N,3)</f>
        <v>Ferron</v>
      </c>
      <c r="D378" s="7" t="str">
        <f t="shared" si="1"/>
        <v>Mateo.Ferron@mail.com.jp</v>
      </c>
      <c r="E378" s="7" t="str">
        <f t="shared" si="2"/>
        <v/>
      </c>
      <c r="F378" s="12" t="str">
        <f>VLOOKUP(A378 ,PersonAccounts!$A:$N,14)</f>
        <v>Matthew</v>
      </c>
      <c r="G378" s="29">
        <f t="shared" si="3"/>
        <v>7</v>
      </c>
      <c r="H378" s="12" t="str">
        <f>vlookup(A378,PersonAccounts!A:D,4)</f>
        <v>Matthew_Ferron@gmail.com.jp</v>
      </c>
      <c r="I378" s="12" t="str">
        <f t="shared" si="4"/>
        <v>Mateo.</v>
      </c>
      <c r="J378" s="12" t="str">
        <f t="shared" si="5"/>
        <v>Ferron</v>
      </c>
      <c r="K378" s="12" t="str">
        <f>VLOOKUP(L378,'TEMP Data'!$E:$G,3)&amp;".com"&amp;vlookup($U378,'TEMP Data'!$A:$C,3)</f>
        <v>@mail.com.jp</v>
      </c>
      <c r="L378" s="29">
        <f t="shared" si="6"/>
        <v>5</v>
      </c>
      <c r="M378" s="29">
        <f t="shared" si="7"/>
        <v>185</v>
      </c>
      <c r="N378" s="12" t="str">
        <f t="shared" si="8"/>
        <v>Mateo._</v>
      </c>
      <c r="O378" s="12" t="str">
        <f t="shared" si="9"/>
        <v>Ferron</v>
      </c>
      <c r="P378" s="12" t="str">
        <f>VLOOKUP(Q378,'TEMP Data'!$E:$G,3)&amp;".com"&amp;vlookup($U378,'TEMP Data'!$A:$C,3)</f>
        <v>@hotmail.com.jp</v>
      </c>
      <c r="Q378" s="29">
        <f t="shared" si="10"/>
        <v>213</v>
      </c>
      <c r="R378" s="29">
        <f t="shared" si="11"/>
        <v>2</v>
      </c>
      <c r="S378" s="30" t="str">
        <f t="shared" si="12"/>
        <v>Mateo._Ferron@hotmail.com.jp</v>
      </c>
      <c r="T378" s="12" t="b">
        <f t="shared" si="13"/>
        <v>0</v>
      </c>
      <c r="U378" s="12" t="str">
        <f>vlookup(A378,PersonAccounts!$A:$N,10,false)</f>
        <v>Japan</v>
      </c>
    </row>
    <row r="379">
      <c r="A379" s="6" t="s">
        <v>1621</v>
      </c>
      <c r="B379" s="7" t="str">
        <f>vlookup(F379,'TEMP Data'!$M:$P,mod(G379,4)+1)</f>
        <v>Mathew</v>
      </c>
      <c r="C379" s="7" t="str">
        <f>VLOOKUP(A379 ,PersonAccounts!$A:$N,3)</f>
        <v>Lathaye</v>
      </c>
      <c r="D379" s="7" t="str">
        <f t="shared" si="1"/>
        <v>Mathew_Lathaye@hotmail.com.ar</v>
      </c>
      <c r="E379" s="7" t="str">
        <f t="shared" si="2"/>
        <v/>
      </c>
      <c r="F379" s="12" t="str">
        <f>VLOOKUP(A379 ,PersonAccounts!$A:$N,14)</f>
        <v>Matthew</v>
      </c>
      <c r="G379" s="29">
        <f t="shared" si="3"/>
        <v>9</v>
      </c>
      <c r="H379" s="12" t="str">
        <f>vlookup(A379,PersonAccounts!A:D,4)</f>
        <v>Matthew_Lathaye@gmail.com.ar</v>
      </c>
      <c r="I379" s="12" t="str">
        <f t="shared" si="4"/>
        <v>Mathew_</v>
      </c>
      <c r="J379" s="12" t="str">
        <f t="shared" si="5"/>
        <v>Lathaye</v>
      </c>
      <c r="K379" s="12" t="str">
        <f>VLOOKUP(L379,'TEMP Data'!$E:$G,3)&amp;".com"&amp;vlookup($U379,'TEMP Data'!$A:$C,3)</f>
        <v>@hotmail.com.ar</v>
      </c>
      <c r="L379" s="29">
        <f t="shared" si="6"/>
        <v>10</v>
      </c>
      <c r="M379" s="29">
        <f t="shared" si="7"/>
        <v>89</v>
      </c>
      <c r="N379" s="12" t="str">
        <f t="shared" si="8"/>
        <v>Mathew__</v>
      </c>
      <c r="O379" s="12" t="str">
        <f t="shared" si="9"/>
        <v>Lathaye</v>
      </c>
      <c r="P379" s="12" t="str">
        <f>VLOOKUP(Q379,'TEMP Data'!$E:$G,3)&amp;".com"&amp;vlookup($U379,'TEMP Data'!$A:$C,3)</f>
        <v>@hotmail.com.ar</v>
      </c>
      <c r="Q379" s="29">
        <f t="shared" si="10"/>
        <v>161</v>
      </c>
      <c r="R379" s="29">
        <f t="shared" si="11"/>
        <v>4</v>
      </c>
      <c r="S379" s="30" t="str">
        <f t="shared" si="12"/>
        <v>Mathew__Lathaye@hotmail.com.ar</v>
      </c>
      <c r="T379" s="12" t="b">
        <f t="shared" si="13"/>
        <v>0</v>
      </c>
      <c r="U379" s="12" t="str">
        <f>vlookup(A379,PersonAccounts!$A:$N,10,false)</f>
        <v>Argentina</v>
      </c>
    </row>
    <row r="380">
      <c r="A380" s="6" t="s">
        <v>1625</v>
      </c>
      <c r="B380" s="7" t="str">
        <f>vlookup(F380,'TEMP Data'!$M:$P,mod(G380,4)+1)</f>
        <v>Matthieu</v>
      </c>
      <c r="C380" s="7" t="str">
        <f>VLOOKUP(A380 ,PersonAccounts!$A:$N,3)</f>
        <v>Luard</v>
      </c>
      <c r="D380" s="7" t="str">
        <f t="shared" si="1"/>
        <v>MLuard79@yahoo.com.es</v>
      </c>
      <c r="E380" s="7" t="str">
        <f t="shared" si="2"/>
        <v>M_Luard79@hotmail.com.es</v>
      </c>
      <c r="F380" s="12" t="str">
        <f>VLOOKUP(A380 ,PersonAccounts!$A:$N,14)</f>
        <v>Matthew</v>
      </c>
      <c r="G380" s="29">
        <f t="shared" si="3"/>
        <v>2</v>
      </c>
      <c r="H380" s="12" t="str">
        <f>vlookup(A380,PersonAccounts!A:D,4)</f>
        <v>Matthew_Luard@aol.com.es</v>
      </c>
      <c r="I380" s="12" t="str">
        <f t="shared" si="4"/>
        <v>M</v>
      </c>
      <c r="J380" s="12" t="str">
        <f t="shared" si="5"/>
        <v>Luard79</v>
      </c>
      <c r="K380" s="12" t="str">
        <f>VLOOKUP(L380,'TEMP Data'!$E:$G,3)&amp;".com"&amp;vlookup($U380,'TEMP Data'!$A:$C,3)</f>
        <v>@yahoo.com.es</v>
      </c>
      <c r="L380" s="29">
        <f t="shared" si="6"/>
        <v>3</v>
      </c>
      <c r="M380" s="29">
        <f t="shared" si="7"/>
        <v>79</v>
      </c>
      <c r="N380" s="12" t="str">
        <f t="shared" si="8"/>
        <v>M_</v>
      </c>
      <c r="O380" s="12" t="str">
        <f t="shared" si="9"/>
        <v>Luard79</v>
      </c>
      <c r="P380" s="12" t="str">
        <f>VLOOKUP(Q380,'TEMP Data'!$E:$G,3)&amp;".com"&amp;vlookup($U380,'TEMP Data'!$A:$C,3)</f>
        <v>@hotmail.com.es</v>
      </c>
      <c r="Q380" s="29">
        <f t="shared" si="10"/>
        <v>235</v>
      </c>
      <c r="R380" s="29">
        <f t="shared" si="11"/>
        <v>1</v>
      </c>
      <c r="S380" s="30" t="str">
        <f t="shared" si="12"/>
        <v>M_Luard79@hotmail.com.es</v>
      </c>
      <c r="T380" s="12" t="b">
        <f t="shared" si="13"/>
        <v>1</v>
      </c>
      <c r="U380" s="12" t="str">
        <f>vlookup(A380,PersonAccounts!$A:$N,10,false)</f>
        <v>Spain</v>
      </c>
    </row>
    <row r="381">
      <c r="A381" s="6" t="s">
        <v>1627</v>
      </c>
      <c r="B381" s="7" t="str">
        <f>vlookup(F381,'TEMP Data'!$M:$P,mod(G381,4)+1)</f>
        <v>Matthew</v>
      </c>
      <c r="C381" s="7" t="str">
        <f>VLOOKUP(A381 ,PersonAccounts!$A:$N,3)</f>
        <v>Brumham</v>
      </c>
      <c r="D381" s="7" t="str">
        <f t="shared" si="1"/>
        <v>Matthew_Brumham@aol.com.uk</v>
      </c>
      <c r="E381" s="7" t="str">
        <f t="shared" si="2"/>
        <v/>
      </c>
      <c r="F381" s="12" t="str">
        <f>VLOOKUP(A381 ,PersonAccounts!$A:$N,14)</f>
        <v>Matthew</v>
      </c>
      <c r="G381" s="29">
        <f t="shared" si="3"/>
        <v>8</v>
      </c>
      <c r="H381" s="12" t="str">
        <f>vlookup(A381,PersonAccounts!A:D,4)</f>
        <v>Matthew_Brumham@aol.com.uk</v>
      </c>
      <c r="I381" s="12" t="str">
        <f t="shared" si="4"/>
        <v>Matthew_</v>
      </c>
      <c r="J381" s="12" t="str">
        <f t="shared" si="5"/>
        <v>Brumham</v>
      </c>
      <c r="K381" s="12" t="str">
        <f>VLOOKUP(L381,'TEMP Data'!$E:$G,3)&amp;".com"&amp;vlookup($U381,'TEMP Data'!$A:$C,3)</f>
        <v>@aol.com.uk</v>
      </c>
      <c r="L381" s="29">
        <f t="shared" si="6"/>
        <v>6</v>
      </c>
      <c r="M381" s="29">
        <f t="shared" si="7"/>
        <v>89</v>
      </c>
      <c r="N381" s="12" t="str">
        <f t="shared" si="8"/>
        <v>Matthew__</v>
      </c>
      <c r="O381" s="12" t="str">
        <f t="shared" si="9"/>
        <v>Brumham</v>
      </c>
      <c r="P381" s="12" t="str">
        <f>VLOOKUP(Q381,'TEMP Data'!$E:$G,3)&amp;".com"&amp;vlookup($U381,'TEMP Data'!$A:$C,3)</f>
        <v>@hotmail.com.uk</v>
      </c>
      <c r="Q381" s="29">
        <f t="shared" si="10"/>
        <v>139</v>
      </c>
      <c r="R381" s="29">
        <f t="shared" si="11"/>
        <v>2</v>
      </c>
      <c r="S381" s="30" t="str">
        <f t="shared" si="12"/>
        <v>Matthew__Brumham@hotmail.com.uk</v>
      </c>
      <c r="T381" s="12" t="b">
        <f t="shared" si="13"/>
        <v>0</v>
      </c>
      <c r="U381" s="12" t="str">
        <f>vlookup(A381,PersonAccounts!$A:$N,10,false)</f>
        <v>UK</v>
      </c>
    </row>
    <row r="382">
      <c r="A382" s="6" t="s">
        <v>1631</v>
      </c>
      <c r="B382" s="7" t="str">
        <f>vlookup(F382,'TEMP Data'!$M:$P,mod(G382,4)+1)</f>
        <v>Michael</v>
      </c>
      <c r="C382" s="7" t="str">
        <f>VLOOKUP(A382 ,PersonAccounts!$A:$N,3)</f>
        <v>Linfield</v>
      </c>
      <c r="D382" s="7" t="str">
        <f t="shared" si="1"/>
        <v>MLinfield136@yahoo.com</v>
      </c>
      <c r="E382" s="7" t="str">
        <f t="shared" si="2"/>
        <v>MLinfield13@gmail.com</v>
      </c>
      <c r="F382" s="12" t="str">
        <f>VLOOKUP(A382 ,PersonAccounts!$A:$N,14)</f>
        <v>Michael</v>
      </c>
      <c r="G382" s="29">
        <f t="shared" si="3"/>
        <v>4</v>
      </c>
      <c r="H382" s="12" t="str">
        <f>vlookup(A382,PersonAccounts!A:D,4)</f>
        <v>MLinfield13@gmail.com</v>
      </c>
      <c r="I382" s="12" t="str">
        <f t="shared" si="4"/>
        <v>M</v>
      </c>
      <c r="J382" s="12" t="str">
        <f t="shared" si="5"/>
        <v>Linfield136</v>
      </c>
      <c r="K382" s="12" t="str">
        <f>VLOOKUP(L382,'TEMP Data'!$E:$G,3)&amp;".com"&amp;vlookup($U382,'TEMP Data'!$A:$C,3)</f>
        <v>@yahoo.com</v>
      </c>
      <c r="L382" s="29">
        <f t="shared" si="6"/>
        <v>3</v>
      </c>
      <c r="M382" s="29">
        <f t="shared" si="7"/>
        <v>136</v>
      </c>
      <c r="N382" s="12" t="str">
        <f t="shared" si="8"/>
        <v>M_</v>
      </c>
      <c r="O382" s="12" t="str">
        <f t="shared" si="9"/>
        <v>Linfield136</v>
      </c>
      <c r="P382" s="12" t="str">
        <f>VLOOKUP(Q382,'TEMP Data'!$E:$G,3)&amp;".com"&amp;vlookup($U382,'TEMP Data'!$A:$C,3)</f>
        <v>@hotmail.com</v>
      </c>
      <c r="Q382" s="29">
        <f t="shared" si="10"/>
        <v>239</v>
      </c>
      <c r="R382" s="29">
        <f t="shared" si="11"/>
        <v>0</v>
      </c>
      <c r="S382" s="30" t="str">
        <f t="shared" si="12"/>
        <v>M_Linfield136@hotmail.com</v>
      </c>
      <c r="T382" s="12" t="b">
        <f t="shared" si="13"/>
        <v>0</v>
      </c>
      <c r="U382" s="12" t="str">
        <f>vlookup(A382,PersonAccounts!$A:$N,10,false)</f>
        <v>United States</v>
      </c>
    </row>
    <row r="383">
      <c r="A383" s="6" t="s">
        <v>1636</v>
      </c>
      <c r="B383" s="7" t="str">
        <f>vlookup(F383,'TEMP Data'!$M:$P,mod(G383,4)+1)</f>
        <v>Michael</v>
      </c>
      <c r="C383" s="7" t="str">
        <f>VLOOKUP(A383 ,PersonAccounts!$A:$N,3)</f>
        <v>Reford</v>
      </c>
      <c r="D383" s="7" t="str">
        <f t="shared" si="1"/>
        <v>Michael_Reford@gmail.com</v>
      </c>
      <c r="E383" s="7" t="str">
        <f t="shared" si="2"/>
        <v/>
      </c>
      <c r="F383" s="12" t="str">
        <f>VLOOKUP(A383 ,PersonAccounts!$A:$N,14)</f>
        <v>Michael</v>
      </c>
      <c r="G383" s="29">
        <f t="shared" si="3"/>
        <v>4</v>
      </c>
      <c r="H383" s="12" t="str">
        <f>vlookup(A383,PersonAccounts!A:D,4)</f>
        <v>Michael_Reford@gmail.com</v>
      </c>
      <c r="I383" s="12" t="str">
        <f t="shared" si="4"/>
        <v>Michael_</v>
      </c>
      <c r="J383" s="12" t="str">
        <f t="shared" si="5"/>
        <v>Reford</v>
      </c>
      <c r="K383" s="12" t="str">
        <f>VLOOKUP(L383,'TEMP Data'!$E:$G,3)&amp;".com"&amp;vlookup($U383,'TEMP Data'!$A:$C,3)</f>
        <v>@gmail.com</v>
      </c>
      <c r="L383" s="29">
        <f t="shared" si="6"/>
        <v>8</v>
      </c>
      <c r="M383" s="29">
        <f t="shared" si="7"/>
        <v>245</v>
      </c>
      <c r="N383" s="12" t="str">
        <f t="shared" si="8"/>
        <v>Michael__</v>
      </c>
      <c r="O383" s="12" t="str">
        <f t="shared" si="9"/>
        <v>Reford</v>
      </c>
      <c r="P383" s="12" t="str">
        <f>VLOOKUP(Q383,'TEMP Data'!$E:$G,3)&amp;".com"&amp;vlookup($U383,'TEMP Data'!$A:$C,3)</f>
        <v>@hotmail.com</v>
      </c>
      <c r="Q383" s="29">
        <f t="shared" si="10"/>
        <v>66</v>
      </c>
      <c r="R383" s="29">
        <f t="shared" si="11"/>
        <v>4</v>
      </c>
      <c r="S383" s="30" t="str">
        <f t="shared" si="12"/>
        <v>Michael__Reford@hotmail.com</v>
      </c>
      <c r="T383" s="12" t="b">
        <f t="shared" si="13"/>
        <v>0</v>
      </c>
      <c r="U383" s="12" t="str">
        <f>vlookup(A383,PersonAccounts!$A:$N,10,false)</f>
        <v>United States</v>
      </c>
    </row>
    <row r="384">
      <c r="A384" s="6" t="s">
        <v>1638</v>
      </c>
      <c r="B384" s="7" t="str">
        <f>vlookup(F384,'TEMP Data'!$M:$P,mod(G384,4)+1)</f>
        <v>Mikael</v>
      </c>
      <c r="C384" s="7" t="str">
        <f>VLOOKUP(A384 ,PersonAccounts!$A:$N,3)</f>
        <v>Kristoffersson</v>
      </c>
      <c r="D384" s="7" t="str">
        <f t="shared" si="1"/>
        <v>Mikael_Kristoffersson@yahoo.com.uk</v>
      </c>
      <c r="E384" s="7" t="str">
        <f t="shared" si="2"/>
        <v/>
      </c>
      <c r="F384" s="12" t="str">
        <f>VLOOKUP(A384 ,PersonAccounts!$A:$N,14)</f>
        <v>Michael</v>
      </c>
      <c r="G384" s="29">
        <f t="shared" si="3"/>
        <v>1</v>
      </c>
      <c r="H384" s="12" t="str">
        <f>vlookup(A384,PersonAccounts!A:D,4)</f>
        <v>Michael_Kristoffersson@hotmail.com.uk</v>
      </c>
      <c r="I384" s="12" t="str">
        <f t="shared" si="4"/>
        <v>Mikael_</v>
      </c>
      <c r="J384" s="12" t="str">
        <f t="shared" si="5"/>
        <v>Kristoffersson</v>
      </c>
      <c r="K384" s="12" t="str">
        <f>VLOOKUP(L384,'TEMP Data'!$E:$G,3)&amp;".com"&amp;vlookup($U384,'TEMP Data'!$A:$C,3)</f>
        <v>@yahoo.com.uk</v>
      </c>
      <c r="L384" s="29">
        <f t="shared" si="6"/>
        <v>9</v>
      </c>
      <c r="M384" s="29">
        <f t="shared" si="7"/>
        <v>149</v>
      </c>
      <c r="N384" s="12" t="str">
        <f t="shared" si="8"/>
        <v>Mikael__</v>
      </c>
      <c r="O384" s="12" t="str">
        <f t="shared" si="9"/>
        <v>Kristoffersson</v>
      </c>
      <c r="P384" s="12" t="str">
        <f>VLOOKUP(Q384,'TEMP Data'!$E:$G,3)&amp;".com"&amp;vlookup($U384,'TEMP Data'!$A:$C,3)</f>
        <v>@hotmail.com.uk</v>
      </c>
      <c r="Q384" s="29">
        <f t="shared" si="10"/>
        <v>37</v>
      </c>
      <c r="R384" s="29">
        <f t="shared" si="11"/>
        <v>2</v>
      </c>
      <c r="S384" s="30" t="str">
        <f t="shared" si="12"/>
        <v>Mikael__Kristoffersson@hotmail.com.uk</v>
      </c>
      <c r="T384" s="12" t="b">
        <f t="shared" si="13"/>
        <v>0</v>
      </c>
      <c r="U384" s="12" t="str">
        <f>vlookup(A384,PersonAccounts!$A:$N,10,false)</f>
        <v>UK</v>
      </c>
    </row>
    <row r="385">
      <c r="A385" s="6" t="s">
        <v>1641</v>
      </c>
      <c r="B385" s="7" t="str">
        <f>vlookup(F385,'TEMP Data'!$M:$P,mod(G385,4)+1)</f>
        <v>Michael</v>
      </c>
      <c r="C385" s="7" t="str">
        <f>VLOOKUP(A385 ,PersonAccounts!$A:$N,3)</f>
        <v>Tennet</v>
      </c>
      <c r="D385" s="7" t="str">
        <f t="shared" si="1"/>
        <v>Michael_Tennet@yahoo.com.gr</v>
      </c>
      <c r="E385" s="7" t="str">
        <f t="shared" si="2"/>
        <v>MTennet56@apple.com.gr</v>
      </c>
      <c r="F385" s="12" t="str">
        <f>VLOOKUP(A385 ,PersonAccounts!$A:$N,14)</f>
        <v>Michael</v>
      </c>
      <c r="G385" s="29">
        <f t="shared" si="3"/>
        <v>4</v>
      </c>
      <c r="H385" s="12" t="str">
        <f>vlookup(A385,PersonAccounts!A:D,4)</f>
        <v>MTennet56@apple.com.gr</v>
      </c>
      <c r="I385" s="12" t="str">
        <f t="shared" si="4"/>
        <v>Michael_</v>
      </c>
      <c r="J385" s="12" t="str">
        <f t="shared" si="5"/>
        <v>Tennet</v>
      </c>
      <c r="K385" s="12" t="str">
        <f>VLOOKUP(L385,'TEMP Data'!$E:$G,3)&amp;".com"&amp;vlookup($U385,'TEMP Data'!$A:$C,3)</f>
        <v>@yahoo.com.gr</v>
      </c>
      <c r="L385" s="29">
        <f t="shared" si="6"/>
        <v>9</v>
      </c>
      <c r="M385" s="29">
        <f t="shared" si="7"/>
        <v>241</v>
      </c>
      <c r="N385" s="12" t="str">
        <f t="shared" si="8"/>
        <v>Michael__</v>
      </c>
      <c r="O385" s="12" t="str">
        <f t="shared" si="9"/>
        <v>Tennet</v>
      </c>
      <c r="P385" s="12" t="str">
        <f>VLOOKUP(Q385,'TEMP Data'!$E:$G,3)&amp;".com"&amp;vlookup($U385,'TEMP Data'!$A:$C,3)</f>
        <v>@hotmail.com.gr</v>
      </c>
      <c r="Q385" s="29">
        <f t="shared" si="10"/>
        <v>14</v>
      </c>
      <c r="R385" s="29">
        <f t="shared" si="11"/>
        <v>0</v>
      </c>
      <c r="S385" s="30" t="str">
        <f t="shared" si="12"/>
        <v>Michael__Tennet@hotmail.com.gr</v>
      </c>
      <c r="T385" s="12" t="b">
        <f t="shared" si="13"/>
        <v>0</v>
      </c>
      <c r="U385" s="12" t="str">
        <f>vlookup(A385,PersonAccounts!$A:$N,10,false)</f>
        <v>Greece</v>
      </c>
    </row>
    <row r="386">
      <c r="A386" s="6" t="s">
        <v>1644</v>
      </c>
      <c r="B386" s="7" t="str">
        <f>vlookup(F386,'TEMP Data'!$M:$P,mod(G386,4)+1)</f>
        <v>Olyvia</v>
      </c>
      <c r="C386" s="7" t="str">
        <f>VLOOKUP(A386 ,PersonAccounts!$A:$N,3)</f>
        <v>Hembrow</v>
      </c>
      <c r="D386" s="7" t="str">
        <f t="shared" si="1"/>
        <v>Olyvia_Hembrow@hotmail.com.be</v>
      </c>
      <c r="E386" s="7" t="str">
        <f t="shared" si="2"/>
        <v>OHembrow215@apple.com.be</v>
      </c>
      <c r="F386" s="12" t="str">
        <f>VLOOKUP(A386 ,PersonAccounts!$A:$N,14)</f>
        <v>Olivia</v>
      </c>
      <c r="G386" s="29">
        <f t="shared" si="3"/>
        <v>1</v>
      </c>
      <c r="H386" s="12" t="str">
        <f>vlookup(A386,PersonAccounts!A:D,4)</f>
        <v>OHembrow215@apple.com.be</v>
      </c>
      <c r="I386" s="12" t="str">
        <f t="shared" si="4"/>
        <v>Olyvia_</v>
      </c>
      <c r="J386" s="12" t="str">
        <f t="shared" si="5"/>
        <v>Hembrow</v>
      </c>
      <c r="K386" s="12" t="str">
        <f>VLOOKUP(L386,'TEMP Data'!$E:$G,3)&amp;".com"&amp;vlookup($U386,'TEMP Data'!$A:$C,3)</f>
        <v>@hotmail.com.be</v>
      </c>
      <c r="L386" s="29">
        <f t="shared" si="6"/>
        <v>10</v>
      </c>
      <c r="M386" s="29">
        <f t="shared" si="7"/>
        <v>90</v>
      </c>
      <c r="N386" s="12" t="str">
        <f t="shared" si="8"/>
        <v>Olyvia__</v>
      </c>
      <c r="O386" s="12" t="str">
        <f t="shared" si="9"/>
        <v>Hembrow</v>
      </c>
      <c r="P386" s="12" t="str">
        <f>VLOOKUP(Q386,'TEMP Data'!$E:$G,3)&amp;".com"&amp;vlookup($U386,'TEMP Data'!$A:$C,3)</f>
        <v>@hotmail.com.be</v>
      </c>
      <c r="Q386" s="29">
        <f t="shared" si="10"/>
        <v>96</v>
      </c>
      <c r="R386" s="29">
        <f t="shared" si="11"/>
        <v>2</v>
      </c>
      <c r="S386" s="30" t="str">
        <f t="shared" si="12"/>
        <v>Olyvia__Hembrow@hotmail.com.be</v>
      </c>
      <c r="T386" s="12" t="b">
        <f t="shared" si="13"/>
        <v>0</v>
      </c>
      <c r="U386" s="12" t="str">
        <f>vlookup(A386,PersonAccounts!$A:$N,10,false)</f>
        <v>Belgium</v>
      </c>
    </row>
    <row r="387">
      <c r="A387" s="6" t="s">
        <v>1648</v>
      </c>
      <c r="B387" s="7" t="str">
        <f>vlookup(F387,'TEMP Data'!$M:$P,mod(G387,4)+1)</f>
        <v>Alivia</v>
      </c>
      <c r="C387" s="7" t="str">
        <f>VLOOKUP(A387 ,PersonAccounts!$A:$N,3)</f>
        <v>Kwiek</v>
      </c>
      <c r="D387" s="7" t="str">
        <f t="shared" si="1"/>
        <v>AKwiek169@outlook.com.ca</v>
      </c>
      <c r="E387" s="7" t="str">
        <f t="shared" si="2"/>
        <v>Olivia_Kwiek@hotmail.com.ca</v>
      </c>
      <c r="F387" s="12" t="str">
        <f>VLOOKUP(A387 ,PersonAccounts!$A:$N,14)</f>
        <v>Olivia</v>
      </c>
      <c r="G387" s="29">
        <f t="shared" si="3"/>
        <v>6</v>
      </c>
      <c r="H387" s="12" t="str">
        <f>vlookup(A387,PersonAccounts!A:D,4)</f>
        <v>Olivia_Kwiek@hotmail.com.ca</v>
      </c>
      <c r="I387" s="12" t="str">
        <f t="shared" si="4"/>
        <v>A</v>
      </c>
      <c r="J387" s="12" t="str">
        <f t="shared" si="5"/>
        <v>Kwiek169</v>
      </c>
      <c r="K387" s="12" t="str">
        <f>VLOOKUP(L387,'TEMP Data'!$E:$G,3)&amp;".com"&amp;vlookup($U387,'TEMP Data'!$A:$C,3)</f>
        <v>@outlook.com.ca</v>
      </c>
      <c r="L387" s="29">
        <f t="shared" si="6"/>
        <v>2</v>
      </c>
      <c r="M387" s="29">
        <f t="shared" si="7"/>
        <v>169</v>
      </c>
      <c r="N387" s="12" t="str">
        <f t="shared" si="8"/>
        <v>A_</v>
      </c>
      <c r="O387" s="12" t="str">
        <f t="shared" si="9"/>
        <v>Kwiek169</v>
      </c>
      <c r="P387" s="12" t="str">
        <f>VLOOKUP(Q387,'TEMP Data'!$E:$G,3)&amp;".com"&amp;vlookup($U387,'TEMP Data'!$A:$C,3)</f>
        <v>@hotmail.com.ca</v>
      </c>
      <c r="Q387" s="29">
        <f t="shared" si="10"/>
        <v>10</v>
      </c>
      <c r="R387" s="29">
        <f t="shared" si="11"/>
        <v>1</v>
      </c>
      <c r="S387" s="30" t="str">
        <f t="shared" si="12"/>
        <v>A_Kwiek169@hotmail.com.ca</v>
      </c>
      <c r="T387" s="12" t="b">
        <f t="shared" si="13"/>
        <v>0</v>
      </c>
      <c r="U387" s="12" t="str">
        <f>vlookup(A387,PersonAccounts!$A:$N,10,false)</f>
        <v>Canada</v>
      </c>
    </row>
    <row r="388">
      <c r="A388" s="6" t="s">
        <v>1652</v>
      </c>
      <c r="B388" s="7" t="str">
        <f>vlookup(F388,'TEMP Data'!$M:$P,mod(G388,4)+1)</f>
        <v>Olivia</v>
      </c>
      <c r="C388" s="7" t="str">
        <f>VLOOKUP(A388 ,PersonAccounts!$A:$N,3)</f>
        <v>Renfield</v>
      </c>
      <c r="D388" s="7" t="str">
        <f t="shared" si="1"/>
        <v>Olivia.Renfield@mail.com.gr</v>
      </c>
      <c r="E388" s="7" t="str">
        <f t="shared" si="2"/>
        <v/>
      </c>
      <c r="F388" s="12" t="str">
        <f>VLOOKUP(A388 ,PersonAccounts!$A:$N,14)</f>
        <v>Olivia</v>
      </c>
      <c r="G388" s="29">
        <f t="shared" si="3"/>
        <v>4</v>
      </c>
      <c r="H388" s="12" t="str">
        <f>vlookup(A388,PersonAccounts!A:D,4)</f>
        <v>Olivia.Renfield@mail.com.gr</v>
      </c>
      <c r="I388" s="12" t="str">
        <f t="shared" si="4"/>
        <v>Olivia.</v>
      </c>
      <c r="J388" s="12" t="str">
        <f t="shared" si="5"/>
        <v>Renfield</v>
      </c>
      <c r="K388" s="12" t="str">
        <f>VLOOKUP(L388,'TEMP Data'!$E:$G,3)&amp;".com"&amp;vlookup($U388,'TEMP Data'!$A:$C,3)</f>
        <v>@mail.com.gr</v>
      </c>
      <c r="L388" s="29">
        <f t="shared" si="6"/>
        <v>5</v>
      </c>
      <c r="M388" s="29">
        <f t="shared" si="7"/>
        <v>88</v>
      </c>
      <c r="N388" s="12" t="str">
        <f t="shared" si="8"/>
        <v>Olivia._</v>
      </c>
      <c r="O388" s="12" t="str">
        <f t="shared" si="9"/>
        <v>Renfield</v>
      </c>
      <c r="P388" s="12" t="str">
        <f>VLOOKUP(Q388,'TEMP Data'!$E:$G,3)&amp;".com"&amp;vlookup($U388,'TEMP Data'!$A:$C,3)</f>
        <v>@hotmail.com.gr</v>
      </c>
      <c r="Q388" s="29">
        <f t="shared" si="10"/>
        <v>110</v>
      </c>
      <c r="R388" s="29">
        <f t="shared" si="11"/>
        <v>2</v>
      </c>
      <c r="S388" s="30" t="str">
        <f t="shared" si="12"/>
        <v>Olivia._Renfield@hotmail.com.gr</v>
      </c>
      <c r="T388" s="12" t="b">
        <f t="shared" si="13"/>
        <v>0</v>
      </c>
      <c r="U388" s="12" t="str">
        <f>vlookup(A388,PersonAccounts!$A:$N,10,false)</f>
        <v>Greece</v>
      </c>
    </row>
    <row r="389">
      <c r="A389" s="6" t="s">
        <v>1656</v>
      </c>
      <c r="B389" s="7" t="str">
        <f>vlookup(F389,'TEMP Data'!$M:$P,mod(G389,4)+1)</f>
        <v>Alyvia</v>
      </c>
      <c r="C389" s="7" t="str">
        <f>VLOOKUP(A389 ,PersonAccounts!$A:$N,3)</f>
        <v>Tomaszek</v>
      </c>
      <c r="D389" s="7" t="str">
        <f t="shared" si="1"/>
        <v>Alyvia_Tomaszek@yahoo.com.ar</v>
      </c>
      <c r="E389" s="7" t="str">
        <f t="shared" si="2"/>
        <v>Olivia_Tomaszek@gmail.com.ar</v>
      </c>
      <c r="F389" s="12" t="str">
        <f>VLOOKUP(A389 ,PersonAccounts!$A:$N,14)</f>
        <v>Olivia</v>
      </c>
      <c r="G389" s="29">
        <f t="shared" si="3"/>
        <v>3</v>
      </c>
      <c r="H389" s="12" t="str">
        <f>vlookup(A389,PersonAccounts!A:D,4)</f>
        <v>Olivia_Tomaszek@gmail.com.ar</v>
      </c>
      <c r="I389" s="12" t="str">
        <f t="shared" si="4"/>
        <v>Alyvia_</v>
      </c>
      <c r="J389" s="12" t="str">
        <f t="shared" si="5"/>
        <v>Tomaszek</v>
      </c>
      <c r="K389" s="12" t="str">
        <f>VLOOKUP(L389,'TEMP Data'!$E:$G,3)&amp;".com"&amp;vlookup($U389,'TEMP Data'!$A:$C,3)</f>
        <v>@yahoo.com.ar</v>
      </c>
      <c r="L389" s="29">
        <f t="shared" si="6"/>
        <v>9</v>
      </c>
      <c r="M389" s="29">
        <f t="shared" si="7"/>
        <v>111</v>
      </c>
      <c r="N389" s="12" t="str">
        <f t="shared" si="8"/>
        <v>Alyvia__</v>
      </c>
      <c r="O389" s="12" t="str">
        <f t="shared" si="9"/>
        <v>Tomaszek</v>
      </c>
      <c r="P389" s="12" t="str">
        <f>VLOOKUP(Q389,'TEMP Data'!$E:$G,3)&amp;".com"&amp;vlookup($U389,'TEMP Data'!$A:$C,3)</f>
        <v>@hotmail.com.ar</v>
      </c>
      <c r="Q389" s="29">
        <f t="shared" si="10"/>
        <v>11</v>
      </c>
      <c r="R389" s="29">
        <f t="shared" si="11"/>
        <v>1</v>
      </c>
      <c r="S389" s="30" t="str">
        <f t="shared" si="12"/>
        <v>Alyvia__Tomaszek@hotmail.com.ar</v>
      </c>
      <c r="T389" s="12" t="b">
        <f t="shared" si="13"/>
        <v>0</v>
      </c>
      <c r="U389" s="12" t="str">
        <f>vlookup(A389,PersonAccounts!$A:$N,10,false)</f>
        <v>Argentina</v>
      </c>
    </row>
    <row r="390">
      <c r="A390" s="6" t="s">
        <v>1660</v>
      </c>
      <c r="B390" s="7" t="str">
        <f>vlookup(F390,'TEMP Data'!$M:$P,mod(G390,4)+1)</f>
        <v>Samuel</v>
      </c>
      <c r="C390" s="7" t="str">
        <f>VLOOKUP(A390 ,PersonAccounts!$A:$N,3)</f>
        <v>Vardey</v>
      </c>
      <c r="D390" s="7" t="str">
        <f t="shared" si="1"/>
        <v>SVardey143@outlook.com</v>
      </c>
      <c r="E390" s="7" t="str">
        <f t="shared" si="2"/>
        <v/>
      </c>
      <c r="F390" s="12" t="str">
        <f>VLOOKUP(A390 ,PersonAccounts!$A:$N,14)</f>
        <v>Samuel</v>
      </c>
      <c r="G390" s="29">
        <f t="shared" si="3"/>
        <v>8</v>
      </c>
      <c r="H390" s="12" t="str">
        <f>vlookup(A390,PersonAccounts!A:D,4)</f>
        <v>Samuel_Vardey@aol.com</v>
      </c>
      <c r="I390" s="12" t="str">
        <f t="shared" si="4"/>
        <v>S</v>
      </c>
      <c r="J390" s="12" t="str">
        <f t="shared" si="5"/>
        <v>Vardey143</v>
      </c>
      <c r="K390" s="12" t="str">
        <f>VLOOKUP(L390,'TEMP Data'!$E:$G,3)&amp;".com"&amp;vlookup($U390,'TEMP Data'!$A:$C,3)</f>
        <v>@outlook.com</v>
      </c>
      <c r="L390" s="29">
        <f t="shared" si="6"/>
        <v>2</v>
      </c>
      <c r="M390" s="29">
        <f t="shared" si="7"/>
        <v>143</v>
      </c>
      <c r="N390" s="12" t="str">
        <f t="shared" si="8"/>
        <v>S_</v>
      </c>
      <c r="O390" s="12" t="str">
        <f t="shared" si="9"/>
        <v>Vardey143</v>
      </c>
      <c r="P390" s="12" t="str">
        <f>VLOOKUP(Q390,'TEMP Data'!$E:$G,3)&amp;".com"&amp;vlookup($U390,'TEMP Data'!$A:$C,3)</f>
        <v>@hotmail.com</v>
      </c>
      <c r="Q390" s="29">
        <f t="shared" si="10"/>
        <v>32</v>
      </c>
      <c r="R390" s="29">
        <f t="shared" si="11"/>
        <v>3</v>
      </c>
      <c r="S390" s="30" t="str">
        <f t="shared" si="12"/>
        <v>S_Vardey143@hotmail.com</v>
      </c>
      <c r="T390" s="12" t="b">
        <f t="shared" si="13"/>
        <v>0</v>
      </c>
      <c r="U390" s="12" t="str">
        <f>vlookup(A390,PersonAccounts!$A:$N,10,false)</f>
        <v>United States</v>
      </c>
    </row>
    <row r="391">
      <c r="A391" s="6" t="s">
        <v>1664</v>
      </c>
      <c r="B391" s="7" t="str">
        <f>vlookup(F391,'TEMP Data'!$M:$P,mod(G391,4)+1)</f>
        <v>Samuel</v>
      </c>
      <c r="C391" s="7" t="str">
        <f>VLOOKUP(A391 ,PersonAccounts!$A:$N,3)</f>
        <v>MacLucais</v>
      </c>
      <c r="D391" s="7" t="str">
        <f t="shared" si="1"/>
        <v>Samuel_MacLucais@hotmail.com</v>
      </c>
      <c r="E391" s="7" t="str">
        <f t="shared" si="2"/>
        <v>Samuel__MacLucais@gmail.com</v>
      </c>
      <c r="F391" s="12" t="str">
        <f>VLOOKUP(A391 ,PersonAccounts!$A:$N,14)</f>
        <v>Samuel</v>
      </c>
      <c r="G391" s="29">
        <f t="shared" si="3"/>
        <v>4</v>
      </c>
      <c r="H391" s="12" t="str">
        <f>vlookup(A391,PersonAccounts!A:D,4)</f>
        <v>Samuel.MacLucais@mail.com</v>
      </c>
      <c r="I391" s="12" t="str">
        <f t="shared" si="4"/>
        <v>Samuel_</v>
      </c>
      <c r="J391" s="12" t="str">
        <f t="shared" si="5"/>
        <v>MacLucais</v>
      </c>
      <c r="K391" s="12" t="str">
        <f>VLOOKUP(L391,'TEMP Data'!$E:$G,3)&amp;".com"&amp;vlookup($U391,'TEMP Data'!$A:$C,3)</f>
        <v>@hotmail.com</v>
      </c>
      <c r="L391" s="29">
        <f t="shared" si="6"/>
        <v>7</v>
      </c>
      <c r="M391" s="29">
        <f t="shared" si="7"/>
        <v>236</v>
      </c>
      <c r="N391" s="12" t="str">
        <f t="shared" si="8"/>
        <v>Samuel__</v>
      </c>
      <c r="O391" s="12" t="str">
        <f t="shared" si="9"/>
        <v>MacLucais</v>
      </c>
      <c r="P391" s="12" t="str">
        <f>VLOOKUP(Q391,'TEMP Data'!$E:$G,3)&amp;".com"&amp;vlookup($U391,'TEMP Data'!$A:$C,3)</f>
        <v>@gmail.com</v>
      </c>
      <c r="Q391" s="29">
        <f t="shared" si="10"/>
        <v>8</v>
      </c>
      <c r="R391" s="29">
        <f t="shared" si="11"/>
        <v>0</v>
      </c>
      <c r="S391" s="30" t="str">
        <f t="shared" si="12"/>
        <v>Samuel__MacLucais@gmail.com</v>
      </c>
      <c r="T391" s="12" t="b">
        <f t="shared" si="13"/>
        <v>1</v>
      </c>
      <c r="U391" s="12" t="str">
        <f>vlookup(A391,PersonAccounts!$A:$N,10,false)</f>
        <v>United States</v>
      </c>
    </row>
    <row r="392">
      <c r="A392" s="6" t="s">
        <v>1668</v>
      </c>
      <c r="B392" s="7" t="str">
        <f>vlookup(F392,'TEMP Data'!$M:$P,mod(G392,4)+1)</f>
        <v>Samuell</v>
      </c>
      <c r="C392" s="7" t="str">
        <f>VLOOKUP(A392 ,PersonAccounts!$A:$N,3)</f>
        <v>Wolfarth</v>
      </c>
      <c r="D392" s="7" t="str">
        <f t="shared" si="1"/>
        <v>Samuell_Wolfarth@aol.com.fr</v>
      </c>
      <c r="E392" s="7" t="str">
        <f t="shared" si="2"/>
        <v/>
      </c>
      <c r="F392" s="12" t="str">
        <f>VLOOKUP(A392 ,PersonAccounts!$A:$N,14)</f>
        <v>Samuel</v>
      </c>
      <c r="G392" s="29">
        <f t="shared" si="3"/>
        <v>2</v>
      </c>
      <c r="H392" s="12" t="str">
        <f>vlookup(A392,PersonAccounts!A:D,4)</f>
        <v>SWolfarth55@gmail.com.fr</v>
      </c>
      <c r="I392" s="12" t="str">
        <f t="shared" si="4"/>
        <v>Samuell_</v>
      </c>
      <c r="J392" s="12" t="str">
        <f t="shared" si="5"/>
        <v>Wolfarth</v>
      </c>
      <c r="K392" s="12" t="str">
        <f>VLOOKUP(L392,'TEMP Data'!$E:$G,3)&amp;".com"&amp;vlookup($U392,'TEMP Data'!$A:$C,3)</f>
        <v>@aol.com.fr</v>
      </c>
      <c r="L392" s="29">
        <f t="shared" si="6"/>
        <v>6</v>
      </c>
      <c r="M392" s="29">
        <f t="shared" si="7"/>
        <v>48</v>
      </c>
      <c r="N392" s="12" t="str">
        <f t="shared" si="8"/>
        <v>Samuell__</v>
      </c>
      <c r="O392" s="12" t="str">
        <f t="shared" si="9"/>
        <v>Wolfarth</v>
      </c>
      <c r="P392" s="12" t="str">
        <f>VLOOKUP(Q392,'TEMP Data'!$E:$G,3)&amp;".com"&amp;vlookup($U392,'TEMP Data'!$A:$C,3)</f>
        <v>@hotmail.com.fr</v>
      </c>
      <c r="Q392" s="29">
        <f t="shared" si="10"/>
        <v>23</v>
      </c>
      <c r="R392" s="29">
        <f t="shared" si="11"/>
        <v>1</v>
      </c>
      <c r="S392" s="30" t="str">
        <f t="shared" si="12"/>
        <v>Samuell__Wolfarth@hotmail.com.fr</v>
      </c>
      <c r="T392" s="12" t="b">
        <f t="shared" si="13"/>
        <v>0</v>
      </c>
      <c r="U392" s="12" t="str">
        <f>vlookup(A392,PersonAccounts!$A:$N,10,false)</f>
        <v>France</v>
      </c>
    </row>
    <row r="393">
      <c r="A393" s="6" t="s">
        <v>1672</v>
      </c>
      <c r="B393" s="7" t="str">
        <f>vlookup(F393,'TEMP Data'!$M:$P,mod(G393,4)+1)</f>
        <v>Samuell</v>
      </c>
      <c r="C393" s="7" t="str">
        <f>VLOOKUP(A393 ,PersonAccounts!$A:$N,3)</f>
        <v>Buie</v>
      </c>
      <c r="D393" s="7" t="str">
        <f t="shared" si="1"/>
        <v>SBuie11@yahoo.com.cn</v>
      </c>
      <c r="E393" s="7" t="str">
        <f t="shared" si="2"/>
        <v>Samuel_Buie@aol.com.cn</v>
      </c>
      <c r="F393" s="12" t="str">
        <f>VLOOKUP(A393 ,PersonAccounts!$A:$N,14)</f>
        <v>Samuel</v>
      </c>
      <c r="G393" s="29">
        <f t="shared" si="3"/>
        <v>10</v>
      </c>
      <c r="H393" s="12" t="str">
        <f>vlookup(A393,PersonAccounts!A:D,4)</f>
        <v>Samuel_Buie@aol.com.cn</v>
      </c>
      <c r="I393" s="12" t="str">
        <f t="shared" si="4"/>
        <v>S</v>
      </c>
      <c r="J393" s="12" t="str">
        <f t="shared" si="5"/>
        <v>Buie11</v>
      </c>
      <c r="K393" s="12" t="str">
        <f>VLOOKUP(L393,'TEMP Data'!$E:$G,3)&amp;".com"&amp;vlookup($U393,'TEMP Data'!$A:$C,3)</f>
        <v>@yahoo.com.cn</v>
      </c>
      <c r="L393" s="29">
        <f t="shared" si="6"/>
        <v>3</v>
      </c>
      <c r="M393" s="29">
        <f t="shared" si="7"/>
        <v>11</v>
      </c>
      <c r="N393" s="12" t="str">
        <f t="shared" si="8"/>
        <v>S_</v>
      </c>
      <c r="O393" s="12" t="str">
        <f t="shared" si="9"/>
        <v>Buie11</v>
      </c>
      <c r="P393" s="12" t="str">
        <f>VLOOKUP(Q393,'TEMP Data'!$E:$G,3)&amp;".com"&amp;vlookup($U393,'TEMP Data'!$A:$C,3)</f>
        <v>@hotmail.com.cn</v>
      </c>
      <c r="Q393" s="29">
        <f t="shared" si="10"/>
        <v>14</v>
      </c>
      <c r="R393" s="29">
        <f t="shared" si="11"/>
        <v>3</v>
      </c>
      <c r="S393" s="30" t="str">
        <f t="shared" si="12"/>
        <v>S_Buie11@hotmail.com.cn</v>
      </c>
      <c r="T393" s="12" t="b">
        <f t="shared" si="13"/>
        <v>0</v>
      </c>
      <c r="U393" s="12" t="str">
        <f>vlookup(A393,PersonAccounts!$A:$N,10,false)</f>
        <v>China</v>
      </c>
    </row>
    <row r="394">
      <c r="A394" s="6" t="s">
        <v>1675</v>
      </c>
      <c r="B394" s="7" t="str">
        <f>vlookup(F394,'TEMP Data'!$M:$P,mod(G394,4)+1)</f>
        <v>Sofia</v>
      </c>
      <c r="C394" s="7" t="str">
        <f>VLOOKUP(A394 ,PersonAccounts!$A:$N,3)</f>
        <v>McBrearty</v>
      </c>
      <c r="D394" s="7" t="str">
        <f t="shared" si="1"/>
        <v>Sofia_McBrearty@yahoo.com.br</v>
      </c>
      <c r="E394" s="7" t="str">
        <f t="shared" si="2"/>
        <v>Sophia_McBrearty@aol.com.br</v>
      </c>
      <c r="F394" s="12" t="str">
        <f>VLOOKUP(A394 ,PersonAccounts!$A:$N,14)</f>
        <v>Sophia</v>
      </c>
      <c r="G394" s="29">
        <f t="shared" si="3"/>
        <v>5</v>
      </c>
      <c r="H394" s="12" t="str">
        <f>vlookup(A394,PersonAccounts!A:D,4)</f>
        <v>Sophia_McBrearty@aol.com.br</v>
      </c>
      <c r="I394" s="12" t="str">
        <f t="shared" si="4"/>
        <v>Sofia_</v>
      </c>
      <c r="J394" s="12" t="str">
        <f t="shared" si="5"/>
        <v>McBrearty</v>
      </c>
      <c r="K394" s="12" t="str">
        <f>VLOOKUP(L394,'TEMP Data'!$E:$G,3)&amp;".com"&amp;vlookup($U394,'TEMP Data'!$A:$C,3)</f>
        <v>@yahoo.com.br</v>
      </c>
      <c r="L394" s="29">
        <f t="shared" si="6"/>
        <v>9</v>
      </c>
      <c r="M394" s="29">
        <f t="shared" si="7"/>
        <v>71</v>
      </c>
      <c r="N394" s="12" t="str">
        <f t="shared" si="8"/>
        <v>Sofia__</v>
      </c>
      <c r="O394" s="12" t="str">
        <f t="shared" si="9"/>
        <v>McBrearty</v>
      </c>
      <c r="P394" s="12" t="str">
        <f>VLOOKUP(Q394,'TEMP Data'!$E:$G,3)&amp;".com"&amp;vlookup($U394,'TEMP Data'!$A:$C,3)</f>
        <v>@hotmail.com.br</v>
      </c>
      <c r="Q394" s="29">
        <f t="shared" si="10"/>
        <v>169</v>
      </c>
      <c r="R394" s="29">
        <f t="shared" si="11"/>
        <v>2</v>
      </c>
      <c r="S394" s="30" t="str">
        <f t="shared" si="12"/>
        <v>Sofia__McBrearty@hotmail.com.br</v>
      </c>
      <c r="T394" s="12" t="b">
        <f t="shared" si="13"/>
        <v>0</v>
      </c>
      <c r="U394" s="12" t="str">
        <f>vlookup(A394,PersonAccounts!$A:$N,10,false)</f>
        <v>Brazil</v>
      </c>
    </row>
    <row r="395">
      <c r="A395" s="6" t="s">
        <v>1679</v>
      </c>
      <c r="B395" s="7" t="str">
        <f>vlookup(F395,'TEMP Data'!$M:$P,mod(G395,4)+1)</f>
        <v>Soffia</v>
      </c>
      <c r="C395" s="7" t="str">
        <f>VLOOKUP(A395 ,PersonAccounts!$A:$N,3)</f>
        <v>Falls</v>
      </c>
      <c r="D395" s="7" t="str">
        <f t="shared" si="1"/>
        <v>SFalls190@outlook.com</v>
      </c>
      <c r="E395" s="7" t="str">
        <f t="shared" si="2"/>
        <v>Sophia_Falls@gmail.com</v>
      </c>
      <c r="F395" s="12" t="str">
        <f>VLOOKUP(A395 ,PersonAccounts!$A:$N,14)</f>
        <v>Sophia</v>
      </c>
      <c r="G395" s="29">
        <f t="shared" si="3"/>
        <v>2</v>
      </c>
      <c r="H395" s="12" t="str">
        <f>vlookup(A395,PersonAccounts!A:D,4)</f>
        <v>Sophia_Falls@gmail.com</v>
      </c>
      <c r="I395" s="12" t="str">
        <f t="shared" si="4"/>
        <v>S</v>
      </c>
      <c r="J395" s="12" t="str">
        <f t="shared" si="5"/>
        <v>Falls190</v>
      </c>
      <c r="K395" s="12" t="str">
        <f>VLOOKUP(L395,'TEMP Data'!$E:$G,3)&amp;".com"&amp;vlookup($U395,'TEMP Data'!$A:$C,3)</f>
        <v>@outlook.com</v>
      </c>
      <c r="L395" s="29">
        <f t="shared" si="6"/>
        <v>2</v>
      </c>
      <c r="M395" s="29">
        <f t="shared" si="7"/>
        <v>190</v>
      </c>
      <c r="N395" s="12" t="str">
        <f t="shared" si="8"/>
        <v>S_</v>
      </c>
      <c r="O395" s="12" t="str">
        <f t="shared" si="9"/>
        <v>Falls190</v>
      </c>
      <c r="P395" s="12" t="str">
        <f>VLOOKUP(Q395,'TEMP Data'!$E:$G,3)&amp;".com"&amp;vlookup($U395,'TEMP Data'!$A:$C,3)</f>
        <v>@hotmail.com</v>
      </c>
      <c r="Q395" s="29">
        <f t="shared" si="10"/>
        <v>181</v>
      </c>
      <c r="R395" s="29">
        <f t="shared" si="11"/>
        <v>3</v>
      </c>
      <c r="S395" s="30" t="str">
        <f t="shared" si="12"/>
        <v>S_Falls190@hotmail.com</v>
      </c>
      <c r="T395" s="12" t="b">
        <f t="shared" si="13"/>
        <v>0</v>
      </c>
      <c r="U395" s="12" t="str">
        <f>vlookup(A395,PersonAccounts!$A:$N,10,false)</f>
        <v>United States</v>
      </c>
    </row>
    <row r="396">
      <c r="A396" s="6" t="s">
        <v>1683</v>
      </c>
      <c r="B396" s="7" t="str">
        <f>vlookup(F396,'TEMP Data'!$M:$P,mod(G396,4)+1)</f>
        <v>Sofiya</v>
      </c>
      <c r="C396" s="7" t="str">
        <f>VLOOKUP(A396 ,PersonAccounts!$A:$N,3)</f>
        <v>Royce</v>
      </c>
      <c r="D396" s="7" t="str">
        <f t="shared" si="1"/>
        <v>Sofiya_Royce@hotmail.com.it</v>
      </c>
      <c r="E396" s="7" t="str">
        <f t="shared" si="2"/>
        <v/>
      </c>
      <c r="F396" s="12" t="str">
        <f>VLOOKUP(A396 ,PersonAccounts!$A:$N,14)</f>
        <v>Sophia</v>
      </c>
      <c r="G396" s="29">
        <f t="shared" si="3"/>
        <v>7</v>
      </c>
      <c r="H396" s="12" t="str">
        <f>vlookup(A396,PersonAccounts!A:D,4)</f>
        <v>SRoyce133@apple.com.it</v>
      </c>
      <c r="I396" s="12" t="str">
        <f t="shared" si="4"/>
        <v>Sofiya_</v>
      </c>
      <c r="J396" s="12" t="str">
        <f t="shared" si="5"/>
        <v>Royce</v>
      </c>
      <c r="K396" s="12" t="str">
        <f>VLOOKUP(L396,'TEMP Data'!$E:$G,3)&amp;".com"&amp;vlookup($U396,'TEMP Data'!$A:$C,3)</f>
        <v>@hotmail.com.it</v>
      </c>
      <c r="L396" s="29">
        <f t="shared" si="6"/>
        <v>10</v>
      </c>
      <c r="M396" s="29">
        <f t="shared" si="7"/>
        <v>60</v>
      </c>
      <c r="N396" s="12" t="str">
        <f t="shared" si="8"/>
        <v>Sofiya__</v>
      </c>
      <c r="O396" s="12" t="str">
        <f t="shared" si="9"/>
        <v>Royce</v>
      </c>
      <c r="P396" s="12" t="str">
        <f>VLOOKUP(Q396,'TEMP Data'!$E:$G,3)&amp;".com"&amp;vlookup($U396,'TEMP Data'!$A:$C,3)</f>
        <v>@hotmail.com.it</v>
      </c>
      <c r="Q396" s="29">
        <f t="shared" si="10"/>
        <v>199</v>
      </c>
      <c r="R396" s="29">
        <f t="shared" si="11"/>
        <v>3</v>
      </c>
      <c r="S396" s="30" t="str">
        <f t="shared" si="12"/>
        <v>Sofiya__Royce@hotmail.com.it</v>
      </c>
      <c r="T396" s="12" t="b">
        <f t="shared" si="13"/>
        <v>0</v>
      </c>
      <c r="U396" s="12" t="str">
        <f>vlookup(A396,PersonAccounts!$A:$N,10,false)</f>
        <v>Italy</v>
      </c>
    </row>
    <row r="397">
      <c r="A397" s="6" t="s">
        <v>1686</v>
      </c>
      <c r="B397" s="7" t="str">
        <f>vlookup(F397,'TEMP Data'!$M:$P,mod(G397,4)+1)</f>
        <v>Soffia</v>
      </c>
      <c r="C397" s="7" t="str">
        <f>VLOOKUP(A397 ,PersonAccounts!$A:$N,3)</f>
        <v>Neave</v>
      </c>
      <c r="D397" s="7" t="str">
        <f t="shared" si="1"/>
        <v>SNeave12@outlook.com.hr</v>
      </c>
      <c r="E397" s="7" t="str">
        <f t="shared" si="2"/>
        <v/>
      </c>
      <c r="F397" s="12" t="str">
        <f>VLOOKUP(A397 ,PersonAccounts!$A:$N,14)</f>
        <v>Sophia</v>
      </c>
      <c r="G397" s="29">
        <f t="shared" si="3"/>
        <v>2</v>
      </c>
      <c r="H397" s="12" t="str">
        <f>vlookup(A397,PersonAccounts!A:D,4)</f>
        <v>Sophia.Neave@mail.com.hr</v>
      </c>
      <c r="I397" s="12" t="str">
        <f t="shared" si="4"/>
        <v>S</v>
      </c>
      <c r="J397" s="12" t="str">
        <f t="shared" si="5"/>
        <v>Neave12</v>
      </c>
      <c r="K397" s="12" t="str">
        <f>VLOOKUP(L397,'TEMP Data'!$E:$G,3)&amp;".com"&amp;vlookup($U397,'TEMP Data'!$A:$C,3)</f>
        <v>@outlook.com.hr</v>
      </c>
      <c r="L397" s="29">
        <f t="shared" si="6"/>
        <v>2</v>
      </c>
      <c r="M397" s="29">
        <f t="shared" si="7"/>
        <v>12</v>
      </c>
      <c r="N397" s="12" t="str">
        <f t="shared" si="8"/>
        <v>S_</v>
      </c>
      <c r="O397" s="12" t="str">
        <f t="shared" si="9"/>
        <v>Neave12</v>
      </c>
      <c r="P397" s="12" t="str">
        <f>VLOOKUP(Q397,'TEMP Data'!$E:$G,3)&amp;".com"&amp;vlookup($U397,'TEMP Data'!$A:$C,3)</f>
        <v>@hotmail.com.hr</v>
      </c>
      <c r="Q397" s="29">
        <f t="shared" si="10"/>
        <v>228</v>
      </c>
      <c r="R397" s="29">
        <f t="shared" si="11"/>
        <v>3</v>
      </c>
      <c r="S397" s="30" t="str">
        <f t="shared" si="12"/>
        <v>S_Neave12@hotmail.com.hr</v>
      </c>
      <c r="T397" s="12" t="b">
        <f t="shared" si="13"/>
        <v>0</v>
      </c>
      <c r="U397" s="12" t="str">
        <f>vlookup(A397,PersonAccounts!$A:$N,10,false)</f>
        <v>Croatia</v>
      </c>
    </row>
    <row r="398">
      <c r="A398" s="6" t="s">
        <v>1690</v>
      </c>
      <c r="B398" s="7" t="str">
        <f>vlookup(F398,'TEMP Data'!$M:$P,mod(G398,4)+1)</f>
        <v>Willem</v>
      </c>
      <c r="C398" s="7" t="str">
        <f>VLOOKUP(A398 ,PersonAccounts!$A:$N,3)</f>
        <v>Gartsyde</v>
      </c>
      <c r="D398" s="7" t="str">
        <f t="shared" si="1"/>
        <v>Willem_Gartsyde@yahoo.com.au</v>
      </c>
      <c r="E398" s="7" t="str">
        <f t="shared" si="2"/>
        <v>William_Gartsyde@hotmail.com.au</v>
      </c>
      <c r="F398" s="12" t="str">
        <f>VLOOKUP(A398 ,PersonAccounts!$A:$N,14)</f>
        <v>William</v>
      </c>
      <c r="G398" s="29">
        <f t="shared" si="3"/>
        <v>10</v>
      </c>
      <c r="H398" s="12" t="str">
        <f>vlookup(A398,PersonAccounts!A:D,4)</f>
        <v>William_Gartsyde@hotmail.com.au</v>
      </c>
      <c r="I398" s="12" t="str">
        <f t="shared" si="4"/>
        <v>Willem_</v>
      </c>
      <c r="J398" s="12" t="str">
        <f t="shared" si="5"/>
        <v>Gartsyde</v>
      </c>
      <c r="K398" s="12" t="str">
        <f>VLOOKUP(L398,'TEMP Data'!$E:$G,3)&amp;".com"&amp;vlookup($U398,'TEMP Data'!$A:$C,3)</f>
        <v>@yahoo.com.au</v>
      </c>
      <c r="L398" s="29">
        <f t="shared" si="6"/>
        <v>9</v>
      </c>
      <c r="M398" s="29">
        <f t="shared" si="7"/>
        <v>2</v>
      </c>
      <c r="N398" s="12" t="str">
        <f t="shared" si="8"/>
        <v>Willem__</v>
      </c>
      <c r="O398" s="12" t="str">
        <f t="shared" si="9"/>
        <v>Gartsyde</v>
      </c>
      <c r="P398" s="12" t="str">
        <f>VLOOKUP(Q398,'TEMP Data'!$E:$G,3)&amp;".com"&amp;vlookup($U398,'TEMP Data'!$A:$C,3)</f>
        <v>@hotmail.com.au</v>
      </c>
      <c r="Q398" s="29">
        <f t="shared" si="10"/>
        <v>245</v>
      </c>
      <c r="R398" s="29">
        <f t="shared" si="11"/>
        <v>2</v>
      </c>
      <c r="S398" s="30" t="str">
        <f t="shared" si="12"/>
        <v>Willem__Gartsyde@hotmail.com.au</v>
      </c>
      <c r="T398" s="12" t="b">
        <f t="shared" si="13"/>
        <v>0</v>
      </c>
      <c r="U398" s="12" t="str">
        <f>vlookup(A398,PersonAccounts!$A:$N,10,false)</f>
        <v>Australia</v>
      </c>
    </row>
    <row r="399">
      <c r="A399" s="6" t="s">
        <v>1695</v>
      </c>
      <c r="B399" s="7" t="str">
        <f>vlookup(F399,'TEMP Data'!$M:$P,mod(G399,4)+1)</f>
        <v>Will</v>
      </c>
      <c r="C399" s="7" t="str">
        <f>VLOOKUP(A399 ,PersonAccounts!$A:$N,3)</f>
        <v>Prowse</v>
      </c>
      <c r="D399" s="7" t="str">
        <f t="shared" si="1"/>
        <v>WProwse171@outlook.com.it</v>
      </c>
      <c r="E399" s="7" t="str">
        <f t="shared" si="2"/>
        <v/>
      </c>
      <c r="F399" s="12" t="str">
        <f>VLOOKUP(A399 ,PersonAccounts!$A:$N,14)</f>
        <v>William</v>
      </c>
      <c r="G399" s="29">
        <f t="shared" si="3"/>
        <v>9</v>
      </c>
      <c r="H399" s="12" t="str">
        <f>vlookup(A399,PersonAccounts!A:D,4)</f>
        <v>William_Prowse@yahoo.com.it</v>
      </c>
      <c r="I399" s="12" t="str">
        <f t="shared" si="4"/>
        <v>W</v>
      </c>
      <c r="J399" s="12" t="str">
        <f t="shared" si="5"/>
        <v>Prowse171</v>
      </c>
      <c r="K399" s="12" t="str">
        <f>VLOOKUP(L399,'TEMP Data'!$E:$G,3)&amp;".com"&amp;vlookup($U399,'TEMP Data'!$A:$C,3)</f>
        <v>@outlook.com.it</v>
      </c>
      <c r="L399" s="29">
        <f t="shared" si="6"/>
        <v>2</v>
      </c>
      <c r="M399" s="29">
        <f t="shared" si="7"/>
        <v>171</v>
      </c>
      <c r="N399" s="12" t="str">
        <f t="shared" si="8"/>
        <v>W_</v>
      </c>
      <c r="O399" s="12" t="str">
        <f t="shared" si="9"/>
        <v>Prowse171</v>
      </c>
      <c r="P399" s="12" t="str">
        <f>VLOOKUP(Q399,'TEMP Data'!$E:$G,3)&amp;".com"&amp;vlookup($U399,'TEMP Data'!$A:$C,3)</f>
        <v>@hotmail.com.it</v>
      </c>
      <c r="Q399" s="29">
        <f t="shared" si="10"/>
        <v>49</v>
      </c>
      <c r="R399" s="29">
        <f t="shared" si="11"/>
        <v>2</v>
      </c>
      <c r="S399" s="30" t="str">
        <f t="shared" si="12"/>
        <v>W_Prowse171@hotmail.com.it</v>
      </c>
      <c r="T399" s="12" t="b">
        <f t="shared" si="13"/>
        <v>0</v>
      </c>
      <c r="U399" s="12" t="str">
        <f>vlookup(A399,PersonAccounts!$A:$N,10,false)</f>
        <v>Italy</v>
      </c>
    </row>
    <row r="400">
      <c r="A400" s="6" t="s">
        <v>1699</v>
      </c>
      <c r="B400" s="7" t="str">
        <f>vlookup(F400,'TEMP Data'!$M:$P,mod(G400,4)+1)</f>
        <v>Will</v>
      </c>
      <c r="C400" s="7" t="str">
        <f>VLOOKUP(A400 ,PersonAccounts!$A:$N,3)</f>
        <v>Whiskerd</v>
      </c>
      <c r="D400" s="7" t="str">
        <f t="shared" si="1"/>
        <v>Will_Whiskerd@gmail.com.pt</v>
      </c>
      <c r="E400" s="7" t="str">
        <f t="shared" si="2"/>
        <v/>
      </c>
      <c r="F400" s="12" t="str">
        <f>VLOOKUP(A400 ,PersonAccounts!$A:$N,14)</f>
        <v>William</v>
      </c>
      <c r="G400" s="29">
        <f t="shared" si="3"/>
        <v>5</v>
      </c>
      <c r="H400" s="12" t="str">
        <f>vlookup(A400,PersonAccounts!A:D,4)</f>
        <v>William_Whiskerd@yahoo.com.pt</v>
      </c>
      <c r="I400" s="12" t="str">
        <f t="shared" si="4"/>
        <v>Will_</v>
      </c>
      <c r="J400" s="12" t="str">
        <f t="shared" si="5"/>
        <v>Whiskerd</v>
      </c>
      <c r="K400" s="12" t="str">
        <f>VLOOKUP(L400,'TEMP Data'!$E:$G,3)&amp;".com"&amp;vlookup($U400,'TEMP Data'!$A:$C,3)</f>
        <v>@gmail.com.pt</v>
      </c>
      <c r="L400" s="29">
        <f t="shared" si="6"/>
        <v>8</v>
      </c>
      <c r="M400" s="29">
        <f t="shared" si="7"/>
        <v>149</v>
      </c>
      <c r="N400" s="12" t="str">
        <f t="shared" si="8"/>
        <v>Will__</v>
      </c>
      <c r="O400" s="12" t="str">
        <f t="shared" si="9"/>
        <v>Whiskerd</v>
      </c>
      <c r="P400" s="12" t="str">
        <f>VLOOKUP(Q400,'TEMP Data'!$E:$G,3)&amp;".com"&amp;vlookup($U400,'TEMP Data'!$A:$C,3)</f>
        <v>@hotmail.com.pt</v>
      </c>
      <c r="Q400" s="29">
        <f t="shared" si="10"/>
        <v>208</v>
      </c>
      <c r="R400" s="29">
        <f t="shared" si="11"/>
        <v>4</v>
      </c>
      <c r="S400" s="30" t="str">
        <f t="shared" si="12"/>
        <v>Will__Whiskerd@hotmail.com.pt</v>
      </c>
      <c r="T400" s="12" t="b">
        <f t="shared" si="13"/>
        <v>0</v>
      </c>
      <c r="U400" s="12" t="str">
        <f>vlookup(A400,PersonAccounts!$A:$N,10,false)</f>
        <v>Portugal</v>
      </c>
    </row>
    <row r="401">
      <c r="A401" s="6" t="s">
        <v>1703</v>
      </c>
      <c r="B401" s="7" t="str">
        <f>vlookup(F401,'TEMP Data'!$M:$P,mod(G401,4)+1)</f>
        <v>Guillermo</v>
      </c>
      <c r="C401" s="7" t="str">
        <f>VLOOKUP(A401 ,PersonAccounts!$A:$N,3)</f>
        <v>Divine</v>
      </c>
      <c r="D401" s="7" t="str">
        <f t="shared" si="1"/>
        <v>GDivine0@apple.com.ca</v>
      </c>
      <c r="E401" s="7" t="str">
        <f t="shared" si="2"/>
        <v>G_Divine0@hotmail.com.ca</v>
      </c>
      <c r="F401" s="12" t="str">
        <f>VLOOKUP(A401 ,PersonAccounts!$A:$N,14)</f>
        <v>William</v>
      </c>
      <c r="G401" s="29">
        <f t="shared" si="3"/>
        <v>3</v>
      </c>
      <c r="H401" s="12" t="str">
        <f>vlookup(A401,PersonAccounts!A:D,4)</f>
        <v>William_Divine@gmail.com.ca</v>
      </c>
      <c r="I401" s="12" t="str">
        <f t="shared" si="4"/>
        <v>G</v>
      </c>
      <c r="J401" s="12" t="str">
        <f t="shared" si="5"/>
        <v>Divine0</v>
      </c>
      <c r="K401" s="12" t="str">
        <f>VLOOKUP(L401,'TEMP Data'!$E:$G,3)&amp;".com"&amp;vlookup($U401,'TEMP Data'!$A:$C,3)</f>
        <v>@apple.com.ca</v>
      </c>
      <c r="L401" s="29">
        <f t="shared" si="6"/>
        <v>4</v>
      </c>
      <c r="M401" s="29">
        <f t="shared" si="7"/>
        <v>0</v>
      </c>
      <c r="N401" s="12" t="str">
        <f t="shared" si="8"/>
        <v>G_</v>
      </c>
      <c r="O401" s="12" t="str">
        <f t="shared" si="9"/>
        <v>Divine0</v>
      </c>
      <c r="P401" s="12" t="str">
        <f>VLOOKUP(Q401,'TEMP Data'!$E:$G,3)&amp;".com"&amp;vlookup($U401,'TEMP Data'!$A:$C,3)</f>
        <v>@hotmail.com.ca</v>
      </c>
      <c r="Q401" s="29">
        <f t="shared" si="10"/>
        <v>73</v>
      </c>
      <c r="R401" s="29">
        <f t="shared" si="11"/>
        <v>0</v>
      </c>
      <c r="S401" s="30" t="str">
        <f t="shared" si="12"/>
        <v>G_Divine0@hotmail.com.ca</v>
      </c>
      <c r="T401" s="12" t="b">
        <f t="shared" si="13"/>
        <v>1</v>
      </c>
      <c r="U401" s="12" t="str">
        <f>vlookup(A401,PersonAccounts!$A:$N,10,false)</f>
        <v>Canada</v>
      </c>
    </row>
    <row r="402">
      <c r="A402" s="6" t="s">
        <v>1707</v>
      </c>
      <c r="B402" s="7" t="str">
        <f>vlookup(F402,'TEMP Data'!$M:$P,mod(G402,4)+1)</f>
        <v>Abigale</v>
      </c>
      <c r="C402" s="7" t="str">
        <f>VLOOKUP(A402 ,PersonAccounts!$A:$N,3)</f>
        <v>Watling</v>
      </c>
      <c r="D402" s="7" t="str">
        <f t="shared" si="1"/>
        <v>Abigale_Watling@hotmail.com.es</v>
      </c>
      <c r="E402" s="7" t="str">
        <f t="shared" si="2"/>
        <v>AWatling248@apple.com.es</v>
      </c>
      <c r="F402" s="12" t="str">
        <f>VLOOKUP(A402 ,PersonAccounts!$A:$N,14)</f>
        <v>Abigail</v>
      </c>
      <c r="G402" s="29">
        <f t="shared" si="3"/>
        <v>1</v>
      </c>
      <c r="H402" s="12" t="str">
        <f>vlookup(A402,PersonAccounts!A:D,4)</f>
        <v>AWatling248@apple.com.es</v>
      </c>
      <c r="I402" s="12" t="str">
        <f t="shared" si="4"/>
        <v>Abigale_</v>
      </c>
      <c r="J402" s="12" t="str">
        <f t="shared" si="5"/>
        <v>Watling</v>
      </c>
      <c r="K402" s="12" t="str">
        <f>VLOOKUP(L402,'TEMP Data'!$E:$G,3)&amp;".com"&amp;vlookup($U402,'TEMP Data'!$A:$C,3)</f>
        <v>@hotmail.com.es</v>
      </c>
      <c r="L402" s="29">
        <f t="shared" si="6"/>
        <v>10</v>
      </c>
      <c r="M402" s="29">
        <f t="shared" si="7"/>
        <v>54</v>
      </c>
      <c r="N402" s="12" t="str">
        <f t="shared" si="8"/>
        <v>Abigale__</v>
      </c>
      <c r="O402" s="12" t="str">
        <f t="shared" si="9"/>
        <v>Watling</v>
      </c>
      <c r="P402" s="12" t="str">
        <f>VLOOKUP(Q402,'TEMP Data'!$E:$G,3)&amp;".com"&amp;vlookup($U402,'TEMP Data'!$A:$C,3)</f>
        <v>@hotmail.com.es</v>
      </c>
      <c r="Q402" s="29">
        <f t="shared" si="10"/>
        <v>97</v>
      </c>
      <c r="R402" s="29">
        <f t="shared" si="11"/>
        <v>0</v>
      </c>
      <c r="S402" s="30" t="str">
        <f t="shared" si="12"/>
        <v>Abigale__Watling@hotmail.com.es</v>
      </c>
      <c r="T402" s="12" t="b">
        <f t="shared" si="13"/>
        <v>0</v>
      </c>
      <c r="U402" s="12" t="str">
        <f>vlookup(A402,PersonAccounts!$A:$N,10,false)</f>
        <v>Spain</v>
      </c>
    </row>
    <row r="403">
      <c r="A403" s="6" t="s">
        <v>1710</v>
      </c>
      <c r="B403" s="7" t="str">
        <f>vlookup(F403,'TEMP Data'!$M:$P,mod(G403,4)+1)</f>
        <v>Abigale</v>
      </c>
      <c r="C403" s="7" t="str">
        <f>VLOOKUP(A403 ,PersonAccounts!$A:$N,3)</f>
        <v>Attwool</v>
      </c>
      <c r="D403" s="7" t="str">
        <f t="shared" si="1"/>
        <v>Abigale_Attwool@hotmail.com.es</v>
      </c>
      <c r="E403" s="7" t="str">
        <f t="shared" si="2"/>
        <v/>
      </c>
      <c r="F403" s="12" t="str">
        <f>VLOOKUP(A403 ,PersonAccounts!$A:$N,14)</f>
        <v>Abigail</v>
      </c>
      <c r="G403" s="29">
        <f t="shared" si="3"/>
        <v>1</v>
      </c>
      <c r="H403" s="12" t="str">
        <f>vlookup(A403,PersonAccounts!A:D,4)</f>
        <v>AAttwool66@yahoo.com.es</v>
      </c>
      <c r="I403" s="12" t="str">
        <f t="shared" si="4"/>
        <v>Abigale_</v>
      </c>
      <c r="J403" s="12" t="str">
        <f t="shared" si="5"/>
        <v>Attwool</v>
      </c>
      <c r="K403" s="12" t="str">
        <f>VLOOKUP(L403,'TEMP Data'!$E:$G,3)&amp;".com"&amp;vlookup($U403,'TEMP Data'!$A:$C,3)</f>
        <v>@hotmail.com.es</v>
      </c>
      <c r="L403" s="29">
        <f t="shared" si="6"/>
        <v>7</v>
      </c>
      <c r="M403" s="29">
        <f t="shared" si="7"/>
        <v>203</v>
      </c>
      <c r="N403" s="12" t="str">
        <f t="shared" si="8"/>
        <v>Abigale__</v>
      </c>
      <c r="O403" s="12" t="str">
        <f t="shared" si="9"/>
        <v>Attwool</v>
      </c>
      <c r="P403" s="12" t="str">
        <f>VLOOKUP(Q403,'TEMP Data'!$E:$G,3)&amp;".com"&amp;vlookup($U403,'TEMP Data'!$A:$C,3)</f>
        <v>@hotmail.com.es</v>
      </c>
      <c r="Q403" s="29">
        <f t="shared" si="10"/>
        <v>32</v>
      </c>
      <c r="R403" s="29">
        <f t="shared" si="11"/>
        <v>1</v>
      </c>
      <c r="S403" s="30" t="str">
        <f t="shared" si="12"/>
        <v>Abigale__Attwool@hotmail.com.es</v>
      </c>
      <c r="T403" s="12" t="b">
        <f t="shared" si="13"/>
        <v>0</v>
      </c>
      <c r="U403" s="12" t="str">
        <f>vlookup(A403,PersonAccounts!$A:$N,10,false)</f>
        <v>Spain</v>
      </c>
    </row>
    <row r="404">
      <c r="A404" s="6" t="s">
        <v>1714</v>
      </c>
      <c r="B404" s="7" t="str">
        <f>vlookup(F404,'TEMP Data'!$M:$P,mod(G404,4)+1)</f>
        <v>Abigale</v>
      </c>
      <c r="C404" s="7" t="str">
        <f>VLOOKUP(A404 ,PersonAccounts!$A:$N,3)</f>
        <v>Furmagier</v>
      </c>
      <c r="D404" s="7" t="str">
        <f t="shared" si="1"/>
        <v>AFurmagier160@outlook.com.no</v>
      </c>
      <c r="E404" s="7" t="str">
        <f t="shared" si="2"/>
        <v>Abigail_Furmagier@hotmail.com.no</v>
      </c>
      <c r="F404" s="12" t="str">
        <f>VLOOKUP(A404 ,PersonAccounts!$A:$N,14)</f>
        <v>Abigail</v>
      </c>
      <c r="G404" s="29">
        <f t="shared" si="3"/>
        <v>9</v>
      </c>
      <c r="H404" s="12" t="str">
        <f>vlookup(A404,PersonAccounts!A:D,4)</f>
        <v>Abigail_Furmagier@hotmail.com.no</v>
      </c>
      <c r="I404" s="12" t="str">
        <f t="shared" si="4"/>
        <v>A</v>
      </c>
      <c r="J404" s="12" t="str">
        <f t="shared" si="5"/>
        <v>Furmagier160</v>
      </c>
      <c r="K404" s="12" t="str">
        <f>VLOOKUP(L404,'TEMP Data'!$E:$G,3)&amp;".com"&amp;vlookup($U404,'TEMP Data'!$A:$C,3)</f>
        <v>@outlook.com.no</v>
      </c>
      <c r="L404" s="29">
        <f t="shared" si="6"/>
        <v>2</v>
      </c>
      <c r="M404" s="29">
        <f t="shared" si="7"/>
        <v>160</v>
      </c>
      <c r="N404" s="12" t="str">
        <f t="shared" si="8"/>
        <v>A_</v>
      </c>
      <c r="O404" s="12" t="str">
        <f t="shared" si="9"/>
        <v>Furmagier160</v>
      </c>
      <c r="P404" s="12" t="str">
        <f>VLOOKUP(Q404,'TEMP Data'!$E:$G,3)&amp;".com"&amp;vlookup($U404,'TEMP Data'!$A:$C,3)</f>
        <v>@aol.com.no</v>
      </c>
      <c r="Q404" s="29">
        <f t="shared" si="10"/>
        <v>6</v>
      </c>
      <c r="R404" s="29">
        <f t="shared" si="11"/>
        <v>3</v>
      </c>
      <c r="S404" s="30" t="str">
        <f t="shared" si="12"/>
        <v>A_Furmagier160@aol.com.no</v>
      </c>
      <c r="T404" s="12" t="b">
        <f t="shared" si="13"/>
        <v>0</v>
      </c>
      <c r="U404" s="12" t="str">
        <f>vlookup(A404,PersonAccounts!$A:$N,10,false)</f>
        <v>Norway</v>
      </c>
    </row>
    <row r="405">
      <c r="A405" s="6" t="s">
        <v>1718</v>
      </c>
      <c r="B405" s="7" t="str">
        <f>vlookup(F405,'TEMP Data'!$M:$P,mod(G405,4)+1)</f>
        <v>Abbigail</v>
      </c>
      <c r="C405" s="7" t="str">
        <f>VLOOKUP(A405 ,PersonAccounts!$A:$N,3)</f>
        <v>Danher</v>
      </c>
      <c r="D405" s="7" t="str">
        <f t="shared" si="1"/>
        <v>Abbigail_Danher@hotmail.com</v>
      </c>
      <c r="E405" s="7" t="str">
        <f t="shared" si="2"/>
        <v>ADanher129@outlook.com</v>
      </c>
      <c r="F405" s="12" t="str">
        <f>VLOOKUP(A405 ,PersonAccounts!$A:$N,14)</f>
        <v>Abigail</v>
      </c>
      <c r="G405" s="29">
        <f t="shared" si="3"/>
        <v>7</v>
      </c>
      <c r="H405" s="12" t="str">
        <f>vlookup(A405,PersonAccounts!A:D,4)</f>
        <v>ADanher129@outlook.com</v>
      </c>
      <c r="I405" s="12" t="str">
        <f t="shared" si="4"/>
        <v>Abbigail_</v>
      </c>
      <c r="J405" s="12" t="str">
        <f t="shared" si="5"/>
        <v>Danher</v>
      </c>
      <c r="K405" s="12" t="str">
        <f>VLOOKUP(L405,'TEMP Data'!$E:$G,3)&amp;".com"&amp;vlookup($U405,'TEMP Data'!$A:$C,3)</f>
        <v>@hotmail.com</v>
      </c>
      <c r="L405" s="29">
        <f t="shared" si="6"/>
        <v>7</v>
      </c>
      <c r="M405" s="29">
        <f t="shared" si="7"/>
        <v>197</v>
      </c>
      <c r="N405" s="12" t="str">
        <f t="shared" si="8"/>
        <v>Abbigail__</v>
      </c>
      <c r="O405" s="12" t="str">
        <f t="shared" si="9"/>
        <v>Danher</v>
      </c>
      <c r="P405" s="12" t="str">
        <f>VLOOKUP(Q405,'TEMP Data'!$E:$G,3)&amp;".com"&amp;vlookup($U405,'TEMP Data'!$A:$C,3)</f>
        <v>@hotmail.com</v>
      </c>
      <c r="Q405" s="29">
        <f t="shared" si="10"/>
        <v>34</v>
      </c>
      <c r="R405" s="29">
        <f t="shared" si="11"/>
        <v>3</v>
      </c>
      <c r="S405" s="30" t="str">
        <f t="shared" si="12"/>
        <v>Abbigail__Danher@hotmail.com</v>
      </c>
      <c r="T405" s="12" t="b">
        <f t="shared" si="13"/>
        <v>0</v>
      </c>
      <c r="U405" s="12" t="str">
        <f>vlookup(A405,PersonAccounts!$A:$N,10,false)</f>
        <v>United States</v>
      </c>
    </row>
    <row r="406">
      <c r="A406" s="6" t="s">
        <v>1722</v>
      </c>
      <c r="B406" s="7" t="str">
        <f>vlookup(F406,'TEMP Data'!$M:$P,mod(G406,4)+1)</f>
        <v>Ayden</v>
      </c>
      <c r="C406" s="7" t="str">
        <f>VLOOKUP(A406 ,PersonAccounts!$A:$N,3)</f>
        <v>Barenskie</v>
      </c>
      <c r="D406" s="7" t="str">
        <f t="shared" si="1"/>
        <v>Ayden.Barenskie@mail.com.ch</v>
      </c>
      <c r="E406" s="7" t="str">
        <f t="shared" si="2"/>
        <v>ABarenskie216@apple.com.ch</v>
      </c>
      <c r="F406" s="12" t="str">
        <f>VLOOKUP(A406 ,PersonAccounts!$A:$N,14)</f>
        <v>Aiden</v>
      </c>
      <c r="G406" s="29">
        <f t="shared" si="3"/>
        <v>2</v>
      </c>
      <c r="H406" s="12" t="str">
        <f>vlookup(A406,PersonAccounts!A:D,4)</f>
        <v>ABarenskie216@apple.com.ch</v>
      </c>
      <c r="I406" s="12" t="str">
        <f t="shared" si="4"/>
        <v>Ayden.</v>
      </c>
      <c r="J406" s="12" t="str">
        <f t="shared" si="5"/>
        <v>Barenskie</v>
      </c>
      <c r="K406" s="12" t="str">
        <f>VLOOKUP(L406,'TEMP Data'!$E:$G,3)&amp;".com"&amp;vlookup($U406,'TEMP Data'!$A:$C,3)</f>
        <v>@mail.com.ch</v>
      </c>
      <c r="L406" s="29">
        <f t="shared" si="6"/>
        <v>5</v>
      </c>
      <c r="M406" s="29">
        <f t="shared" si="7"/>
        <v>194</v>
      </c>
      <c r="N406" s="12" t="str">
        <f t="shared" si="8"/>
        <v>Ayden._</v>
      </c>
      <c r="O406" s="12" t="str">
        <f t="shared" si="9"/>
        <v>Barenskie</v>
      </c>
      <c r="P406" s="12" t="str">
        <f>VLOOKUP(Q406,'TEMP Data'!$E:$G,3)&amp;".com"&amp;vlookup($U406,'TEMP Data'!$A:$C,3)</f>
        <v>@hotmail.com.ch</v>
      </c>
      <c r="Q406" s="29">
        <f t="shared" si="10"/>
        <v>167</v>
      </c>
      <c r="R406" s="29">
        <f t="shared" si="11"/>
        <v>1</v>
      </c>
      <c r="S406" s="30" t="str">
        <f t="shared" si="12"/>
        <v>Ayden._Barenskie@hotmail.com.ch</v>
      </c>
      <c r="T406" s="12" t="b">
        <f t="shared" si="13"/>
        <v>0</v>
      </c>
      <c r="U406" s="12" t="str">
        <f>vlookup(A406,PersonAccounts!$A:$N,10,false)</f>
        <v>Switzerland</v>
      </c>
    </row>
    <row r="407">
      <c r="A407" s="6" t="s">
        <v>1726</v>
      </c>
      <c r="B407" s="7" t="str">
        <f>vlookup(F407,'TEMP Data'!$M:$P,mod(G407,4)+1)</f>
        <v>Aiden</v>
      </c>
      <c r="C407" s="7" t="str">
        <f>VLOOKUP(A407 ,PersonAccounts!$A:$N,3)</f>
        <v>Lathaye</v>
      </c>
      <c r="D407" s="7" t="str">
        <f t="shared" si="1"/>
        <v>ALathaye18@apple.com.fi</v>
      </c>
      <c r="E407" s="7" t="str">
        <f t="shared" si="2"/>
        <v>ALathaye204@yahoo.com.fi</v>
      </c>
      <c r="F407" s="12" t="str">
        <f>VLOOKUP(A407 ,PersonAccounts!$A:$N,14)</f>
        <v>Aiden</v>
      </c>
      <c r="G407" s="29">
        <f t="shared" si="3"/>
        <v>8</v>
      </c>
      <c r="H407" s="12" t="str">
        <f>vlookup(A407,PersonAccounts!A:D,4)</f>
        <v>ALathaye204@yahoo.com.fi</v>
      </c>
      <c r="I407" s="12" t="str">
        <f t="shared" si="4"/>
        <v>A</v>
      </c>
      <c r="J407" s="12" t="str">
        <f t="shared" si="5"/>
        <v>Lathaye18</v>
      </c>
      <c r="K407" s="12" t="str">
        <f>VLOOKUP(L407,'TEMP Data'!$E:$G,3)&amp;".com"&amp;vlookup($U407,'TEMP Data'!$A:$C,3)</f>
        <v>@apple.com.fi</v>
      </c>
      <c r="L407" s="29">
        <f t="shared" si="6"/>
        <v>4</v>
      </c>
      <c r="M407" s="29">
        <f t="shared" si="7"/>
        <v>18</v>
      </c>
      <c r="N407" s="12" t="str">
        <f t="shared" si="8"/>
        <v>A_</v>
      </c>
      <c r="O407" s="12" t="str">
        <f t="shared" si="9"/>
        <v>Lathaye18</v>
      </c>
      <c r="P407" s="12" t="str">
        <f>VLOOKUP(Q407,'TEMP Data'!$E:$G,3)&amp;".com"&amp;vlookup($U407,'TEMP Data'!$A:$C,3)</f>
        <v>@hotmail.com.fi</v>
      </c>
      <c r="Q407" s="29">
        <f t="shared" si="10"/>
        <v>115</v>
      </c>
      <c r="R407" s="29">
        <f t="shared" si="11"/>
        <v>4</v>
      </c>
      <c r="S407" s="30" t="str">
        <f t="shared" si="12"/>
        <v>A_Lathaye18@hotmail.com.fi</v>
      </c>
      <c r="T407" s="12" t="b">
        <f t="shared" si="13"/>
        <v>0</v>
      </c>
      <c r="U407" s="12" t="str">
        <f>vlookup(A407,PersonAccounts!$A:$N,10,false)</f>
        <v>Finland</v>
      </c>
    </row>
    <row r="408">
      <c r="A408" s="6" t="s">
        <v>1729</v>
      </c>
      <c r="B408" s="7" t="str">
        <f>vlookup(F408,'TEMP Data'!$M:$P,mod(G408,4)+1)</f>
        <v>Adan</v>
      </c>
      <c r="C408" s="7" t="str">
        <f>VLOOKUP(A408 ,PersonAccounts!$A:$N,3)</f>
        <v>Horning</v>
      </c>
      <c r="D408" s="7" t="str">
        <f t="shared" si="1"/>
        <v>Adan.Horning@mail.com.ca</v>
      </c>
      <c r="E408" s="7" t="str">
        <f t="shared" si="2"/>
        <v>Adan._Horning@hotmail.com.ca</v>
      </c>
      <c r="F408" s="12" t="str">
        <f>VLOOKUP(A408 ,PersonAccounts!$A:$N,14)</f>
        <v>Aiden</v>
      </c>
      <c r="G408" s="29">
        <f t="shared" si="3"/>
        <v>3</v>
      </c>
      <c r="H408" s="12" t="str">
        <f>vlookup(A408,PersonAccounts!A:D,4)</f>
        <v>Aiden_Horning@aol.com.ca</v>
      </c>
      <c r="I408" s="12" t="str">
        <f t="shared" si="4"/>
        <v>Adan.</v>
      </c>
      <c r="J408" s="12" t="str">
        <f t="shared" si="5"/>
        <v>Horning</v>
      </c>
      <c r="K408" s="12" t="str">
        <f>VLOOKUP(L408,'TEMP Data'!$E:$G,3)&amp;".com"&amp;vlookup($U408,'TEMP Data'!$A:$C,3)</f>
        <v>@mail.com.ca</v>
      </c>
      <c r="L408" s="29">
        <f t="shared" si="6"/>
        <v>5</v>
      </c>
      <c r="M408" s="29">
        <f t="shared" si="7"/>
        <v>86</v>
      </c>
      <c r="N408" s="12" t="str">
        <f t="shared" si="8"/>
        <v>Adan._</v>
      </c>
      <c r="O408" s="12" t="str">
        <f t="shared" si="9"/>
        <v>Horning</v>
      </c>
      <c r="P408" s="12" t="str">
        <f>VLOOKUP(Q408,'TEMP Data'!$E:$G,3)&amp;".com"&amp;vlookup($U408,'TEMP Data'!$A:$C,3)</f>
        <v>@hotmail.com.ca</v>
      </c>
      <c r="Q408" s="29">
        <f t="shared" si="10"/>
        <v>29</v>
      </c>
      <c r="R408" s="29">
        <f t="shared" si="11"/>
        <v>3</v>
      </c>
      <c r="S408" s="30" t="str">
        <f t="shared" si="12"/>
        <v>Adan._Horning@hotmail.com.ca</v>
      </c>
      <c r="T408" s="12" t="b">
        <f t="shared" si="13"/>
        <v>1</v>
      </c>
      <c r="U408" s="12" t="str">
        <f>vlookup(A408,PersonAccounts!$A:$N,10,false)</f>
        <v>Canada</v>
      </c>
    </row>
    <row r="409">
      <c r="A409" s="6" t="s">
        <v>1733</v>
      </c>
      <c r="B409" s="7" t="str">
        <f>vlookup(F409,'TEMP Data'!$M:$P,mod(G409,4)+1)</f>
        <v>Aidan</v>
      </c>
      <c r="C409" s="7" t="str">
        <f>VLOOKUP(A409 ,PersonAccounts!$A:$N,3)</f>
        <v>Sartin</v>
      </c>
      <c r="D409" s="7" t="str">
        <f t="shared" si="1"/>
        <v>ASartin17@apple.com.au</v>
      </c>
      <c r="E409" s="7" t="str">
        <f t="shared" si="2"/>
        <v>ASartin100@apple.com.au</v>
      </c>
      <c r="F409" s="12" t="str">
        <f>VLOOKUP(A409 ,PersonAccounts!$A:$N,14)</f>
        <v>Aiden</v>
      </c>
      <c r="G409" s="29">
        <f t="shared" si="3"/>
        <v>1</v>
      </c>
      <c r="H409" s="12" t="str">
        <f>vlookup(A409,PersonAccounts!A:D,4)</f>
        <v>ASartin100@apple.com.au</v>
      </c>
      <c r="I409" s="12" t="str">
        <f t="shared" si="4"/>
        <v>A</v>
      </c>
      <c r="J409" s="12" t="str">
        <f t="shared" si="5"/>
        <v>Sartin17</v>
      </c>
      <c r="K409" s="12" t="str">
        <f>VLOOKUP(L409,'TEMP Data'!$E:$G,3)&amp;".com"&amp;vlookup($U409,'TEMP Data'!$A:$C,3)</f>
        <v>@apple.com.au</v>
      </c>
      <c r="L409" s="29">
        <f t="shared" si="6"/>
        <v>4</v>
      </c>
      <c r="M409" s="29">
        <f t="shared" si="7"/>
        <v>17</v>
      </c>
      <c r="N409" s="12" t="str">
        <f t="shared" si="8"/>
        <v>A_</v>
      </c>
      <c r="O409" s="12" t="str">
        <f t="shared" si="9"/>
        <v>Sartin17</v>
      </c>
      <c r="P409" s="12" t="str">
        <f>VLOOKUP(Q409,'TEMP Data'!$E:$G,3)&amp;".com"&amp;vlookup($U409,'TEMP Data'!$A:$C,3)</f>
        <v>@hotmail.com.au</v>
      </c>
      <c r="Q409" s="29">
        <f t="shared" si="10"/>
        <v>156</v>
      </c>
      <c r="R409" s="29">
        <f t="shared" si="11"/>
        <v>1</v>
      </c>
      <c r="S409" s="30" t="str">
        <f t="shared" si="12"/>
        <v>A_Sartin17@hotmail.com.au</v>
      </c>
      <c r="T409" s="12" t="b">
        <f t="shared" si="13"/>
        <v>0</v>
      </c>
      <c r="U409" s="12" t="str">
        <f>vlookup(A409,PersonAccounts!$A:$N,10,false)</f>
        <v>Australia</v>
      </c>
    </row>
    <row r="410">
      <c r="A410" s="6" t="s">
        <v>1735</v>
      </c>
      <c r="B410" s="7" t="str">
        <f>vlookup(F410,'TEMP Data'!$M:$P,mod(G410,4)+1)</f>
        <v>Alexzander</v>
      </c>
      <c r="C410" s="7" t="str">
        <f>VLOOKUP(A410 ,PersonAccounts!$A:$N,3)</f>
        <v>Gerssam</v>
      </c>
      <c r="D410" s="7" t="str">
        <f t="shared" si="1"/>
        <v>AGerssam197@yahoo.com</v>
      </c>
      <c r="E410" s="7" t="str">
        <f t="shared" si="2"/>
        <v>AGerssam35@yahoo.com</v>
      </c>
      <c r="F410" s="12" t="str">
        <f>VLOOKUP(A410 ,PersonAccounts!$A:$N,14)</f>
        <v>Alexander</v>
      </c>
      <c r="G410" s="29">
        <f t="shared" si="3"/>
        <v>2</v>
      </c>
      <c r="H410" s="12" t="str">
        <f>vlookup(A410,PersonAccounts!A:D,4)</f>
        <v>AGerssam35@yahoo.com</v>
      </c>
      <c r="I410" s="12" t="str">
        <f t="shared" si="4"/>
        <v>A</v>
      </c>
      <c r="J410" s="12" t="str">
        <f t="shared" si="5"/>
        <v>Gerssam197</v>
      </c>
      <c r="K410" s="12" t="str">
        <f>VLOOKUP(L410,'TEMP Data'!$E:$G,3)&amp;".com"&amp;vlookup($U410,'TEMP Data'!$A:$C,3)</f>
        <v>@yahoo.com</v>
      </c>
      <c r="L410" s="29">
        <f t="shared" si="6"/>
        <v>3</v>
      </c>
      <c r="M410" s="29">
        <f t="shared" si="7"/>
        <v>197</v>
      </c>
      <c r="N410" s="12" t="str">
        <f t="shared" si="8"/>
        <v>A_</v>
      </c>
      <c r="O410" s="12" t="str">
        <f t="shared" si="9"/>
        <v>Gerssam197</v>
      </c>
      <c r="P410" s="12" t="str">
        <f>VLOOKUP(Q410,'TEMP Data'!$E:$G,3)&amp;".com"&amp;vlookup($U410,'TEMP Data'!$A:$C,3)</f>
        <v>@hotmail.com</v>
      </c>
      <c r="Q410" s="29">
        <f t="shared" si="10"/>
        <v>16</v>
      </c>
      <c r="R410" s="29">
        <f t="shared" si="11"/>
        <v>1</v>
      </c>
      <c r="S410" s="30" t="str">
        <f t="shared" si="12"/>
        <v>A_Gerssam197@hotmail.com</v>
      </c>
      <c r="T410" s="12" t="b">
        <f t="shared" si="13"/>
        <v>0</v>
      </c>
      <c r="U410" s="12" t="str">
        <f>vlookup(A410,PersonAccounts!$A:$N,10,false)</f>
        <v>United States</v>
      </c>
    </row>
    <row r="411">
      <c r="A411" s="6" t="s">
        <v>1739</v>
      </c>
      <c r="B411" s="7" t="str">
        <f>vlookup(F411,'TEMP Data'!$M:$P,mod(G411,4)+1)</f>
        <v>Alaxander</v>
      </c>
      <c r="C411" s="7" t="str">
        <f>VLOOKUP(A411 ,PersonAccounts!$A:$N,3)</f>
        <v>Worvell</v>
      </c>
      <c r="D411" s="7" t="str">
        <f t="shared" si="1"/>
        <v>Alaxander_Worvell@aol.com.uk</v>
      </c>
      <c r="E411" s="7" t="str">
        <f t="shared" si="2"/>
        <v>Alexander_Worvell@gmail.com.uk</v>
      </c>
      <c r="F411" s="12" t="str">
        <f>VLOOKUP(A411 ,PersonAccounts!$A:$N,14)</f>
        <v>Alexander</v>
      </c>
      <c r="G411" s="29">
        <f t="shared" si="3"/>
        <v>7</v>
      </c>
      <c r="H411" s="12" t="str">
        <f>vlookup(A411,PersonAccounts!A:D,4)</f>
        <v>Alexander_Worvell@gmail.com.uk</v>
      </c>
      <c r="I411" s="12" t="str">
        <f t="shared" si="4"/>
        <v>Alaxander_</v>
      </c>
      <c r="J411" s="12" t="str">
        <f t="shared" si="5"/>
        <v>Worvell</v>
      </c>
      <c r="K411" s="12" t="str">
        <f>VLOOKUP(L411,'TEMP Data'!$E:$G,3)&amp;".com"&amp;vlookup($U411,'TEMP Data'!$A:$C,3)</f>
        <v>@aol.com.uk</v>
      </c>
      <c r="L411" s="29">
        <f t="shared" si="6"/>
        <v>6</v>
      </c>
      <c r="M411" s="29">
        <f t="shared" si="7"/>
        <v>147</v>
      </c>
      <c r="N411" s="12" t="str">
        <f t="shared" si="8"/>
        <v>Alaxander__</v>
      </c>
      <c r="O411" s="12" t="str">
        <f t="shared" si="9"/>
        <v>Worvell</v>
      </c>
      <c r="P411" s="12" t="str">
        <f>VLOOKUP(Q411,'TEMP Data'!$E:$G,3)&amp;".com"&amp;vlookup($U411,'TEMP Data'!$A:$C,3)</f>
        <v>@hotmail.com.uk</v>
      </c>
      <c r="Q411" s="29">
        <f t="shared" si="10"/>
        <v>20</v>
      </c>
      <c r="R411" s="29">
        <f t="shared" si="11"/>
        <v>4</v>
      </c>
      <c r="S411" s="30" t="str">
        <f t="shared" si="12"/>
        <v>Alaxander__Worvell@hotmail.com.uk</v>
      </c>
      <c r="T411" s="12" t="b">
        <f t="shared" si="13"/>
        <v>0</v>
      </c>
      <c r="U411" s="12" t="str">
        <f>vlookup(A411,PersonAccounts!$A:$N,10,false)</f>
        <v>United Kingdom</v>
      </c>
    </row>
    <row r="412">
      <c r="A412" s="6" t="s">
        <v>1742</v>
      </c>
      <c r="B412" s="7" t="str">
        <f>vlookup(F412,'TEMP Data'!$M:$P,mod(G412,4)+1)</f>
        <v>Alexander</v>
      </c>
      <c r="C412" s="7" t="str">
        <f>VLOOKUP(A412 ,PersonAccounts!$A:$N,3)</f>
        <v>Wisniewski</v>
      </c>
      <c r="D412" s="7" t="str">
        <f t="shared" si="1"/>
        <v>AWisniewski169@gmail.com</v>
      </c>
      <c r="E412" s="7" t="str">
        <f t="shared" si="2"/>
        <v>A_Wisniewski169@hotmail.com</v>
      </c>
      <c r="F412" s="12" t="str">
        <f>VLOOKUP(A412 ,PersonAccounts!$A:$N,14)</f>
        <v>Alexander</v>
      </c>
      <c r="G412" s="29">
        <f t="shared" si="3"/>
        <v>4</v>
      </c>
      <c r="H412" s="12" t="str">
        <f>vlookup(A412,PersonAccounts!A:D,4)</f>
        <v>Alexander_Wisniewski@hotmail.com</v>
      </c>
      <c r="I412" s="12" t="str">
        <f t="shared" si="4"/>
        <v>A</v>
      </c>
      <c r="J412" s="12" t="str">
        <f t="shared" si="5"/>
        <v>Wisniewski169</v>
      </c>
      <c r="K412" s="12" t="str">
        <f>VLOOKUP(L412,'TEMP Data'!$E:$G,3)&amp;".com"&amp;vlookup($U412,'TEMP Data'!$A:$C,3)</f>
        <v>@gmail.com</v>
      </c>
      <c r="L412" s="29">
        <f t="shared" si="6"/>
        <v>1</v>
      </c>
      <c r="M412" s="29">
        <f t="shared" si="7"/>
        <v>169</v>
      </c>
      <c r="N412" s="12" t="str">
        <f t="shared" si="8"/>
        <v>A_</v>
      </c>
      <c r="O412" s="12" t="str">
        <f t="shared" si="9"/>
        <v>Wisniewski169</v>
      </c>
      <c r="P412" s="12" t="str">
        <f>VLOOKUP(Q412,'TEMP Data'!$E:$G,3)&amp;".com"&amp;vlookup($U412,'TEMP Data'!$A:$C,3)</f>
        <v>@hotmail.com</v>
      </c>
      <c r="Q412" s="29">
        <f t="shared" si="10"/>
        <v>219</v>
      </c>
      <c r="R412" s="29">
        <f t="shared" si="11"/>
        <v>3</v>
      </c>
      <c r="S412" s="30" t="str">
        <f t="shared" si="12"/>
        <v>A_Wisniewski169@hotmail.com</v>
      </c>
      <c r="T412" s="12" t="b">
        <f t="shared" si="13"/>
        <v>1</v>
      </c>
      <c r="U412" s="12" t="str">
        <f>vlookup(A412,PersonAccounts!$A:$N,10,false)</f>
        <v>United States</v>
      </c>
    </row>
    <row r="413">
      <c r="A413" s="6" t="s">
        <v>1746</v>
      </c>
      <c r="B413" s="7" t="str">
        <f>vlookup(F413,'TEMP Data'!$M:$P,mod(G413,4)+1)</f>
        <v>Aleksander</v>
      </c>
      <c r="C413" s="7" t="str">
        <f>VLOOKUP(A413 ,PersonAccounts!$A:$N,3)</f>
        <v>Eddington</v>
      </c>
      <c r="D413" s="7" t="str">
        <f t="shared" si="1"/>
        <v>Aleksander_Eddington@hotmail.com</v>
      </c>
      <c r="E413" s="7" t="str">
        <f t="shared" si="2"/>
        <v/>
      </c>
      <c r="F413" s="12" t="str">
        <f>VLOOKUP(A413 ,PersonAccounts!$A:$N,14)</f>
        <v>Alexander</v>
      </c>
      <c r="G413" s="29">
        <f t="shared" si="3"/>
        <v>5</v>
      </c>
      <c r="H413" s="12" t="str">
        <f>vlookup(A413,PersonAccounts!A:D,4)</f>
        <v>Alexander_Eddington@yahoo.com</v>
      </c>
      <c r="I413" s="12" t="str">
        <f t="shared" si="4"/>
        <v>Aleksander_</v>
      </c>
      <c r="J413" s="12" t="str">
        <f t="shared" si="5"/>
        <v>Eddington</v>
      </c>
      <c r="K413" s="12" t="str">
        <f>VLOOKUP(L413,'TEMP Data'!$E:$G,3)&amp;".com"&amp;vlookup($U413,'TEMP Data'!$A:$C,3)</f>
        <v>@hotmail.com</v>
      </c>
      <c r="L413" s="29">
        <f t="shared" si="6"/>
        <v>7</v>
      </c>
      <c r="M413" s="29">
        <f t="shared" si="7"/>
        <v>231</v>
      </c>
      <c r="N413" s="12" t="str">
        <f t="shared" si="8"/>
        <v>Aleksander__</v>
      </c>
      <c r="O413" s="12" t="str">
        <f t="shared" si="9"/>
        <v>Eddington</v>
      </c>
      <c r="P413" s="12" t="str">
        <f>VLOOKUP(Q413,'TEMP Data'!$E:$G,3)&amp;".com"&amp;vlookup($U413,'TEMP Data'!$A:$C,3)</f>
        <v>@hotmail.com</v>
      </c>
      <c r="Q413" s="29">
        <f t="shared" si="10"/>
        <v>232</v>
      </c>
      <c r="R413" s="29">
        <f t="shared" si="11"/>
        <v>2</v>
      </c>
      <c r="S413" s="30" t="str">
        <f t="shared" si="12"/>
        <v>Aleksander__Eddington@hotmail.com</v>
      </c>
      <c r="T413" s="12" t="b">
        <f t="shared" si="13"/>
        <v>0</v>
      </c>
      <c r="U413" s="12" t="str">
        <f>vlookup(A413,PersonAccounts!$A:$N,10,false)</f>
        <v>United States</v>
      </c>
    </row>
    <row r="414">
      <c r="A414" s="6" t="s">
        <v>1750</v>
      </c>
      <c r="B414" s="7" t="str">
        <f>vlookup(F414,'TEMP Data'!$M:$P,mod(G414,4)+1)</f>
        <v>Andrew</v>
      </c>
      <c r="C414" s="7" t="str">
        <f>VLOOKUP(A414 ,PersonAccounts!$A:$N,3)</f>
        <v>McAusland</v>
      </c>
      <c r="D414" s="7" t="str">
        <f t="shared" si="1"/>
        <v>AMcAusland8@apple.com</v>
      </c>
      <c r="E414" s="7" t="str">
        <f t="shared" si="2"/>
        <v>AMcAusland40@apple.com</v>
      </c>
      <c r="F414" s="12" t="str">
        <f>VLOOKUP(A414 ,PersonAccounts!$A:$N,14)</f>
        <v>Andrew</v>
      </c>
      <c r="G414" s="29">
        <f t="shared" si="3"/>
        <v>8</v>
      </c>
      <c r="H414" s="12" t="str">
        <f>vlookup(A414,PersonAccounts!A:D,4)</f>
        <v>AMcAusland40@apple.com</v>
      </c>
      <c r="I414" s="12" t="str">
        <f t="shared" si="4"/>
        <v>A</v>
      </c>
      <c r="J414" s="12" t="str">
        <f t="shared" si="5"/>
        <v>McAusland8</v>
      </c>
      <c r="K414" s="12" t="str">
        <f>VLOOKUP(L414,'TEMP Data'!$E:$G,3)&amp;".com"&amp;vlookup($U414,'TEMP Data'!$A:$C,3)</f>
        <v>@apple.com</v>
      </c>
      <c r="L414" s="29">
        <f t="shared" si="6"/>
        <v>4</v>
      </c>
      <c r="M414" s="29">
        <f t="shared" si="7"/>
        <v>8</v>
      </c>
      <c r="N414" s="12" t="str">
        <f t="shared" si="8"/>
        <v>A_</v>
      </c>
      <c r="O414" s="12" t="str">
        <f t="shared" si="9"/>
        <v>McAusland8</v>
      </c>
      <c r="P414" s="12" t="str">
        <f>VLOOKUP(Q414,'TEMP Data'!$E:$G,3)&amp;".com"&amp;vlookup($U414,'TEMP Data'!$A:$C,3)</f>
        <v>@hotmail.com</v>
      </c>
      <c r="Q414" s="29">
        <f t="shared" si="10"/>
        <v>181</v>
      </c>
      <c r="R414" s="29">
        <f t="shared" si="11"/>
        <v>4</v>
      </c>
      <c r="S414" s="30" t="str">
        <f t="shared" si="12"/>
        <v>A_McAusland8@hotmail.com</v>
      </c>
      <c r="T414" s="12" t="b">
        <f t="shared" si="13"/>
        <v>0</v>
      </c>
      <c r="U414" s="12" t="str">
        <f>vlookup(A414,PersonAccounts!$A:$N,10,false)</f>
        <v>United States</v>
      </c>
    </row>
    <row r="415">
      <c r="A415" s="6" t="s">
        <v>1752</v>
      </c>
      <c r="B415" s="7" t="str">
        <f>vlookup(F415,'TEMP Data'!$M:$P,mod(G415,4)+1)</f>
        <v>Andrey</v>
      </c>
      <c r="C415" s="7" t="str">
        <f>VLOOKUP(A415 ,PersonAccounts!$A:$N,3)</f>
        <v>O'Kinedy</v>
      </c>
      <c r="D415" s="7" t="str">
        <f t="shared" si="1"/>
        <v>AO'Kinedy238@gmail.com.pt</v>
      </c>
      <c r="E415" s="7" t="str">
        <f t="shared" si="2"/>
        <v>A_O'Kinedy238@hotmail.com.pt</v>
      </c>
      <c r="F415" s="12" t="str">
        <f>VLOOKUP(A415 ,PersonAccounts!$A:$N,14)</f>
        <v>Andrew</v>
      </c>
      <c r="G415" s="29">
        <f t="shared" si="3"/>
        <v>7</v>
      </c>
      <c r="H415" s="12" t="str">
        <f>vlookup(A415,PersonAccounts!A:D,4)</f>
        <v>Andrew_O'Kinedy@gmail.com.pt</v>
      </c>
      <c r="I415" s="12" t="str">
        <f t="shared" si="4"/>
        <v>A</v>
      </c>
      <c r="J415" s="12" t="str">
        <f t="shared" si="5"/>
        <v>O'Kinedy238</v>
      </c>
      <c r="K415" s="12" t="str">
        <f>VLOOKUP(L415,'TEMP Data'!$E:$G,3)&amp;".com"&amp;vlookup($U415,'TEMP Data'!$A:$C,3)</f>
        <v>@gmail.com.pt</v>
      </c>
      <c r="L415" s="29">
        <f t="shared" si="6"/>
        <v>1</v>
      </c>
      <c r="M415" s="29">
        <f t="shared" si="7"/>
        <v>238</v>
      </c>
      <c r="N415" s="12" t="str">
        <f t="shared" si="8"/>
        <v>A_</v>
      </c>
      <c r="O415" s="12" t="str">
        <f t="shared" si="9"/>
        <v>O'Kinedy238</v>
      </c>
      <c r="P415" s="12" t="str">
        <f>VLOOKUP(Q415,'TEMP Data'!$E:$G,3)&amp;".com"&amp;vlookup($U415,'TEMP Data'!$A:$C,3)</f>
        <v>@hotmail.com.pt</v>
      </c>
      <c r="Q415" s="29">
        <f t="shared" si="10"/>
        <v>106</v>
      </c>
      <c r="R415" s="29">
        <f t="shared" si="11"/>
        <v>4</v>
      </c>
      <c r="S415" s="30" t="str">
        <f t="shared" si="12"/>
        <v>A_O'Kinedy238@hotmail.com.pt</v>
      </c>
      <c r="T415" s="12" t="b">
        <f t="shared" si="13"/>
        <v>1</v>
      </c>
      <c r="U415" s="12" t="str">
        <f>vlookup(A415,PersonAccounts!$A:$N,10,false)</f>
        <v>Portugal</v>
      </c>
    </row>
    <row r="416">
      <c r="A416" s="6" t="s">
        <v>1756</v>
      </c>
      <c r="B416" s="7" t="str">
        <f>vlookup(F416,'TEMP Data'!$M:$P,mod(G416,4)+1)</f>
        <v>Andre</v>
      </c>
      <c r="C416" s="7" t="str">
        <f>VLOOKUP(A416 ,PersonAccounts!$A:$N,3)</f>
        <v>Crut</v>
      </c>
      <c r="D416" s="7" t="str">
        <f t="shared" si="1"/>
        <v>Andre_Crut@hotmail.com.es</v>
      </c>
      <c r="E416" s="7" t="str">
        <f t="shared" si="2"/>
        <v>Andre__Crut@hotmail.com.es</v>
      </c>
      <c r="F416" s="12" t="str">
        <f>VLOOKUP(A416 ,PersonAccounts!$A:$N,14)</f>
        <v>Andrew</v>
      </c>
      <c r="G416" s="29">
        <f t="shared" si="3"/>
        <v>9</v>
      </c>
      <c r="H416" s="12" t="str">
        <f>vlookup(A416,PersonAccounts!A:D,4)</f>
        <v>ACrut130@outlook.com.es</v>
      </c>
      <c r="I416" s="12" t="str">
        <f t="shared" si="4"/>
        <v>Andre_</v>
      </c>
      <c r="J416" s="12" t="str">
        <f t="shared" si="5"/>
        <v>Crut</v>
      </c>
      <c r="K416" s="12" t="str">
        <f>VLOOKUP(L416,'TEMP Data'!$E:$G,3)&amp;".com"&amp;vlookup($U416,'TEMP Data'!$A:$C,3)</f>
        <v>@hotmail.com.es</v>
      </c>
      <c r="L416" s="29">
        <f t="shared" si="6"/>
        <v>10</v>
      </c>
      <c r="M416" s="29">
        <f t="shared" si="7"/>
        <v>87</v>
      </c>
      <c r="N416" s="12" t="str">
        <f t="shared" si="8"/>
        <v>Andre__</v>
      </c>
      <c r="O416" s="12" t="str">
        <f t="shared" si="9"/>
        <v>Crut</v>
      </c>
      <c r="P416" s="12" t="str">
        <f>VLOOKUP(Q416,'TEMP Data'!$E:$G,3)&amp;".com"&amp;vlookup($U416,'TEMP Data'!$A:$C,3)</f>
        <v>@hotmail.com.es</v>
      </c>
      <c r="Q416" s="29">
        <f t="shared" si="10"/>
        <v>215</v>
      </c>
      <c r="R416" s="29">
        <f t="shared" si="11"/>
        <v>2</v>
      </c>
      <c r="S416" s="30" t="str">
        <f t="shared" si="12"/>
        <v>Andre__Crut@hotmail.com.es</v>
      </c>
      <c r="T416" s="12" t="b">
        <f t="shared" si="13"/>
        <v>1</v>
      </c>
      <c r="U416" s="12" t="str">
        <f>vlookup(A416,PersonAccounts!$A:$N,10,false)</f>
        <v>Spain</v>
      </c>
    </row>
    <row r="417">
      <c r="A417" s="6" t="s">
        <v>1760</v>
      </c>
      <c r="B417" s="7" t="str">
        <f>vlookup(F417,'TEMP Data'!$M:$P,mod(G417,4)+1)</f>
        <v>Andrew</v>
      </c>
      <c r="C417" s="7" t="str">
        <f>VLOOKUP(A417 ,PersonAccounts!$A:$N,3)</f>
        <v>Bellon</v>
      </c>
      <c r="D417" s="7" t="str">
        <f t="shared" si="1"/>
        <v>Andrew_Bellon@yahoo.com.nl</v>
      </c>
      <c r="E417" s="7" t="str">
        <f t="shared" si="2"/>
        <v/>
      </c>
      <c r="F417" s="12" t="str">
        <f>VLOOKUP(A417 ,PersonAccounts!$A:$N,14)</f>
        <v>Andrew</v>
      </c>
      <c r="G417" s="29">
        <f t="shared" si="3"/>
        <v>4</v>
      </c>
      <c r="H417" s="12" t="str">
        <f>vlookup(A417,PersonAccounts!A:D,4)</f>
        <v>ABellon59@yahoo.com.nl</v>
      </c>
      <c r="I417" s="12" t="str">
        <f t="shared" si="4"/>
        <v>Andrew_</v>
      </c>
      <c r="J417" s="12" t="str">
        <f t="shared" si="5"/>
        <v>Bellon</v>
      </c>
      <c r="K417" s="12" t="str">
        <f>VLOOKUP(L417,'TEMP Data'!$E:$G,3)&amp;".com"&amp;vlookup($U417,'TEMP Data'!$A:$C,3)</f>
        <v>@yahoo.com.nl</v>
      </c>
      <c r="L417" s="29">
        <f t="shared" si="6"/>
        <v>9</v>
      </c>
      <c r="M417" s="29">
        <f t="shared" si="7"/>
        <v>192</v>
      </c>
      <c r="N417" s="12" t="str">
        <f t="shared" si="8"/>
        <v>Andrew__</v>
      </c>
      <c r="O417" s="12" t="str">
        <f t="shared" si="9"/>
        <v>Bellon</v>
      </c>
      <c r="P417" s="12" t="str">
        <f>VLOOKUP(Q417,'TEMP Data'!$E:$G,3)&amp;".com"&amp;vlookup($U417,'TEMP Data'!$A:$C,3)</f>
        <v>@hotmail.com.nl</v>
      </c>
      <c r="Q417" s="29">
        <f t="shared" si="10"/>
        <v>173</v>
      </c>
      <c r="R417" s="29">
        <f t="shared" si="11"/>
        <v>3</v>
      </c>
      <c r="S417" s="30" t="str">
        <f t="shared" si="12"/>
        <v>Andrew__Bellon@hotmail.com.nl</v>
      </c>
      <c r="T417" s="12" t="b">
        <f t="shared" si="13"/>
        <v>0</v>
      </c>
      <c r="U417" s="12" t="str">
        <f>vlookup(A417,PersonAccounts!$A:$N,10,false)</f>
        <v>Netherlands</v>
      </c>
    </row>
    <row r="418">
      <c r="A418" s="6" t="s">
        <v>1764</v>
      </c>
      <c r="B418" s="7" t="str">
        <f>vlookup(F418,'TEMP Data'!$M:$P,mod(G418,4)+1)</f>
        <v>Ben</v>
      </c>
      <c r="C418" s="7" t="str">
        <f>VLOOKUP(A418 ,PersonAccounts!$A:$N,3)</f>
        <v>Standall</v>
      </c>
      <c r="D418" s="7" t="str">
        <f t="shared" si="1"/>
        <v>Ben_Standall@hotmail.com</v>
      </c>
      <c r="E418" s="7" t="str">
        <f t="shared" si="2"/>
        <v/>
      </c>
      <c r="F418" s="12" t="str">
        <f>VLOOKUP(A418 ,PersonAccounts!$A:$N,14)</f>
        <v>Benjamin</v>
      </c>
      <c r="G418" s="29">
        <f t="shared" si="3"/>
        <v>6</v>
      </c>
      <c r="H418" s="12" t="str">
        <f>vlookup(A418,PersonAccounts!A:D,4)</f>
        <v>Benjamin_Standall@gmail.com</v>
      </c>
      <c r="I418" s="12" t="str">
        <f t="shared" si="4"/>
        <v>Ben_</v>
      </c>
      <c r="J418" s="12" t="str">
        <f t="shared" si="5"/>
        <v>Standall</v>
      </c>
      <c r="K418" s="12" t="str">
        <f>VLOOKUP(L418,'TEMP Data'!$E:$G,3)&amp;".com"&amp;vlookup($U418,'TEMP Data'!$A:$C,3)</f>
        <v>@hotmail.com</v>
      </c>
      <c r="L418" s="29">
        <f t="shared" si="6"/>
        <v>10</v>
      </c>
      <c r="M418" s="29">
        <f t="shared" si="7"/>
        <v>23</v>
      </c>
      <c r="N418" s="12" t="str">
        <f t="shared" si="8"/>
        <v>Ben__</v>
      </c>
      <c r="O418" s="12" t="str">
        <f t="shared" si="9"/>
        <v>Standall</v>
      </c>
      <c r="P418" s="12" t="str">
        <f>VLOOKUP(Q418,'TEMP Data'!$E:$G,3)&amp;".com"&amp;vlookup($U418,'TEMP Data'!$A:$C,3)</f>
        <v>@hotmail.com</v>
      </c>
      <c r="Q418" s="29">
        <f t="shared" si="10"/>
        <v>7</v>
      </c>
      <c r="R418" s="29">
        <f t="shared" si="11"/>
        <v>2</v>
      </c>
      <c r="S418" s="30" t="str">
        <f t="shared" si="12"/>
        <v>Ben__Standall@hotmail.com</v>
      </c>
      <c r="T418" s="12" t="b">
        <f t="shared" si="13"/>
        <v>0</v>
      </c>
      <c r="U418" s="12" t="str">
        <f>vlookup(A418,PersonAccounts!$A:$N,10,false)</f>
        <v>United States</v>
      </c>
    </row>
    <row r="419">
      <c r="A419" s="6" t="s">
        <v>1768</v>
      </c>
      <c r="B419" s="7" t="str">
        <f>vlookup(F419,'TEMP Data'!$M:$P,mod(G419,4)+1)</f>
        <v>Ben</v>
      </c>
      <c r="C419" s="7" t="str">
        <f>VLOOKUP(A419 ,PersonAccounts!$A:$N,3)</f>
        <v>Mullin</v>
      </c>
      <c r="D419" s="7" t="str">
        <f t="shared" si="1"/>
        <v>Ben_Mullin@hotmail.com.nl</v>
      </c>
      <c r="E419" s="7" t="str">
        <f t="shared" si="2"/>
        <v/>
      </c>
      <c r="F419" s="12" t="str">
        <f>VLOOKUP(A419 ,PersonAccounts!$A:$N,14)</f>
        <v>Benjamin</v>
      </c>
      <c r="G419" s="29">
        <f t="shared" si="3"/>
        <v>6</v>
      </c>
      <c r="H419" s="12" t="str">
        <f>vlookup(A419,PersonAccounts!A:D,4)</f>
        <v>BMullin194@yahoo.com.nl</v>
      </c>
      <c r="I419" s="12" t="str">
        <f t="shared" si="4"/>
        <v>Ben_</v>
      </c>
      <c r="J419" s="12" t="str">
        <f t="shared" si="5"/>
        <v>Mullin</v>
      </c>
      <c r="K419" s="12" t="str">
        <f>VLOOKUP(L419,'TEMP Data'!$E:$G,3)&amp;".com"&amp;vlookup($U419,'TEMP Data'!$A:$C,3)</f>
        <v>@hotmail.com.nl</v>
      </c>
      <c r="L419" s="29">
        <f t="shared" si="6"/>
        <v>10</v>
      </c>
      <c r="M419" s="29">
        <f t="shared" si="7"/>
        <v>66</v>
      </c>
      <c r="N419" s="12" t="str">
        <f t="shared" si="8"/>
        <v>Ben__</v>
      </c>
      <c r="O419" s="12" t="str">
        <f t="shared" si="9"/>
        <v>Mullin</v>
      </c>
      <c r="P419" s="12" t="str">
        <f>VLOOKUP(Q419,'TEMP Data'!$E:$G,3)&amp;".com"&amp;vlookup($U419,'TEMP Data'!$A:$C,3)</f>
        <v>@hotmail.com.nl</v>
      </c>
      <c r="Q419" s="29">
        <f t="shared" si="10"/>
        <v>249</v>
      </c>
      <c r="R419" s="29">
        <f t="shared" si="11"/>
        <v>1</v>
      </c>
      <c r="S419" s="30" t="str">
        <f t="shared" si="12"/>
        <v>Ben__Mullin@hotmail.com.nl</v>
      </c>
      <c r="T419" s="12" t="b">
        <f t="shared" si="13"/>
        <v>0</v>
      </c>
      <c r="U419" s="12" t="str">
        <f>vlookup(A419,PersonAccounts!$A:$N,10,false)</f>
        <v>Netherlands</v>
      </c>
    </row>
    <row r="420">
      <c r="A420" s="6" t="s">
        <v>1771</v>
      </c>
      <c r="B420" s="7" t="str">
        <f>vlookup(F420,'TEMP Data'!$M:$P,mod(G420,4)+1)</f>
        <v>Ben</v>
      </c>
      <c r="C420" s="7" t="str">
        <f>VLOOKUP(A420 ,PersonAccounts!$A:$N,3)</f>
        <v>Nulty</v>
      </c>
      <c r="D420" s="7" t="str">
        <f t="shared" si="1"/>
        <v>BNulty101@outlook.com.pt</v>
      </c>
      <c r="E420" s="7" t="str">
        <f t="shared" si="2"/>
        <v>B_Nulty101@hotmail.com.pt</v>
      </c>
      <c r="F420" s="12" t="str">
        <f>VLOOKUP(A420 ,PersonAccounts!$A:$N,14)</f>
        <v>Benjamin</v>
      </c>
      <c r="G420" s="29">
        <f t="shared" si="3"/>
        <v>2</v>
      </c>
      <c r="H420" s="12" t="str">
        <f>vlookup(A420,PersonAccounts!A:D,4)</f>
        <v>BNulty107@gmail.com.pt</v>
      </c>
      <c r="I420" s="12" t="str">
        <f t="shared" si="4"/>
        <v>B</v>
      </c>
      <c r="J420" s="12" t="str">
        <f t="shared" si="5"/>
        <v>Nulty101</v>
      </c>
      <c r="K420" s="12" t="str">
        <f>VLOOKUP(L420,'TEMP Data'!$E:$G,3)&amp;".com"&amp;vlookup($U420,'TEMP Data'!$A:$C,3)</f>
        <v>@outlook.com.pt</v>
      </c>
      <c r="L420" s="29">
        <f t="shared" si="6"/>
        <v>2</v>
      </c>
      <c r="M420" s="29">
        <f t="shared" si="7"/>
        <v>101</v>
      </c>
      <c r="N420" s="12" t="str">
        <f t="shared" si="8"/>
        <v>B_</v>
      </c>
      <c r="O420" s="12" t="str">
        <f t="shared" si="9"/>
        <v>Nulty101</v>
      </c>
      <c r="P420" s="12" t="str">
        <f>VLOOKUP(Q420,'TEMP Data'!$E:$G,3)&amp;".com"&amp;vlookup($U420,'TEMP Data'!$A:$C,3)</f>
        <v>@hotmail.com.pt</v>
      </c>
      <c r="Q420" s="29">
        <f t="shared" si="10"/>
        <v>133</v>
      </c>
      <c r="R420" s="29">
        <f t="shared" si="11"/>
        <v>0</v>
      </c>
      <c r="S420" s="30" t="str">
        <f t="shared" si="12"/>
        <v>B_Nulty101@hotmail.com.pt</v>
      </c>
      <c r="T420" s="12" t="b">
        <f t="shared" si="13"/>
        <v>1</v>
      </c>
      <c r="U420" s="12" t="str">
        <f>vlookup(A420,PersonAccounts!$A:$N,10,false)</f>
        <v>Portugal</v>
      </c>
    </row>
    <row r="421">
      <c r="A421" s="6" t="s">
        <v>1774</v>
      </c>
      <c r="B421" s="7" t="str">
        <f>vlookup(F421,'TEMP Data'!$M:$P,mod(G421,4)+1)</f>
        <v>Bennjamin</v>
      </c>
      <c r="C421" s="7" t="str">
        <f>VLOOKUP(A421 ,PersonAccounts!$A:$N,3)</f>
        <v>Rockwell</v>
      </c>
      <c r="D421" s="7" t="str">
        <f t="shared" si="1"/>
        <v>Bennjamin_Rockwell@hotmail.com.pt</v>
      </c>
      <c r="E421" s="7" t="str">
        <f t="shared" si="2"/>
        <v/>
      </c>
      <c r="F421" s="12" t="str">
        <f>VLOOKUP(A421 ,PersonAccounts!$A:$N,14)</f>
        <v>Benjamin</v>
      </c>
      <c r="G421" s="29">
        <f t="shared" si="3"/>
        <v>7</v>
      </c>
      <c r="H421" s="12" t="str">
        <f>vlookup(A421,PersonAccounts!A:D,4)</f>
        <v>BRockwell12@gmail.com.pt</v>
      </c>
      <c r="I421" s="12" t="str">
        <f t="shared" si="4"/>
        <v>Bennjamin_</v>
      </c>
      <c r="J421" s="12" t="str">
        <f t="shared" si="5"/>
        <v>Rockwell</v>
      </c>
      <c r="K421" s="12" t="str">
        <f>VLOOKUP(L421,'TEMP Data'!$E:$G,3)&amp;".com"&amp;vlookup($U421,'TEMP Data'!$A:$C,3)</f>
        <v>@hotmail.com.pt</v>
      </c>
      <c r="L421" s="29">
        <f t="shared" si="6"/>
        <v>7</v>
      </c>
      <c r="M421" s="29">
        <f t="shared" si="7"/>
        <v>183</v>
      </c>
      <c r="N421" s="12" t="str">
        <f t="shared" si="8"/>
        <v>Bennjamin__</v>
      </c>
      <c r="O421" s="12" t="str">
        <f t="shared" si="9"/>
        <v>Rockwell</v>
      </c>
      <c r="P421" s="12" t="str">
        <f>VLOOKUP(Q421,'TEMP Data'!$E:$G,3)&amp;".com"&amp;vlookup($U421,'TEMP Data'!$A:$C,3)</f>
        <v>@hotmail.com.pt</v>
      </c>
      <c r="Q421" s="29">
        <f t="shared" si="10"/>
        <v>44</v>
      </c>
      <c r="R421" s="29">
        <f t="shared" si="11"/>
        <v>4</v>
      </c>
      <c r="S421" s="30" t="str">
        <f t="shared" si="12"/>
        <v>Bennjamin__Rockwell@hotmail.com.pt</v>
      </c>
      <c r="T421" s="12" t="b">
        <f t="shared" si="13"/>
        <v>0</v>
      </c>
      <c r="U421" s="12" t="str">
        <f>vlookup(A421,PersonAccounts!$A:$N,10,false)</f>
        <v>Portugal</v>
      </c>
    </row>
    <row r="422">
      <c r="A422" s="6" t="s">
        <v>1777</v>
      </c>
      <c r="B422" s="7" t="str">
        <f>vlookup(F422,'TEMP Data'!$M:$P,mod(G422,4)+1)</f>
        <v>Khloe</v>
      </c>
      <c r="C422" s="7" t="str">
        <f>VLOOKUP(A422 ,PersonAccounts!$A:$N,3)</f>
        <v>Jessett</v>
      </c>
      <c r="D422" s="7" t="str">
        <f t="shared" si="1"/>
        <v>Khloe_Jessett@gmail.com</v>
      </c>
      <c r="E422" s="7" t="str">
        <f t="shared" si="2"/>
        <v/>
      </c>
      <c r="F422" s="12" t="str">
        <f>VLOOKUP(A422 ,PersonAccounts!$A:$N,14)</f>
        <v>Chloe</v>
      </c>
      <c r="G422" s="29">
        <f t="shared" si="3"/>
        <v>9</v>
      </c>
      <c r="H422" s="12" t="str">
        <f>vlookup(A422,PersonAccounts!A:D,4)</f>
        <v>Chloe_Jessett@hotmail.com</v>
      </c>
      <c r="I422" s="12" t="str">
        <f t="shared" si="4"/>
        <v>Khloe_</v>
      </c>
      <c r="J422" s="12" t="str">
        <f t="shared" si="5"/>
        <v>Jessett</v>
      </c>
      <c r="K422" s="12" t="str">
        <f>VLOOKUP(L422,'TEMP Data'!$E:$G,3)&amp;".com"&amp;vlookup($U422,'TEMP Data'!$A:$C,3)</f>
        <v>@gmail.com</v>
      </c>
      <c r="L422" s="29">
        <f t="shared" si="6"/>
        <v>8</v>
      </c>
      <c r="M422" s="29">
        <f t="shared" si="7"/>
        <v>51</v>
      </c>
      <c r="N422" s="12" t="str">
        <f t="shared" si="8"/>
        <v>Khloe__</v>
      </c>
      <c r="O422" s="12" t="str">
        <f t="shared" si="9"/>
        <v>Jessett</v>
      </c>
      <c r="P422" s="12" t="str">
        <f>VLOOKUP(Q422,'TEMP Data'!$E:$G,3)&amp;".com"&amp;vlookup($U422,'TEMP Data'!$A:$C,3)</f>
        <v>@hotmail.com</v>
      </c>
      <c r="Q422" s="29">
        <f t="shared" si="10"/>
        <v>18</v>
      </c>
      <c r="R422" s="29">
        <f t="shared" si="11"/>
        <v>2</v>
      </c>
      <c r="S422" s="30" t="str">
        <f t="shared" si="12"/>
        <v>Khloe__Jessett@hotmail.com</v>
      </c>
      <c r="T422" s="12" t="b">
        <f t="shared" si="13"/>
        <v>0</v>
      </c>
      <c r="U422" s="12" t="str">
        <f>vlookup(A422,PersonAccounts!$A:$N,10,false)</f>
        <v>United States</v>
      </c>
    </row>
    <row r="423">
      <c r="A423" s="6" t="s">
        <v>1781</v>
      </c>
      <c r="B423" s="7" t="str">
        <f>vlookup(F423,'TEMP Data'!$M:$P,mod(G423,4)+1)</f>
        <v>Cloe</v>
      </c>
      <c r="C423" s="7" t="str">
        <f>VLOOKUP(A423 ,PersonAccounts!$A:$N,3)</f>
        <v>Grantham</v>
      </c>
      <c r="D423" s="7" t="str">
        <f t="shared" si="1"/>
        <v>Cloe_Grantham@yahoo.com.jp</v>
      </c>
      <c r="E423" s="7" t="str">
        <f t="shared" si="2"/>
        <v>Chloe_Grantham@hotmail.com.jp</v>
      </c>
      <c r="F423" s="12" t="str">
        <f>VLOOKUP(A423 ,PersonAccounts!$A:$N,14)</f>
        <v>Chloe</v>
      </c>
      <c r="G423" s="29">
        <f t="shared" si="3"/>
        <v>6</v>
      </c>
      <c r="H423" s="12" t="str">
        <f>vlookup(A423,PersonAccounts!A:D,4)</f>
        <v>Chloe_Grantham@hotmail.com.jp</v>
      </c>
      <c r="I423" s="12" t="str">
        <f t="shared" si="4"/>
        <v>Cloe_</v>
      </c>
      <c r="J423" s="12" t="str">
        <f t="shared" si="5"/>
        <v>Grantham</v>
      </c>
      <c r="K423" s="12" t="str">
        <f>VLOOKUP(L423,'TEMP Data'!$E:$G,3)&amp;".com"&amp;vlookup($U423,'TEMP Data'!$A:$C,3)</f>
        <v>@yahoo.com.jp</v>
      </c>
      <c r="L423" s="29">
        <f t="shared" si="6"/>
        <v>9</v>
      </c>
      <c r="M423" s="29">
        <f t="shared" si="7"/>
        <v>194</v>
      </c>
      <c r="N423" s="12" t="str">
        <f t="shared" si="8"/>
        <v>Cloe__</v>
      </c>
      <c r="O423" s="12" t="str">
        <f t="shared" si="9"/>
        <v>Grantham</v>
      </c>
      <c r="P423" s="12" t="str">
        <f>VLOOKUP(Q423,'TEMP Data'!$E:$G,3)&amp;".com"&amp;vlookup($U423,'TEMP Data'!$A:$C,3)</f>
        <v>@hotmail.com.jp</v>
      </c>
      <c r="Q423" s="29">
        <f t="shared" si="10"/>
        <v>50</v>
      </c>
      <c r="R423" s="29">
        <f t="shared" si="11"/>
        <v>4</v>
      </c>
      <c r="S423" s="30" t="str">
        <f t="shared" si="12"/>
        <v>Cloe__Grantham@hotmail.com.jp</v>
      </c>
      <c r="T423" s="12" t="b">
        <f t="shared" si="13"/>
        <v>0</v>
      </c>
      <c r="U423" s="12" t="str">
        <f>vlookup(A423,PersonAccounts!$A:$N,10,false)</f>
        <v>Japan</v>
      </c>
    </row>
    <row r="424">
      <c r="A424" s="6" t="s">
        <v>1784</v>
      </c>
      <c r="B424" s="7" t="str">
        <f>vlookup(F424,'TEMP Data'!$M:$P,mod(G424,4)+1)</f>
        <v>Cloe</v>
      </c>
      <c r="C424" s="7" t="str">
        <f>VLOOKUP(A424 ,PersonAccounts!$A:$N,3)</f>
        <v>Durand</v>
      </c>
      <c r="D424" s="7" t="str">
        <f t="shared" si="1"/>
        <v>Cloe.Durand@mail.com.ch</v>
      </c>
      <c r="E424" s="7" t="str">
        <f t="shared" si="2"/>
        <v>Cloe._Durand@hotmail.com.ch</v>
      </c>
      <c r="F424" s="12" t="str">
        <f>VLOOKUP(A424 ,PersonAccounts!$A:$N,14)</f>
        <v>Chloe</v>
      </c>
      <c r="G424" s="29">
        <f t="shared" si="3"/>
        <v>10</v>
      </c>
      <c r="H424" s="12" t="str">
        <f>vlookup(A424,PersonAccounts!A:D,4)</f>
        <v>CDurand248@outlook.com.ch</v>
      </c>
      <c r="I424" s="12" t="str">
        <f t="shared" si="4"/>
        <v>Cloe.</v>
      </c>
      <c r="J424" s="12" t="str">
        <f t="shared" si="5"/>
        <v>Durand</v>
      </c>
      <c r="K424" s="12" t="str">
        <f>VLOOKUP(L424,'TEMP Data'!$E:$G,3)&amp;".com"&amp;vlookup($U424,'TEMP Data'!$A:$C,3)</f>
        <v>@mail.com.ch</v>
      </c>
      <c r="L424" s="29">
        <f t="shared" si="6"/>
        <v>5</v>
      </c>
      <c r="M424" s="29">
        <f t="shared" si="7"/>
        <v>175</v>
      </c>
      <c r="N424" s="12" t="str">
        <f t="shared" si="8"/>
        <v>Cloe._</v>
      </c>
      <c r="O424" s="12" t="str">
        <f t="shared" si="9"/>
        <v>Durand</v>
      </c>
      <c r="P424" s="12" t="str">
        <f>VLOOKUP(Q424,'TEMP Data'!$E:$G,3)&amp;".com"&amp;vlookup($U424,'TEMP Data'!$A:$C,3)</f>
        <v>@hotmail.com.ch</v>
      </c>
      <c r="Q424" s="29">
        <f t="shared" si="10"/>
        <v>131</v>
      </c>
      <c r="R424" s="29">
        <f t="shared" si="11"/>
        <v>1</v>
      </c>
      <c r="S424" s="30" t="str">
        <f t="shared" si="12"/>
        <v>Cloe._Durand@hotmail.com.ch</v>
      </c>
      <c r="T424" s="12" t="b">
        <f t="shared" si="13"/>
        <v>1</v>
      </c>
      <c r="U424" s="12" t="str">
        <f>vlookup(A424,PersonAccounts!$A:$N,10,false)</f>
        <v>Switzerland</v>
      </c>
    </row>
    <row r="425">
      <c r="A425" s="6" t="s">
        <v>1788</v>
      </c>
      <c r="B425" s="7" t="str">
        <f>vlookup(F425,'TEMP Data'!$M:$P,mod(G425,4)+1)</f>
        <v>Cloe</v>
      </c>
      <c r="C425" s="7" t="str">
        <f>VLOOKUP(A425 ,PersonAccounts!$A:$N,3)</f>
        <v>Riccetti</v>
      </c>
      <c r="D425" s="7" t="str">
        <f t="shared" si="1"/>
        <v>Cloe_Riccetti@hotmail.com.ro</v>
      </c>
      <c r="E425" s="7" t="str">
        <f t="shared" si="2"/>
        <v>Chloe_Riccetti@aol.com.ro</v>
      </c>
      <c r="F425" s="12" t="str">
        <f>VLOOKUP(A425 ,PersonAccounts!$A:$N,14)</f>
        <v>Chloe</v>
      </c>
      <c r="G425" s="29">
        <f t="shared" si="3"/>
        <v>10</v>
      </c>
      <c r="H425" s="12" t="str">
        <f>vlookup(A425,PersonAccounts!A:D,4)</f>
        <v>Chloe_Riccetti@aol.com.ro</v>
      </c>
      <c r="I425" s="12" t="str">
        <f t="shared" si="4"/>
        <v>Cloe_</v>
      </c>
      <c r="J425" s="12" t="str">
        <f t="shared" si="5"/>
        <v>Riccetti</v>
      </c>
      <c r="K425" s="12" t="str">
        <f>VLOOKUP(L425,'TEMP Data'!$E:$G,3)&amp;".com"&amp;vlookup($U425,'TEMP Data'!$A:$C,3)</f>
        <v>@hotmail.com.ro</v>
      </c>
      <c r="L425" s="29">
        <f t="shared" si="6"/>
        <v>7</v>
      </c>
      <c r="M425" s="29">
        <f t="shared" si="7"/>
        <v>155</v>
      </c>
      <c r="N425" s="12" t="str">
        <f t="shared" si="8"/>
        <v>Cloe__</v>
      </c>
      <c r="O425" s="12" t="str">
        <f t="shared" si="9"/>
        <v>Riccetti</v>
      </c>
      <c r="P425" s="12" t="str">
        <f>VLOOKUP(Q425,'TEMP Data'!$E:$G,3)&amp;".com"&amp;vlookup($U425,'TEMP Data'!$A:$C,3)</f>
        <v>@hotmail.com.ro</v>
      </c>
      <c r="Q425" s="29">
        <f t="shared" si="10"/>
        <v>193</v>
      </c>
      <c r="R425" s="29">
        <f t="shared" si="11"/>
        <v>0</v>
      </c>
      <c r="S425" s="30" t="str">
        <f t="shared" si="12"/>
        <v>Cloe__Riccetti@hotmail.com.ro</v>
      </c>
      <c r="T425" s="12" t="b">
        <f t="shared" si="13"/>
        <v>0</v>
      </c>
      <c r="U425" s="12" t="str">
        <f>vlookup(A425,PersonAccounts!$A:$N,10,false)</f>
        <v>Romania</v>
      </c>
    </row>
    <row r="426">
      <c r="A426" s="6" t="s">
        <v>1790</v>
      </c>
      <c r="B426" s="7" t="str">
        <f>vlookup(F426,'TEMP Data'!$M:$P,mod(G426,4)+1)</f>
        <v>Christopher</v>
      </c>
      <c r="C426" s="7" t="str">
        <f>VLOOKUP(A426 ,PersonAccounts!$A:$N,3)</f>
        <v>McCumskay</v>
      </c>
      <c r="D426" s="7" t="str">
        <f t="shared" si="1"/>
        <v>Christopher_McCumskay@yahoo.com.qa</v>
      </c>
      <c r="E426" s="7" t="str">
        <f t="shared" si="2"/>
        <v>Christopher.McCumskay@mail.com.qa</v>
      </c>
      <c r="F426" s="12" t="str">
        <f>VLOOKUP(A426 ,PersonAccounts!$A:$N,14)</f>
        <v>Christopher</v>
      </c>
      <c r="G426" s="29">
        <f t="shared" si="3"/>
        <v>4</v>
      </c>
      <c r="H426" s="12" t="str">
        <f>vlookup(A426,PersonAccounts!A:D,4)</f>
        <v>Christopher.McCumskay@mail.com.qa</v>
      </c>
      <c r="I426" s="12" t="str">
        <f t="shared" si="4"/>
        <v>Christopher_</v>
      </c>
      <c r="J426" s="12" t="str">
        <f t="shared" si="5"/>
        <v>McCumskay</v>
      </c>
      <c r="K426" s="12" t="str">
        <f>VLOOKUP(L426,'TEMP Data'!$E:$G,3)&amp;".com"&amp;vlookup($U426,'TEMP Data'!$A:$C,3)</f>
        <v>@yahoo.com.qa</v>
      </c>
      <c r="L426" s="29">
        <f t="shared" si="6"/>
        <v>9</v>
      </c>
      <c r="M426" s="29">
        <f t="shared" si="7"/>
        <v>17</v>
      </c>
      <c r="N426" s="12" t="str">
        <f t="shared" si="8"/>
        <v>Christopher__</v>
      </c>
      <c r="O426" s="12" t="str">
        <f t="shared" si="9"/>
        <v>McCumskay</v>
      </c>
      <c r="P426" s="12" t="str">
        <f>VLOOKUP(Q426,'TEMP Data'!$E:$G,3)&amp;".com"&amp;vlookup($U426,'TEMP Data'!$A:$C,3)</f>
        <v>@hotmail.com.qa</v>
      </c>
      <c r="Q426" s="29">
        <f t="shared" si="10"/>
        <v>21</v>
      </c>
      <c r="R426" s="29">
        <f t="shared" si="11"/>
        <v>4</v>
      </c>
      <c r="S426" s="30" t="str">
        <f t="shared" si="12"/>
        <v>Christopher__McCumskay@hotmail.com.qa</v>
      </c>
      <c r="T426" s="12" t="b">
        <f t="shared" si="13"/>
        <v>0</v>
      </c>
      <c r="U426" s="12" t="str">
        <f>vlookup(A426,PersonAccounts!$A:$N,10,false)</f>
        <v>Qatar</v>
      </c>
    </row>
    <row r="427">
      <c r="A427" s="6" t="s">
        <v>1796</v>
      </c>
      <c r="B427" s="7" t="str">
        <f>vlookup(F427,'TEMP Data'!$M:$P,mod(G427,4)+1)</f>
        <v>Christophe</v>
      </c>
      <c r="C427" s="7" t="str">
        <f>VLOOKUP(A427 ,PersonAccounts!$A:$N,3)</f>
        <v>Reyburn</v>
      </c>
      <c r="D427" s="7" t="str">
        <f t="shared" si="1"/>
        <v>CReyburn197@outlook.com</v>
      </c>
      <c r="E427" s="7" t="str">
        <f t="shared" si="2"/>
        <v>Christopher_Reyburn@aol.com</v>
      </c>
      <c r="F427" s="12" t="str">
        <f>VLOOKUP(A427 ,PersonAccounts!$A:$N,14)</f>
        <v>Christopher</v>
      </c>
      <c r="G427" s="29">
        <f t="shared" si="3"/>
        <v>6</v>
      </c>
      <c r="H427" s="12" t="str">
        <f>vlookup(A427,PersonAccounts!A:D,4)</f>
        <v>Christopher_Reyburn@aol.com</v>
      </c>
      <c r="I427" s="12" t="str">
        <f t="shared" si="4"/>
        <v>C</v>
      </c>
      <c r="J427" s="12" t="str">
        <f t="shared" si="5"/>
        <v>Reyburn197</v>
      </c>
      <c r="K427" s="12" t="str">
        <f>VLOOKUP(L427,'TEMP Data'!$E:$G,3)&amp;".com"&amp;vlookup($U427,'TEMP Data'!$A:$C,3)</f>
        <v>@outlook.com</v>
      </c>
      <c r="L427" s="29">
        <f t="shared" si="6"/>
        <v>2</v>
      </c>
      <c r="M427" s="29">
        <f t="shared" si="7"/>
        <v>197</v>
      </c>
      <c r="N427" s="12" t="str">
        <f t="shared" si="8"/>
        <v>C_</v>
      </c>
      <c r="O427" s="12" t="str">
        <f t="shared" si="9"/>
        <v>Reyburn197</v>
      </c>
      <c r="P427" s="12" t="str">
        <f>VLOOKUP(Q427,'TEMP Data'!$E:$G,3)&amp;".com"&amp;vlookup($U427,'TEMP Data'!$A:$C,3)</f>
        <v>@hotmail.com</v>
      </c>
      <c r="Q427" s="29">
        <f t="shared" si="10"/>
        <v>238</v>
      </c>
      <c r="R427" s="29">
        <f t="shared" si="11"/>
        <v>4</v>
      </c>
      <c r="S427" s="30" t="str">
        <f t="shared" si="12"/>
        <v>C_Reyburn197@hotmail.com</v>
      </c>
      <c r="T427" s="12" t="b">
        <f t="shared" si="13"/>
        <v>0</v>
      </c>
      <c r="U427" s="12" t="str">
        <f>vlookup(A427,PersonAccounts!$A:$N,10,false)</f>
        <v>United States</v>
      </c>
    </row>
    <row r="428">
      <c r="A428" s="6" t="s">
        <v>1799</v>
      </c>
      <c r="B428" s="7" t="str">
        <f>vlookup(F428,'TEMP Data'!$M:$P,mod(G428,4)+1)</f>
        <v>Kristopher</v>
      </c>
      <c r="C428" s="7" t="str">
        <f>VLOOKUP(A428 ,PersonAccounts!$A:$N,3)</f>
        <v>Kinker</v>
      </c>
      <c r="D428" s="7" t="str">
        <f t="shared" si="1"/>
        <v>KKinker204@yahoo.com.de</v>
      </c>
      <c r="E428" s="7" t="str">
        <f t="shared" si="2"/>
        <v/>
      </c>
      <c r="F428" s="12" t="str">
        <f>VLOOKUP(A428 ,PersonAccounts!$A:$N,14)</f>
        <v>Christopher</v>
      </c>
      <c r="G428" s="29">
        <f t="shared" si="3"/>
        <v>1</v>
      </c>
      <c r="H428" s="12" t="str">
        <f>vlookup(A428,PersonAccounts!A:D,4)</f>
        <v>CKinker80@yahoo.com.de</v>
      </c>
      <c r="I428" s="12" t="str">
        <f t="shared" si="4"/>
        <v>K</v>
      </c>
      <c r="J428" s="12" t="str">
        <f t="shared" si="5"/>
        <v>Kinker204</v>
      </c>
      <c r="K428" s="12" t="str">
        <f>VLOOKUP(L428,'TEMP Data'!$E:$G,3)&amp;".com"&amp;vlookup($U428,'TEMP Data'!$A:$C,3)</f>
        <v>@yahoo.com.de</v>
      </c>
      <c r="L428" s="29">
        <f t="shared" si="6"/>
        <v>3</v>
      </c>
      <c r="M428" s="29">
        <f t="shared" si="7"/>
        <v>204</v>
      </c>
      <c r="N428" s="12" t="str">
        <f t="shared" si="8"/>
        <v>K_</v>
      </c>
      <c r="O428" s="12" t="str">
        <f t="shared" si="9"/>
        <v>Kinker204</v>
      </c>
      <c r="P428" s="12" t="str">
        <f>VLOOKUP(Q428,'TEMP Data'!$E:$G,3)&amp;".com"&amp;vlookup($U428,'TEMP Data'!$A:$C,3)</f>
        <v>@hotmail.com.de</v>
      </c>
      <c r="Q428" s="29">
        <f t="shared" si="10"/>
        <v>213</v>
      </c>
      <c r="R428" s="29">
        <f t="shared" si="11"/>
        <v>3</v>
      </c>
      <c r="S428" s="30" t="str">
        <f t="shared" si="12"/>
        <v>K_Kinker204@hotmail.com.de</v>
      </c>
      <c r="T428" s="12" t="b">
        <f t="shared" si="13"/>
        <v>0</v>
      </c>
      <c r="U428" s="12" t="str">
        <f>vlookup(A428,PersonAccounts!$A:$N,10,false)</f>
        <v>Germany</v>
      </c>
    </row>
    <row r="429">
      <c r="A429" s="6" t="s">
        <v>1803</v>
      </c>
      <c r="B429" s="7" t="str">
        <f>vlookup(F429,'TEMP Data'!$M:$P,mod(G429,4)+1)</f>
        <v>Christophe</v>
      </c>
      <c r="C429" s="7" t="str">
        <f>VLOOKUP(A429 ,PersonAccounts!$A:$N,3)</f>
        <v>Lace</v>
      </c>
      <c r="D429" s="7" t="str">
        <f t="shared" si="1"/>
        <v>CLace176@yahoo.com</v>
      </c>
      <c r="E429" s="7" t="str">
        <f t="shared" si="2"/>
        <v/>
      </c>
      <c r="F429" s="12" t="str">
        <f>VLOOKUP(A429 ,PersonAccounts!$A:$N,14)</f>
        <v>Christopher</v>
      </c>
      <c r="G429" s="29">
        <f t="shared" si="3"/>
        <v>10</v>
      </c>
      <c r="H429" s="12" t="str">
        <f>vlookup(A429,PersonAccounts!A:D,4)</f>
        <v>CLace172@gmail.com</v>
      </c>
      <c r="I429" s="12" t="str">
        <f t="shared" si="4"/>
        <v>C</v>
      </c>
      <c r="J429" s="12" t="str">
        <f t="shared" si="5"/>
        <v>Lace176</v>
      </c>
      <c r="K429" s="12" t="str">
        <f>VLOOKUP(L429,'TEMP Data'!$E:$G,3)&amp;".com"&amp;vlookup($U429,'TEMP Data'!$A:$C,3)</f>
        <v>@yahoo.com</v>
      </c>
      <c r="L429" s="29">
        <f t="shared" si="6"/>
        <v>3</v>
      </c>
      <c r="M429" s="29">
        <f t="shared" si="7"/>
        <v>176</v>
      </c>
      <c r="N429" s="12" t="str">
        <f t="shared" si="8"/>
        <v>C_</v>
      </c>
      <c r="O429" s="12" t="str">
        <f t="shared" si="9"/>
        <v>Lace176</v>
      </c>
      <c r="P429" s="12" t="str">
        <f>VLOOKUP(Q429,'TEMP Data'!$E:$G,3)&amp;".com"&amp;vlookup($U429,'TEMP Data'!$A:$C,3)</f>
        <v>@hotmail.com</v>
      </c>
      <c r="Q429" s="29">
        <f t="shared" si="10"/>
        <v>97</v>
      </c>
      <c r="R429" s="29">
        <f t="shared" si="11"/>
        <v>2</v>
      </c>
      <c r="S429" s="30" t="str">
        <f t="shared" si="12"/>
        <v>C_Lace176@hotmail.com</v>
      </c>
      <c r="T429" s="12" t="b">
        <f t="shared" si="13"/>
        <v>0</v>
      </c>
      <c r="U429" s="12" t="str">
        <f>vlookup(A429,PersonAccounts!$A:$N,10,false)</f>
        <v>United States</v>
      </c>
    </row>
    <row r="430">
      <c r="A430" s="6" t="s">
        <v>1807</v>
      </c>
      <c r="B430" s="7" t="str">
        <f>vlookup(F430,'TEMP Data'!$M:$P,mod(G430,4)+1)</f>
        <v>Dan</v>
      </c>
      <c r="C430" s="7" t="str">
        <f>VLOOKUP(A430 ,PersonAccounts!$A:$N,3)</f>
        <v>Castelletto</v>
      </c>
      <c r="D430" s="7" t="str">
        <f t="shared" si="1"/>
        <v>Dan_Castelletto@gmail.com.ch</v>
      </c>
      <c r="E430" s="7" t="str">
        <f t="shared" si="2"/>
        <v>DCastelletto239@gmail.com.ch</v>
      </c>
      <c r="F430" s="12" t="str">
        <f>VLOOKUP(A430 ,PersonAccounts!$A:$N,14)</f>
        <v>Daniel</v>
      </c>
      <c r="G430" s="29">
        <f t="shared" si="3"/>
        <v>7</v>
      </c>
      <c r="H430" s="12" t="str">
        <f>vlookup(A430,PersonAccounts!A:D,4)</f>
        <v>DCastelletto239@gmail.com.ch</v>
      </c>
      <c r="I430" s="12" t="str">
        <f t="shared" si="4"/>
        <v>Dan_</v>
      </c>
      <c r="J430" s="12" t="str">
        <f t="shared" si="5"/>
        <v>Castelletto</v>
      </c>
      <c r="K430" s="12" t="str">
        <f>VLOOKUP(L430,'TEMP Data'!$E:$G,3)&amp;".com"&amp;vlookup($U430,'TEMP Data'!$A:$C,3)</f>
        <v>@gmail.com.ch</v>
      </c>
      <c r="L430" s="29">
        <f t="shared" si="6"/>
        <v>8</v>
      </c>
      <c r="M430" s="29">
        <f t="shared" si="7"/>
        <v>7</v>
      </c>
      <c r="N430" s="12" t="str">
        <f t="shared" si="8"/>
        <v>Dan__</v>
      </c>
      <c r="O430" s="12" t="str">
        <f t="shared" si="9"/>
        <v>Castelletto</v>
      </c>
      <c r="P430" s="12" t="str">
        <f>VLOOKUP(Q430,'TEMP Data'!$E:$G,3)&amp;".com"&amp;vlookup($U430,'TEMP Data'!$A:$C,3)</f>
        <v>@hotmail.com.ch</v>
      </c>
      <c r="Q430" s="29">
        <f t="shared" si="10"/>
        <v>115</v>
      </c>
      <c r="R430" s="29">
        <f t="shared" si="11"/>
        <v>4</v>
      </c>
      <c r="S430" s="30" t="str">
        <f t="shared" si="12"/>
        <v>Dan__Castelletto@hotmail.com.ch</v>
      </c>
      <c r="T430" s="12" t="b">
        <f t="shared" si="13"/>
        <v>0</v>
      </c>
      <c r="U430" s="12" t="str">
        <f>vlookup(A430,PersonAccounts!$A:$N,10,false)</f>
        <v>Switzerland</v>
      </c>
    </row>
    <row r="431">
      <c r="A431" s="6" t="s">
        <v>1811</v>
      </c>
      <c r="B431" s="7" t="str">
        <f>vlookup(F431,'TEMP Data'!$M:$P,mod(G431,4)+1)</f>
        <v>Daniell</v>
      </c>
      <c r="C431" s="7" t="str">
        <f>VLOOKUP(A431 ,PersonAccounts!$A:$N,3)</f>
        <v>Dumini</v>
      </c>
      <c r="D431" s="7" t="str">
        <f t="shared" si="1"/>
        <v>DDumini64@yahoo.com.it</v>
      </c>
      <c r="E431" s="7" t="str">
        <f t="shared" si="2"/>
        <v>DDumini89@outlook.com.it</v>
      </c>
      <c r="F431" s="12" t="str">
        <f>VLOOKUP(A431 ,PersonAccounts!$A:$N,14)</f>
        <v>Daniel</v>
      </c>
      <c r="G431" s="29">
        <f t="shared" si="3"/>
        <v>2</v>
      </c>
      <c r="H431" s="12" t="str">
        <f>vlookup(A431,PersonAccounts!A:D,4)</f>
        <v>DDumini89@outlook.com.it</v>
      </c>
      <c r="I431" s="12" t="str">
        <f t="shared" si="4"/>
        <v>D</v>
      </c>
      <c r="J431" s="12" t="str">
        <f t="shared" si="5"/>
        <v>Dumini64</v>
      </c>
      <c r="K431" s="12" t="str">
        <f>VLOOKUP(L431,'TEMP Data'!$E:$G,3)&amp;".com"&amp;vlookup($U431,'TEMP Data'!$A:$C,3)</f>
        <v>@yahoo.com.it</v>
      </c>
      <c r="L431" s="29">
        <f t="shared" si="6"/>
        <v>3</v>
      </c>
      <c r="M431" s="29">
        <f t="shared" si="7"/>
        <v>64</v>
      </c>
      <c r="N431" s="12" t="str">
        <f t="shared" si="8"/>
        <v>D_</v>
      </c>
      <c r="O431" s="12" t="str">
        <f t="shared" si="9"/>
        <v>Dumini64</v>
      </c>
      <c r="P431" s="12" t="str">
        <f>VLOOKUP(Q431,'TEMP Data'!$E:$G,3)&amp;".com"&amp;vlookup($U431,'TEMP Data'!$A:$C,3)</f>
        <v>@hotmail.com.it</v>
      </c>
      <c r="Q431" s="29">
        <f t="shared" si="10"/>
        <v>130</v>
      </c>
      <c r="R431" s="29">
        <f t="shared" si="11"/>
        <v>4</v>
      </c>
      <c r="S431" s="30" t="str">
        <f t="shared" si="12"/>
        <v>D_Dumini64@hotmail.com.it</v>
      </c>
      <c r="T431" s="12" t="b">
        <f t="shared" si="13"/>
        <v>0</v>
      </c>
      <c r="U431" s="12" t="str">
        <f>vlookup(A431,PersonAccounts!$A:$N,10,false)</f>
        <v>Italy</v>
      </c>
    </row>
    <row r="432">
      <c r="A432" s="6" t="s">
        <v>1815</v>
      </c>
      <c r="B432" s="7" t="str">
        <f>vlookup(F432,'TEMP Data'!$M:$P,mod(G432,4)+1)</f>
        <v>Daniel</v>
      </c>
      <c r="C432" s="7" t="str">
        <f>VLOOKUP(A432 ,PersonAccounts!$A:$N,3)</f>
        <v>Floodgate</v>
      </c>
      <c r="D432" s="7" t="str">
        <f t="shared" si="1"/>
        <v>DFloodgate188@yahoo.com.ua</v>
      </c>
      <c r="E432" s="7" t="str">
        <f t="shared" si="2"/>
        <v/>
      </c>
      <c r="F432" s="12" t="str">
        <f>VLOOKUP(A432 ,PersonAccounts!$A:$N,14)</f>
        <v>Daniel</v>
      </c>
      <c r="G432" s="29">
        <f t="shared" si="3"/>
        <v>4</v>
      </c>
      <c r="H432" s="12" t="str">
        <f>vlookup(A432,PersonAccounts!A:D,4)</f>
        <v>DFloodgate3@outlook.com.ua</v>
      </c>
      <c r="I432" s="12" t="str">
        <f t="shared" si="4"/>
        <v>D</v>
      </c>
      <c r="J432" s="12" t="str">
        <f t="shared" si="5"/>
        <v>Floodgate188</v>
      </c>
      <c r="K432" s="12" t="str">
        <f>VLOOKUP(L432,'TEMP Data'!$E:$G,3)&amp;".com"&amp;vlookup($U432,'TEMP Data'!$A:$C,3)</f>
        <v>@yahoo.com.ua</v>
      </c>
      <c r="L432" s="29">
        <f t="shared" si="6"/>
        <v>3</v>
      </c>
      <c r="M432" s="29">
        <f t="shared" si="7"/>
        <v>188</v>
      </c>
      <c r="N432" s="12" t="str">
        <f t="shared" si="8"/>
        <v>D_</v>
      </c>
      <c r="O432" s="12" t="str">
        <f t="shared" si="9"/>
        <v>Floodgate188</v>
      </c>
      <c r="P432" s="12" t="str">
        <f>VLOOKUP(Q432,'TEMP Data'!$E:$G,3)&amp;".com"&amp;vlookup($U432,'TEMP Data'!$A:$C,3)</f>
        <v>@hotmail.com.ua</v>
      </c>
      <c r="Q432" s="29">
        <f t="shared" si="10"/>
        <v>73</v>
      </c>
      <c r="R432" s="29">
        <f t="shared" si="11"/>
        <v>0</v>
      </c>
      <c r="S432" s="30" t="str">
        <f t="shared" si="12"/>
        <v>D_Floodgate188@hotmail.com.ua</v>
      </c>
      <c r="T432" s="12" t="b">
        <f t="shared" si="13"/>
        <v>0</v>
      </c>
      <c r="U432" s="12" t="str">
        <f>vlookup(A432,PersonAccounts!$A:$N,10,false)</f>
        <v>Ukraine</v>
      </c>
    </row>
    <row r="433">
      <c r="A433" s="6" t="s">
        <v>1821</v>
      </c>
      <c r="B433" s="7" t="str">
        <f>vlookup(F433,'TEMP Data'!$M:$P,mod(G433,4)+1)</f>
        <v>Danial</v>
      </c>
      <c r="C433" s="7" t="str">
        <f>VLOOKUP(A433 ,PersonAccounts!$A:$N,3)</f>
        <v>Leadstone</v>
      </c>
      <c r="D433" s="7" t="str">
        <f t="shared" si="1"/>
        <v>Danial_Leadstone@hotmail.com</v>
      </c>
      <c r="E433" s="7" t="str">
        <f t="shared" si="2"/>
        <v>DLeadstone52@yahoo.com</v>
      </c>
      <c r="F433" s="12" t="str">
        <f>VLOOKUP(A433 ,PersonAccounts!$A:$N,14)</f>
        <v>Daniel</v>
      </c>
      <c r="G433" s="29">
        <f t="shared" si="3"/>
        <v>9</v>
      </c>
      <c r="H433" s="12" t="str">
        <f>vlookup(A433,PersonAccounts!A:D,4)</f>
        <v>DLeadstone52@yahoo.com</v>
      </c>
      <c r="I433" s="12" t="str">
        <f t="shared" si="4"/>
        <v>Danial_</v>
      </c>
      <c r="J433" s="12" t="str">
        <f t="shared" si="5"/>
        <v>Leadstone</v>
      </c>
      <c r="K433" s="12" t="str">
        <f>VLOOKUP(L433,'TEMP Data'!$E:$G,3)&amp;".com"&amp;vlookup($U433,'TEMP Data'!$A:$C,3)</f>
        <v>@hotmail.com</v>
      </c>
      <c r="L433" s="29">
        <f t="shared" si="6"/>
        <v>10</v>
      </c>
      <c r="M433" s="29">
        <f t="shared" si="7"/>
        <v>34</v>
      </c>
      <c r="N433" s="12" t="str">
        <f t="shared" si="8"/>
        <v>Danial__</v>
      </c>
      <c r="O433" s="12" t="str">
        <f t="shared" si="9"/>
        <v>Leadstone</v>
      </c>
      <c r="P433" s="12" t="str">
        <f>VLOOKUP(Q433,'TEMP Data'!$E:$G,3)&amp;".com"&amp;vlookup($U433,'TEMP Data'!$A:$C,3)</f>
        <v>@hotmail.com</v>
      </c>
      <c r="Q433" s="29">
        <f t="shared" si="10"/>
        <v>160</v>
      </c>
      <c r="R433" s="29">
        <f t="shared" si="11"/>
        <v>4</v>
      </c>
      <c r="S433" s="30" t="str">
        <f t="shared" si="12"/>
        <v>Danial__Leadstone@hotmail.com</v>
      </c>
      <c r="T433" s="12" t="b">
        <f t="shared" si="13"/>
        <v>0</v>
      </c>
      <c r="U433" s="12" t="str">
        <f>vlookup(A433,PersonAccounts!$A:$N,10,false)</f>
        <v>United States</v>
      </c>
    </row>
    <row r="434">
      <c r="A434" s="6" t="s">
        <v>1825</v>
      </c>
      <c r="B434" s="7" t="str">
        <f>vlookup(F434,'TEMP Data'!$M:$P,mod(G434,4)+1)</f>
        <v>Elisabeth</v>
      </c>
      <c r="C434" s="7" t="str">
        <f>VLOOKUP(A434 ,PersonAccounts!$A:$N,3)</f>
        <v>Paler</v>
      </c>
      <c r="D434" s="7" t="str">
        <f t="shared" si="1"/>
        <v>Elisabeth_Paler@aol.com.sk</v>
      </c>
      <c r="E434" s="7" t="str">
        <f t="shared" si="2"/>
        <v>Elisabeth__Paler@hotmail.com.sk</v>
      </c>
      <c r="F434" s="12" t="str">
        <f>VLOOKUP(A434 ,PersonAccounts!$A:$N,14)</f>
        <v>Elizabeth</v>
      </c>
      <c r="G434" s="29">
        <f t="shared" si="3"/>
        <v>1</v>
      </c>
      <c r="H434" s="12" t="str">
        <f>vlookup(A434,PersonAccounts!A:D,4)</f>
        <v>EPaler135@apple.com.sk</v>
      </c>
      <c r="I434" s="12" t="str">
        <f t="shared" si="4"/>
        <v>Elisabeth_</v>
      </c>
      <c r="J434" s="12" t="str">
        <f t="shared" si="5"/>
        <v>Paler</v>
      </c>
      <c r="K434" s="12" t="str">
        <f>VLOOKUP(L434,'TEMP Data'!$E:$G,3)&amp;".com"&amp;vlookup($U434,'TEMP Data'!$A:$C,3)</f>
        <v>@aol.com.sk</v>
      </c>
      <c r="L434" s="29">
        <f t="shared" si="6"/>
        <v>6</v>
      </c>
      <c r="M434" s="29">
        <f t="shared" si="7"/>
        <v>198</v>
      </c>
      <c r="N434" s="12" t="str">
        <f t="shared" si="8"/>
        <v>Elisabeth__</v>
      </c>
      <c r="O434" s="12" t="str">
        <f t="shared" si="9"/>
        <v>Paler</v>
      </c>
      <c r="P434" s="12" t="str">
        <f>VLOOKUP(Q434,'TEMP Data'!$E:$G,3)&amp;".com"&amp;vlookup($U434,'TEMP Data'!$A:$C,3)</f>
        <v>@hotmail.com.sk</v>
      </c>
      <c r="Q434" s="29">
        <f t="shared" si="10"/>
        <v>32</v>
      </c>
      <c r="R434" s="29">
        <f t="shared" si="11"/>
        <v>1</v>
      </c>
      <c r="S434" s="30" t="str">
        <f t="shared" si="12"/>
        <v>Elisabeth__Paler@hotmail.com.sk</v>
      </c>
      <c r="T434" s="12" t="b">
        <f t="shared" si="13"/>
        <v>1</v>
      </c>
      <c r="U434" s="12" t="str">
        <f>vlookup(A434,PersonAccounts!$A:$N,10,false)</f>
        <v>Slovakia</v>
      </c>
    </row>
    <row r="435">
      <c r="A435" s="6" t="s">
        <v>1831</v>
      </c>
      <c r="B435" s="7" t="str">
        <f>vlookup(F435,'TEMP Data'!$M:$P,mod(G435,4)+1)</f>
        <v>Elizabith</v>
      </c>
      <c r="C435" s="7" t="str">
        <f>VLOOKUP(A435 ,PersonAccounts!$A:$N,3)</f>
        <v>Ellissen</v>
      </c>
      <c r="D435" s="7" t="str">
        <f t="shared" si="1"/>
        <v>Elizabith_Ellissen@hotmail.com</v>
      </c>
      <c r="E435" s="7" t="str">
        <f t="shared" si="2"/>
        <v>Elizabeth_Ellissen@hotmail.com</v>
      </c>
      <c r="F435" s="12" t="str">
        <f>VLOOKUP(A435 ,PersonAccounts!$A:$N,14)</f>
        <v>Elizabeth</v>
      </c>
      <c r="G435" s="29">
        <f t="shared" si="3"/>
        <v>6</v>
      </c>
      <c r="H435" s="12" t="str">
        <f>vlookup(A435,PersonAccounts!A:D,4)</f>
        <v>Elizabeth_Ellissen@hotmail.com</v>
      </c>
      <c r="I435" s="12" t="str">
        <f t="shared" si="4"/>
        <v>Elizabith_</v>
      </c>
      <c r="J435" s="12" t="str">
        <f t="shared" si="5"/>
        <v>Ellissen</v>
      </c>
      <c r="K435" s="12" t="str">
        <f>VLOOKUP(L435,'TEMP Data'!$E:$G,3)&amp;".com"&amp;vlookup($U435,'TEMP Data'!$A:$C,3)</f>
        <v>@hotmail.com</v>
      </c>
      <c r="L435" s="29">
        <f t="shared" si="6"/>
        <v>7</v>
      </c>
      <c r="M435" s="29">
        <f t="shared" si="7"/>
        <v>37</v>
      </c>
      <c r="N435" s="12" t="str">
        <f t="shared" si="8"/>
        <v>Elizabith__</v>
      </c>
      <c r="O435" s="12" t="str">
        <f t="shared" si="9"/>
        <v>Ellissen</v>
      </c>
      <c r="P435" s="12" t="str">
        <f>VLOOKUP(Q435,'TEMP Data'!$E:$G,3)&amp;".com"&amp;vlookup($U435,'TEMP Data'!$A:$C,3)</f>
        <v>@hotmail.com</v>
      </c>
      <c r="Q435" s="29">
        <f t="shared" si="10"/>
        <v>34</v>
      </c>
      <c r="R435" s="29">
        <f t="shared" si="11"/>
        <v>2</v>
      </c>
      <c r="S435" s="30" t="str">
        <f t="shared" si="12"/>
        <v>Elizabith__Ellissen@hotmail.com</v>
      </c>
      <c r="T435" s="12" t="b">
        <f t="shared" si="13"/>
        <v>0</v>
      </c>
      <c r="U435" s="12" t="str">
        <f>vlookup(A435,PersonAccounts!$A:$N,10,false)</f>
        <v>United States</v>
      </c>
    </row>
    <row r="436">
      <c r="A436" s="6" t="s">
        <v>1834</v>
      </c>
      <c r="B436" s="7" t="str">
        <f>vlookup(F436,'TEMP Data'!$M:$P,mod(G436,4)+1)</f>
        <v>Lizbeth</v>
      </c>
      <c r="C436" s="7" t="str">
        <f>VLOOKUP(A436 ,PersonAccounts!$A:$N,3)</f>
        <v>Angus</v>
      </c>
      <c r="D436" s="7" t="str">
        <f t="shared" si="1"/>
        <v>Lizbeth_Angus@hotmail.com.eg</v>
      </c>
      <c r="E436" s="7" t="str">
        <f t="shared" si="2"/>
        <v>Elizabeth_Angus@yahoo.com.eg</v>
      </c>
      <c r="F436" s="12" t="str">
        <f>VLOOKUP(A436 ,PersonAccounts!$A:$N,14)</f>
        <v>Elizabeth</v>
      </c>
      <c r="G436" s="29">
        <f t="shared" si="3"/>
        <v>3</v>
      </c>
      <c r="H436" s="12" t="str">
        <f>vlookup(A436,PersonAccounts!A:D,4)</f>
        <v>Elizabeth_Angus@yahoo.com.eg</v>
      </c>
      <c r="I436" s="12" t="str">
        <f t="shared" si="4"/>
        <v>Lizbeth_</v>
      </c>
      <c r="J436" s="12" t="str">
        <f t="shared" si="5"/>
        <v>Angus</v>
      </c>
      <c r="K436" s="12" t="str">
        <f>VLOOKUP(L436,'TEMP Data'!$E:$G,3)&amp;".com"&amp;vlookup($U436,'TEMP Data'!$A:$C,3)</f>
        <v>@hotmail.com.eg</v>
      </c>
      <c r="L436" s="29">
        <f t="shared" si="6"/>
        <v>10</v>
      </c>
      <c r="M436" s="29">
        <f t="shared" si="7"/>
        <v>183</v>
      </c>
      <c r="N436" s="12" t="str">
        <f t="shared" si="8"/>
        <v>Lizbeth__</v>
      </c>
      <c r="O436" s="12" t="str">
        <f t="shared" si="9"/>
        <v>Angus</v>
      </c>
      <c r="P436" s="12" t="str">
        <f>VLOOKUP(Q436,'TEMP Data'!$E:$G,3)&amp;".com"&amp;vlookup($U436,'TEMP Data'!$A:$C,3)</f>
        <v>@hotmail.com.eg</v>
      </c>
      <c r="Q436" s="29">
        <f t="shared" si="10"/>
        <v>124</v>
      </c>
      <c r="R436" s="29">
        <f t="shared" si="11"/>
        <v>0</v>
      </c>
      <c r="S436" s="30" t="str">
        <f t="shared" si="12"/>
        <v>Lizbeth__Angus@hotmail.com.eg</v>
      </c>
      <c r="T436" s="12" t="b">
        <f t="shared" si="13"/>
        <v>0</v>
      </c>
      <c r="U436" s="12" t="str">
        <f>vlookup(A436,PersonAccounts!$A:$N,10,false)</f>
        <v>Egypt</v>
      </c>
    </row>
    <row r="437">
      <c r="A437" s="6" t="s">
        <v>1838</v>
      </c>
      <c r="B437" s="7" t="str">
        <f>vlookup(F437,'TEMP Data'!$M:$P,mod(G437,4)+1)</f>
        <v>Elisabeth</v>
      </c>
      <c r="C437" s="7" t="str">
        <f>VLOOKUP(A437 ,PersonAccounts!$A:$N,3)</f>
        <v>Gebbe</v>
      </c>
      <c r="D437" s="7" t="str">
        <f t="shared" si="1"/>
        <v>Elisabeth_Gebbe@hotmail.com</v>
      </c>
      <c r="E437" s="7" t="str">
        <f t="shared" si="2"/>
        <v/>
      </c>
      <c r="F437" s="12" t="str">
        <f>VLOOKUP(A437 ,PersonAccounts!$A:$N,14)</f>
        <v>Elizabeth</v>
      </c>
      <c r="G437" s="29">
        <f t="shared" si="3"/>
        <v>1</v>
      </c>
      <c r="H437" s="12" t="str">
        <f>vlookup(A437,PersonAccounts!A:D,4)</f>
        <v>Elizabeth_Gebbe@aol.com</v>
      </c>
      <c r="I437" s="12" t="str">
        <f t="shared" si="4"/>
        <v>Elisabeth_</v>
      </c>
      <c r="J437" s="12" t="str">
        <f t="shared" si="5"/>
        <v>Gebbe</v>
      </c>
      <c r="K437" s="12" t="str">
        <f>VLOOKUP(L437,'TEMP Data'!$E:$G,3)&amp;".com"&amp;vlookup($U437,'TEMP Data'!$A:$C,3)</f>
        <v>@hotmail.com</v>
      </c>
      <c r="L437" s="29">
        <f t="shared" si="6"/>
        <v>7</v>
      </c>
      <c r="M437" s="29">
        <f t="shared" si="7"/>
        <v>212</v>
      </c>
      <c r="N437" s="12" t="str">
        <f t="shared" si="8"/>
        <v>Elisabeth__</v>
      </c>
      <c r="O437" s="12" t="str">
        <f t="shared" si="9"/>
        <v>Gebbe</v>
      </c>
      <c r="P437" s="12" t="str">
        <f>VLOOKUP(Q437,'TEMP Data'!$E:$G,3)&amp;".com"&amp;vlookup($U437,'TEMP Data'!$A:$C,3)</f>
        <v>@hotmail.com</v>
      </c>
      <c r="Q437" s="29">
        <f t="shared" si="10"/>
        <v>136</v>
      </c>
      <c r="R437" s="29">
        <f t="shared" si="11"/>
        <v>4</v>
      </c>
      <c r="S437" s="30" t="str">
        <f t="shared" si="12"/>
        <v>Elisabeth__Gebbe@hotmail.com</v>
      </c>
      <c r="T437" s="12" t="b">
        <f t="shared" si="13"/>
        <v>0</v>
      </c>
      <c r="U437" s="12" t="str">
        <f>vlookup(A437,PersonAccounts!$A:$N,10,false)</f>
        <v>United States</v>
      </c>
    </row>
    <row r="438">
      <c r="A438" s="6" t="s">
        <v>1842</v>
      </c>
      <c r="B438" s="7" t="str">
        <f>vlookup(F438,'TEMP Data'!$M:$P,mod(G438,4)+1)</f>
        <v>Amelie</v>
      </c>
      <c r="C438" s="7" t="str">
        <f>VLOOKUP(A438 ,PersonAccounts!$A:$N,3)</f>
        <v>Colles</v>
      </c>
      <c r="D438" s="7" t="str">
        <f t="shared" si="1"/>
        <v>AColles22@apple.com.ar</v>
      </c>
      <c r="E438" s="7" t="str">
        <f t="shared" si="2"/>
        <v/>
      </c>
      <c r="F438" s="12" t="str">
        <f>VLOOKUP(A438 ,PersonAccounts!$A:$N,14)</f>
        <v>Emily</v>
      </c>
      <c r="G438" s="29">
        <f t="shared" si="3"/>
        <v>7</v>
      </c>
      <c r="H438" s="12" t="str">
        <f>vlookup(A438,PersonAccounts!A:D,4)</f>
        <v>EColles120@apple.com.ar</v>
      </c>
      <c r="I438" s="12" t="str">
        <f t="shared" si="4"/>
        <v>A</v>
      </c>
      <c r="J438" s="12" t="str">
        <f t="shared" si="5"/>
        <v>Colles22</v>
      </c>
      <c r="K438" s="12" t="str">
        <f>VLOOKUP(L438,'TEMP Data'!$E:$G,3)&amp;".com"&amp;vlookup($U438,'TEMP Data'!$A:$C,3)</f>
        <v>@apple.com.ar</v>
      </c>
      <c r="L438" s="29">
        <f t="shared" si="6"/>
        <v>4</v>
      </c>
      <c r="M438" s="29">
        <f t="shared" si="7"/>
        <v>22</v>
      </c>
      <c r="N438" s="12" t="str">
        <f t="shared" si="8"/>
        <v>A_</v>
      </c>
      <c r="O438" s="12" t="str">
        <f t="shared" si="9"/>
        <v>Colles22</v>
      </c>
      <c r="P438" s="12" t="str">
        <f>VLOOKUP(Q438,'TEMP Data'!$E:$G,3)&amp;".com"&amp;vlookup($U438,'TEMP Data'!$A:$C,3)</f>
        <v>@hotmail.com.ar</v>
      </c>
      <c r="Q438" s="29">
        <f t="shared" si="10"/>
        <v>11</v>
      </c>
      <c r="R438" s="29">
        <f t="shared" si="11"/>
        <v>1</v>
      </c>
      <c r="S438" s="30" t="str">
        <f t="shared" si="12"/>
        <v>A_Colles22@hotmail.com.ar</v>
      </c>
      <c r="T438" s="12" t="b">
        <f t="shared" si="13"/>
        <v>0</v>
      </c>
      <c r="U438" s="12" t="str">
        <f>vlookup(A438,PersonAccounts!$A:$N,10,false)</f>
        <v>Argentina</v>
      </c>
    </row>
    <row r="439">
      <c r="A439" s="6" t="s">
        <v>1846</v>
      </c>
      <c r="B439" s="7" t="str">
        <f>vlookup(F439,'TEMP Data'!$M:$P,mod(G439,4)+1)</f>
        <v>Amelie</v>
      </c>
      <c r="C439" s="7" t="str">
        <f>VLOOKUP(A439 ,PersonAccounts!$A:$N,3)</f>
        <v>Loadwick</v>
      </c>
      <c r="D439" s="7" t="str">
        <f t="shared" si="1"/>
        <v>ALoadwick56@yahoo.com.de</v>
      </c>
      <c r="E439" s="7" t="str">
        <f t="shared" si="2"/>
        <v>A_Loadwick56@hotmail.com.de</v>
      </c>
      <c r="F439" s="12" t="str">
        <f>VLOOKUP(A439 ,PersonAccounts!$A:$N,14)</f>
        <v>Emily</v>
      </c>
      <c r="G439" s="29">
        <f t="shared" si="3"/>
        <v>7</v>
      </c>
      <c r="H439" s="12" t="str">
        <f>vlookup(A439,PersonAccounts!A:D,4)</f>
        <v>Emily_Loadwick@hotmail.com.de</v>
      </c>
      <c r="I439" s="12" t="str">
        <f t="shared" si="4"/>
        <v>A</v>
      </c>
      <c r="J439" s="12" t="str">
        <f t="shared" si="5"/>
        <v>Loadwick56</v>
      </c>
      <c r="K439" s="12" t="str">
        <f>VLOOKUP(L439,'TEMP Data'!$E:$G,3)&amp;".com"&amp;vlookup($U439,'TEMP Data'!$A:$C,3)</f>
        <v>@yahoo.com.de</v>
      </c>
      <c r="L439" s="29">
        <f t="shared" si="6"/>
        <v>3</v>
      </c>
      <c r="M439" s="29">
        <f t="shared" si="7"/>
        <v>56</v>
      </c>
      <c r="N439" s="12" t="str">
        <f t="shared" si="8"/>
        <v>A_</v>
      </c>
      <c r="O439" s="12" t="str">
        <f t="shared" si="9"/>
        <v>Loadwick56</v>
      </c>
      <c r="P439" s="12" t="str">
        <f>VLOOKUP(Q439,'TEMP Data'!$E:$G,3)&amp;".com"&amp;vlookup($U439,'TEMP Data'!$A:$C,3)</f>
        <v>@hotmail.com.de</v>
      </c>
      <c r="Q439" s="29">
        <f t="shared" si="10"/>
        <v>133</v>
      </c>
      <c r="R439" s="29">
        <f t="shared" si="11"/>
        <v>2</v>
      </c>
      <c r="S439" s="30" t="str">
        <f t="shared" si="12"/>
        <v>A_Loadwick56@hotmail.com.de</v>
      </c>
      <c r="T439" s="12" t="b">
        <f t="shared" si="13"/>
        <v>1</v>
      </c>
      <c r="U439" s="12" t="str">
        <f>vlookup(A439,PersonAccounts!$A:$N,10,false)</f>
        <v>Germany</v>
      </c>
    </row>
    <row r="440">
      <c r="A440" s="6" t="s">
        <v>1850</v>
      </c>
      <c r="B440" s="7" t="str">
        <f>vlookup(F440,'TEMP Data'!$M:$P,mod(G440,4)+1)</f>
        <v>Emmaleigh</v>
      </c>
      <c r="C440" s="7" t="str">
        <f>VLOOKUP(A440 ,PersonAccounts!$A:$N,3)</f>
        <v>Mizzen</v>
      </c>
      <c r="D440" s="7" t="str">
        <f t="shared" si="1"/>
        <v>Emmaleigh_Mizzen@gmail.com.it</v>
      </c>
      <c r="E440" s="7" t="str">
        <f t="shared" si="2"/>
        <v>EMizzen168@outlook.com.it</v>
      </c>
      <c r="F440" s="12" t="str">
        <f>VLOOKUP(A440 ,PersonAccounts!$A:$N,14)</f>
        <v>Emily</v>
      </c>
      <c r="G440" s="29">
        <f t="shared" si="3"/>
        <v>10</v>
      </c>
      <c r="H440" s="12" t="str">
        <f>vlookup(A440,PersonAccounts!A:D,4)</f>
        <v>EMizzen168@outlook.com.it</v>
      </c>
      <c r="I440" s="12" t="str">
        <f t="shared" si="4"/>
        <v>Emmaleigh_</v>
      </c>
      <c r="J440" s="12" t="str">
        <f t="shared" si="5"/>
        <v>Mizzen</v>
      </c>
      <c r="K440" s="12" t="str">
        <f>VLOOKUP(L440,'TEMP Data'!$E:$G,3)&amp;".com"&amp;vlookup($U440,'TEMP Data'!$A:$C,3)</f>
        <v>@gmail.com.it</v>
      </c>
      <c r="L440" s="29">
        <f t="shared" si="6"/>
        <v>8</v>
      </c>
      <c r="M440" s="29">
        <f t="shared" si="7"/>
        <v>101</v>
      </c>
      <c r="N440" s="12" t="str">
        <f t="shared" si="8"/>
        <v>Emmaleigh__</v>
      </c>
      <c r="O440" s="12" t="str">
        <f t="shared" si="9"/>
        <v>Mizzen</v>
      </c>
      <c r="P440" s="12" t="str">
        <f>VLOOKUP(Q440,'TEMP Data'!$E:$G,3)&amp;".com"&amp;vlookup($U440,'TEMP Data'!$A:$C,3)</f>
        <v>@hotmail.com.it</v>
      </c>
      <c r="Q440" s="29">
        <f t="shared" si="10"/>
        <v>19</v>
      </c>
      <c r="R440" s="29">
        <f t="shared" si="11"/>
        <v>4</v>
      </c>
      <c r="S440" s="30" t="str">
        <f t="shared" si="12"/>
        <v>Emmaleigh__Mizzen@hotmail.com.it</v>
      </c>
      <c r="T440" s="12" t="b">
        <f t="shared" si="13"/>
        <v>0</v>
      </c>
      <c r="U440" s="12" t="str">
        <f>vlookup(A440,PersonAccounts!$A:$N,10,false)</f>
        <v>Italy</v>
      </c>
    </row>
    <row r="441">
      <c r="A441" s="6" t="s">
        <v>1853</v>
      </c>
      <c r="B441" s="7" t="str">
        <f>vlookup(F441,'TEMP Data'!$M:$P,mod(G441,4)+1)</f>
        <v>Emily</v>
      </c>
      <c r="C441" s="7" t="str">
        <f>VLOOKUP(A441 ,PersonAccounts!$A:$N,3)</f>
        <v>Grantham</v>
      </c>
      <c r="D441" s="7" t="str">
        <f t="shared" si="1"/>
        <v>EGrantham25@outlook.com.de</v>
      </c>
      <c r="E441" s="7" t="str">
        <f t="shared" si="2"/>
        <v>Emily_Grantham@yahoo.com.de</v>
      </c>
      <c r="F441" s="12" t="str">
        <f>VLOOKUP(A441 ,PersonAccounts!$A:$N,14)</f>
        <v>Emily</v>
      </c>
      <c r="G441" s="29">
        <f t="shared" si="3"/>
        <v>4</v>
      </c>
      <c r="H441" s="12" t="str">
        <f>vlookup(A441,PersonAccounts!A:D,4)</f>
        <v>Emily_Grantham@yahoo.com.de</v>
      </c>
      <c r="I441" s="12" t="str">
        <f t="shared" si="4"/>
        <v>E</v>
      </c>
      <c r="J441" s="12" t="str">
        <f t="shared" si="5"/>
        <v>Grantham25</v>
      </c>
      <c r="K441" s="12" t="str">
        <f>VLOOKUP(L441,'TEMP Data'!$E:$G,3)&amp;".com"&amp;vlookup($U441,'TEMP Data'!$A:$C,3)</f>
        <v>@outlook.com.de</v>
      </c>
      <c r="L441" s="29">
        <f t="shared" si="6"/>
        <v>2</v>
      </c>
      <c r="M441" s="29">
        <f t="shared" si="7"/>
        <v>25</v>
      </c>
      <c r="N441" s="12" t="str">
        <f t="shared" si="8"/>
        <v>E_</v>
      </c>
      <c r="O441" s="12" t="str">
        <f t="shared" si="9"/>
        <v>Grantham25</v>
      </c>
      <c r="P441" s="12" t="str">
        <f>VLOOKUP(Q441,'TEMP Data'!$E:$G,3)&amp;".com"&amp;vlookup($U441,'TEMP Data'!$A:$C,3)</f>
        <v>@hotmail.com.de</v>
      </c>
      <c r="Q441" s="29">
        <f t="shared" si="10"/>
        <v>141</v>
      </c>
      <c r="R441" s="29">
        <f t="shared" si="11"/>
        <v>4</v>
      </c>
      <c r="S441" s="30" t="str">
        <f t="shared" si="12"/>
        <v>E_Grantham25@hotmail.com.de</v>
      </c>
      <c r="T441" s="12" t="b">
        <f t="shared" si="13"/>
        <v>0</v>
      </c>
      <c r="U441" s="12" t="str">
        <f>vlookup(A441,PersonAccounts!$A:$N,10,false)</f>
        <v>Germany</v>
      </c>
    </row>
    <row r="442">
      <c r="A442" s="6" t="s">
        <v>1855</v>
      </c>
      <c r="B442" s="7" t="str">
        <f>vlookup(F442,'TEMP Data'!$M:$P,mod(G442,4)+1)</f>
        <v>Emma</v>
      </c>
      <c r="C442" s="7" t="str">
        <f>VLOOKUP(A442 ,PersonAccounts!$A:$N,3)</f>
        <v>Abramino</v>
      </c>
      <c r="D442" s="7" t="str">
        <f t="shared" si="1"/>
        <v>Emma_Abramino@yahoo.com.at</v>
      </c>
      <c r="E442" s="7" t="str">
        <f t="shared" si="2"/>
        <v/>
      </c>
      <c r="F442" s="12" t="str">
        <f>VLOOKUP(A442 ,PersonAccounts!$A:$N,14)</f>
        <v>Emma</v>
      </c>
      <c r="G442" s="29">
        <f t="shared" si="3"/>
        <v>4</v>
      </c>
      <c r="H442" s="12" t="str">
        <f>vlookup(A442,PersonAccounts!A:D,4)</f>
        <v>Emma_Abramino@yahoo.com.at</v>
      </c>
      <c r="I442" s="12" t="str">
        <f t="shared" si="4"/>
        <v>Emma_</v>
      </c>
      <c r="J442" s="12" t="str">
        <f t="shared" si="5"/>
        <v>Abramino</v>
      </c>
      <c r="K442" s="12" t="str">
        <f>VLOOKUP(L442,'TEMP Data'!$E:$G,3)&amp;".com"&amp;vlookup($U442,'TEMP Data'!$A:$C,3)</f>
        <v>@yahoo.com.at</v>
      </c>
      <c r="L442" s="29">
        <f t="shared" si="6"/>
        <v>9</v>
      </c>
      <c r="M442" s="29">
        <f t="shared" si="7"/>
        <v>201</v>
      </c>
      <c r="N442" s="12" t="str">
        <f t="shared" si="8"/>
        <v>Emma__</v>
      </c>
      <c r="O442" s="12" t="str">
        <f t="shared" si="9"/>
        <v>Abramino</v>
      </c>
      <c r="P442" s="12" t="str">
        <f>VLOOKUP(Q442,'TEMP Data'!$E:$G,3)&amp;".com"&amp;vlookup($U442,'TEMP Data'!$A:$C,3)</f>
        <v>@hotmail.com.at</v>
      </c>
      <c r="Q442" s="29">
        <f t="shared" si="10"/>
        <v>239</v>
      </c>
      <c r="R442" s="29">
        <f t="shared" si="11"/>
        <v>3</v>
      </c>
      <c r="S442" s="30" t="str">
        <f t="shared" si="12"/>
        <v>Emma__Abramino@hotmail.com.at</v>
      </c>
      <c r="T442" s="12" t="b">
        <f t="shared" si="13"/>
        <v>0</v>
      </c>
      <c r="U442" s="12" t="str">
        <f>vlookup(A442,PersonAccounts!$A:$N,10,false)</f>
        <v>Austria</v>
      </c>
    </row>
    <row r="443">
      <c r="A443" s="6" t="s">
        <v>1858</v>
      </c>
      <c r="B443" s="7" t="str">
        <f>vlookup(F443,'TEMP Data'!$M:$P,mod(G443,4)+1)</f>
        <v>Ema</v>
      </c>
      <c r="C443" s="7" t="str">
        <f>VLOOKUP(A443 ,PersonAccounts!$A:$N,3)</f>
        <v>MacCoughan</v>
      </c>
      <c r="D443" s="7" t="str">
        <f t="shared" si="1"/>
        <v>Ema_MacCoughan@yahoo.com.de</v>
      </c>
      <c r="E443" s="7" t="str">
        <f t="shared" si="2"/>
        <v>EMacCoughan210@apple.com.de</v>
      </c>
      <c r="F443" s="12" t="str">
        <f>VLOOKUP(A443 ,PersonAccounts!$A:$N,14)</f>
        <v>Emma</v>
      </c>
      <c r="G443" s="29">
        <f t="shared" si="3"/>
        <v>10</v>
      </c>
      <c r="H443" s="12" t="str">
        <f>vlookup(A443,PersonAccounts!A:D,4)</f>
        <v>EMacCoughan210@apple.com.de</v>
      </c>
      <c r="I443" s="12" t="str">
        <f t="shared" si="4"/>
        <v>Ema_</v>
      </c>
      <c r="J443" s="12" t="str">
        <f t="shared" si="5"/>
        <v>MacCoughan</v>
      </c>
      <c r="K443" s="12" t="str">
        <f>VLOOKUP(L443,'TEMP Data'!$E:$G,3)&amp;".com"&amp;vlookup($U443,'TEMP Data'!$A:$C,3)</f>
        <v>@yahoo.com.de</v>
      </c>
      <c r="L443" s="29">
        <f t="shared" si="6"/>
        <v>9</v>
      </c>
      <c r="M443" s="29">
        <f t="shared" si="7"/>
        <v>89</v>
      </c>
      <c r="N443" s="12" t="str">
        <f t="shared" si="8"/>
        <v>Ema__</v>
      </c>
      <c r="O443" s="12" t="str">
        <f t="shared" si="9"/>
        <v>MacCoughan</v>
      </c>
      <c r="P443" s="12" t="str">
        <f>VLOOKUP(Q443,'TEMP Data'!$E:$G,3)&amp;".com"&amp;vlookup($U443,'TEMP Data'!$A:$C,3)</f>
        <v>@hotmail.com.de</v>
      </c>
      <c r="Q443" s="29">
        <f t="shared" si="10"/>
        <v>151</v>
      </c>
      <c r="R443" s="29">
        <f t="shared" si="11"/>
        <v>0</v>
      </c>
      <c r="S443" s="30" t="str">
        <f t="shared" si="12"/>
        <v>Ema__MacCoughan@hotmail.com.de</v>
      </c>
      <c r="T443" s="12" t="b">
        <f t="shared" si="13"/>
        <v>0</v>
      </c>
      <c r="U443" s="12" t="str">
        <f>vlookup(A443,PersonAccounts!$A:$N,10,false)</f>
        <v>Germany</v>
      </c>
    </row>
    <row r="444">
      <c r="A444" s="6" t="s">
        <v>1861</v>
      </c>
      <c r="B444" s="7" t="str">
        <f>vlookup(F444,'TEMP Data'!$M:$P,mod(G444,4)+1)</f>
        <v>Emmah</v>
      </c>
      <c r="C444" s="7" t="str">
        <f>VLOOKUP(A444 ,PersonAccounts!$A:$N,3)</f>
        <v>Coogan</v>
      </c>
      <c r="D444" s="7" t="str">
        <f t="shared" si="1"/>
        <v>Emmah.Coogan@mail.com</v>
      </c>
      <c r="E444" s="7" t="str">
        <f t="shared" si="2"/>
        <v>Emmah._Coogan@hotmail.com</v>
      </c>
      <c r="F444" s="12" t="str">
        <f>VLOOKUP(A444 ,PersonAccounts!$A:$N,14)</f>
        <v>Emma</v>
      </c>
      <c r="G444" s="29">
        <f t="shared" si="3"/>
        <v>5</v>
      </c>
      <c r="H444" s="12" t="str">
        <f>vlookup(A444,PersonAccounts!A:D,4)</f>
        <v>Emma_Coogan@aol.com</v>
      </c>
      <c r="I444" s="12" t="str">
        <f t="shared" si="4"/>
        <v>Emmah.</v>
      </c>
      <c r="J444" s="12" t="str">
        <f t="shared" si="5"/>
        <v>Coogan</v>
      </c>
      <c r="K444" s="12" t="str">
        <f>VLOOKUP(L444,'TEMP Data'!$E:$G,3)&amp;".com"&amp;vlookup($U444,'TEMP Data'!$A:$C,3)</f>
        <v>@mail.com</v>
      </c>
      <c r="L444" s="29">
        <f t="shared" si="6"/>
        <v>5</v>
      </c>
      <c r="M444" s="29">
        <f t="shared" si="7"/>
        <v>13</v>
      </c>
      <c r="N444" s="12" t="str">
        <f t="shared" si="8"/>
        <v>Emmah._</v>
      </c>
      <c r="O444" s="12" t="str">
        <f t="shared" si="9"/>
        <v>Coogan</v>
      </c>
      <c r="P444" s="12" t="str">
        <f>VLOOKUP(Q444,'TEMP Data'!$E:$G,3)&amp;".com"&amp;vlookup($U444,'TEMP Data'!$A:$C,3)</f>
        <v>@hotmail.com</v>
      </c>
      <c r="Q444" s="29">
        <f t="shared" si="10"/>
        <v>160</v>
      </c>
      <c r="R444" s="29">
        <f t="shared" si="11"/>
        <v>1</v>
      </c>
      <c r="S444" s="30" t="str">
        <f t="shared" si="12"/>
        <v>Emmah._Coogan@hotmail.com</v>
      </c>
      <c r="T444" s="12" t="b">
        <f t="shared" si="13"/>
        <v>1</v>
      </c>
      <c r="U444" s="12" t="str">
        <f>vlookup(A444,PersonAccounts!$A:$N,10,false)</f>
        <v>United States</v>
      </c>
    </row>
    <row r="445">
      <c r="A445" s="6" t="s">
        <v>1865</v>
      </c>
      <c r="B445" s="7" t="str">
        <f>vlookup(F445,'TEMP Data'!$M:$P,mod(G445,4)+1)</f>
        <v>Emm</v>
      </c>
      <c r="C445" s="7" t="str">
        <f>VLOOKUP(A445 ,PersonAccounts!$A:$N,3)</f>
        <v>Dillingston</v>
      </c>
      <c r="D445" s="7" t="str">
        <f t="shared" si="1"/>
        <v>Emm_Dillingston@aol.com.no</v>
      </c>
      <c r="E445" s="7" t="str">
        <f t="shared" si="2"/>
        <v>Emma_Dillingston@aol.com.no</v>
      </c>
      <c r="F445" s="12" t="str">
        <f>VLOOKUP(A445 ,PersonAccounts!$A:$N,14)</f>
        <v>Emma</v>
      </c>
      <c r="G445" s="29">
        <f t="shared" si="3"/>
        <v>7</v>
      </c>
      <c r="H445" s="12" t="str">
        <f>vlookup(A445,PersonAccounts!A:D,4)</f>
        <v>Emma_Dillingston@aol.com.no</v>
      </c>
      <c r="I445" s="12" t="str">
        <f t="shared" si="4"/>
        <v>Emm_</v>
      </c>
      <c r="J445" s="12" t="str">
        <f t="shared" si="5"/>
        <v>Dillingston</v>
      </c>
      <c r="K445" s="12" t="str">
        <f>VLOOKUP(L445,'TEMP Data'!$E:$G,3)&amp;".com"&amp;vlookup($U445,'TEMP Data'!$A:$C,3)</f>
        <v>@aol.com.no</v>
      </c>
      <c r="L445" s="29">
        <f t="shared" si="6"/>
        <v>6</v>
      </c>
      <c r="M445" s="29">
        <f t="shared" si="7"/>
        <v>180</v>
      </c>
      <c r="N445" s="12" t="str">
        <f t="shared" si="8"/>
        <v>Emm__</v>
      </c>
      <c r="O445" s="12" t="str">
        <f t="shared" si="9"/>
        <v>Dillingston</v>
      </c>
      <c r="P445" s="12" t="str">
        <f>VLOOKUP(Q445,'TEMP Data'!$E:$G,3)&amp;".com"&amp;vlookup($U445,'TEMP Data'!$A:$C,3)</f>
        <v>@hotmail.com.no</v>
      </c>
      <c r="Q445" s="29">
        <f t="shared" si="10"/>
        <v>124</v>
      </c>
      <c r="R445" s="29">
        <f t="shared" si="11"/>
        <v>3</v>
      </c>
      <c r="S445" s="30" t="str">
        <f t="shared" si="12"/>
        <v>Emm__Dillingston@hotmail.com.no</v>
      </c>
      <c r="T445" s="12" t="b">
        <f t="shared" si="13"/>
        <v>0</v>
      </c>
      <c r="U445" s="12" t="str">
        <f>vlookup(A445,PersonAccounts!$A:$N,10,false)</f>
        <v>Norway</v>
      </c>
    </row>
    <row r="446">
      <c r="A446" s="6" t="s">
        <v>1869</v>
      </c>
      <c r="B446" s="7" t="str">
        <f>vlookup(F446,'TEMP Data'!$M:$P,mod(G446,4)+1)</f>
        <v>Ethan</v>
      </c>
      <c r="C446" s="7" t="str">
        <f>VLOOKUP(A446 ,PersonAccounts!$A:$N,3)</f>
        <v>Simony</v>
      </c>
      <c r="D446" s="7" t="str">
        <f t="shared" si="1"/>
        <v>Ethan_Simony@hotmail.com</v>
      </c>
      <c r="E446" s="7" t="str">
        <f t="shared" si="2"/>
        <v>ESimony93@apple.com</v>
      </c>
      <c r="F446" s="12" t="str">
        <f>VLOOKUP(A446 ,PersonAccounts!$A:$N,14)</f>
        <v>Ethan</v>
      </c>
      <c r="G446" s="29">
        <f t="shared" si="3"/>
        <v>8</v>
      </c>
      <c r="H446" s="12" t="str">
        <f>vlookup(A446,PersonAccounts!A:D,4)</f>
        <v>ESimony93@apple.com</v>
      </c>
      <c r="I446" s="12" t="str">
        <f t="shared" si="4"/>
        <v>Ethan_</v>
      </c>
      <c r="J446" s="12" t="str">
        <f t="shared" si="5"/>
        <v>Simony</v>
      </c>
      <c r="K446" s="12" t="str">
        <f>VLOOKUP(L446,'TEMP Data'!$E:$G,3)&amp;".com"&amp;vlookup($U446,'TEMP Data'!$A:$C,3)</f>
        <v>@hotmail.com</v>
      </c>
      <c r="L446" s="29">
        <f t="shared" si="6"/>
        <v>7</v>
      </c>
      <c r="M446" s="29">
        <f t="shared" si="7"/>
        <v>202</v>
      </c>
      <c r="N446" s="12" t="str">
        <f t="shared" si="8"/>
        <v>Ethan__</v>
      </c>
      <c r="O446" s="12" t="str">
        <f t="shared" si="9"/>
        <v>Simony</v>
      </c>
      <c r="P446" s="12" t="str">
        <f>VLOOKUP(Q446,'TEMP Data'!$E:$G,3)&amp;".com"&amp;vlookup($U446,'TEMP Data'!$A:$C,3)</f>
        <v>@hotmail.com</v>
      </c>
      <c r="Q446" s="29">
        <f t="shared" si="10"/>
        <v>22</v>
      </c>
      <c r="R446" s="29">
        <f t="shared" si="11"/>
        <v>2</v>
      </c>
      <c r="S446" s="30" t="str">
        <f t="shared" si="12"/>
        <v>Ethan__Simony@hotmail.com</v>
      </c>
      <c r="T446" s="12" t="b">
        <f t="shared" si="13"/>
        <v>0</v>
      </c>
      <c r="U446" s="12" t="str">
        <f>vlookup(A446,PersonAccounts!$A:$N,10,false)</f>
        <v>United States</v>
      </c>
    </row>
    <row r="447">
      <c r="A447" s="6" t="s">
        <v>1873</v>
      </c>
      <c r="B447" s="7" t="str">
        <f>vlookup(F447,'TEMP Data'!$M:$P,mod(G447,4)+1)</f>
        <v>Ethan</v>
      </c>
      <c r="C447" s="7" t="str">
        <f>VLOOKUP(A447 ,PersonAccounts!$A:$N,3)</f>
        <v>Jirusek</v>
      </c>
      <c r="D447" s="7" t="str">
        <f t="shared" si="1"/>
        <v>EJirusek232@yahoo.com</v>
      </c>
      <c r="E447" s="7" t="str">
        <f t="shared" si="2"/>
        <v>E_Jirusek232@hotmail.com</v>
      </c>
      <c r="F447" s="12" t="str">
        <f>VLOOKUP(A447 ,PersonAccounts!$A:$N,14)</f>
        <v>Ethan</v>
      </c>
      <c r="G447" s="29">
        <f t="shared" si="3"/>
        <v>4</v>
      </c>
      <c r="H447" s="12" t="str">
        <f>vlookup(A447,PersonAccounts!A:D,4)</f>
        <v>EJirusek54@apple.com</v>
      </c>
      <c r="I447" s="12" t="str">
        <f t="shared" si="4"/>
        <v>E</v>
      </c>
      <c r="J447" s="12" t="str">
        <f t="shared" si="5"/>
        <v>Jirusek232</v>
      </c>
      <c r="K447" s="12" t="str">
        <f>VLOOKUP(L447,'TEMP Data'!$E:$G,3)&amp;".com"&amp;vlookup($U447,'TEMP Data'!$A:$C,3)</f>
        <v>@yahoo.com</v>
      </c>
      <c r="L447" s="29">
        <f t="shared" si="6"/>
        <v>3</v>
      </c>
      <c r="M447" s="29">
        <f t="shared" si="7"/>
        <v>232</v>
      </c>
      <c r="N447" s="12" t="str">
        <f t="shared" si="8"/>
        <v>E_</v>
      </c>
      <c r="O447" s="12" t="str">
        <f t="shared" si="9"/>
        <v>Jirusek232</v>
      </c>
      <c r="P447" s="12" t="str">
        <f>VLOOKUP(Q447,'TEMP Data'!$E:$G,3)&amp;".com"&amp;vlookup($U447,'TEMP Data'!$A:$C,3)</f>
        <v>@hotmail.com</v>
      </c>
      <c r="Q447" s="29">
        <f t="shared" si="10"/>
        <v>194</v>
      </c>
      <c r="R447" s="29">
        <f t="shared" si="11"/>
        <v>2</v>
      </c>
      <c r="S447" s="30" t="str">
        <f t="shared" si="12"/>
        <v>E_Jirusek232@hotmail.com</v>
      </c>
      <c r="T447" s="12" t="b">
        <f t="shared" si="13"/>
        <v>1</v>
      </c>
      <c r="U447" s="12" t="str">
        <f>vlookup(A447,PersonAccounts!$A:$N,10,false)</f>
        <v>United States</v>
      </c>
    </row>
    <row r="448">
      <c r="A448" s="6" t="s">
        <v>1876</v>
      </c>
      <c r="B448" s="7" t="str">
        <f>vlookup(F448,'TEMP Data'!$M:$P,mod(G448,4)+1)</f>
        <v>Eitan</v>
      </c>
      <c r="C448" s="7" t="str">
        <f>VLOOKUP(A448 ,PersonAccounts!$A:$N,3)</f>
        <v>Braxay</v>
      </c>
      <c r="D448" s="7" t="str">
        <f t="shared" si="1"/>
        <v>Eitan_Braxay@gmail.com</v>
      </c>
      <c r="E448" s="7" t="str">
        <f t="shared" si="2"/>
        <v>Eitan__Braxay@hotmail.com</v>
      </c>
      <c r="F448" s="12" t="str">
        <f>VLOOKUP(A448 ,PersonAccounts!$A:$N,14)</f>
        <v>Ethan</v>
      </c>
      <c r="G448" s="29">
        <f t="shared" si="3"/>
        <v>5</v>
      </c>
      <c r="H448" s="12" t="str">
        <f>vlookup(A448,PersonAccounts!A:D,4)</f>
        <v>EBraxay48@apple.com</v>
      </c>
      <c r="I448" s="12" t="str">
        <f t="shared" si="4"/>
        <v>Eitan_</v>
      </c>
      <c r="J448" s="12" t="str">
        <f t="shared" si="5"/>
        <v>Braxay</v>
      </c>
      <c r="K448" s="12" t="str">
        <f>VLOOKUP(L448,'TEMP Data'!$E:$G,3)&amp;".com"&amp;vlookup($U448,'TEMP Data'!$A:$C,3)</f>
        <v>@gmail.com</v>
      </c>
      <c r="L448" s="29">
        <f t="shared" si="6"/>
        <v>8</v>
      </c>
      <c r="M448" s="29">
        <f t="shared" si="7"/>
        <v>194</v>
      </c>
      <c r="N448" s="12" t="str">
        <f t="shared" si="8"/>
        <v>Eitan__</v>
      </c>
      <c r="O448" s="12" t="str">
        <f t="shared" si="9"/>
        <v>Braxay</v>
      </c>
      <c r="P448" s="12" t="str">
        <f>VLOOKUP(Q448,'TEMP Data'!$E:$G,3)&amp;".com"&amp;vlookup($U448,'TEMP Data'!$A:$C,3)</f>
        <v>@hotmail.com</v>
      </c>
      <c r="Q448" s="29">
        <f t="shared" si="10"/>
        <v>163</v>
      </c>
      <c r="R448" s="29">
        <f t="shared" si="11"/>
        <v>4</v>
      </c>
      <c r="S448" s="30" t="str">
        <f t="shared" si="12"/>
        <v>Eitan__Braxay@hotmail.com</v>
      </c>
      <c r="T448" s="12" t="b">
        <f t="shared" si="13"/>
        <v>1</v>
      </c>
      <c r="U448" s="12" t="str">
        <f>vlookup(A448,PersonAccounts!$A:$N,10,false)</f>
        <v>United States</v>
      </c>
    </row>
    <row r="449">
      <c r="A449" s="6" t="s">
        <v>1880</v>
      </c>
      <c r="B449" s="7" t="str">
        <f>vlookup(F449,'TEMP Data'!$M:$P,mod(G449,4)+1)</f>
        <v>Athan</v>
      </c>
      <c r="C449" s="7" t="str">
        <f>VLOOKUP(A449 ,PersonAccounts!$A:$N,3)</f>
        <v>Shirrell</v>
      </c>
      <c r="D449" s="7" t="str">
        <f t="shared" si="1"/>
        <v>AShirrell65@gmail.com.fr</v>
      </c>
      <c r="E449" s="7" t="str">
        <f t="shared" si="2"/>
        <v/>
      </c>
      <c r="F449" s="12" t="str">
        <f>VLOOKUP(A449 ,PersonAccounts!$A:$N,14)</f>
        <v>Ethan</v>
      </c>
      <c r="G449" s="29">
        <f t="shared" si="3"/>
        <v>7</v>
      </c>
      <c r="H449" s="12" t="str">
        <f>vlookup(A449,PersonAccounts!A:D,4)</f>
        <v>EShirrell244@apple.com.fr</v>
      </c>
      <c r="I449" s="12" t="str">
        <f t="shared" si="4"/>
        <v>A</v>
      </c>
      <c r="J449" s="12" t="str">
        <f t="shared" si="5"/>
        <v>Shirrell65</v>
      </c>
      <c r="K449" s="12" t="str">
        <f>VLOOKUP(L449,'TEMP Data'!$E:$G,3)&amp;".com"&amp;vlookup($U449,'TEMP Data'!$A:$C,3)</f>
        <v>@gmail.com.fr</v>
      </c>
      <c r="L449" s="29">
        <f t="shared" si="6"/>
        <v>1</v>
      </c>
      <c r="M449" s="29">
        <f t="shared" si="7"/>
        <v>65</v>
      </c>
      <c r="N449" s="12" t="str">
        <f t="shared" si="8"/>
        <v>A_</v>
      </c>
      <c r="O449" s="12" t="str">
        <f t="shared" si="9"/>
        <v>Shirrell65</v>
      </c>
      <c r="P449" s="12" t="str">
        <f>VLOOKUP(Q449,'TEMP Data'!$E:$G,3)&amp;".com"&amp;vlookup($U449,'TEMP Data'!$A:$C,3)</f>
        <v>@hotmail.com.fr</v>
      </c>
      <c r="Q449" s="29">
        <f t="shared" si="10"/>
        <v>153</v>
      </c>
      <c r="R449" s="29">
        <f t="shared" si="11"/>
        <v>1</v>
      </c>
      <c r="S449" s="30" t="str">
        <f t="shared" si="12"/>
        <v>A_Shirrell65@hotmail.com.fr</v>
      </c>
      <c r="T449" s="12" t="b">
        <f t="shared" si="13"/>
        <v>0</v>
      </c>
      <c r="U449" s="12" t="str">
        <f>vlookup(A449,PersonAccounts!$A:$N,10,false)</f>
        <v>France</v>
      </c>
    </row>
    <row r="450">
      <c r="A450" s="6" t="s">
        <v>1884</v>
      </c>
      <c r="B450" s="7" t="str">
        <f>vlookup(F450,'TEMP Data'!$M:$P,mod(G450,4)+1)</f>
        <v>Greys</v>
      </c>
      <c r="C450" s="7" t="str">
        <f>VLOOKUP(A450 ,PersonAccounts!$A:$N,3)</f>
        <v>Ekkel</v>
      </c>
      <c r="D450" s="7" t="str">
        <f t="shared" si="1"/>
        <v>Greys_Ekkel@hotmail.com.pl</v>
      </c>
      <c r="E450" s="7" t="str">
        <f t="shared" si="2"/>
        <v>Greys__Ekkel@hotmail.com.pl</v>
      </c>
      <c r="F450" s="12" t="str">
        <f>VLOOKUP(A450 ,PersonAccounts!$A:$N,14)</f>
        <v>Grace</v>
      </c>
      <c r="G450" s="29">
        <f t="shared" si="3"/>
        <v>2</v>
      </c>
      <c r="H450" s="12" t="str">
        <f>vlookup(A450,PersonAccounts!A:D,4)</f>
        <v>GEkkel148@yahoo.com.pl</v>
      </c>
      <c r="I450" s="12" t="str">
        <f t="shared" si="4"/>
        <v>Greys_</v>
      </c>
      <c r="J450" s="12" t="str">
        <f t="shared" si="5"/>
        <v>Ekkel</v>
      </c>
      <c r="K450" s="12" t="str">
        <f>VLOOKUP(L450,'TEMP Data'!$E:$G,3)&amp;".com"&amp;vlookup($U450,'TEMP Data'!$A:$C,3)</f>
        <v>@hotmail.com.pl</v>
      </c>
      <c r="L450" s="29">
        <f t="shared" si="6"/>
        <v>10</v>
      </c>
      <c r="M450" s="29">
        <f t="shared" si="7"/>
        <v>238</v>
      </c>
      <c r="N450" s="12" t="str">
        <f t="shared" si="8"/>
        <v>Greys__</v>
      </c>
      <c r="O450" s="12" t="str">
        <f t="shared" si="9"/>
        <v>Ekkel</v>
      </c>
      <c r="P450" s="12" t="str">
        <f>VLOOKUP(Q450,'TEMP Data'!$E:$G,3)&amp;".com"&amp;vlookup($U450,'TEMP Data'!$A:$C,3)</f>
        <v>@hotmail.com.pl</v>
      </c>
      <c r="Q450" s="29">
        <f t="shared" si="10"/>
        <v>222</v>
      </c>
      <c r="R450" s="29">
        <f t="shared" si="11"/>
        <v>1</v>
      </c>
      <c r="S450" s="30" t="str">
        <f t="shared" si="12"/>
        <v>Greys__Ekkel@hotmail.com.pl</v>
      </c>
      <c r="T450" s="12" t="b">
        <f t="shared" si="13"/>
        <v>1</v>
      </c>
      <c r="U450" s="12" t="str">
        <f>vlookup(A450,PersonAccounts!$A:$N,10,false)</f>
        <v>Poland</v>
      </c>
    </row>
    <row r="451">
      <c r="A451" s="6" t="s">
        <v>1888</v>
      </c>
      <c r="B451" s="7" t="str">
        <f>vlookup(F451,'TEMP Data'!$M:$P,mod(G451,4)+1)</f>
        <v>Gracie</v>
      </c>
      <c r="C451" s="7" t="str">
        <f>VLOOKUP(A451 ,PersonAccounts!$A:$N,3)</f>
        <v>MacCoughan</v>
      </c>
      <c r="D451" s="7" t="str">
        <f t="shared" si="1"/>
        <v>GMacCoughan9@yahoo.com</v>
      </c>
      <c r="E451" s="7" t="str">
        <f t="shared" si="2"/>
        <v>Grace_MacCoughan@aol.com</v>
      </c>
      <c r="F451" s="12" t="str">
        <f>VLOOKUP(A451 ,PersonAccounts!$A:$N,14)</f>
        <v>Grace</v>
      </c>
      <c r="G451" s="29">
        <f t="shared" si="3"/>
        <v>7</v>
      </c>
      <c r="H451" s="12" t="str">
        <f>vlookup(A451,PersonAccounts!A:D,4)</f>
        <v>Grace_MacCoughan@aol.com</v>
      </c>
      <c r="I451" s="12" t="str">
        <f t="shared" si="4"/>
        <v>G</v>
      </c>
      <c r="J451" s="12" t="str">
        <f t="shared" si="5"/>
        <v>MacCoughan9</v>
      </c>
      <c r="K451" s="12" t="str">
        <f>VLOOKUP(L451,'TEMP Data'!$E:$G,3)&amp;".com"&amp;vlookup($U451,'TEMP Data'!$A:$C,3)</f>
        <v>@yahoo.com</v>
      </c>
      <c r="L451" s="29">
        <f t="shared" si="6"/>
        <v>3</v>
      </c>
      <c r="M451" s="29">
        <f t="shared" si="7"/>
        <v>9</v>
      </c>
      <c r="N451" s="12" t="str">
        <f t="shared" si="8"/>
        <v>G_</v>
      </c>
      <c r="O451" s="12" t="str">
        <f t="shared" si="9"/>
        <v>MacCoughan9</v>
      </c>
      <c r="P451" s="12" t="str">
        <f>VLOOKUP(Q451,'TEMP Data'!$E:$G,3)&amp;".com"&amp;vlookup($U451,'TEMP Data'!$A:$C,3)</f>
        <v>@hotmail.com</v>
      </c>
      <c r="Q451" s="29">
        <f t="shared" si="10"/>
        <v>108</v>
      </c>
      <c r="R451" s="29">
        <f t="shared" si="11"/>
        <v>4</v>
      </c>
      <c r="S451" s="30" t="str">
        <f t="shared" si="12"/>
        <v>G_MacCoughan9@hotmail.com</v>
      </c>
      <c r="T451" s="12" t="b">
        <f t="shared" si="13"/>
        <v>0</v>
      </c>
      <c r="U451" s="12" t="str">
        <f>vlookup(A451,PersonAccounts!$A:$N,10,false)</f>
        <v>United States</v>
      </c>
    </row>
    <row r="452">
      <c r="A452" s="6" t="s">
        <v>1891</v>
      </c>
      <c r="B452" s="7" t="str">
        <f>vlookup(F452,'TEMP Data'!$M:$P,mod(G452,4)+1)</f>
        <v>Greys</v>
      </c>
      <c r="C452" s="7" t="str">
        <f>VLOOKUP(A452 ,PersonAccounts!$A:$N,3)</f>
        <v>McCullagh</v>
      </c>
      <c r="D452" s="7" t="str">
        <f t="shared" si="1"/>
        <v>Greys_McCullagh@hotmail.com.bg</v>
      </c>
      <c r="E452" s="7" t="str">
        <f t="shared" si="2"/>
        <v>GMcCullagh45@yahoo.com.bg</v>
      </c>
      <c r="F452" s="12" t="str">
        <f>VLOOKUP(A452 ,PersonAccounts!$A:$N,14)</f>
        <v>Grace</v>
      </c>
      <c r="G452" s="29">
        <f t="shared" si="3"/>
        <v>6</v>
      </c>
      <c r="H452" s="12" t="str">
        <f>vlookup(A452,PersonAccounts!A:D,4)</f>
        <v>GMcCullagh45@yahoo.com.bg</v>
      </c>
      <c r="I452" s="12" t="str">
        <f t="shared" si="4"/>
        <v>Greys_</v>
      </c>
      <c r="J452" s="12" t="str">
        <f t="shared" si="5"/>
        <v>McCullagh</v>
      </c>
      <c r="K452" s="12" t="str">
        <f>VLOOKUP(L452,'TEMP Data'!$E:$G,3)&amp;".com"&amp;vlookup($U452,'TEMP Data'!$A:$C,3)</f>
        <v>@hotmail.com.bg</v>
      </c>
      <c r="L452" s="29">
        <f t="shared" si="6"/>
        <v>10</v>
      </c>
      <c r="M452" s="29">
        <f t="shared" si="7"/>
        <v>38</v>
      </c>
      <c r="N452" s="12" t="str">
        <f t="shared" si="8"/>
        <v>Greys__</v>
      </c>
      <c r="O452" s="12" t="str">
        <f t="shared" si="9"/>
        <v>McCullagh</v>
      </c>
      <c r="P452" s="12" t="str">
        <f>VLOOKUP(Q452,'TEMP Data'!$E:$G,3)&amp;".com"&amp;vlookup($U452,'TEMP Data'!$A:$C,3)</f>
        <v>@hotmail.com.bg</v>
      </c>
      <c r="Q452" s="29">
        <f t="shared" si="10"/>
        <v>35</v>
      </c>
      <c r="R452" s="29">
        <f t="shared" si="11"/>
        <v>2</v>
      </c>
      <c r="S452" s="30" t="str">
        <f t="shared" si="12"/>
        <v>Greys__McCullagh@hotmail.com.bg</v>
      </c>
      <c r="T452" s="12" t="b">
        <f t="shared" si="13"/>
        <v>0</v>
      </c>
      <c r="U452" s="12" t="str">
        <f>vlookup(A452,PersonAccounts!$A:$N,10,false)</f>
        <v>Bulgaria</v>
      </c>
    </row>
    <row r="453">
      <c r="A453" s="6" t="s">
        <v>1895</v>
      </c>
      <c r="B453" s="7" t="str">
        <f>vlookup(F453,'TEMP Data'!$M:$P,mod(G453,4)+1)</f>
        <v>Greys</v>
      </c>
      <c r="C453" s="7" t="str">
        <f>VLOOKUP(A453 ,PersonAccounts!$A:$N,3)</f>
        <v>Gebbe</v>
      </c>
      <c r="D453" s="7" t="str">
        <f t="shared" si="1"/>
        <v>GGebbe223@apple.com.au</v>
      </c>
      <c r="E453" s="7" t="str">
        <f t="shared" si="2"/>
        <v/>
      </c>
      <c r="F453" s="12" t="str">
        <f>VLOOKUP(A453 ,PersonAccounts!$A:$N,14)</f>
        <v>Grace</v>
      </c>
      <c r="G453" s="29">
        <f t="shared" si="3"/>
        <v>2</v>
      </c>
      <c r="H453" s="12" t="str">
        <f>vlookup(A453,PersonAccounts!A:D,4)</f>
        <v>GGebbe209@outlook.com.au</v>
      </c>
      <c r="I453" s="12" t="str">
        <f t="shared" si="4"/>
        <v>G</v>
      </c>
      <c r="J453" s="12" t="str">
        <f t="shared" si="5"/>
        <v>Gebbe223</v>
      </c>
      <c r="K453" s="12" t="str">
        <f>VLOOKUP(L453,'TEMP Data'!$E:$G,3)&amp;".com"&amp;vlookup($U453,'TEMP Data'!$A:$C,3)</f>
        <v>@apple.com.au</v>
      </c>
      <c r="L453" s="29">
        <f t="shared" si="6"/>
        <v>4</v>
      </c>
      <c r="M453" s="29">
        <f t="shared" si="7"/>
        <v>223</v>
      </c>
      <c r="N453" s="12" t="str">
        <f t="shared" si="8"/>
        <v>G_</v>
      </c>
      <c r="O453" s="12" t="str">
        <f t="shared" si="9"/>
        <v>Gebbe223</v>
      </c>
      <c r="P453" s="12" t="str">
        <f>VLOOKUP(Q453,'TEMP Data'!$E:$G,3)&amp;".com"&amp;vlookup($U453,'TEMP Data'!$A:$C,3)</f>
        <v>@hotmail.com.au</v>
      </c>
      <c r="Q453" s="29">
        <f t="shared" si="10"/>
        <v>220</v>
      </c>
      <c r="R453" s="29">
        <f t="shared" si="11"/>
        <v>0</v>
      </c>
      <c r="S453" s="30" t="str">
        <f t="shared" si="12"/>
        <v>G_Gebbe223@hotmail.com.au</v>
      </c>
      <c r="T453" s="12" t="b">
        <f t="shared" si="13"/>
        <v>0</v>
      </c>
      <c r="U453" s="12" t="str">
        <f>vlookup(A453,PersonAccounts!$A:$N,10,false)</f>
        <v>Australia</v>
      </c>
    </row>
    <row r="454">
      <c r="A454" s="6" t="s">
        <v>1898</v>
      </c>
      <c r="B454" s="7" t="str">
        <f>vlookup(F454,'TEMP Data'!$M:$P,mod(G454,4)+1)</f>
        <v>Izabella</v>
      </c>
      <c r="C454" s="7" t="str">
        <f>VLOOKUP(A454 ,PersonAccounts!$A:$N,3)</f>
        <v>Gabitis</v>
      </c>
      <c r="D454" s="7" t="str">
        <f t="shared" si="1"/>
        <v>IGabitis211@outlook.com.se</v>
      </c>
      <c r="E454" s="7" t="str">
        <f t="shared" si="2"/>
        <v>IGabitis192@apple.com.se</v>
      </c>
      <c r="F454" s="12" t="str">
        <f>VLOOKUP(A454 ,PersonAccounts!$A:$N,14)</f>
        <v>Isabella</v>
      </c>
      <c r="G454" s="29">
        <f t="shared" si="3"/>
        <v>1</v>
      </c>
      <c r="H454" s="12" t="str">
        <f>vlookup(A454,PersonAccounts!A:D,4)</f>
        <v>IGabitis192@apple.com.se</v>
      </c>
      <c r="I454" s="12" t="str">
        <f t="shared" si="4"/>
        <v>I</v>
      </c>
      <c r="J454" s="12" t="str">
        <f t="shared" si="5"/>
        <v>Gabitis211</v>
      </c>
      <c r="K454" s="12" t="str">
        <f>VLOOKUP(L454,'TEMP Data'!$E:$G,3)&amp;".com"&amp;vlookup($U454,'TEMP Data'!$A:$C,3)</f>
        <v>@outlook.com.se</v>
      </c>
      <c r="L454" s="29">
        <f t="shared" si="6"/>
        <v>2</v>
      </c>
      <c r="M454" s="29">
        <f t="shared" si="7"/>
        <v>211</v>
      </c>
      <c r="N454" s="12" t="str">
        <f t="shared" si="8"/>
        <v>I_</v>
      </c>
      <c r="O454" s="12" t="str">
        <f t="shared" si="9"/>
        <v>Gabitis211</v>
      </c>
      <c r="P454" s="12" t="str">
        <f>VLOOKUP(Q454,'TEMP Data'!$E:$G,3)&amp;".com"&amp;vlookup($U454,'TEMP Data'!$A:$C,3)</f>
        <v>@hotmail.com.se</v>
      </c>
      <c r="Q454" s="29">
        <f t="shared" si="10"/>
        <v>241</v>
      </c>
      <c r="R454" s="29">
        <f t="shared" si="11"/>
        <v>3</v>
      </c>
      <c r="S454" s="30" t="str">
        <f t="shared" si="12"/>
        <v>I_Gabitis211@hotmail.com.se</v>
      </c>
      <c r="T454" s="12" t="b">
        <f t="shared" si="13"/>
        <v>0</v>
      </c>
      <c r="U454" s="12" t="str">
        <f>vlookup(A454,PersonAccounts!$A:$N,10,false)</f>
        <v>Sweden</v>
      </c>
    </row>
    <row r="455">
      <c r="A455" s="6" t="s">
        <v>1901</v>
      </c>
      <c r="B455" s="7" t="str">
        <f>vlookup(F455,'TEMP Data'!$M:$P,mod(G455,4)+1)</f>
        <v>Isabela</v>
      </c>
      <c r="C455" s="7" t="str">
        <f>VLOOKUP(A455 ,PersonAccounts!$A:$N,3)</f>
        <v>Royds</v>
      </c>
      <c r="D455" s="7" t="str">
        <f t="shared" si="1"/>
        <v>IRoyds133@outlook.com</v>
      </c>
      <c r="E455" s="7" t="str">
        <f t="shared" si="2"/>
        <v>I_Royds133@hotmail.com</v>
      </c>
      <c r="F455" s="12" t="str">
        <f>VLOOKUP(A455 ,PersonAccounts!$A:$N,14)</f>
        <v>Isabella</v>
      </c>
      <c r="G455" s="29">
        <f t="shared" si="3"/>
        <v>6</v>
      </c>
      <c r="H455" s="12" t="str">
        <f>vlookup(A455,PersonAccounts!A:D,4)</f>
        <v>IRoyds170@yahoo.com</v>
      </c>
      <c r="I455" s="12" t="str">
        <f t="shared" si="4"/>
        <v>I</v>
      </c>
      <c r="J455" s="12" t="str">
        <f t="shared" si="5"/>
        <v>Royds133</v>
      </c>
      <c r="K455" s="12" t="str">
        <f>VLOOKUP(L455,'TEMP Data'!$E:$G,3)&amp;".com"&amp;vlookup($U455,'TEMP Data'!$A:$C,3)</f>
        <v>@outlook.com</v>
      </c>
      <c r="L455" s="29">
        <f t="shared" si="6"/>
        <v>2</v>
      </c>
      <c r="M455" s="29">
        <f t="shared" si="7"/>
        <v>133</v>
      </c>
      <c r="N455" s="12" t="str">
        <f t="shared" si="8"/>
        <v>I_</v>
      </c>
      <c r="O455" s="12" t="str">
        <f t="shared" si="9"/>
        <v>Royds133</v>
      </c>
      <c r="P455" s="12" t="str">
        <f>VLOOKUP(Q455,'TEMP Data'!$E:$G,3)&amp;".com"&amp;vlookup($U455,'TEMP Data'!$A:$C,3)</f>
        <v>@hotmail.com</v>
      </c>
      <c r="Q455" s="29">
        <f t="shared" si="10"/>
        <v>28</v>
      </c>
      <c r="R455" s="29">
        <f t="shared" si="11"/>
        <v>0</v>
      </c>
      <c r="S455" s="30" t="str">
        <f t="shared" si="12"/>
        <v>I_Royds133@hotmail.com</v>
      </c>
      <c r="T455" s="12" t="b">
        <f t="shared" si="13"/>
        <v>1</v>
      </c>
      <c r="U455" s="12" t="str">
        <f>vlookup(A455,PersonAccounts!$A:$N,10,false)</f>
        <v>United States</v>
      </c>
    </row>
    <row r="456">
      <c r="A456" s="6" t="s">
        <v>1905</v>
      </c>
      <c r="B456" s="7" t="str">
        <f>vlookup(F456,'TEMP Data'!$M:$P,mod(G456,4)+1)</f>
        <v>Isabella</v>
      </c>
      <c r="C456" s="7" t="str">
        <f>VLOOKUP(A456 ,PersonAccounts!$A:$N,3)</f>
        <v>Randales</v>
      </c>
      <c r="D456" s="7" t="str">
        <f t="shared" si="1"/>
        <v>Isabella_Randales@gmail.com.fr</v>
      </c>
      <c r="E456" s="7" t="str">
        <f t="shared" si="2"/>
        <v/>
      </c>
      <c r="F456" s="12" t="str">
        <f>VLOOKUP(A456 ,PersonAccounts!$A:$N,14)</f>
        <v>Isabella</v>
      </c>
      <c r="G456" s="29">
        <f t="shared" si="3"/>
        <v>8</v>
      </c>
      <c r="H456" s="12" t="str">
        <f>vlookup(A456,PersonAccounts!A:D,4)</f>
        <v>Isabella_Randales@hotmail.com.fr</v>
      </c>
      <c r="I456" s="12" t="str">
        <f t="shared" si="4"/>
        <v>Isabella_</v>
      </c>
      <c r="J456" s="12" t="str">
        <f t="shared" si="5"/>
        <v>Randales</v>
      </c>
      <c r="K456" s="12" t="str">
        <f>VLOOKUP(L456,'TEMP Data'!$E:$G,3)&amp;".com"&amp;vlookup($U456,'TEMP Data'!$A:$C,3)</f>
        <v>@gmail.com.fr</v>
      </c>
      <c r="L456" s="29">
        <f t="shared" si="6"/>
        <v>8</v>
      </c>
      <c r="M456" s="29">
        <f t="shared" si="7"/>
        <v>147</v>
      </c>
      <c r="N456" s="12" t="str">
        <f t="shared" si="8"/>
        <v>Isabella__</v>
      </c>
      <c r="O456" s="12" t="str">
        <f t="shared" si="9"/>
        <v>Randales</v>
      </c>
      <c r="P456" s="12" t="str">
        <f>VLOOKUP(Q456,'TEMP Data'!$E:$G,3)&amp;".com"&amp;vlookup($U456,'TEMP Data'!$A:$C,3)</f>
        <v>@hotmail.com.fr</v>
      </c>
      <c r="Q456" s="29">
        <f t="shared" si="10"/>
        <v>96</v>
      </c>
      <c r="R456" s="29">
        <f t="shared" si="11"/>
        <v>2</v>
      </c>
      <c r="S456" s="30" t="str">
        <f t="shared" si="12"/>
        <v>Isabella__Randales@hotmail.com.fr</v>
      </c>
      <c r="T456" s="12" t="b">
        <f t="shared" si="13"/>
        <v>0</v>
      </c>
      <c r="U456" s="12" t="str">
        <f>vlookup(A456,PersonAccounts!$A:$N,10,false)</f>
        <v>France</v>
      </c>
    </row>
    <row r="457">
      <c r="A457" s="6" t="s">
        <v>1908</v>
      </c>
      <c r="B457" s="7" t="str">
        <f>vlookup(F457,'TEMP Data'!$M:$P,mod(G457,4)+1)</f>
        <v>Isabella</v>
      </c>
      <c r="C457" s="7" t="str">
        <f>VLOOKUP(A457 ,PersonAccounts!$A:$N,3)</f>
        <v>Killingsworth</v>
      </c>
      <c r="D457" s="7" t="str">
        <f t="shared" si="1"/>
        <v>Isabella_Killingsworth@yahoo.com.be</v>
      </c>
      <c r="E457" s="7" t="str">
        <f t="shared" si="2"/>
        <v/>
      </c>
      <c r="F457" s="12" t="str">
        <f>VLOOKUP(A457 ,PersonAccounts!$A:$N,14)</f>
        <v>Isabella</v>
      </c>
      <c r="G457" s="29">
        <f t="shared" si="3"/>
        <v>8</v>
      </c>
      <c r="H457" s="12" t="str">
        <f>vlookup(A457,PersonAccounts!A:D,4)</f>
        <v>IKillingsworth55@outlook.com.be</v>
      </c>
      <c r="I457" s="12" t="str">
        <f t="shared" si="4"/>
        <v>Isabella_</v>
      </c>
      <c r="J457" s="12" t="str">
        <f t="shared" si="5"/>
        <v>Killingsworth</v>
      </c>
      <c r="K457" s="12" t="str">
        <f>VLOOKUP(L457,'TEMP Data'!$E:$G,3)&amp;".com"&amp;vlookup($U457,'TEMP Data'!$A:$C,3)</f>
        <v>@yahoo.com.be</v>
      </c>
      <c r="L457" s="29">
        <f t="shared" si="6"/>
        <v>9</v>
      </c>
      <c r="M457" s="29">
        <f t="shared" si="7"/>
        <v>220</v>
      </c>
      <c r="N457" s="12" t="str">
        <f t="shared" si="8"/>
        <v>Isabella__</v>
      </c>
      <c r="O457" s="12" t="str">
        <f t="shared" si="9"/>
        <v>Killingsworth</v>
      </c>
      <c r="P457" s="12" t="str">
        <f>VLOOKUP(Q457,'TEMP Data'!$E:$G,3)&amp;".com"&amp;vlookup($U457,'TEMP Data'!$A:$C,3)</f>
        <v>@hotmail.com.be</v>
      </c>
      <c r="Q457" s="29">
        <f t="shared" si="10"/>
        <v>238</v>
      </c>
      <c r="R457" s="29">
        <f t="shared" si="11"/>
        <v>0</v>
      </c>
      <c r="S457" s="30" t="str">
        <f t="shared" si="12"/>
        <v>Isabella__Killingsworth@hotmail.com.be</v>
      </c>
      <c r="T457" s="12" t="b">
        <f t="shared" si="13"/>
        <v>0</v>
      </c>
      <c r="U457" s="12" t="str">
        <f>vlookup(A457,PersonAccounts!$A:$N,10,false)</f>
        <v>Belgium</v>
      </c>
    </row>
    <row r="458">
      <c r="A458" s="6" t="s">
        <v>1912</v>
      </c>
      <c r="B458" s="7" t="str">
        <f>vlookup(F458,'TEMP Data'!$M:$P,mod(G458,4)+1)</f>
        <v>Jaims</v>
      </c>
      <c r="C458" s="7" t="str">
        <f>VLOOKUP(A458 ,PersonAccounts!$A:$N,3)</f>
        <v>McCuish</v>
      </c>
      <c r="D458" s="7" t="str">
        <f t="shared" si="1"/>
        <v>Jaims_McCuish@gmail.com</v>
      </c>
      <c r="E458" s="7" t="str">
        <f t="shared" si="2"/>
        <v>Jaims__McCuish@aol.com</v>
      </c>
      <c r="F458" s="12" t="str">
        <f>VLOOKUP(A458 ,PersonAccounts!$A:$N,14)</f>
        <v>James</v>
      </c>
      <c r="G458" s="29">
        <f t="shared" si="3"/>
        <v>6</v>
      </c>
      <c r="H458" s="12" t="str">
        <f>vlookup(A458,PersonAccounts!A:D,4)</f>
        <v>James_McCuish@hotmail.com</v>
      </c>
      <c r="I458" s="12" t="str">
        <f t="shared" si="4"/>
        <v>Jaims_</v>
      </c>
      <c r="J458" s="12" t="str">
        <f t="shared" si="5"/>
        <v>McCuish</v>
      </c>
      <c r="K458" s="12" t="str">
        <f>VLOOKUP(L458,'TEMP Data'!$E:$G,3)&amp;".com"&amp;vlookup($U458,'TEMP Data'!$A:$C,3)</f>
        <v>@gmail.com</v>
      </c>
      <c r="L458" s="29">
        <f t="shared" si="6"/>
        <v>8</v>
      </c>
      <c r="M458" s="29">
        <f t="shared" si="7"/>
        <v>120</v>
      </c>
      <c r="N458" s="12" t="str">
        <f t="shared" si="8"/>
        <v>Jaims__</v>
      </c>
      <c r="O458" s="12" t="str">
        <f t="shared" si="9"/>
        <v>McCuish</v>
      </c>
      <c r="P458" s="12" t="str">
        <f>VLOOKUP(Q458,'TEMP Data'!$E:$G,3)&amp;".com"&amp;vlookup($U458,'TEMP Data'!$A:$C,3)</f>
        <v>@aol.com</v>
      </c>
      <c r="Q458" s="29">
        <f t="shared" si="10"/>
        <v>6</v>
      </c>
      <c r="R458" s="29">
        <f t="shared" si="11"/>
        <v>4</v>
      </c>
      <c r="S458" s="30" t="str">
        <f t="shared" si="12"/>
        <v>Jaims__McCuish@aol.com</v>
      </c>
      <c r="T458" s="12" t="b">
        <f t="shared" si="13"/>
        <v>1</v>
      </c>
      <c r="U458" s="12" t="str">
        <f>vlookup(A458,PersonAccounts!$A:$N,10,false)</f>
        <v>United States</v>
      </c>
    </row>
    <row r="459">
      <c r="A459" s="6" t="s">
        <v>1916</v>
      </c>
      <c r="B459" s="7" t="str">
        <f>vlookup(F459,'TEMP Data'!$M:$P,mod(G459,4)+1)</f>
        <v>Jaymes</v>
      </c>
      <c r="C459" s="7" t="str">
        <f>VLOOKUP(A459 ,PersonAccounts!$A:$N,3)</f>
        <v>Exposito</v>
      </c>
      <c r="D459" s="7" t="str">
        <f t="shared" si="1"/>
        <v>Jaymes_Exposito@hotmail.com.fr</v>
      </c>
      <c r="E459" s="7" t="str">
        <f t="shared" si="2"/>
        <v/>
      </c>
      <c r="F459" s="12" t="str">
        <f>VLOOKUP(A459 ,PersonAccounts!$A:$N,14)</f>
        <v>James</v>
      </c>
      <c r="G459" s="29">
        <f t="shared" si="3"/>
        <v>9</v>
      </c>
      <c r="H459" s="12" t="str">
        <f>vlookup(A459,PersonAccounts!A:D,4)</f>
        <v>JExposito207@gmail.com.fr</v>
      </c>
      <c r="I459" s="12" t="str">
        <f t="shared" si="4"/>
        <v>Jaymes_</v>
      </c>
      <c r="J459" s="12" t="str">
        <f t="shared" si="5"/>
        <v>Exposito</v>
      </c>
      <c r="K459" s="12" t="str">
        <f>VLOOKUP(L459,'TEMP Data'!$E:$G,3)&amp;".com"&amp;vlookup($U459,'TEMP Data'!$A:$C,3)</f>
        <v>@hotmail.com.fr</v>
      </c>
      <c r="L459" s="29">
        <f t="shared" si="6"/>
        <v>10</v>
      </c>
      <c r="M459" s="29">
        <f t="shared" si="7"/>
        <v>245</v>
      </c>
      <c r="N459" s="12" t="str">
        <f t="shared" si="8"/>
        <v>Jaymes__</v>
      </c>
      <c r="O459" s="12" t="str">
        <f t="shared" si="9"/>
        <v>Exposito</v>
      </c>
      <c r="P459" s="12" t="str">
        <f>VLOOKUP(Q459,'TEMP Data'!$E:$G,3)&amp;".com"&amp;vlookup($U459,'TEMP Data'!$A:$C,3)</f>
        <v>@hotmail.com.fr</v>
      </c>
      <c r="Q459" s="29">
        <f t="shared" si="10"/>
        <v>160</v>
      </c>
      <c r="R459" s="29">
        <f t="shared" si="11"/>
        <v>1</v>
      </c>
      <c r="S459" s="30" t="str">
        <f t="shared" si="12"/>
        <v>Jaymes__Exposito@hotmail.com.fr</v>
      </c>
      <c r="T459" s="12" t="b">
        <f t="shared" si="13"/>
        <v>0</v>
      </c>
      <c r="U459" s="12" t="str">
        <f>vlookup(A459,PersonAccounts!$A:$N,10,false)</f>
        <v>France</v>
      </c>
    </row>
    <row r="460">
      <c r="A460" s="6" t="s">
        <v>1918</v>
      </c>
      <c r="B460" s="7" t="str">
        <f>vlookup(F460,'TEMP Data'!$M:$P,mod(G460,4)+1)</f>
        <v>Jaims</v>
      </c>
      <c r="C460" s="7" t="str">
        <f>VLOOKUP(A460 ,PersonAccounts!$A:$N,3)</f>
        <v>Normanvill</v>
      </c>
      <c r="D460" s="7" t="str">
        <f t="shared" si="1"/>
        <v>JNormanvill110@gmail.com</v>
      </c>
      <c r="E460" s="7" t="str">
        <f t="shared" si="2"/>
        <v>J_Normanvill110@hotmail.com</v>
      </c>
      <c r="F460" s="12" t="str">
        <f>VLOOKUP(A460 ,PersonAccounts!$A:$N,14)</f>
        <v>James</v>
      </c>
      <c r="G460" s="29">
        <f t="shared" si="3"/>
        <v>10</v>
      </c>
      <c r="H460" s="12" t="str">
        <f>vlookup(A460,PersonAccounts!A:D,4)</f>
        <v>JNormanvill139@yahoo.com</v>
      </c>
      <c r="I460" s="12" t="str">
        <f t="shared" si="4"/>
        <v>J</v>
      </c>
      <c r="J460" s="12" t="str">
        <f t="shared" si="5"/>
        <v>Normanvill110</v>
      </c>
      <c r="K460" s="12" t="str">
        <f>VLOOKUP(L460,'TEMP Data'!$E:$G,3)&amp;".com"&amp;vlookup($U460,'TEMP Data'!$A:$C,3)</f>
        <v>@gmail.com</v>
      </c>
      <c r="L460" s="29">
        <f t="shared" si="6"/>
        <v>1</v>
      </c>
      <c r="M460" s="29">
        <f t="shared" si="7"/>
        <v>110</v>
      </c>
      <c r="N460" s="12" t="str">
        <f t="shared" si="8"/>
        <v>J_</v>
      </c>
      <c r="O460" s="12" t="str">
        <f t="shared" si="9"/>
        <v>Normanvill110</v>
      </c>
      <c r="P460" s="12" t="str">
        <f>VLOOKUP(Q460,'TEMP Data'!$E:$G,3)&amp;".com"&amp;vlookup($U460,'TEMP Data'!$A:$C,3)</f>
        <v>@hotmail.com</v>
      </c>
      <c r="Q460" s="29">
        <f t="shared" si="10"/>
        <v>70</v>
      </c>
      <c r="R460" s="29">
        <f t="shared" si="11"/>
        <v>0</v>
      </c>
      <c r="S460" s="30" t="str">
        <f t="shared" si="12"/>
        <v>J_Normanvill110@hotmail.com</v>
      </c>
      <c r="T460" s="12" t="b">
        <f t="shared" si="13"/>
        <v>1</v>
      </c>
      <c r="U460" s="12" t="str">
        <f>vlookup(A460,PersonAccounts!$A:$N,10,false)</f>
        <v>United States</v>
      </c>
    </row>
    <row r="461">
      <c r="A461" s="6" t="s">
        <v>1922</v>
      </c>
      <c r="B461" s="7" t="str">
        <f>vlookup(F461,'TEMP Data'!$M:$P,mod(G461,4)+1)</f>
        <v>James</v>
      </c>
      <c r="C461" s="7" t="str">
        <f>VLOOKUP(A461 ,PersonAccounts!$A:$N,3)</f>
        <v>Dunnan</v>
      </c>
      <c r="D461" s="7" t="str">
        <f t="shared" si="1"/>
        <v>JDunnan246@yahoo.com.dk</v>
      </c>
      <c r="E461" s="7" t="str">
        <f t="shared" si="2"/>
        <v>J_Dunnan246@hotmail.com.dk</v>
      </c>
      <c r="F461" s="12" t="str">
        <f>VLOOKUP(A461 ,PersonAccounts!$A:$N,14)</f>
        <v>James</v>
      </c>
      <c r="G461" s="29">
        <f t="shared" si="3"/>
        <v>8</v>
      </c>
      <c r="H461" s="12" t="str">
        <f>vlookup(A461,PersonAccounts!A:D,4)</f>
        <v>James_Dunnan@hotmail.com.dk</v>
      </c>
      <c r="I461" s="12" t="str">
        <f t="shared" si="4"/>
        <v>J</v>
      </c>
      <c r="J461" s="12" t="str">
        <f t="shared" si="5"/>
        <v>Dunnan246</v>
      </c>
      <c r="K461" s="12" t="str">
        <f>VLOOKUP(L461,'TEMP Data'!$E:$G,3)&amp;".com"&amp;vlookup($U461,'TEMP Data'!$A:$C,3)</f>
        <v>@yahoo.com.dk</v>
      </c>
      <c r="L461" s="29">
        <f t="shared" si="6"/>
        <v>3</v>
      </c>
      <c r="M461" s="29">
        <f t="shared" si="7"/>
        <v>246</v>
      </c>
      <c r="N461" s="12" t="str">
        <f t="shared" si="8"/>
        <v>J_</v>
      </c>
      <c r="O461" s="12" t="str">
        <f t="shared" si="9"/>
        <v>Dunnan246</v>
      </c>
      <c r="P461" s="12" t="str">
        <f>VLOOKUP(Q461,'TEMP Data'!$E:$G,3)&amp;".com"&amp;vlookup($U461,'TEMP Data'!$A:$C,3)</f>
        <v>@hotmail.com.dk</v>
      </c>
      <c r="Q461" s="29">
        <f t="shared" si="10"/>
        <v>176</v>
      </c>
      <c r="R461" s="29">
        <f t="shared" si="11"/>
        <v>3</v>
      </c>
      <c r="S461" s="30" t="str">
        <f t="shared" si="12"/>
        <v>J_Dunnan246@hotmail.com.dk</v>
      </c>
      <c r="T461" s="12" t="b">
        <f t="shared" si="13"/>
        <v>1</v>
      </c>
      <c r="U461" s="12" t="str">
        <f>vlookup(A461,PersonAccounts!$A:$N,10,false)</f>
        <v>Denmark</v>
      </c>
    </row>
    <row r="462">
      <c r="A462" s="6" t="s">
        <v>1926</v>
      </c>
      <c r="B462" s="7" t="str">
        <f>vlookup(F462,'TEMP Data'!$M:$P,mod(G462,4)+1)</f>
        <v>Jozef</v>
      </c>
      <c r="C462" s="7" t="str">
        <f>VLOOKUP(A462 ,PersonAccounts!$A:$N,3)</f>
        <v>Pinches</v>
      </c>
      <c r="D462" s="7" t="str">
        <f t="shared" si="1"/>
        <v>JPinches83@apple.com.pt</v>
      </c>
      <c r="E462" s="7" t="str">
        <f t="shared" si="2"/>
        <v>J_Pinches83@hotmail.com.pt</v>
      </c>
      <c r="F462" s="12" t="str">
        <f>VLOOKUP(A462 ,PersonAccounts!$A:$N,14)</f>
        <v>Joseph</v>
      </c>
      <c r="G462" s="29">
        <f t="shared" si="3"/>
        <v>10</v>
      </c>
      <c r="H462" s="12" t="str">
        <f>vlookup(A462,PersonAccounts!A:D,4)</f>
        <v>JPinches138@apple.com.pt</v>
      </c>
      <c r="I462" s="12" t="str">
        <f t="shared" si="4"/>
        <v>J</v>
      </c>
      <c r="J462" s="12" t="str">
        <f t="shared" si="5"/>
        <v>Pinches83</v>
      </c>
      <c r="K462" s="12" t="str">
        <f>VLOOKUP(L462,'TEMP Data'!$E:$G,3)&amp;".com"&amp;vlookup($U462,'TEMP Data'!$A:$C,3)</f>
        <v>@apple.com.pt</v>
      </c>
      <c r="L462" s="29">
        <f t="shared" si="6"/>
        <v>4</v>
      </c>
      <c r="M462" s="29">
        <f t="shared" si="7"/>
        <v>83</v>
      </c>
      <c r="N462" s="12" t="str">
        <f t="shared" si="8"/>
        <v>J_</v>
      </c>
      <c r="O462" s="12" t="str">
        <f t="shared" si="9"/>
        <v>Pinches83</v>
      </c>
      <c r="P462" s="12" t="str">
        <f>VLOOKUP(Q462,'TEMP Data'!$E:$G,3)&amp;".com"&amp;vlookup($U462,'TEMP Data'!$A:$C,3)</f>
        <v>@hotmail.com.pt</v>
      </c>
      <c r="Q462" s="29">
        <f t="shared" si="10"/>
        <v>237</v>
      </c>
      <c r="R462" s="29">
        <f t="shared" si="11"/>
        <v>4</v>
      </c>
      <c r="S462" s="30" t="str">
        <f t="shared" si="12"/>
        <v>J_Pinches83@hotmail.com.pt</v>
      </c>
      <c r="T462" s="12" t="b">
        <f t="shared" si="13"/>
        <v>1</v>
      </c>
      <c r="U462" s="12" t="str">
        <f>vlookup(A462,PersonAccounts!$A:$N,10,false)</f>
        <v>Portugal</v>
      </c>
    </row>
    <row r="463">
      <c r="A463" s="6" t="s">
        <v>1929</v>
      </c>
      <c r="B463" s="7" t="str">
        <f>vlookup(F463,'TEMP Data'!$M:$P,mod(G463,4)+1)</f>
        <v>Jozef</v>
      </c>
      <c r="C463" s="7" t="str">
        <f>VLOOKUP(A463 ,PersonAccounts!$A:$N,3)</f>
        <v>Rosin</v>
      </c>
      <c r="D463" s="7" t="str">
        <f t="shared" si="1"/>
        <v>Jozef_Rosin@hotmail.com.de</v>
      </c>
      <c r="E463" s="7" t="str">
        <f t="shared" si="2"/>
        <v>Joseph_Rosin@gmail.com.de</v>
      </c>
      <c r="F463" s="12" t="str">
        <f>VLOOKUP(A463 ,PersonAccounts!$A:$N,14)</f>
        <v>Joseph</v>
      </c>
      <c r="G463" s="29">
        <f t="shared" si="3"/>
        <v>2</v>
      </c>
      <c r="H463" s="12" t="str">
        <f>vlookup(A463,PersonAccounts!A:D,4)</f>
        <v>Joseph_Rosin@gmail.com.de</v>
      </c>
      <c r="I463" s="12" t="str">
        <f t="shared" si="4"/>
        <v>Jozef_</v>
      </c>
      <c r="J463" s="12" t="str">
        <f t="shared" si="5"/>
        <v>Rosin</v>
      </c>
      <c r="K463" s="12" t="str">
        <f>VLOOKUP(L463,'TEMP Data'!$E:$G,3)&amp;".com"&amp;vlookup($U463,'TEMP Data'!$A:$C,3)</f>
        <v>@hotmail.com.de</v>
      </c>
      <c r="L463" s="29">
        <f t="shared" si="6"/>
        <v>7</v>
      </c>
      <c r="M463" s="29">
        <f t="shared" si="7"/>
        <v>141</v>
      </c>
      <c r="N463" s="12" t="str">
        <f t="shared" si="8"/>
        <v>Jozef__</v>
      </c>
      <c r="O463" s="12" t="str">
        <f t="shared" si="9"/>
        <v>Rosin</v>
      </c>
      <c r="P463" s="12" t="str">
        <f>VLOOKUP(Q463,'TEMP Data'!$E:$G,3)&amp;".com"&amp;vlookup($U463,'TEMP Data'!$A:$C,3)</f>
        <v>@hotmail.com.de</v>
      </c>
      <c r="Q463" s="29">
        <f t="shared" si="10"/>
        <v>139</v>
      </c>
      <c r="R463" s="29">
        <f t="shared" si="11"/>
        <v>1</v>
      </c>
      <c r="S463" s="30" t="str">
        <f t="shared" si="12"/>
        <v>Jozef__Rosin@hotmail.com.de</v>
      </c>
      <c r="T463" s="12" t="b">
        <f t="shared" si="13"/>
        <v>0</v>
      </c>
      <c r="U463" s="12" t="str">
        <f>vlookup(A463,PersonAccounts!$A:$N,10,false)</f>
        <v>Germany</v>
      </c>
    </row>
    <row r="464">
      <c r="A464" s="6" t="s">
        <v>1933</v>
      </c>
      <c r="B464" s="7" t="str">
        <f>vlookup(F464,'TEMP Data'!$M:$P,mod(G464,4)+1)</f>
        <v>Jozef</v>
      </c>
      <c r="C464" s="7" t="str">
        <f>VLOOKUP(A464 ,PersonAccounts!$A:$N,3)</f>
        <v>Norman</v>
      </c>
      <c r="D464" s="7" t="str">
        <f t="shared" si="1"/>
        <v>JNorman239@yahoo.com.mx</v>
      </c>
      <c r="E464" s="7" t="str">
        <f t="shared" si="2"/>
        <v>Joseph.Norman@mail.com.mx</v>
      </c>
      <c r="F464" s="12" t="str">
        <f>VLOOKUP(A464 ,PersonAccounts!$A:$N,14)</f>
        <v>Joseph</v>
      </c>
      <c r="G464" s="29">
        <f t="shared" si="3"/>
        <v>2</v>
      </c>
      <c r="H464" s="12" t="str">
        <f>vlookup(A464,PersonAccounts!A:D,4)</f>
        <v>Joseph.Norman@mail.com.mx</v>
      </c>
      <c r="I464" s="12" t="str">
        <f t="shared" si="4"/>
        <v>J</v>
      </c>
      <c r="J464" s="12" t="str">
        <f t="shared" si="5"/>
        <v>Norman239</v>
      </c>
      <c r="K464" s="12" t="str">
        <f>VLOOKUP(L464,'TEMP Data'!$E:$G,3)&amp;".com"&amp;vlookup($U464,'TEMP Data'!$A:$C,3)</f>
        <v>@yahoo.com.mx</v>
      </c>
      <c r="L464" s="29">
        <f t="shared" si="6"/>
        <v>3</v>
      </c>
      <c r="M464" s="29">
        <f t="shared" si="7"/>
        <v>239</v>
      </c>
      <c r="N464" s="12" t="str">
        <f t="shared" si="8"/>
        <v>J_</v>
      </c>
      <c r="O464" s="12" t="str">
        <f t="shared" si="9"/>
        <v>Norman239</v>
      </c>
      <c r="P464" s="12" t="str">
        <f>VLOOKUP(Q464,'TEMP Data'!$E:$G,3)&amp;".com"&amp;vlookup($U464,'TEMP Data'!$A:$C,3)</f>
        <v>@hotmail.com.mx</v>
      </c>
      <c r="Q464" s="29">
        <f t="shared" si="10"/>
        <v>93</v>
      </c>
      <c r="R464" s="29">
        <f t="shared" si="11"/>
        <v>3</v>
      </c>
      <c r="S464" s="30" t="str">
        <f t="shared" si="12"/>
        <v>J_Norman239@hotmail.com.mx</v>
      </c>
      <c r="T464" s="12" t="b">
        <f t="shared" si="13"/>
        <v>0</v>
      </c>
      <c r="U464" s="12" t="str">
        <f>vlookup(A464,PersonAccounts!$A:$N,10,false)</f>
        <v>Mexico</v>
      </c>
    </row>
    <row r="465">
      <c r="A465" s="6" t="s">
        <v>1937</v>
      </c>
      <c r="B465" s="7" t="str">
        <f>vlookup(F465,'TEMP Data'!$M:$P,mod(G465,4)+1)</f>
        <v>Josef</v>
      </c>
      <c r="C465" s="7" t="str">
        <f>VLOOKUP(A465 ,PersonAccounts!$A:$N,3)</f>
        <v>Tesimon</v>
      </c>
      <c r="D465" s="7" t="str">
        <f t="shared" si="1"/>
        <v>Josef_Tesimon@gmail.com.fr</v>
      </c>
      <c r="E465" s="7" t="str">
        <f t="shared" si="2"/>
        <v>Josef__Tesimon@hotmail.com.fr</v>
      </c>
      <c r="F465" s="12" t="str">
        <f>VLOOKUP(A465 ,PersonAccounts!$A:$N,14)</f>
        <v>Joseph</v>
      </c>
      <c r="G465" s="29">
        <f t="shared" si="3"/>
        <v>9</v>
      </c>
      <c r="H465" s="12" t="str">
        <f>vlookup(A465,PersonAccounts!A:D,4)</f>
        <v>JTesimon219@gmail.com.fr</v>
      </c>
      <c r="I465" s="12" t="str">
        <f t="shared" si="4"/>
        <v>Josef_</v>
      </c>
      <c r="J465" s="12" t="str">
        <f t="shared" si="5"/>
        <v>Tesimon</v>
      </c>
      <c r="K465" s="12" t="str">
        <f>VLOOKUP(L465,'TEMP Data'!$E:$G,3)&amp;".com"&amp;vlookup($U465,'TEMP Data'!$A:$C,3)</f>
        <v>@gmail.com.fr</v>
      </c>
      <c r="L465" s="29">
        <f t="shared" si="6"/>
        <v>8</v>
      </c>
      <c r="M465" s="29">
        <f t="shared" si="7"/>
        <v>201</v>
      </c>
      <c r="N465" s="12" t="str">
        <f t="shared" si="8"/>
        <v>Josef__</v>
      </c>
      <c r="O465" s="12" t="str">
        <f t="shared" si="9"/>
        <v>Tesimon</v>
      </c>
      <c r="P465" s="12" t="str">
        <f>VLOOKUP(Q465,'TEMP Data'!$E:$G,3)&amp;".com"&amp;vlookup($U465,'TEMP Data'!$A:$C,3)</f>
        <v>@hotmail.com.fr</v>
      </c>
      <c r="Q465" s="29">
        <f t="shared" si="10"/>
        <v>212</v>
      </c>
      <c r="R465" s="29">
        <f t="shared" si="11"/>
        <v>3</v>
      </c>
      <c r="S465" s="30" t="str">
        <f t="shared" si="12"/>
        <v>Josef__Tesimon@hotmail.com.fr</v>
      </c>
      <c r="T465" s="12" t="b">
        <f t="shared" si="13"/>
        <v>1</v>
      </c>
      <c r="U465" s="12" t="str">
        <f>vlookup(A465,PersonAccounts!$A:$N,10,false)</f>
        <v>France</v>
      </c>
    </row>
    <row r="466">
      <c r="A466" s="6" t="s">
        <v>1941</v>
      </c>
      <c r="B466" s="7" t="str">
        <f>vlookup(F466,'TEMP Data'!$M:$P,mod(G466,4)+1)</f>
        <v>Kathryn</v>
      </c>
      <c r="C466" s="7" t="str">
        <f>VLOOKUP(A466 ,PersonAccounts!$A:$N,3)</f>
        <v>Burtwistle</v>
      </c>
      <c r="D466" s="7" t="str">
        <f t="shared" si="1"/>
        <v>KBurtwistle71@gmail.com.uk</v>
      </c>
      <c r="E466" s="7" t="str">
        <f t="shared" si="2"/>
        <v>Katherine_Burtwistle@hotmail.com.uk</v>
      </c>
      <c r="F466" s="12" t="str">
        <f>VLOOKUP(A466 ,PersonAccounts!$A:$N,14)</f>
        <v>Katherine</v>
      </c>
      <c r="G466" s="29">
        <f t="shared" si="3"/>
        <v>1</v>
      </c>
      <c r="H466" s="12" t="str">
        <f>vlookup(A466,PersonAccounts!A:D,4)</f>
        <v>Katherine_Burtwistle@hotmail.com.uk</v>
      </c>
      <c r="I466" s="12" t="str">
        <f t="shared" si="4"/>
        <v>K</v>
      </c>
      <c r="J466" s="12" t="str">
        <f t="shared" si="5"/>
        <v>Burtwistle71</v>
      </c>
      <c r="K466" s="12" t="str">
        <f>VLOOKUP(L466,'TEMP Data'!$E:$G,3)&amp;".com"&amp;vlookup($U466,'TEMP Data'!$A:$C,3)</f>
        <v>@gmail.com.uk</v>
      </c>
      <c r="L466" s="29">
        <f t="shared" si="6"/>
        <v>1</v>
      </c>
      <c r="M466" s="29">
        <f t="shared" si="7"/>
        <v>71</v>
      </c>
      <c r="N466" s="12" t="str">
        <f t="shared" si="8"/>
        <v>K_</v>
      </c>
      <c r="O466" s="12" t="str">
        <f t="shared" si="9"/>
        <v>Burtwistle71</v>
      </c>
      <c r="P466" s="12" t="str">
        <f>VLOOKUP(Q466,'TEMP Data'!$E:$G,3)&amp;".com"&amp;vlookup($U466,'TEMP Data'!$A:$C,3)</f>
        <v>@hotmail.com.uk</v>
      </c>
      <c r="Q466" s="29">
        <f t="shared" si="10"/>
        <v>56</v>
      </c>
      <c r="R466" s="29">
        <f t="shared" si="11"/>
        <v>3</v>
      </c>
      <c r="S466" s="30" t="str">
        <f t="shared" si="12"/>
        <v>K_Burtwistle71@hotmail.com.uk</v>
      </c>
      <c r="T466" s="12" t="b">
        <f t="shared" si="13"/>
        <v>0</v>
      </c>
      <c r="U466" s="12" t="str">
        <f>vlookup(A466,PersonAccounts!$A:$N,10,false)</f>
        <v>United Kingdom</v>
      </c>
    </row>
    <row r="467">
      <c r="A467" s="6" t="s">
        <v>1945</v>
      </c>
      <c r="B467" s="7" t="str">
        <f>vlookup(F467,'TEMP Data'!$M:$P,mod(G467,4)+1)</f>
        <v>Kathryn</v>
      </c>
      <c r="C467" s="7" t="str">
        <f>VLOOKUP(A467 ,PersonAccounts!$A:$N,3)</f>
        <v>Emnoney</v>
      </c>
      <c r="D467" s="7" t="str">
        <f t="shared" si="1"/>
        <v>Kathryn_Emnoney@hotmail.com.cz</v>
      </c>
      <c r="E467" s="7" t="str">
        <f t="shared" si="2"/>
        <v>Kathryn__Emnoney@hotmail.com.cz</v>
      </c>
      <c r="F467" s="12" t="str">
        <f>VLOOKUP(A467 ,PersonAccounts!$A:$N,14)</f>
        <v>Katherine</v>
      </c>
      <c r="G467" s="29">
        <f t="shared" si="3"/>
        <v>9</v>
      </c>
      <c r="H467" s="12" t="str">
        <f>vlookup(A467,PersonAccounts!A:D,4)</f>
        <v>KEmnoney79@outlook.com.cz</v>
      </c>
      <c r="I467" s="12" t="str">
        <f t="shared" si="4"/>
        <v>Kathryn_</v>
      </c>
      <c r="J467" s="12" t="str">
        <f t="shared" si="5"/>
        <v>Emnoney</v>
      </c>
      <c r="K467" s="12" t="str">
        <f>VLOOKUP(L467,'TEMP Data'!$E:$G,3)&amp;".com"&amp;vlookup($U467,'TEMP Data'!$A:$C,3)</f>
        <v>@hotmail.com.cz</v>
      </c>
      <c r="L467" s="29">
        <f t="shared" si="6"/>
        <v>7</v>
      </c>
      <c r="M467" s="29">
        <f t="shared" si="7"/>
        <v>11</v>
      </c>
      <c r="N467" s="12" t="str">
        <f t="shared" si="8"/>
        <v>Kathryn__</v>
      </c>
      <c r="O467" s="12" t="str">
        <f t="shared" si="9"/>
        <v>Emnoney</v>
      </c>
      <c r="P467" s="12" t="str">
        <f>VLOOKUP(Q467,'TEMP Data'!$E:$G,3)&amp;".com"&amp;vlookup($U467,'TEMP Data'!$A:$C,3)</f>
        <v>@hotmail.com.cz</v>
      </c>
      <c r="Q467" s="29">
        <f t="shared" si="10"/>
        <v>125</v>
      </c>
      <c r="R467" s="29">
        <f t="shared" si="11"/>
        <v>1</v>
      </c>
      <c r="S467" s="30" t="str">
        <f t="shared" si="12"/>
        <v>Kathryn__Emnoney@hotmail.com.cz</v>
      </c>
      <c r="T467" s="12" t="b">
        <f t="shared" si="13"/>
        <v>1</v>
      </c>
      <c r="U467" s="12" t="str">
        <f>vlookup(A467,PersonAccounts!$A:$N,10,false)</f>
        <v>Czech Republic</v>
      </c>
    </row>
    <row r="468">
      <c r="A468" s="6" t="s">
        <v>1948</v>
      </c>
      <c r="B468" s="7" t="str">
        <f>vlookup(F468,'TEMP Data'!$M:$P,mod(G468,4)+1)</f>
        <v>Catherine</v>
      </c>
      <c r="C468" s="7" t="str">
        <f>VLOOKUP(A468 ,PersonAccounts!$A:$N,3)</f>
        <v>Hembrow</v>
      </c>
      <c r="D468" s="7" t="str">
        <f t="shared" si="1"/>
        <v>CHembrow86@yahoo.com.ru</v>
      </c>
      <c r="E468" s="7" t="str">
        <f t="shared" si="2"/>
        <v/>
      </c>
      <c r="F468" s="12" t="str">
        <f>VLOOKUP(A468 ,PersonAccounts!$A:$N,14)</f>
        <v>Katherine</v>
      </c>
      <c r="G468" s="29">
        <f t="shared" si="3"/>
        <v>10</v>
      </c>
      <c r="H468" s="12" t="str">
        <f>vlookup(A468,PersonAccounts!A:D,4)</f>
        <v>KHembrow220@gmail.com.ru</v>
      </c>
      <c r="I468" s="12" t="str">
        <f t="shared" si="4"/>
        <v>C</v>
      </c>
      <c r="J468" s="12" t="str">
        <f t="shared" si="5"/>
        <v>Hembrow86</v>
      </c>
      <c r="K468" s="12" t="str">
        <f>VLOOKUP(L468,'TEMP Data'!$E:$G,3)&amp;".com"&amp;vlookup($U468,'TEMP Data'!$A:$C,3)</f>
        <v>@yahoo.com.ru</v>
      </c>
      <c r="L468" s="29">
        <f t="shared" si="6"/>
        <v>3</v>
      </c>
      <c r="M468" s="29">
        <f t="shared" si="7"/>
        <v>86</v>
      </c>
      <c r="N468" s="12" t="str">
        <f t="shared" si="8"/>
        <v>C_</v>
      </c>
      <c r="O468" s="12" t="str">
        <f t="shared" si="9"/>
        <v>Hembrow86</v>
      </c>
      <c r="P468" s="12" t="str">
        <f>VLOOKUP(Q468,'TEMP Data'!$E:$G,3)&amp;".com"&amp;vlookup($U468,'TEMP Data'!$A:$C,3)</f>
        <v>@hotmail.com.ru</v>
      </c>
      <c r="Q468" s="29">
        <f t="shared" si="10"/>
        <v>138</v>
      </c>
      <c r="R468" s="29">
        <f t="shared" si="11"/>
        <v>0</v>
      </c>
      <c r="S468" s="30" t="str">
        <f t="shared" si="12"/>
        <v>C_Hembrow86@hotmail.com.ru</v>
      </c>
      <c r="T468" s="12" t="b">
        <f t="shared" si="13"/>
        <v>0</v>
      </c>
      <c r="U468" s="12" t="str">
        <f>vlookup(A468,PersonAccounts!$A:$N,10,false)</f>
        <v>Russia</v>
      </c>
    </row>
    <row r="469">
      <c r="A469" s="6" t="s">
        <v>1950</v>
      </c>
      <c r="B469" s="7" t="str">
        <f>vlookup(F469,'TEMP Data'!$M:$P,mod(G469,4)+1)</f>
        <v>Kathryn</v>
      </c>
      <c r="C469" s="7" t="str">
        <f>VLOOKUP(A469 ,PersonAccounts!$A:$N,3)</f>
        <v>Cholton</v>
      </c>
      <c r="D469" s="7" t="str">
        <f t="shared" si="1"/>
        <v>Kathryn_Cholton@aol.com.tr</v>
      </c>
      <c r="E469" s="7" t="str">
        <f t="shared" si="2"/>
        <v>Kathryn__Cholton@hotmail.com.tr</v>
      </c>
      <c r="F469" s="12" t="str">
        <f>VLOOKUP(A469 ,PersonAccounts!$A:$N,14)</f>
        <v>Katherine</v>
      </c>
      <c r="G469" s="29">
        <f t="shared" si="3"/>
        <v>9</v>
      </c>
      <c r="H469" s="12" t="str">
        <f>vlookup(A469,PersonAccounts!A:D,4)</f>
        <v>Katherine_Cholton@aol.com.tr</v>
      </c>
      <c r="I469" s="12" t="str">
        <f t="shared" si="4"/>
        <v>Kathryn_</v>
      </c>
      <c r="J469" s="12" t="str">
        <f t="shared" si="5"/>
        <v>Cholton</v>
      </c>
      <c r="K469" s="12" t="str">
        <f>VLOOKUP(L469,'TEMP Data'!$E:$G,3)&amp;".com"&amp;vlookup($U469,'TEMP Data'!$A:$C,3)</f>
        <v>@aol.com.tr</v>
      </c>
      <c r="L469" s="29">
        <f t="shared" si="6"/>
        <v>6</v>
      </c>
      <c r="M469" s="29">
        <f t="shared" si="7"/>
        <v>131</v>
      </c>
      <c r="N469" s="12" t="str">
        <f t="shared" si="8"/>
        <v>Kathryn__</v>
      </c>
      <c r="O469" s="12" t="str">
        <f t="shared" si="9"/>
        <v>Cholton</v>
      </c>
      <c r="P469" s="12" t="str">
        <f>VLOOKUP(Q469,'TEMP Data'!$E:$G,3)&amp;".com"&amp;vlookup($U469,'TEMP Data'!$A:$C,3)</f>
        <v>@hotmail.com.tr</v>
      </c>
      <c r="Q469" s="29">
        <f t="shared" si="10"/>
        <v>12</v>
      </c>
      <c r="R469" s="29">
        <f t="shared" si="11"/>
        <v>4</v>
      </c>
      <c r="S469" s="30" t="str">
        <f t="shared" si="12"/>
        <v>Kathryn__Cholton@hotmail.com.tr</v>
      </c>
      <c r="T469" s="12" t="b">
        <f t="shared" si="13"/>
        <v>1</v>
      </c>
      <c r="U469" s="12" t="str">
        <f>vlookup(A469,PersonAccounts!$A:$N,10,false)</f>
        <v>Turkey</v>
      </c>
    </row>
    <row r="470">
      <c r="A470" s="6" t="s">
        <v>1954</v>
      </c>
      <c r="B470" s="7" t="str">
        <f>vlookup(F470,'TEMP Data'!$M:$P,mod(G470,4)+1)</f>
        <v>Lillie</v>
      </c>
      <c r="C470" s="7" t="str">
        <f>VLOOKUP(A470 ,PersonAccounts!$A:$N,3)</f>
        <v>Handyside</v>
      </c>
      <c r="D470" s="7" t="str">
        <f t="shared" si="1"/>
        <v>Lillie_Handyside@yahoo.com</v>
      </c>
      <c r="E470" s="7" t="str">
        <f t="shared" si="2"/>
        <v>Lily_Handyside@aol.com</v>
      </c>
      <c r="F470" s="12" t="str">
        <f>VLOOKUP(A470 ,PersonAccounts!$A:$N,14)</f>
        <v>Lily</v>
      </c>
      <c r="G470" s="29">
        <f t="shared" si="3"/>
        <v>5</v>
      </c>
      <c r="H470" s="12" t="str">
        <f>vlookup(A470,PersonAccounts!A:D,4)</f>
        <v>Lily_Handyside@aol.com</v>
      </c>
      <c r="I470" s="12" t="str">
        <f t="shared" si="4"/>
        <v>Lillie_</v>
      </c>
      <c r="J470" s="12" t="str">
        <f t="shared" si="5"/>
        <v>Handyside</v>
      </c>
      <c r="K470" s="12" t="str">
        <f>VLOOKUP(L470,'TEMP Data'!$E:$G,3)&amp;".com"&amp;vlookup($U470,'TEMP Data'!$A:$C,3)</f>
        <v>@yahoo.com</v>
      </c>
      <c r="L470" s="29">
        <f t="shared" si="6"/>
        <v>9</v>
      </c>
      <c r="M470" s="29">
        <f t="shared" si="7"/>
        <v>123</v>
      </c>
      <c r="N470" s="12" t="str">
        <f t="shared" si="8"/>
        <v>Lillie__</v>
      </c>
      <c r="O470" s="12" t="str">
        <f t="shared" si="9"/>
        <v>Handyside</v>
      </c>
      <c r="P470" s="12" t="str">
        <f>VLOOKUP(Q470,'TEMP Data'!$E:$G,3)&amp;".com"&amp;vlookup($U470,'TEMP Data'!$A:$C,3)</f>
        <v>@hotmail.com</v>
      </c>
      <c r="Q470" s="29">
        <f t="shared" si="10"/>
        <v>113</v>
      </c>
      <c r="R470" s="29">
        <f t="shared" si="11"/>
        <v>4</v>
      </c>
      <c r="S470" s="30" t="str">
        <f t="shared" si="12"/>
        <v>Lillie__Handyside@hotmail.com</v>
      </c>
      <c r="T470" s="12" t="b">
        <f t="shared" si="13"/>
        <v>0</v>
      </c>
      <c r="U470" s="12" t="str">
        <f>vlookup(A470,PersonAccounts!$A:$N,10,false)</f>
        <v>United States</v>
      </c>
    </row>
    <row r="471">
      <c r="A471" s="6" t="s">
        <v>1958</v>
      </c>
      <c r="B471" s="7" t="str">
        <f>vlookup(F471,'TEMP Data'!$M:$P,mod(G471,4)+1)</f>
        <v>Lilly</v>
      </c>
      <c r="C471" s="7" t="str">
        <f>VLOOKUP(A471 ,PersonAccounts!$A:$N,3)</f>
        <v>Duffin</v>
      </c>
      <c r="D471" s="7" t="str">
        <f t="shared" si="1"/>
        <v>LDuffin115@apple.com.pl</v>
      </c>
      <c r="E471" s="7" t="str">
        <f t="shared" si="2"/>
        <v>LDuffin246@yahoo.com.pl</v>
      </c>
      <c r="F471" s="12" t="str">
        <f>VLOOKUP(A471 ,PersonAccounts!$A:$N,14)</f>
        <v>Lily</v>
      </c>
      <c r="G471" s="29">
        <f t="shared" si="3"/>
        <v>3</v>
      </c>
      <c r="H471" s="12" t="str">
        <f>vlookup(A471,PersonAccounts!A:D,4)</f>
        <v>LDuffin246@yahoo.com.pl</v>
      </c>
      <c r="I471" s="12" t="str">
        <f t="shared" si="4"/>
        <v>L</v>
      </c>
      <c r="J471" s="12" t="str">
        <f t="shared" si="5"/>
        <v>Duffin115</v>
      </c>
      <c r="K471" s="12" t="str">
        <f>VLOOKUP(L471,'TEMP Data'!$E:$G,3)&amp;".com"&amp;vlookup($U471,'TEMP Data'!$A:$C,3)</f>
        <v>@apple.com.pl</v>
      </c>
      <c r="L471" s="29">
        <f t="shared" si="6"/>
        <v>4</v>
      </c>
      <c r="M471" s="29">
        <f t="shared" si="7"/>
        <v>115</v>
      </c>
      <c r="N471" s="12" t="str">
        <f t="shared" si="8"/>
        <v>L_</v>
      </c>
      <c r="O471" s="12" t="str">
        <f t="shared" si="9"/>
        <v>Duffin115</v>
      </c>
      <c r="P471" s="12" t="str">
        <f>VLOOKUP(Q471,'TEMP Data'!$E:$G,3)&amp;".com"&amp;vlookup($U471,'TEMP Data'!$A:$C,3)</f>
        <v>@hotmail.com.pl</v>
      </c>
      <c r="Q471" s="29">
        <f t="shared" si="10"/>
        <v>60</v>
      </c>
      <c r="R471" s="29">
        <f t="shared" si="11"/>
        <v>0</v>
      </c>
      <c r="S471" s="30" t="str">
        <f t="shared" si="12"/>
        <v>L_Duffin115@hotmail.com.pl</v>
      </c>
      <c r="T471" s="12" t="b">
        <f t="shared" si="13"/>
        <v>0</v>
      </c>
      <c r="U471" s="12" t="str">
        <f>vlookup(A471,PersonAccounts!$A:$N,10,false)</f>
        <v>Poland</v>
      </c>
    </row>
    <row r="472">
      <c r="A472" s="6" t="s">
        <v>1960</v>
      </c>
      <c r="B472" s="7" t="str">
        <f>vlookup(F472,'TEMP Data'!$M:$P,mod(G472,4)+1)</f>
        <v>Lili</v>
      </c>
      <c r="C472" s="7" t="str">
        <f>VLOOKUP(A472 ,PersonAccounts!$A:$N,3)</f>
        <v>Allewell</v>
      </c>
      <c r="D472" s="7" t="str">
        <f t="shared" si="1"/>
        <v>LAllewell115@outlook.com.es</v>
      </c>
      <c r="E472" s="7" t="str">
        <f t="shared" si="2"/>
        <v>Lily_Allewell@yahoo.com.es</v>
      </c>
      <c r="F472" s="12" t="str">
        <f>VLOOKUP(A472 ,PersonAccounts!$A:$N,14)</f>
        <v>Lily</v>
      </c>
      <c r="G472" s="29">
        <f t="shared" si="3"/>
        <v>10</v>
      </c>
      <c r="H472" s="12" t="str">
        <f>vlookup(A472,PersonAccounts!A:D,4)</f>
        <v>Lily_Allewell@yahoo.com.es</v>
      </c>
      <c r="I472" s="12" t="str">
        <f t="shared" si="4"/>
        <v>L</v>
      </c>
      <c r="J472" s="12" t="str">
        <f t="shared" si="5"/>
        <v>Allewell115</v>
      </c>
      <c r="K472" s="12" t="str">
        <f>VLOOKUP(L472,'TEMP Data'!$E:$G,3)&amp;".com"&amp;vlookup($U472,'TEMP Data'!$A:$C,3)</f>
        <v>@outlook.com.es</v>
      </c>
      <c r="L472" s="29">
        <f t="shared" si="6"/>
        <v>2</v>
      </c>
      <c r="M472" s="29">
        <f t="shared" si="7"/>
        <v>115</v>
      </c>
      <c r="N472" s="12" t="str">
        <f t="shared" si="8"/>
        <v>L_</v>
      </c>
      <c r="O472" s="12" t="str">
        <f t="shared" si="9"/>
        <v>Allewell115</v>
      </c>
      <c r="P472" s="12" t="str">
        <f>VLOOKUP(Q472,'TEMP Data'!$E:$G,3)&amp;".com"&amp;vlookup($U472,'TEMP Data'!$A:$C,3)</f>
        <v>@hotmail.com.es</v>
      </c>
      <c r="Q472" s="29">
        <f t="shared" si="10"/>
        <v>247</v>
      </c>
      <c r="R472" s="29">
        <f t="shared" si="11"/>
        <v>2</v>
      </c>
      <c r="S472" s="30" t="str">
        <f t="shared" si="12"/>
        <v>L_Allewell115@hotmail.com.es</v>
      </c>
      <c r="T472" s="12" t="b">
        <f t="shared" si="13"/>
        <v>0</v>
      </c>
      <c r="U472" s="12" t="str">
        <f>vlookup(A472,PersonAccounts!$A:$N,10,false)</f>
        <v>Spain</v>
      </c>
    </row>
    <row r="473">
      <c r="A473" s="6" t="s">
        <v>1964</v>
      </c>
      <c r="B473" s="7" t="str">
        <f>vlookup(F473,'TEMP Data'!$M:$P,mod(G473,4)+1)</f>
        <v>Lillie</v>
      </c>
      <c r="C473" s="7" t="str">
        <f>VLOOKUP(A473 ,PersonAccounts!$A:$N,3)</f>
        <v>Sargison</v>
      </c>
      <c r="D473" s="7" t="str">
        <f t="shared" si="1"/>
        <v>LSargison245@apple.com.sk</v>
      </c>
      <c r="E473" s="7" t="str">
        <f t="shared" si="2"/>
        <v>L_Sargison245@hotmail.com.sk</v>
      </c>
      <c r="F473" s="12" t="str">
        <f>VLOOKUP(A473 ,PersonAccounts!$A:$N,14)</f>
        <v>Lily</v>
      </c>
      <c r="G473" s="29">
        <f t="shared" si="3"/>
        <v>1</v>
      </c>
      <c r="H473" s="12" t="str">
        <f>vlookup(A473,PersonAccounts!A:D,4)</f>
        <v>Lily.Sargison@mail.com.sk</v>
      </c>
      <c r="I473" s="12" t="str">
        <f t="shared" si="4"/>
        <v>L</v>
      </c>
      <c r="J473" s="12" t="str">
        <f t="shared" si="5"/>
        <v>Sargison245</v>
      </c>
      <c r="K473" s="12" t="str">
        <f>VLOOKUP(L473,'TEMP Data'!$E:$G,3)&amp;".com"&amp;vlookup($U473,'TEMP Data'!$A:$C,3)</f>
        <v>@apple.com.sk</v>
      </c>
      <c r="L473" s="29">
        <f t="shared" si="6"/>
        <v>4</v>
      </c>
      <c r="M473" s="29">
        <f t="shared" si="7"/>
        <v>245</v>
      </c>
      <c r="N473" s="12" t="str">
        <f t="shared" si="8"/>
        <v>L_</v>
      </c>
      <c r="O473" s="12" t="str">
        <f t="shared" si="9"/>
        <v>Sargison245</v>
      </c>
      <c r="P473" s="12" t="str">
        <f>VLOOKUP(Q473,'TEMP Data'!$E:$G,3)&amp;".com"&amp;vlookup($U473,'TEMP Data'!$A:$C,3)</f>
        <v>@hotmail.com.sk</v>
      </c>
      <c r="Q473" s="29">
        <f t="shared" si="10"/>
        <v>116</v>
      </c>
      <c r="R473" s="29">
        <f t="shared" si="11"/>
        <v>1</v>
      </c>
      <c r="S473" s="30" t="str">
        <f t="shared" si="12"/>
        <v>L_Sargison245@hotmail.com.sk</v>
      </c>
      <c r="T473" s="12" t="b">
        <f t="shared" si="13"/>
        <v>1</v>
      </c>
      <c r="U473" s="12" t="str">
        <f>vlookup(A473,PersonAccounts!$A:$N,10,false)</f>
        <v>Slovakia</v>
      </c>
    </row>
    <row r="474">
      <c r="A474" s="6" t="s">
        <v>1966</v>
      </c>
      <c r="B474" s="7" t="str">
        <f>vlookup(F474,'TEMP Data'!$M:$P,mod(G474,4)+1)</f>
        <v>Maddison</v>
      </c>
      <c r="C474" s="7" t="str">
        <f>VLOOKUP(A474 ,PersonAccounts!$A:$N,3)</f>
        <v>Oldman</v>
      </c>
      <c r="D474" s="7" t="str">
        <f t="shared" si="1"/>
        <v>Maddison_Oldman@aol.com.es</v>
      </c>
      <c r="E474" s="7" t="str">
        <f t="shared" si="2"/>
        <v>MOldman130@yahoo.com.es</v>
      </c>
      <c r="F474" s="12" t="str">
        <f>VLOOKUP(A474 ,PersonAccounts!$A:$N,14)</f>
        <v>Madison</v>
      </c>
      <c r="G474" s="29">
        <f t="shared" si="3"/>
        <v>10</v>
      </c>
      <c r="H474" s="12" t="str">
        <f>vlookup(A474,PersonAccounts!A:D,4)</f>
        <v>MOldman130@yahoo.com.es</v>
      </c>
      <c r="I474" s="12" t="str">
        <f t="shared" si="4"/>
        <v>Maddison_</v>
      </c>
      <c r="J474" s="12" t="str">
        <f t="shared" si="5"/>
        <v>Oldman</v>
      </c>
      <c r="K474" s="12" t="str">
        <f>VLOOKUP(L474,'TEMP Data'!$E:$G,3)&amp;".com"&amp;vlookup($U474,'TEMP Data'!$A:$C,3)</f>
        <v>@aol.com.es</v>
      </c>
      <c r="L474" s="29">
        <f t="shared" si="6"/>
        <v>6</v>
      </c>
      <c r="M474" s="29">
        <f t="shared" si="7"/>
        <v>146</v>
      </c>
      <c r="N474" s="12" t="str">
        <f t="shared" si="8"/>
        <v>Maddison__</v>
      </c>
      <c r="O474" s="12" t="str">
        <f t="shared" si="9"/>
        <v>Oldman</v>
      </c>
      <c r="P474" s="12" t="str">
        <f>VLOOKUP(Q474,'TEMP Data'!$E:$G,3)&amp;".com"&amp;vlookup($U474,'TEMP Data'!$A:$C,3)</f>
        <v>@hotmail.com.es</v>
      </c>
      <c r="Q474" s="29">
        <f t="shared" si="10"/>
        <v>33</v>
      </c>
      <c r="R474" s="29">
        <f t="shared" si="11"/>
        <v>2</v>
      </c>
      <c r="S474" s="30" t="str">
        <f t="shared" si="12"/>
        <v>Maddison__Oldman@hotmail.com.es</v>
      </c>
      <c r="T474" s="12" t="b">
        <f t="shared" si="13"/>
        <v>0</v>
      </c>
      <c r="U474" s="12" t="str">
        <f>vlookup(A474,PersonAccounts!$A:$N,10,false)</f>
        <v>Spain</v>
      </c>
    </row>
    <row r="475">
      <c r="A475" s="6" t="s">
        <v>1969</v>
      </c>
      <c r="B475" s="7" t="str">
        <f>vlookup(F475,'TEMP Data'!$M:$P,mod(G475,4)+1)</f>
        <v>Madison</v>
      </c>
      <c r="C475" s="7" t="str">
        <f>VLOOKUP(A475 ,PersonAccounts!$A:$N,3)</f>
        <v>Poles</v>
      </c>
      <c r="D475" s="7" t="str">
        <f t="shared" si="1"/>
        <v>MPoles53@apple.com.uk</v>
      </c>
      <c r="E475" s="7" t="str">
        <f t="shared" si="2"/>
        <v/>
      </c>
      <c r="F475" s="12" t="str">
        <f>VLOOKUP(A475 ,PersonAccounts!$A:$N,14)</f>
        <v>Madison</v>
      </c>
      <c r="G475" s="29">
        <f t="shared" si="3"/>
        <v>8</v>
      </c>
      <c r="H475" s="12" t="str">
        <f>vlookup(A475,PersonAccounts!A:D,4)</f>
        <v>Madison_Poles@hotmail.com.uk</v>
      </c>
      <c r="I475" s="12" t="str">
        <f t="shared" si="4"/>
        <v>M</v>
      </c>
      <c r="J475" s="12" t="str">
        <f t="shared" si="5"/>
        <v>Poles53</v>
      </c>
      <c r="K475" s="12" t="str">
        <f>VLOOKUP(L475,'TEMP Data'!$E:$G,3)&amp;".com"&amp;vlookup($U475,'TEMP Data'!$A:$C,3)</f>
        <v>@apple.com.uk</v>
      </c>
      <c r="L475" s="29">
        <f t="shared" si="6"/>
        <v>4</v>
      </c>
      <c r="M475" s="29">
        <f t="shared" si="7"/>
        <v>53</v>
      </c>
      <c r="N475" s="12" t="str">
        <f t="shared" si="8"/>
        <v>M_</v>
      </c>
      <c r="O475" s="12" t="str">
        <f t="shared" si="9"/>
        <v>Poles53</v>
      </c>
      <c r="P475" s="12" t="str">
        <f>VLOOKUP(Q475,'TEMP Data'!$E:$G,3)&amp;".com"&amp;vlookup($U475,'TEMP Data'!$A:$C,3)</f>
        <v>@hotmail.com.uk</v>
      </c>
      <c r="Q475" s="29">
        <f t="shared" si="10"/>
        <v>12</v>
      </c>
      <c r="R475" s="29">
        <f t="shared" si="11"/>
        <v>4</v>
      </c>
      <c r="S475" s="30" t="str">
        <f t="shared" si="12"/>
        <v>M_Poles53@hotmail.com.uk</v>
      </c>
      <c r="T475" s="12" t="b">
        <f t="shared" si="13"/>
        <v>0</v>
      </c>
      <c r="U475" s="12" t="str">
        <f>vlookup(A475,PersonAccounts!$A:$N,10,false)</f>
        <v>UK</v>
      </c>
    </row>
    <row r="476">
      <c r="A476" s="6" t="s">
        <v>1972</v>
      </c>
      <c r="B476" s="7" t="str">
        <f>vlookup(F476,'TEMP Data'!$M:$P,mod(G476,4)+1)</f>
        <v>Madyson</v>
      </c>
      <c r="C476" s="7" t="str">
        <f>VLOOKUP(A476 ,PersonAccounts!$A:$N,3)</f>
        <v>Elloway</v>
      </c>
      <c r="D476" s="7" t="str">
        <f t="shared" si="1"/>
        <v>MElloway64@apple.com.ua</v>
      </c>
      <c r="E476" s="7" t="str">
        <f t="shared" si="2"/>
        <v>Madison_Elloway@aol.com.ua</v>
      </c>
      <c r="F476" s="12" t="str">
        <f>VLOOKUP(A476 ,PersonAccounts!$A:$N,14)</f>
        <v>Madison</v>
      </c>
      <c r="G476" s="29">
        <f t="shared" si="3"/>
        <v>7</v>
      </c>
      <c r="H476" s="12" t="str">
        <f>vlookup(A476,PersonAccounts!A:D,4)</f>
        <v>Madison_Elloway@aol.com.ua</v>
      </c>
      <c r="I476" s="12" t="str">
        <f t="shared" si="4"/>
        <v>M</v>
      </c>
      <c r="J476" s="12" t="str">
        <f t="shared" si="5"/>
        <v>Elloway64</v>
      </c>
      <c r="K476" s="12" t="str">
        <f>VLOOKUP(L476,'TEMP Data'!$E:$G,3)&amp;".com"&amp;vlookup($U476,'TEMP Data'!$A:$C,3)</f>
        <v>@apple.com.ua</v>
      </c>
      <c r="L476" s="29">
        <f t="shared" si="6"/>
        <v>4</v>
      </c>
      <c r="M476" s="29">
        <f t="shared" si="7"/>
        <v>64</v>
      </c>
      <c r="N476" s="12" t="str">
        <f t="shared" si="8"/>
        <v>M_</v>
      </c>
      <c r="O476" s="12" t="str">
        <f t="shared" si="9"/>
        <v>Elloway64</v>
      </c>
      <c r="P476" s="12" t="str">
        <f>VLOOKUP(Q476,'TEMP Data'!$E:$G,3)&amp;".com"&amp;vlookup($U476,'TEMP Data'!$A:$C,3)</f>
        <v>@hotmail.com.ua</v>
      </c>
      <c r="Q476" s="29">
        <f t="shared" si="10"/>
        <v>12</v>
      </c>
      <c r="R476" s="29">
        <f t="shared" si="11"/>
        <v>4</v>
      </c>
      <c r="S476" s="30" t="str">
        <f t="shared" si="12"/>
        <v>M_Elloway64@hotmail.com.ua</v>
      </c>
      <c r="T476" s="12" t="b">
        <f t="shared" si="13"/>
        <v>0</v>
      </c>
      <c r="U476" s="12" t="str">
        <f>vlookup(A476,PersonAccounts!$A:$N,10,false)</f>
        <v>Ukraine</v>
      </c>
    </row>
    <row r="477">
      <c r="A477" s="6" t="s">
        <v>1976</v>
      </c>
      <c r="B477" s="7" t="str">
        <f>vlookup(F477,'TEMP Data'!$M:$P,mod(G477,4)+1)</f>
        <v>Madisyn</v>
      </c>
      <c r="C477" s="7" t="str">
        <f>VLOOKUP(A477 ,PersonAccounts!$A:$N,3)</f>
        <v>Coggan</v>
      </c>
      <c r="D477" s="7" t="str">
        <f t="shared" si="1"/>
        <v>Madisyn.Coggan@mail.com.es</v>
      </c>
      <c r="E477" s="7" t="str">
        <f t="shared" si="2"/>
        <v/>
      </c>
      <c r="F477" s="12" t="str">
        <f>VLOOKUP(A477 ,PersonAccounts!$A:$N,14)</f>
        <v>Madison</v>
      </c>
      <c r="G477" s="29">
        <f t="shared" si="3"/>
        <v>5</v>
      </c>
      <c r="H477" s="12" t="str">
        <f>vlookup(A477,PersonAccounts!A:D,4)</f>
        <v>MCoggan194@gmail.com.es</v>
      </c>
      <c r="I477" s="12" t="str">
        <f t="shared" si="4"/>
        <v>Madisyn.</v>
      </c>
      <c r="J477" s="12" t="str">
        <f t="shared" si="5"/>
        <v>Coggan</v>
      </c>
      <c r="K477" s="12" t="str">
        <f>VLOOKUP(L477,'TEMP Data'!$E:$G,3)&amp;".com"&amp;vlookup($U477,'TEMP Data'!$A:$C,3)</f>
        <v>@mail.com.es</v>
      </c>
      <c r="L477" s="29">
        <f t="shared" si="6"/>
        <v>5</v>
      </c>
      <c r="M477" s="29">
        <f t="shared" si="7"/>
        <v>43</v>
      </c>
      <c r="N477" s="12" t="str">
        <f t="shared" si="8"/>
        <v>Madisyn._</v>
      </c>
      <c r="O477" s="12" t="str">
        <f t="shared" si="9"/>
        <v>Coggan</v>
      </c>
      <c r="P477" s="12" t="str">
        <f>VLOOKUP(Q477,'TEMP Data'!$E:$G,3)&amp;".com"&amp;vlookup($U477,'TEMP Data'!$A:$C,3)</f>
        <v>@hotmail.com.es</v>
      </c>
      <c r="Q477" s="29">
        <f t="shared" si="10"/>
        <v>129</v>
      </c>
      <c r="R477" s="29">
        <f t="shared" si="11"/>
        <v>0</v>
      </c>
      <c r="S477" s="30" t="str">
        <f t="shared" si="12"/>
        <v>Madisyn._Coggan@hotmail.com.es</v>
      </c>
      <c r="T477" s="12" t="b">
        <f t="shared" si="13"/>
        <v>0</v>
      </c>
      <c r="U477" s="12" t="str">
        <f>vlookup(A477,PersonAccounts!$A:$N,10,false)</f>
        <v>Spain</v>
      </c>
    </row>
    <row r="478">
      <c r="A478" s="6" t="s">
        <v>1979</v>
      </c>
      <c r="B478" s="7" t="str">
        <f>vlookup(F478,'TEMP Data'!$M:$P,mod(G478,4)+1)</f>
        <v>Mateo</v>
      </c>
      <c r="C478" s="7" t="str">
        <f>VLOOKUP(A478 ,PersonAccounts!$A:$N,3)</f>
        <v>Bodega</v>
      </c>
      <c r="D478" s="7" t="str">
        <f t="shared" si="1"/>
        <v>Mateo_Bodega@gmail.com.fr</v>
      </c>
      <c r="E478" s="7" t="str">
        <f t="shared" si="2"/>
        <v>MBodega19@gmail.com.fr</v>
      </c>
      <c r="F478" s="12" t="str">
        <f>VLOOKUP(A478 ,PersonAccounts!$A:$N,14)</f>
        <v>Matthew</v>
      </c>
      <c r="G478" s="29">
        <f t="shared" si="3"/>
        <v>7</v>
      </c>
      <c r="H478" s="12" t="str">
        <f>vlookup(A478,PersonAccounts!A:D,4)</f>
        <v>MBodega19@gmail.com.fr</v>
      </c>
      <c r="I478" s="12" t="str">
        <f t="shared" si="4"/>
        <v>Mateo_</v>
      </c>
      <c r="J478" s="12" t="str">
        <f t="shared" si="5"/>
        <v>Bodega</v>
      </c>
      <c r="K478" s="12" t="str">
        <f>VLOOKUP(L478,'TEMP Data'!$E:$G,3)&amp;".com"&amp;vlookup($U478,'TEMP Data'!$A:$C,3)</f>
        <v>@gmail.com.fr</v>
      </c>
      <c r="L478" s="29">
        <f t="shared" si="6"/>
        <v>8</v>
      </c>
      <c r="M478" s="29">
        <f t="shared" si="7"/>
        <v>108</v>
      </c>
      <c r="N478" s="12" t="str">
        <f t="shared" si="8"/>
        <v>Mateo__</v>
      </c>
      <c r="O478" s="12" t="str">
        <f t="shared" si="9"/>
        <v>Bodega</v>
      </c>
      <c r="P478" s="12" t="str">
        <f>VLOOKUP(Q478,'TEMP Data'!$E:$G,3)&amp;".com"&amp;vlookup($U478,'TEMP Data'!$A:$C,3)</f>
        <v>@hotmail.com.fr</v>
      </c>
      <c r="Q478" s="29">
        <f t="shared" si="10"/>
        <v>184</v>
      </c>
      <c r="R478" s="29">
        <f t="shared" si="11"/>
        <v>4</v>
      </c>
      <c r="S478" s="30" t="str">
        <f t="shared" si="12"/>
        <v>Mateo__Bodega@hotmail.com.fr</v>
      </c>
      <c r="T478" s="12" t="b">
        <f t="shared" si="13"/>
        <v>0</v>
      </c>
      <c r="U478" s="12" t="str">
        <f>vlookup(A478,PersonAccounts!$A:$N,10,false)</f>
        <v>France</v>
      </c>
    </row>
    <row r="479">
      <c r="A479" s="6" t="s">
        <v>1982</v>
      </c>
      <c r="B479" s="7" t="str">
        <f>vlookup(F479,'TEMP Data'!$M:$P,mod(G479,4)+1)</f>
        <v>Matthieu</v>
      </c>
      <c r="C479" s="7" t="str">
        <f>VLOOKUP(A479 ,PersonAccounts!$A:$N,3)</f>
        <v>Picton</v>
      </c>
      <c r="D479" s="7" t="str">
        <f t="shared" si="1"/>
        <v>Matthieu.Picton@mail.com.ch</v>
      </c>
      <c r="E479" s="7" t="str">
        <f t="shared" si="2"/>
        <v>Matthew.Picton@mail.com.ch</v>
      </c>
      <c r="F479" s="12" t="str">
        <f>VLOOKUP(A479 ,PersonAccounts!$A:$N,14)</f>
        <v>Matthew</v>
      </c>
      <c r="G479" s="29">
        <f t="shared" si="3"/>
        <v>10</v>
      </c>
      <c r="H479" s="12" t="str">
        <f>vlookup(A479,PersonAccounts!A:D,4)</f>
        <v>Matthew.Picton@mail.com.ch</v>
      </c>
      <c r="I479" s="12" t="str">
        <f t="shared" si="4"/>
        <v>Matthieu.</v>
      </c>
      <c r="J479" s="12" t="str">
        <f t="shared" si="5"/>
        <v>Picton</v>
      </c>
      <c r="K479" s="12" t="str">
        <f>VLOOKUP(L479,'TEMP Data'!$E:$G,3)&amp;".com"&amp;vlookup($U479,'TEMP Data'!$A:$C,3)</f>
        <v>@mail.com.ch</v>
      </c>
      <c r="L479" s="29">
        <f t="shared" si="6"/>
        <v>5</v>
      </c>
      <c r="M479" s="29">
        <f t="shared" si="7"/>
        <v>157</v>
      </c>
      <c r="N479" s="12" t="str">
        <f t="shared" si="8"/>
        <v>Matthieu._</v>
      </c>
      <c r="O479" s="12" t="str">
        <f t="shared" si="9"/>
        <v>Picton</v>
      </c>
      <c r="P479" s="12" t="str">
        <f>VLOOKUP(Q479,'TEMP Data'!$E:$G,3)&amp;".com"&amp;vlookup($U479,'TEMP Data'!$A:$C,3)</f>
        <v>@hotmail.com.ch</v>
      </c>
      <c r="Q479" s="29">
        <f t="shared" si="10"/>
        <v>13</v>
      </c>
      <c r="R479" s="29">
        <f t="shared" si="11"/>
        <v>0</v>
      </c>
      <c r="S479" s="30" t="str">
        <f t="shared" si="12"/>
        <v>Matthieu._Picton@hotmail.com.ch</v>
      </c>
      <c r="T479" s="12" t="b">
        <f t="shared" si="13"/>
        <v>0</v>
      </c>
      <c r="U479" s="12" t="str">
        <f>vlookup(A479,PersonAccounts!$A:$N,10,false)</f>
        <v>Switzerland</v>
      </c>
    </row>
    <row r="480">
      <c r="A480" s="6" t="s">
        <v>1986</v>
      </c>
      <c r="B480" s="7" t="str">
        <f>vlookup(F480,'TEMP Data'!$M:$P,mod(G480,4)+1)</f>
        <v>Matthew</v>
      </c>
      <c r="C480" s="7" t="str">
        <f>VLOOKUP(A480 ,PersonAccounts!$A:$N,3)</f>
        <v>Askie</v>
      </c>
      <c r="D480" s="7" t="str">
        <f t="shared" si="1"/>
        <v>Matthew_Askie@hotmail.com</v>
      </c>
      <c r="E480" s="7" t="str">
        <f t="shared" si="2"/>
        <v>Matthew__Askie@hotmail.com</v>
      </c>
      <c r="F480" s="12" t="str">
        <f>VLOOKUP(A480 ,PersonAccounts!$A:$N,14)</f>
        <v>Matthew</v>
      </c>
      <c r="G480" s="29">
        <f t="shared" si="3"/>
        <v>8</v>
      </c>
      <c r="H480" s="12" t="str">
        <f>vlookup(A480,PersonAccounts!A:D,4)</f>
        <v>Matthew_Askie@hotmail.com</v>
      </c>
      <c r="I480" s="12" t="str">
        <f t="shared" si="4"/>
        <v>Matthew_</v>
      </c>
      <c r="J480" s="12" t="str">
        <f t="shared" si="5"/>
        <v>Askie</v>
      </c>
      <c r="K480" s="12" t="str">
        <f>VLOOKUP(L480,'TEMP Data'!$E:$G,3)&amp;".com"&amp;vlookup($U480,'TEMP Data'!$A:$C,3)</f>
        <v>@hotmail.com</v>
      </c>
      <c r="L480" s="29">
        <f t="shared" si="6"/>
        <v>10</v>
      </c>
      <c r="M480" s="29">
        <f t="shared" si="7"/>
        <v>159</v>
      </c>
      <c r="N480" s="12" t="str">
        <f t="shared" si="8"/>
        <v>Matthew__</v>
      </c>
      <c r="O480" s="12" t="str">
        <f t="shared" si="9"/>
        <v>Askie</v>
      </c>
      <c r="P480" s="12" t="str">
        <f>VLOOKUP(Q480,'TEMP Data'!$E:$G,3)&amp;".com"&amp;vlookup($U480,'TEMP Data'!$A:$C,3)</f>
        <v>@hotmail.com</v>
      </c>
      <c r="Q480" s="29">
        <f t="shared" si="10"/>
        <v>26</v>
      </c>
      <c r="R480" s="29">
        <f t="shared" si="11"/>
        <v>2</v>
      </c>
      <c r="S480" s="30" t="str">
        <f t="shared" si="12"/>
        <v>Matthew__Askie@hotmail.com</v>
      </c>
      <c r="T480" s="12" t="b">
        <f t="shared" si="13"/>
        <v>1</v>
      </c>
      <c r="U480" s="12" t="str">
        <f>vlookup(A480,PersonAccounts!$A:$N,10,false)</f>
        <v>United States</v>
      </c>
    </row>
    <row r="481">
      <c r="A481" s="6" t="s">
        <v>1989</v>
      </c>
      <c r="B481" s="7" t="str">
        <f>vlookup(F481,'TEMP Data'!$M:$P,mod(G481,4)+1)</f>
        <v>Mathew</v>
      </c>
      <c r="C481" s="7" t="str">
        <f>VLOOKUP(A481 ,PersonAccounts!$A:$N,3)</f>
        <v>Josupeit</v>
      </c>
      <c r="D481" s="7" t="str">
        <f t="shared" si="1"/>
        <v>MJosupeit159@apple.com.de</v>
      </c>
      <c r="E481" s="7" t="str">
        <f t="shared" si="2"/>
        <v/>
      </c>
      <c r="F481" s="12" t="str">
        <f>VLOOKUP(A481 ,PersonAccounts!$A:$N,14)</f>
        <v>Matthew</v>
      </c>
      <c r="G481" s="29">
        <f t="shared" si="3"/>
        <v>1</v>
      </c>
      <c r="H481" s="12" t="str">
        <f>vlookup(A481,PersonAccounts!A:D,4)</f>
        <v>MJosupeit151@yahoo.com.de</v>
      </c>
      <c r="I481" s="12" t="str">
        <f t="shared" si="4"/>
        <v>M</v>
      </c>
      <c r="J481" s="12" t="str">
        <f t="shared" si="5"/>
        <v>Josupeit159</v>
      </c>
      <c r="K481" s="12" t="str">
        <f>VLOOKUP(L481,'TEMP Data'!$E:$G,3)&amp;".com"&amp;vlookup($U481,'TEMP Data'!$A:$C,3)</f>
        <v>@apple.com.de</v>
      </c>
      <c r="L481" s="29">
        <f t="shared" si="6"/>
        <v>4</v>
      </c>
      <c r="M481" s="29">
        <f t="shared" si="7"/>
        <v>159</v>
      </c>
      <c r="N481" s="12" t="str">
        <f t="shared" si="8"/>
        <v>M_</v>
      </c>
      <c r="O481" s="12" t="str">
        <f t="shared" si="9"/>
        <v>Josupeit159</v>
      </c>
      <c r="P481" s="12" t="str">
        <f>VLOOKUP(Q481,'TEMP Data'!$E:$G,3)&amp;".com"&amp;vlookup($U481,'TEMP Data'!$A:$C,3)</f>
        <v>@hotmail.com.de</v>
      </c>
      <c r="Q481" s="29">
        <f t="shared" si="10"/>
        <v>181</v>
      </c>
      <c r="R481" s="29">
        <f t="shared" si="11"/>
        <v>3</v>
      </c>
      <c r="S481" s="30" t="str">
        <f t="shared" si="12"/>
        <v>M_Josupeit159@hotmail.com.de</v>
      </c>
      <c r="T481" s="12" t="b">
        <f t="shared" si="13"/>
        <v>0</v>
      </c>
      <c r="U481" s="12" t="str">
        <f>vlookup(A481,PersonAccounts!$A:$N,10,false)</f>
        <v>Germany</v>
      </c>
    </row>
    <row r="482">
      <c r="A482" s="6" t="s">
        <v>1993</v>
      </c>
      <c r="B482" s="7" t="str">
        <f>vlookup(F482,'TEMP Data'!$M:$P,mod(G482,4)+1)</f>
        <v>Michael</v>
      </c>
      <c r="C482" s="7" t="str">
        <f>VLOOKUP(A482 ,PersonAccounts!$A:$N,3)</f>
        <v>Smithson</v>
      </c>
      <c r="D482" s="7" t="str">
        <f t="shared" si="1"/>
        <v>Michael_Smithson@hotmail.com.fr</v>
      </c>
      <c r="E482" s="7" t="str">
        <f t="shared" si="2"/>
        <v>Michael.Smithson@mail.com.fr</v>
      </c>
      <c r="F482" s="12" t="str">
        <f>VLOOKUP(A482 ,PersonAccounts!$A:$N,14)</f>
        <v>Michael</v>
      </c>
      <c r="G482" s="29">
        <f t="shared" si="3"/>
        <v>8</v>
      </c>
      <c r="H482" s="12" t="str">
        <f>vlookup(A482,PersonAccounts!A:D,4)</f>
        <v>Michael.Smithson@mail.com.fr</v>
      </c>
      <c r="I482" s="12" t="str">
        <f t="shared" si="4"/>
        <v>Michael_</v>
      </c>
      <c r="J482" s="12" t="str">
        <f t="shared" si="5"/>
        <v>Smithson</v>
      </c>
      <c r="K482" s="12" t="str">
        <f>VLOOKUP(L482,'TEMP Data'!$E:$G,3)&amp;".com"&amp;vlookup($U482,'TEMP Data'!$A:$C,3)</f>
        <v>@hotmail.com.fr</v>
      </c>
      <c r="L482" s="29">
        <f t="shared" si="6"/>
        <v>7</v>
      </c>
      <c r="M482" s="29">
        <f t="shared" si="7"/>
        <v>102</v>
      </c>
      <c r="N482" s="12" t="str">
        <f t="shared" si="8"/>
        <v>Michael__</v>
      </c>
      <c r="O482" s="12" t="str">
        <f t="shared" si="9"/>
        <v>Smithson</v>
      </c>
      <c r="P482" s="12" t="str">
        <f>VLOOKUP(Q482,'TEMP Data'!$E:$G,3)&amp;".com"&amp;vlookup($U482,'TEMP Data'!$A:$C,3)</f>
        <v>@hotmail.com.fr</v>
      </c>
      <c r="Q482" s="29">
        <f t="shared" si="10"/>
        <v>208</v>
      </c>
      <c r="R482" s="29">
        <f t="shared" si="11"/>
        <v>2</v>
      </c>
      <c r="S482" s="30" t="str">
        <f t="shared" si="12"/>
        <v>Michael__Smithson@hotmail.com.fr</v>
      </c>
      <c r="T482" s="12" t="b">
        <f t="shared" si="13"/>
        <v>0</v>
      </c>
      <c r="U482" s="12" t="str">
        <f>vlookup(A482,PersonAccounts!$A:$N,10,false)</f>
        <v>France</v>
      </c>
    </row>
    <row r="483">
      <c r="A483" s="6" t="s">
        <v>1997</v>
      </c>
      <c r="B483" s="7" t="str">
        <f>vlookup(F483,'TEMP Data'!$M:$P,mod(G483,4)+1)</f>
        <v>Michael</v>
      </c>
      <c r="C483" s="7" t="str">
        <f>VLOOKUP(A483 ,PersonAccounts!$A:$N,3)</f>
        <v>Rosenbaum</v>
      </c>
      <c r="D483" s="7" t="str">
        <f t="shared" si="1"/>
        <v>MRosenbaum189@yahoo.com.de</v>
      </c>
      <c r="E483" s="7" t="str">
        <f t="shared" si="2"/>
        <v/>
      </c>
      <c r="F483" s="12" t="str">
        <f>VLOOKUP(A483 ,PersonAccounts!$A:$N,14)</f>
        <v>Michael</v>
      </c>
      <c r="G483" s="29">
        <f t="shared" si="3"/>
        <v>8</v>
      </c>
      <c r="H483" s="12" t="str">
        <f>vlookup(A483,PersonAccounts!A:D,4)</f>
        <v>MRosenbaum211@yahoo.com.de</v>
      </c>
      <c r="I483" s="12" t="str">
        <f t="shared" si="4"/>
        <v>M</v>
      </c>
      <c r="J483" s="12" t="str">
        <f t="shared" si="5"/>
        <v>Rosenbaum189</v>
      </c>
      <c r="K483" s="12" t="str">
        <f>VLOOKUP(L483,'TEMP Data'!$E:$G,3)&amp;".com"&amp;vlookup($U483,'TEMP Data'!$A:$C,3)</f>
        <v>@yahoo.com.de</v>
      </c>
      <c r="L483" s="29">
        <f t="shared" si="6"/>
        <v>3</v>
      </c>
      <c r="M483" s="29">
        <f t="shared" si="7"/>
        <v>189</v>
      </c>
      <c r="N483" s="12" t="str">
        <f t="shared" si="8"/>
        <v>M</v>
      </c>
      <c r="O483" s="12" t="str">
        <f t="shared" si="9"/>
        <v>Rosenbaum1893</v>
      </c>
      <c r="P483" s="12" t="str">
        <f>VLOOKUP(Q483,'TEMP Data'!$E:$G,3)&amp;".com"&amp;vlookup($U483,'TEMP Data'!$A:$C,3)</f>
        <v>@outlook.com.de</v>
      </c>
      <c r="Q483" s="29">
        <f t="shared" si="10"/>
        <v>2</v>
      </c>
      <c r="R483" s="29">
        <f t="shared" si="11"/>
        <v>3</v>
      </c>
      <c r="S483" s="30" t="str">
        <f t="shared" si="12"/>
        <v>MRosenbaum1893@outlook.com.de</v>
      </c>
      <c r="T483" s="12" t="b">
        <f t="shared" si="13"/>
        <v>0</v>
      </c>
      <c r="U483" s="12" t="str">
        <f>vlookup(A483,PersonAccounts!$A:$N,10,false)</f>
        <v>Germany</v>
      </c>
    </row>
    <row r="484">
      <c r="A484" s="6" t="s">
        <v>2000</v>
      </c>
      <c r="B484" s="7" t="str">
        <f>vlookup(F484,'TEMP Data'!$M:$P,mod(G484,4)+1)</f>
        <v>Mikel</v>
      </c>
      <c r="C484" s="7" t="str">
        <f>VLOOKUP(A484 ,PersonAccounts!$A:$N,3)</f>
        <v>Borne</v>
      </c>
      <c r="D484" s="7" t="str">
        <f t="shared" si="1"/>
        <v>MBorne48@outlook.com</v>
      </c>
      <c r="E484" s="7" t="str">
        <f t="shared" si="2"/>
        <v>Michael.Borne@mail.com</v>
      </c>
      <c r="F484" s="12" t="str">
        <f>VLOOKUP(A484 ,PersonAccounts!$A:$N,14)</f>
        <v>Michael</v>
      </c>
      <c r="G484" s="29">
        <f t="shared" si="3"/>
        <v>7</v>
      </c>
      <c r="H484" s="12" t="str">
        <f>vlookup(A484,PersonAccounts!A:D,4)</f>
        <v>Michael.Borne@mail.com</v>
      </c>
      <c r="I484" s="12" t="str">
        <f t="shared" si="4"/>
        <v>M</v>
      </c>
      <c r="J484" s="12" t="str">
        <f t="shared" si="5"/>
        <v>Borne48</v>
      </c>
      <c r="K484" s="12" t="str">
        <f>VLOOKUP(L484,'TEMP Data'!$E:$G,3)&amp;".com"&amp;vlookup($U484,'TEMP Data'!$A:$C,3)</f>
        <v>@outlook.com</v>
      </c>
      <c r="L484" s="29">
        <f t="shared" si="6"/>
        <v>2</v>
      </c>
      <c r="M484" s="29">
        <f t="shared" si="7"/>
        <v>48</v>
      </c>
      <c r="N484" s="12" t="str">
        <f t="shared" si="8"/>
        <v>M_</v>
      </c>
      <c r="O484" s="12" t="str">
        <f t="shared" si="9"/>
        <v>Borne48</v>
      </c>
      <c r="P484" s="12" t="str">
        <f>VLOOKUP(Q484,'TEMP Data'!$E:$G,3)&amp;".com"&amp;vlookup($U484,'TEMP Data'!$A:$C,3)</f>
        <v>@hotmail.com</v>
      </c>
      <c r="Q484" s="29">
        <f t="shared" si="10"/>
        <v>95</v>
      </c>
      <c r="R484" s="29">
        <f t="shared" si="11"/>
        <v>2</v>
      </c>
      <c r="S484" s="30" t="str">
        <f t="shared" si="12"/>
        <v>M_Borne48@hotmail.com</v>
      </c>
      <c r="T484" s="12" t="b">
        <f t="shared" si="13"/>
        <v>0</v>
      </c>
      <c r="U484" s="12" t="str">
        <f>vlookup(A484,PersonAccounts!$A:$N,10,false)</f>
        <v>USA</v>
      </c>
    </row>
    <row r="485">
      <c r="A485" s="6" t="s">
        <v>2004</v>
      </c>
      <c r="B485" s="7" t="str">
        <f>vlookup(F485,'TEMP Data'!$M:$P,mod(G485,4)+1)</f>
        <v>Michal</v>
      </c>
      <c r="C485" s="7" t="str">
        <f>VLOOKUP(A485 ,PersonAccounts!$A:$N,3)</f>
        <v>Brownsword</v>
      </c>
      <c r="D485" s="7" t="str">
        <f t="shared" si="1"/>
        <v>MBrownsword42@gmail.com.es</v>
      </c>
      <c r="E485" s="7" t="str">
        <f t="shared" si="2"/>
        <v>M_Brownsword42@hotmail.com.es</v>
      </c>
      <c r="F485" s="12" t="str">
        <f>VLOOKUP(A485 ,PersonAccounts!$A:$N,14)</f>
        <v>Michael</v>
      </c>
      <c r="G485" s="29">
        <f t="shared" si="3"/>
        <v>2</v>
      </c>
      <c r="H485" s="12" t="str">
        <f>vlookup(A485,PersonAccounts!A:D,4)</f>
        <v>Michael.Brownsword@mail.com.es</v>
      </c>
      <c r="I485" s="12" t="str">
        <f t="shared" si="4"/>
        <v>M</v>
      </c>
      <c r="J485" s="12" t="str">
        <f t="shared" si="5"/>
        <v>Brownsword42</v>
      </c>
      <c r="K485" s="12" t="str">
        <f>VLOOKUP(L485,'TEMP Data'!$E:$G,3)&amp;".com"&amp;vlookup($U485,'TEMP Data'!$A:$C,3)</f>
        <v>@gmail.com.es</v>
      </c>
      <c r="L485" s="29">
        <f t="shared" si="6"/>
        <v>1</v>
      </c>
      <c r="M485" s="29">
        <f t="shared" si="7"/>
        <v>42</v>
      </c>
      <c r="N485" s="12" t="str">
        <f t="shared" si="8"/>
        <v>M_</v>
      </c>
      <c r="O485" s="12" t="str">
        <f t="shared" si="9"/>
        <v>Brownsword42</v>
      </c>
      <c r="P485" s="12" t="str">
        <f>VLOOKUP(Q485,'TEMP Data'!$E:$G,3)&amp;".com"&amp;vlookup($U485,'TEMP Data'!$A:$C,3)</f>
        <v>@hotmail.com.es</v>
      </c>
      <c r="Q485" s="29">
        <f t="shared" si="10"/>
        <v>105</v>
      </c>
      <c r="R485" s="29">
        <f t="shared" si="11"/>
        <v>2</v>
      </c>
      <c r="S485" s="30" t="str">
        <f t="shared" si="12"/>
        <v>M_Brownsword42@hotmail.com.es</v>
      </c>
      <c r="T485" s="12" t="b">
        <f t="shared" si="13"/>
        <v>1</v>
      </c>
      <c r="U485" s="12" t="str">
        <f>vlookup(A485,PersonAccounts!$A:$N,10,false)</f>
        <v>Spain</v>
      </c>
    </row>
    <row r="486">
      <c r="A486" s="6" t="s">
        <v>2007</v>
      </c>
      <c r="B486" s="7" t="str">
        <f>vlookup(F486,'TEMP Data'!$M:$P,mod(G486,4)+1)</f>
        <v>Alyvia</v>
      </c>
      <c r="C486" s="7" t="str">
        <f>VLOOKUP(A486 ,PersonAccounts!$A:$N,3)</f>
        <v>Pirri</v>
      </c>
      <c r="D486" s="7" t="str">
        <f t="shared" si="1"/>
        <v>Alyvia_Pirri@hotmail.com.fr</v>
      </c>
      <c r="E486" s="7" t="str">
        <f t="shared" si="2"/>
        <v>Alyvia__Pirri@hotmail.com.fr</v>
      </c>
      <c r="F486" s="12" t="str">
        <f>VLOOKUP(A486 ,PersonAccounts!$A:$N,14)</f>
        <v>Olivia</v>
      </c>
      <c r="G486" s="29">
        <f t="shared" si="3"/>
        <v>7</v>
      </c>
      <c r="H486" s="12" t="str">
        <f>vlookup(A486,PersonAccounts!A:D,4)</f>
        <v>OPirri14@outlook.com.fr</v>
      </c>
      <c r="I486" s="12" t="str">
        <f t="shared" si="4"/>
        <v>Alyvia_</v>
      </c>
      <c r="J486" s="12" t="str">
        <f t="shared" si="5"/>
        <v>Pirri</v>
      </c>
      <c r="K486" s="12" t="str">
        <f>VLOOKUP(L486,'TEMP Data'!$E:$G,3)&amp;".com"&amp;vlookup($U486,'TEMP Data'!$A:$C,3)</f>
        <v>@hotmail.com.fr</v>
      </c>
      <c r="L486" s="29">
        <f t="shared" si="6"/>
        <v>10</v>
      </c>
      <c r="M486" s="29">
        <f t="shared" si="7"/>
        <v>68</v>
      </c>
      <c r="N486" s="12" t="str">
        <f t="shared" si="8"/>
        <v>Alyvia__</v>
      </c>
      <c r="O486" s="12" t="str">
        <f t="shared" si="9"/>
        <v>Pirri</v>
      </c>
      <c r="P486" s="12" t="str">
        <f>VLOOKUP(Q486,'TEMP Data'!$E:$G,3)&amp;".com"&amp;vlookup($U486,'TEMP Data'!$A:$C,3)</f>
        <v>@hotmail.com.fr</v>
      </c>
      <c r="Q486" s="29">
        <f t="shared" si="10"/>
        <v>54</v>
      </c>
      <c r="R486" s="29">
        <f t="shared" si="11"/>
        <v>3</v>
      </c>
      <c r="S486" s="30" t="str">
        <f t="shared" si="12"/>
        <v>Alyvia__Pirri@hotmail.com.fr</v>
      </c>
      <c r="T486" s="12" t="b">
        <f t="shared" si="13"/>
        <v>1</v>
      </c>
      <c r="U486" s="12" t="str">
        <f>vlookup(A486,PersonAccounts!$A:$N,10,false)</f>
        <v>France</v>
      </c>
    </row>
    <row r="487">
      <c r="A487" s="6" t="s">
        <v>2011</v>
      </c>
      <c r="B487" s="7" t="str">
        <f>vlookup(F487,'TEMP Data'!$M:$P,mod(G487,4)+1)</f>
        <v>Olivia</v>
      </c>
      <c r="C487" s="7" t="str">
        <f>VLOOKUP(A487 ,PersonAccounts!$A:$N,3)</f>
        <v>Cadlock</v>
      </c>
      <c r="D487" s="7" t="str">
        <f t="shared" si="1"/>
        <v>OCadlock133@apple.com</v>
      </c>
      <c r="E487" s="7" t="str">
        <f t="shared" si="2"/>
        <v>OCadlock103@yahoo.com</v>
      </c>
      <c r="F487" s="12" t="str">
        <f>VLOOKUP(A487 ,PersonAccounts!$A:$N,14)</f>
        <v>Olivia</v>
      </c>
      <c r="G487" s="29">
        <f t="shared" si="3"/>
        <v>4</v>
      </c>
      <c r="H487" s="12" t="str">
        <f>vlookup(A487,PersonAccounts!A:D,4)</f>
        <v>OCadlock103@yahoo.com</v>
      </c>
      <c r="I487" s="12" t="str">
        <f t="shared" si="4"/>
        <v>O</v>
      </c>
      <c r="J487" s="12" t="str">
        <f t="shared" si="5"/>
        <v>Cadlock133</v>
      </c>
      <c r="K487" s="12" t="str">
        <f>VLOOKUP(L487,'TEMP Data'!$E:$G,3)&amp;".com"&amp;vlookup($U487,'TEMP Data'!$A:$C,3)</f>
        <v>@apple.com</v>
      </c>
      <c r="L487" s="29">
        <f t="shared" si="6"/>
        <v>4</v>
      </c>
      <c r="M487" s="29">
        <f t="shared" si="7"/>
        <v>133</v>
      </c>
      <c r="N487" s="12" t="str">
        <f t="shared" si="8"/>
        <v>O_</v>
      </c>
      <c r="O487" s="12" t="str">
        <f t="shared" si="9"/>
        <v>Cadlock133</v>
      </c>
      <c r="P487" s="12" t="str">
        <f>VLOOKUP(Q487,'TEMP Data'!$E:$G,3)&amp;".com"&amp;vlookup($U487,'TEMP Data'!$A:$C,3)</f>
        <v>@hotmail.com</v>
      </c>
      <c r="Q487" s="29">
        <f t="shared" si="10"/>
        <v>161</v>
      </c>
      <c r="R487" s="29">
        <f t="shared" si="11"/>
        <v>2</v>
      </c>
      <c r="S487" s="30" t="str">
        <f t="shared" si="12"/>
        <v>O_Cadlock133@hotmail.com</v>
      </c>
      <c r="T487" s="12" t="b">
        <f t="shared" si="13"/>
        <v>0</v>
      </c>
      <c r="U487" s="12" t="str">
        <f>vlookup(A487,PersonAccounts!$A:$N,10,false)</f>
        <v>USA</v>
      </c>
    </row>
    <row r="488">
      <c r="A488" s="6" t="s">
        <v>2014</v>
      </c>
      <c r="B488" s="7" t="str">
        <f>vlookup(F488,'TEMP Data'!$M:$P,mod(G488,4)+1)</f>
        <v>Olyvia</v>
      </c>
      <c r="C488" s="7" t="str">
        <f>VLOOKUP(A488 ,PersonAccounts!$A:$N,3)</f>
        <v>Causnett</v>
      </c>
      <c r="D488" s="7" t="str">
        <f t="shared" si="1"/>
        <v>Olyvia_Causnett@gmail.com.uk</v>
      </c>
      <c r="E488" s="7" t="str">
        <f t="shared" si="2"/>
        <v>OCausnett117@gmail.com.uk</v>
      </c>
      <c r="F488" s="12" t="str">
        <f>VLOOKUP(A488 ,PersonAccounts!$A:$N,14)</f>
        <v>Olivia</v>
      </c>
      <c r="G488" s="29">
        <f t="shared" si="3"/>
        <v>5</v>
      </c>
      <c r="H488" s="12" t="str">
        <f>vlookup(A488,PersonAccounts!A:D,4)</f>
        <v>OCausnett117@gmail.com.uk</v>
      </c>
      <c r="I488" s="12" t="str">
        <f t="shared" si="4"/>
        <v>Olyvia_</v>
      </c>
      <c r="J488" s="12" t="str">
        <f t="shared" si="5"/>
        <v>Causnett</v>
      </c>
      <c r="K488" s="12" t="str">
        <f>VLOOKUP(L488,'TEMP Data'!$E:$G,3)&amp;".com"&amp;vlookup($U488,'TEMP Data'!$A:$C,3)</f>
        <v>@gmail.com.uk</v>
      </c>
      <c r="L488" s="29">
        <f t="shared" si="6"/>
        <v>8</v>
      </c>
      <c r="M488" s="29">
        <f t="shared" si="7"/>
        <v>79</v>
      </c>
      <c r="N488" s="12" t="str">
        <f t="shared" si="8"/>
        <v>Olyvia__</v>
      </c>
      <c r="O488" s="12" t="str">
        <f t="shared" si="9"/>
        <v>Causnett</v>
      </c>
      <c r="P488" s="12" t="str">
        <f>VLOOKUP(Q488,'TEMP Data'!$E:$G,3)&amp;".com"&amp;vlookup($U488,'TEMP Data'!$A:$C,3)</f>
        <v>@hotmail.com.uk</v>
      </c>
      <c r="Q488" s="29">
        <f t="shared" si="10"/>
        <v>134</v>
      </c>
      <c r="R488" s="29">
        <f t="shared" si="11"/>
        <v>3</v>
      </c>
      <c r="S488" s="30" t="str">
        <f t="shared" si="12"/>
        <v>Olyvia__Causnett@hotmail.com.uk</v>
      </c>
      <c r="T488" s="12" t="b">
        <f t="shared" si="13"/>
        <v>0</v>
      </c>
      <c r="U488" s="12" t="str">
        <f>vlookup(A488,PersonAccounts!$A:$N,10,false)</f>
        <v>United Kingdom</v>
      </c>
    </row>
    <row r="489">
      <c r="A489" s="6" t="s">
        <v>2017</v>
      </c>
      <c r="B489" s="7" t="str">
        <f>vlookup(F489,'TEMP Data'!$M:$P,mod(G489,4)+1)</f>
        <v>Olyvia</v>
      </c>
      <c r="C489" s="7" t="str">
        <f>VLOOKUP(A489 ,PersonAccounts!$A:$N,3)</f>
        <v>Cruickshank</v>
      </c>
      <c r="D489" s="7" t="str">
        <f t="shared" si="1"/>
        <v>Olyvia.Cruickshank@mail.com.be</v>
      </c>
      <c r="E489" s="7" t="str">
        <f t="shared" si="2"/>
        <v/>
      </c>
      <c r="F489" s="12" t="str">
        <f>VLOOKUP(A489 ,PersonAccounts!$A:$N,14)</f>
        <v>Olivia</v>
      </c>
      <c r="G489" s="29">
        <f t="shared" si="3"/>
        <v>5</v>
      </c>
      <c r="H489" s="12" t="str">
        <f>vlookup(A489,PersonAccounts!A:D,4)</f>
        <v>Olivia_Cruickshank@gmail.com.be</v>
      </c>
      <c r="I489" s="12" t="str">
        <f t="shared" si="4"/>
        <v>Olyvia.</v>
      </c>
      <c r="J489" s="12" t="str">
        <f t="shared" si="5"/>
        <v>Cruickshank</v>
      </c>
      <c r="K489" s="12" t="str">
        <f>VLOOKUP(L489,'TEMP Data'!$E:$G,3)&amp;".com"&amp;vlookup($U489,'TEMP Data'!$A:$C,3)</f>
        <v>@mail.com.be</v>
      </c>
      <c r="L489" s="29">
        <f t="shared" si="6"/>
        <v>5</v>
      </c>
      <c r="M489" s="29">
        <f t="shared" si="7"/>
        <v>115</v>
      </c>
      <c r="N489" s="12" t="str">
        <f t="shared" si="8"/>
        <v>Olyvia._</v>
      </c>
      <c r="O489" s="12" t="str">
        <f t="shared" si="9"/>
        <v>Cruickshank</v>
      </c>
      <c r="P489" s="12" t="str">
        <f>VLOOKUP(Q489,'TEMP Data'!$E:$G,3)&amp;".com"&amp;vlookup($U489,'TEMP Data'!$A:$C,3)</f>
        <v>@hotmail.com.be</v>
      </c>
      <c r="Q489" s="29">
        <f t="shared" si="10"/>
        <v>208</v>
      </c>
      <c r="R489" s="29">
        <f t="shared" si="11"/>
        <v>3</v>
      </c>
      <c r="S489" s="30" t="str">
        <f t="shared" si="12"/>
        <v>Olyvia._Cruickshank@hotmail.com.be</v>
      </c>
      <c r="T489" s="12" t="b">
        <f t="shared" si="13"/>
        <v>0</v>
      </c>
      <c r="U489" s="12" t="str">
        <f>vlookup(A489,PersonAccounts!$A:$N,10,false)</f>
        <v>Belgium</v>
      </c>
    </row>
    <row r="490">
      <c r="A490" s="6" t="s">
        <v>2021</v>
      </c>
      <c r="B490" s="7" t="str">
        <f>vlookup(F490,'TEMP Data'!$M:$P,mod(G490,4)+1)</f>
        <v>Sam</v>
      </c>
      <c r="C490" s="7" t="str">
        <f>VLOOKUP(A490 ,PersonAccounts!$A:$N,3)</f>
        <v>Mendes</v>
      </c>
      <c r="D490" s="7" t="str">
        <f t="shared" si="1"/>
        <v>SMendes167@gmail.com.es</v>
      </c>
      <c r="E490" s="7" t="str">
        <f t="shared" si="2"/>
        <v>S_Mendes167@hotmail.com.es</v>
      </c>
      <c r="F490" s="12" t="str">
        <f>VLOOKUP(A490 ,PersonAccounts!$A:$N,14)</f>
        <v>Samuel</v>
      </c>
      <c r="G490" s="29">
        <f t="shared" si="3"/>
        <v>9</v>
      </c>
      <c r="H490" s="12" t="str">
        <f>vlookup(A490,PersonAccounts!A:D,4)</f>
        <v>SMendes225@yahoo.com.es</v>
      </c>
      <c r="I490" s="12" t="str">
        <f t="shared" si="4"/>
        <v>S</v>
      </c>
      <c r="J490" s="12" t="str">
        <f t="shared" si="5"/>
        <v>Mendes167</v>
      </c>
      <c r="K490" s="12" t="str">
        <f>VLOOKUP(L490,'TEMP Data'!$E:$G,3)&amp;".com"&amp;vlookup($U490,'TEMP Data'!$A:$C,3)</f>
        <v>@gmail.com.es</v>
      </c>
      <c r="L490" s="29">
        <f t="shared" si="6"/>
        <v>1</v>
      </c>
      <c r="M490" s="29">
        <f t="shared" si="7"/>
        <v>167</v>
      </c>
      <c r="N490" s="12" t="str">
        <f t="shared" si="8"/>
        <v>S_</v>
      </c>
      <c r="O490" s="12" t="str">
        <f t="shared" si="9"/>
        <v>Mendes167</v>
      </c>
      <c r="P490" s="12" t="str">
        <f>VLOOKUP(Q490,'TEMP Data'!$E:$G,3)&amp;".com"&amp;vlookup($U490,'TEMP Data'!$A:$C,3)</f>
        <v>@hotmail.com.es</v>
      </c>
      <c r="Q490" s="29">
        <f t="shared" si="10"/>
        <v>241</v>
      </c>
      <c r="R490" s="29">
        <f t="shared" si="11"/>
        <v>3</v>
      </c>
      <c r="S490" s="30" t="str">
        <f t="shared" si="12"/>
        <v>S_Mendes167@hotmail.com.es</v>
      </c>
      <c r="T490" s="12" t="b">
        <f t="shared" si="13"/>
        <v>1</v>
      </c>
      <c r="U490" s="12" t="str">
        <f>vlookup(A490,PersonAccounts!$A:$N,10,false)</f>
        <v>Spain</v>
      </c>
    </row>
    <row r="491">
      <c r="A491" s="6" t="s">
        <v>2025</v>
      </c>
      <c r="B491" s="7" t="str">
        <f>vlookup(F491,'TEMP Data'!$M:$P,mod(G491,4)+1)</f>
        <v>Samuell</v>
      </c>
      <c r="C491" s="7" t="str">
        <f>VLOOKUP(A491 ,PersonAccounts!$A:$N,3)</f>
        <v>Flatt</v>
      </c>
      <c r="D491" s="7" t="str">
        <f t="shared" si="1"/>
        <v>SFlatt191@apple.com.ar</v>
      </c>
      <c r="E491" s="7" t="str">
        <f t="shared" si="2"/>
        <v/>
      </c>
      <c r="F491" s="12" t="str">
        <f>VLOOKUP(A491 ,PersonAccounts!$A:$N,14)</f>
        <v>Samuel</v>
      </c>
      <c r="G491" s="29">
        <f t="shared" si="3"/>
        <v>10</v>
      </c>
      <c r="H491" s="12" t="str">
        <f>vlookup(A491,PersonAccounts!A:D,4)</f>
        <v>SFlatt35@outlook.com.ar</v>
      </c>
      <c r="I491" s="12" t="str">
        <f t="shared" si="4"/>
        <v>S</v>
      </c>
      <c r="J491" s="12" t="str">
        <f t="shared" si="5"/>
        <v>Flatt191</v>
      </c>
      <c r="K491" s="12" t="str">
        <f>VLOOKUP(L491,'TEMP Data'!$E:$G,3)&amp;".com"&amp;vlookup($U491,'TEMP Data'!$A:$C,3)</f>
        <v>@apple.com.ar</v>
      </c>
      <c r="L491" s="29">
        <f t="shared" si="6"/>
        <v>4</v>
      </c>
      <c r="M491" s="29">
        <f t="shared" si="7"/>
        <v>191</v>
      </c>
      <c r="N491" s="12" t="str">
        <f t="shared" si="8"/>
        <v>S_</v>
      </c>
      <c r="O491" s="12" t="str">
        <f t="shared" si="9"/>
        <v>Flatt191</v>
      </c>
      <c r="P491" s="12" t="str">
        <f>VLOOKUP(Q491,'TEMP Data'!$E:$G,3)&amp;".com"&amp;vlookup($U491,'TEMP Data'!$A:$C,3)</f>
        <v>@hotmail.com.ar</v>
      </c>
      <c r="Q491" s="29">
        <f t="shared" si="10"/>
        <v>99</v>
      </c>
      <c r="R491" s="29">
        <f t="shared" si="11"/>
        <v>3</v>
      </c>
      <c r="S491" s="30" t="str">
        <f t="shared" si="12"/>
        <v>S_Flatt191@hotmail.com.ar</v>
      </c>
      <c r="T491" s="12" t="b">
        <f t="shared" si="13"/>
        <v>0</v>
      </c>
      <c r="U491" s="12" t="str">
        <f>vlookup(A491,PersonAccounts!$A:$N,10,false)</f>
        <v>Argentina</v>
      </c>
    </row>
    <row r="492">
      <c r="A492" s="6" t="s">
        <v>2029</v>
      </c>
      <c r="B492" s="7" t="str">
        <f>vlookup(F492,'TEMP Data'!$M:$P,mod(G492,4)+1)</f>
        <v>Samuel</v>
      </c>
      <c r="C492" s="7" t="str">
        <f>VLOOKUP(A492 ,PersonAccounts!$A:$N,3)</f>
        <v>Rigeby</v>
      </c>
      <c r="D492" s="7" t="str">
        <f t="shared" si="1"/>
        <v>Samuel_Rigeby@gmail.com</v>
      </c>
      <c r="E492" s="7" t="str">
        <f t="shared" si="2"/>
        <v/>
      </c>
      <c r="F492" s="12" t="str">
        <f>VLOOKUP(A492 ,PersonAccounts!$A:$N,14)</f>
        <v>Samuel</v>
      </c>
      <c r="G492" s="29">
        <f t="shared" si="3"/>
        <v>8</v>
      </c>
      <c r="H492" s="12" t="str">
        <f>vlookup(A492,PersonAccounts!A:D,4)</f>
        <v>Samuel_Rigeby@aol.com</v>
      </c>
      <c r="I492" s="12" t="str">
        <f t="shared" si="4"/>
        <v>Samuel_</v>
      </c>
      <c r="J492" s="12" t="str">
        <f t="shared" si="5"/>
        <v>Rigeby</v>
      </c>
      <c r="K492" s="12" t="str">
        <f>VLOOKUP(L492,'TEMP Data'!$E:$G,3)&amp;".com"&amp;vlookup($U492,'TEMP Data'!$A:$C,3)</f>
        <v>@gmail.com</v>
      </c>
      <c r="L492" s="29">
        <f t="shared" si="6"/>
        <v>8</v>
      </c>
      <c r="M492" s="29">
        <f t="shared" si="7"/>
        <v>46</v>
      </c>
      <c r="N492" s="12" t="str">
        <f t="shared" si="8"/>
        <v>Samuel__</v>
      </c>
      <c r="O492" s="12" t="str">
        <f t="shared" si="9"/>
        <v>Rigeby</v>
      </c>
      <c r="P492" s="12" t="str">
        <f>VLOOKUP(Q492,'TEMP Data'!$E:$G,3)&amp;".com"&amp;vlookup($U492,'TEMP Data'!$A:$C,3)</f>
        <v>@hotmail.com</v>
      </c>
      <c r="Q492" s="29">
        <f t="shared" si="10"/>
        <v>81</v>
      </c>
      <c r="R492" s="29">
        <f t="shared" si="11"/>
        <v>4</v>
      </c>
      <c r="S492" s="30" t="str">
        <f t="shared" si="12"/>
        <v>Samuel__Rigeby@hotmail.com</v>
      </c>
      <c r="T492" s="12" t="b">
        <f t="shared" si="13"/>
        <v>0</v>
      </c>
      <c r="U492" s="12" t="str">
        <f>vlookup(A492,PersonAccounts!$A:$N,10,false)</f>
        <v>United States</v>
      </c>
    </row>
    <row r="493">
      <c r="A493" s="6" t="s">
        <v>2033</v>
      </c>
      <c r="B493" s="7" t="str">
        <f>vlookup(F493,'TEMP Data'!$M:$P,mod(G493,4)+1)</f>
        <v>Samuell</v>
      </c>
      <c r="C493" s="7" t="str">
        <f>VLOOKUP(A493 ,PersonAccounts!$A:$N,3)</f>
        <v>Dethloff</v>
      </c>
      <c r="D493" s="7" t="str">
        <f t="shared" si="1"/>
        <v>Samuell_Dethloff@yahoo.com</v>
      </c>
      <c r="E493" s="7" t="str">
        <f t="shared" si="2"/>
        <v>Samuel_Dethloff@aol.com</v>
      </c>
      <c r="F493" s="12" t="str">
        <f>VLOOKUP(A493 ,PersonAccounts!$A:$N,14)</f>
        <v>Samuel</v>
      </c>
      <c r="G493" s="29">
        <f t="shared" si="3"/>
        <v>10</v>
      </c>
      <c r="H493" s="12" t="str">
        <f>vlookup(A493,PersonAccounts!A:D,4)</f>
        <v>Samuel_Dethloff@aol.com</v>
      </c>
      <c r="I493" s="12" t="str">
        <f t="shared" si="4"/>
        <v>Samuell_</v>
      </c>
      <c r="J493" s="12" t="str">
        <f t="shared" si="5"/>
        <v>Dethloff</v>
      </c>
      <c r="K493" s="12" t="str">
        <f>VLOOKUP(L493,'TEMP Data'!$E:$G,3)&amp;".com"&amp;vlookup($U493,'TEMP Data'!$A:$C,3)</f>
        <v>@yahoo.com</v>
      </c>
      <c r="L493" s="29">
        <f t="shared" si="6"/>
        <v>9</v>
      </c>
      <c r="M493" s="29">
        <f t="shared" si="7"/>
        <v>246</v>
      </c>
      <c r="N493" s="12" t="str">
        <f t="shared" si="8"/>
        <v>Samuell__</v>
      </c>
      <c r="O493" s="12" t="str">
        <f t="shared" si="9"/>
        <v>Dethloff</v>
      </c>
      <c r="P493" s="12" t="str">
        <f>VLOOKUP(Q493,'TEMP Data'!$E:$G,3)&amp;".com"&amp;vlookup($U493,'TEMP Data'!$A:$C,3)</f>
        <v>@hotmail.com</v>
      </c>
      <c r="Q493" s="29">
        <f t="shared" si="10"/>
        <v>207</v>
      </c>
      <c r="R493" s="29">
        <f t="shared" si="11"/>
        <v>2</v>
      </c>
      <c r="S493" s="30" t="str">
        <f t="shared" si="12"/>
        <v>Samuell__Dethloff@hotmail.com</v>
      </c>
      <c r="T493" s="12" t="b">
        <f t="shared" si="13"/>
        <v>0</v>
      </c>
      <c r="U493" s="12" t="str">
        <f>vlookup(A493,PersonAccounts!$A:$N,10,false)</f>
        <v>United States</v>
      </c>
    </row>
    <row r="494">
      <c r="A494" s="6" t="s">
        <v>2037</v>
      </c>
      <c r="B494" s="7" t="str">
        <f>vlookup(F494,'TEMP Data'!$M:$P,mod(G494,4)+1)</f>
        <v>Soffia</v>
      </c>
      <c r="C494" s="7" t="str">
        <f>VLOOKUP(A494 ,PersonAccounts!$A:$N,3)</f>
        <v>Burg</v>
      </c>
      <c r="D494" s="7" t="str">
        <f t="shared" si="1"/>
        <v>Soffia_Burg@hotmail.com</v>
      </c>
      <c r="E494" s="7" t="str">
        <f t="shared" si="2"/>
        <v>SBurg207@gmail.com</v>
      </c>
      <c r="F494" s="12" t="str">
        <f>VLOOKUP(A494 ,PersonAccounts!$A:$N,14)</f>
        <v>Sophia</v>
      </c>
      <c r="G494" s="29">
        <f t="shared" si="3"/>
        <v>2</v>
      </c>
      <c r="H494" s="12" t="str">
        <f>vlookup(A494,PersonAccounts!A:D,4)</f>
        <v>SBurg207@gmail.com</v>
      </c>
      <c r="I494" s="12" t="str">
        <f t="shared" si="4"/>
        <v>Soffia_</v>
      </c>
      <c r="J494" s="12" t="str">
        <f t="shared" si="5"/>
        <v>Burg</v>
      </c>
      <c r="K494" s="12" t="str">
        <f>VLOOKUP(L494,'TEMP Data'!$E:$G,3)&amp;".com"&amp;vlookup($U494,'TEMP Data'!$A:$C,3)</f>
        <v>@hotmail.com</v>
      </c>
      <c r="L494" s="29">
        <f t="shared" si="6"/>
        <v>7</v>
      </c>
      <c r="M494" s="29">
        <f t="shared" si="7"/>
        <v>224</v>
      </c>
      <c r="N494" s="12" t="str">
        <f t="shared" si="8"/>
        <v>Soffia__</v>
      </c>
      <c r="O494" s="12" t="str">
        <f t="shared" si="9"/>
        <v>Burg</v>
      </c>
      <c r="P494" s="12" t="str">
        <f>VLOOKUP(Q494,'TEMP Data'!$E:$G,3)&amp;".com"&amp;vlookup($U494,'TEMP Data'!$A:$C,3)</f>
        <v>@hotmail.com</v>
      </c>
      <c r="Q494" s="29">
        <f t="shared" si="10"/>
        <v>230</v>
      </c>
      <c r="R494" s="29">
        <f t="shared" si="11"/>
        <v>4</v>
      </c>
      <c r="S494" s="30" t="str">
        <f t="shared" si="12"/>
        <v>Soffia__Burg@hotmail.com</v>
      </c>
      <c r="T494" s="12" t="b">
        <f t="shared" si="13"/>
        <v>0</v>
      </c>
      <c r="U494" s="12" t="str">
        <f>vlookup(A494,PersonAccounts!$A:$N,10,false)</f>
        <v>United States</v>
      </c>
    </row>
    <row r="495">
      <c r="A495" s="6" t="s">
        <v>2040</v>
      </c>
      <c r="B495" s="7" t="str">
        <f>vlookup(F495,'TEMP Data'!$M:$P,mod(G495,4)+1)</f>
        <v>Soffia</v>
      </c>
      <c r="C495" s="7" t="str">
        <f>VLOOKUP(A495 ,PersonAccounts!$A:$N,3)</f>
        <v>Gee</v>
      </c>
      <c r="D495" s="7" t="str">
        <f t="shared" si="1"/>
        <v>SGee192@yahoo.com</v>
      </c>
      <c r="E495" s="7" t="str">
        <f t="shared" si="2"/>
        <v>SGee165@yahoo.com</v>
      </c>
      <c r="F495" s="12" t="str">
        <f>VLOOKUP(A495 ,PersonAccounts!$A:$N,14)</f>
        <v>Sophia</v>
      </c>
      <c r="G495" s="29">
        <f t="shared" si="3"/>
        <v>10</v>
      </c>
      <c r="H495" s="12" t="str">
        <f>vlookup(A495,PersonAccounts!A:D,4)</f>
        <v>SGee165@yahoo.com</v>
      </c>
      <c r="I495" s="12" t="str">
        <f t="shared" si="4"/>
        <v>S</v>
      </c>
      <c r="J495" s="12" t="str">
        <f t="shared" si="5"/>
        <v>Gee192</v>
      </c>
      <c r="K495" s="12" t="str">
        <f>VLOOKUP(L495,'TEMP Data'!$E:$G,3)&amp;".com"&amp;vlookup($U495,'TEMP Data'!$A:$C,3)</f>
        <v>@yahoo.com</v>
      </c>
      <c r="L495" s="29">
        <f t="shared" si="6"/>
        <v>3</v>
      </c>
      <c r="M495" s="29">
        <f t="shared" si="7"/>
        <v>192</v>
      </c>
      <c r="N495" s="12" t="str">
        <f t="shared" si="8"/>
        <v>S_</v>
      </c>
      <c r="O495" s="12" t="str">
        <f t="shared" si="9"/>
        <v>Gee192</v>
      </c>
      <c r="P495" s="12" t="str">
        <f>VLOOKUP(Q495,'TEMP Data'!$E:$G,3)&amp;".com"&amp;vlookup($U495,'TEMP Data'!$A:$C,3)</f>
        <v>@hotmail.com</v>
      </c>
      <c r="Q495" s="29">
        <f t="shared" si="10"/>
        <v>201</v>
      </c>
      <c r="R495" s="29">
        <f t="shared" si="11"/>
        <v>3</v>
      </c>
      <c r="S495" s="30" t="str">
        <f t="shared" si="12"/>
        <v>S_Gee192@hotmail.com</v>
      </c>
      <c r="T495" s="12" t="b">
        <f t="shared" si="13"/>
        <v>0</v>
      </c>
      <c r="U495" s="12" t="str">
        <f>vlookup(A495,PersonAccounts!$A:$N,10,false)</f>
        <v>United States</v>
      </c>
    </row>
    <row r="496">
      <c r="A496" s="6" t="s">
        <v>2042</v>
      </c>
      <c r="B496" s="7" t="str">
        <f>vlookup(F496,'TEMP Data'!$M:$P,mod(G496,4)+1)</f>
        <v>Sofia</v>
      </c>
      <c r="C496" s="7" t="str">
        <f>VLOOKUP(A496 ,PersonAccounts!$A:$N,3)</f>
        <v>McMakin</v>
      </c>
      <c r="D496" s="7" t="str">
        <f t="shared" si="1"/>
        <v>Sofia_McMakin@hotmail.com.ca</v>
      </c>
      <c r="E496" s="7" t="str">
        <f t="shared" si="2"/>
        <v>SMcMakin245@yahoo.com.ca</v>
      </c>
      <c r="F496" s="12" t="str">
        <f>VLOOKUP(A496 ,PersonAccounts!$A:$N,14)</f>
        <v>Sophia</v>
      </c>
      <c r="G496" s="29">
        <f t="shared" si="3"/>
        <v>1</v>
      </c>
      <c r="H496" s="12" t="str">
        <f>vlookup(A496,PersonAccounts!A:D,4)</f>
        <v>SMcMakin245@yahoo.com.ca</v>
      </c>
      <c r="I496" s="12" t="str">
        <f t="shared" si="4"/>
        <v>Sofia_</v>
      </c>
      <c r="J496" s="12" t="str">
        <f t="shared" si="5"/>
        <v>McMakin</v>
      </c>
      <c r="K496" s="12" t="str">
        <f>VLOOKUP(L496,'TEMP Data'!$E:$G,3)&amp;".com"&amp;vlookup($U496,'TEMP Data'!$A:$C,3)</f>
        <v>@hotmail.com.ca</v>
      </c>
      <c r="L496" s="29">
        <f t="shared" si="6"/>
        <v>10</v>
      </c>
      <c r="M496" s="29">
        <f t="shared" si="7"/>
        <v>104</v>
      </c>
      <c r="N496" s="12" t="str">
        <f t="shared" si="8"/>
        <v>Sofia__</v>
      </c>
      <c r="O496" s="12" t="str">
        <f t="shared" si="9"/>
        <v>McMakin</v>
      </c>
      <c r="P496" s="12" t="str">
        <f>VLOOKUP(Q496,'TEMP Data'!$E:$G,3)&amp;".com"&amp;vlookup($U496,'TEMP Data'!$A:$C,3)</f>
        <v>@hotmail.com.ca</v>
      </c>
      <c r="Q496" s="29">
        <f t="shared" si="10"/>
        <v>105</v>
      </c>
      <c r="R496" s="29">
        <f t="shared" si="11"/>
        <v>3</v>
      </c>
      <c r="S496" s="30" t="str">
        <f t="shared" si="12"/>
        <v>Sofia__McMakin@hotmail.com.ca</v>
      </c>
      <c r="T496" s="12" t="b">
        <f t="shared" si="13"/>
        <v>0</v>
      </c>
      <c r="U496" s="12" t="str">
        <f>vlookup(A496,PersonAccounts!$A:$N,10,false)</f>
        <v>Canada</v>
      </c>
    </row>
    <row r="497">
      <c r="A497" s="6" t="s">
        <v>2046</v>
      </c>
      <c r="B497" s="7" t="str">
        <f>vlookup(F497,'TEMP Data'!$M:$P,mod(G497,4)+1)</f>
        <v>Sophia</v>
      </c>
      <c r="C497" s="7" t="str">
        <f>VLOOKUP(A497 ,PersonAccounts!$A:$N,3)</f>
        <v>Bolmann</v>
      </c>
      <c r="D497" s="7" t="str">
        <f t="shared" si="1"/>
        <v>Sophia_Bolmann@gmail.com.es</v>
      </c>
      <c r="E497" s="7" t="str">
        <f t="shared" si="2"/>
        <v>Sophia__Bolmann@hotmail.com.es</v>
      </c>
      <c r="F497" s="12" t="str">
        <f>VLOOKUP(A497 ,PersonAccounts!$A:$N,14)</f>
        <v>Sophia</v>
      </c>
      <c r="G497" s="29">
        <f t="shared" si="3"/>
        <v>4</v>
      </c>
      <c r="H497" s="12" t="str">
        <f>vlookup(A497,PersonAccounts!A:D,4)</f>
        <v>SBolmann226@yahoo.com.es</v>
      </c>
      <c r="I497" s="12" t="str">
        <f t="shared" si="4"/>
        <v>Sophia_</v>
      </c>
      <c r="J497" s="12" t="str">
        <f t="shared" si="5"/>
        <v>Bolmann</v>
      </c>
      <c r="K497" s="12" t="str">
        <f>VLOOKUP(L497,'TEMP Data'!$E:$G,3)&amp;".com"&amp;vlookup($U497,'TEMP Data'!$A:$C,3)</f>
        <v>@gmail.com.es</v>
      </c>
      <c r="L497" s="29">
        <f t="shared" si="6"/>
        <v>8</v>
      </c>
      <c r="M497" s="29">
        <f t="shared" si="7"/>
        <v>143</v>
      </c>
      <c r="N497" s="12" t="str">
        <f t="shared" si="8"/>
        <v>Sophia__</v>
      </c>
      <c r="O497" s="12" t="str">
        <f t="shared" si="9"/>
        <v>Bolmann</v>
      </c>
      <c r="P497" s="12" t="str">
        <f>VLOOKUP(Q497,'TEMP Data'!$E:$G,3)&amp;".com"&amp;vlookup($U497,'TEMP Data'!$A:$C,3)</f>
        <v>@hotmail.com.es</v>
      </c>
      <c r="Q497" s="29">
        <f t="shared" si="10"/>
        <v>53</v>
      </c>
      <c r="R497" s="29">
        <f t="shared" si="11"/>
        <v>3</v>
      </c>
      <c r="S497" s="30" t="str">
        <f t="shared" si="12"/>
        <v>Sophia__Bolmann@hotmail.com.es</v>
      </c>
      <c r="T497" s="12" t="b">
        <f t="shared" si="13"/>
        <v>1</v>
      </c>
      <c r="U497" s="12" t="str">
        <f>vlookup(A497,PersonAccounts!$A:$N,10,false)</f>
        <v>Spain</v>
      </c>
    </row>
    <row r="498">
      <c r="A498" s="6" t="s">
        <v>2050</v>
      </c>
      <c r="B498" s="7" t="str">
        <f>vlookup(F498,'TEMP Data'!$M:$P,mod(G498,4)+1)</f>
        <v>William</v>
      </c>
      <c r="C498" s="7" t="str">
        <f>VLOOKUP(A498 ,PersonAccounts!$A:$N,3)</f>
        <v>Pavel</v>
      </c>
      <c r="D498" s="7" t="str">
        <f t="shared" si="1"/>
        <v>William_Pavel@yahoo.com</v>
      </c>
      <c r="E498" s="7" t="str">
        <f t="shared" si="2"/>
        <v>William_Pavel@gmail.com</v>
      </c>
      <c r="F498" s="12" t="str">
        <f>VLOOKUP(A498 ,PersonAccounts!$A:$N,14)</f>
        <v>William</v>
      </c>
      <c r="G498" s="29">
        <f t="shared" si="3"/>
        <v>8</v>
      </c>
      <c r="H498" s="12" t="str">
        <f>vlookup(A498,PersonAccounts!A:D,4)</f>
        <v>William_Pavel@gmail.com</v>
      </c>
      <c r="I498" s="12" t="str">
        <f t="shared" si="4"/>
        <v>William_</v>
      </c>
      <c r="J498" s="12" t="str">
        <f t="shared" si="5"/>
        <v>Pavel</v>
      </c>
      <c r="K498" s="12" t="str">
        <f>VLOOKUP(L498,'TEMP Data'!$E:$G,3)&amp;".com"&amp;vlookup($U498,'TEMP Data'!$A:$C,3)</f>
        <v>@yahoo.com</v>
      </c>
      <c r="L498" s="29">
        <f t="shared" si="6"/>
        <v>9</v>
      </c>
      <c r="M498" s="29">
        <f t="shared" si="7"/>
        <v>179</v>
      </c>
      <c r="N498" s="12" t="str">
        <f t="shared" si="8"/>
        <v>William__</v>
      </c>
      <c r="O498" s="12" t="str">
        <f t="shared" si="9"/>
        <v>Pavel</v>
      </c>
      <c r="P498" s="12" t="str">
        <f>VLOOKUP(Q498,'TEMP Data'!$E:$G,3)&amp;".com"&amp;vlookup($U498,'TEMP Data'!$A:$C,3)</f>
        <v>@hotmail.com</v>
      </c>
      <c r="Q498" s="29">
        <f t="shared" si="10"/>
        <v>98</v>
      </c>
      <c r="R498" s="29">
        <f t="shared" si="11"/>
        <v>3</v>
      </c>
      <c r="S498" s="30" t="str">
        <f t="shared" si="12"/>
        <v>William__Pavel@hotmail.com</v>
      </c>
      <c r="T498" s="12" t="b">
        <f t="shared" si="13"/>
        <v>0</v>
      </c>
      <c r="U498" s="12" t="str">
        <f>vlookup(A498,PersonAccounts!$A:$N,10,false)</f>
        <v>United States</v>
      </c>
    </row>
    <row r="499">
      <c r="A499" s="6" t="s">
        <v>2054</v>
      </c>
      <c r="B499" s="7" t="str">
        <f>vlookup(F499,'TEMP Data'!$M:$P,mod(G499,4)+1)</f>
        <v>Will</v>
      </c>
      <c r="C499" s="7" t="str">
        <f>VLOOKUP(A499 ,PersonAccounts!$A:$N,3)</f>
        <v>Sircomb</v>
      </c>
      <c r="D499" s="7" t="str">
        <f t="shared" si="1"/>
        <v>Will_Sircomb@aol.com</v>
      </c>
      <c r="E499" s="7" t="str">
        <f t="shared" si="2"/>
        <v>William_Sircomb@hotmail.com</v>
      </c>
      <c r="F499" s="12" t="str">
        <f>VLOOKUP(A499 ,PersonAccounts!$A:$N,14)</f>
        <v>William</v>
      </c>
      <c r="G499" s="29">
        <f t="shared" si="3"/>
        <v>9</v>
      </c>
      <c r="H499" s="12" t="str">
        <f>vlookup(A499,PersonAccounts!A:D,4)</f>
        <v>William_Sircomb@hotmail.com</v>
      </c>
      <c r="I499" s="12" t="str">
        <f t="shared" si="4"/>
        <v>Will_</v>
      </c>
      <c r="J499" s="12" t="str">
        <f t="shared" si="5"/>
        <v>Sircomb</v>
      </c>
      <c r="K499" s="12" t="str">
        <f>VLOOKUP(L499,'TEMP Data'!$E:$G,3)&amp;".com"&amp;vlookup($U499,'TEMP Data'!$A:$C,3)</f>
        <v>@aol.com</v>
      </c>
      <c r="L499" s="29">
        <f t="shared" si="6"/>
        <v>6</v>
      </c>
      <c r="M499" s="29">
        <f t="shared" si="7"/>
        <v>124</v>
      </c>
      <c r="N499" s="12" t="str">
        <f t="shared" si="8"/>
        <v>Will__</v>
      </c>
      <c r="O499" s="12" t="str">
        <f t="shared" si="9"/>
        <v>Sircomb</v>
      </c>
      <c r="P499" s="12" t="str">
        <f>VLOOKUP(Q499,'TEMP Data'!$E:$G,3)&amp;".com"&amp;vlookup($U499,'TEMP Data'!$A:$C,3)</f>
        <v>@hotmail.com</v>
      </c>
      <c r="Q499" s="29">
        <f t="shared" si="10"/>
        <v>113</v>
      </c>
      <c r="R499" s="29">
        <f t="shared" si="11"/>
        <v>3</v>
      </c>
      <c r="S499" s="30" t="str">
        <f t="shared" si="12"/>
        <v>Will__Sircomb@hotmail.com</v>
      </c>
      <c r="T499" s="12" t="b">
        <f t="shared" si="13"/>
        <v>0</v>
      </c>
      <c r="U499" s="12" t="str">
        <f>vlookup(A499,PersonAccounts!$A:$N,10,false)</f>
        <v>United States</v>
      </c>
    </row>
    <row r="500">
      <c r="A500" s="6" t="s">
        <v>2056</v>
      </c>
      <c r="B500" s="7" t="str">
        <f>vlookup(F500,'TEMP Data'!$M:$P,mod(G500,4)+1)</f>
        <v>Willem</v>
      </c>
      <c r="C500" s="7" t="str">
        <f>VLOOKUP(A500 ,PersonAccounts!$A:$N,3)</f>
        <v>Aslum</v>
      </c>
      <c r="D500" s="7" t="str">
        <f t="shared" si="1"/>
        <v>Willem_Aslum@hotmail.com.jp</v>
      </c>
      <c r="E500" s="7" t="str">
        <f t="shared" si="2"/>
        <v/>
      </c>
      <c r="F500" s="12" t="str">
        <f>VLOOKUP(A500 ,PersonAccounts!$A:$N,14)</f>
        <v>William</v>
      </c>
      <c r="G500" s="29">
        <f t="shared" si="3"/>
        <v>2</v>
      </c>
      <c r="H500" s="12" t="str">
        <f>vlookup(A500,PersonAccounts!A:D,4)</f>
        <v>WAslum30@yahoo.com.jp</v>
      </c>
      <c r="I500" s="12" t="str">
        <f t="shared" si="4"/>
        <v>Willem_</v>
      </c>
      <c r="J500" s="12" t="str">
        <f t="shared" si="5"/>
        <v>Aslum</v>
      </c>
      <c r="K500" s="12" t="str">
        <f>VLOOKUP(L500,'TEMP Data'!$E:$G,3)&amp;".com"&amp;vlookup($U500,'TEMP Data'!$A:$C,3)</f>
        <v>@hotmail.com.jp</v>
      </c>
      <c r="L500" s="29">
        <f t="shared" si="6"/>
        <v>7</v>
      </c>
      <c r="M500" s="29">
        <f t="shared" si="7"/>
        <v>175</v>
      </c>
      <c r="N500" s="12" t="str">
        <f t="shared" si="8"/>
        <v>Willem__</v>
      </c>
      <c r="O500" s="12" t="str">
        <f t="shared" si="9"/>
        <v>Aslum</v>
      </c>
      <c r="P500" s="12" t="str">
        <f>VLOOKUP(Q500,'TEMP Data'!$E:$G,3)&amp;".com"&amp;vlookup($U500,'TEMP Data'!$A:$C,3)</f>
        <v>@hotmail.com.jp</v>
      </c>
      <c r="Q500" s="29">
        <f t="shared" si="10"/>
        <v>120</v>
      </c>
      <c r="R500" s="29">
        <f t="shared" si="11"/>
        <v>1</v>
      </c>
      <c r="S500" s="30" t="str">
        <f t="shared" si="12"/>
        <v>Willem__Aslum@hotmail.com.jp</v>
      </c>
      <c r="T500" s="12" t="b">
        <f t="shared" si="13"/>
        <v>0</v>
      </c>
      <c r="U500" s="12" t="str">
        <f>vlookup(A500,PersonAccounts!$A:$N,10,false)</f>
        <v>Japan</v>
      </c>
    </row>
    <row r="501">
      <c r="A501" s="6" t="s">
        <v>2059</v>
      </c>
      <c r="B501" s="7" t="str">
        <f>vlookup(F501,'TEMP Data'!$M:$P,mod(G501,4)+1)</f>
        <v>Guillermo</v>
      </c>
      <c r="C501" s="7" t="str">
        <f>VLOOKUP(A501 ,PersonAccounts!$A:$N,3)</f>
        <v>Thomann</v>
      </c>
      <c r="D501" s="7" t="str">
        <f t="shared" si="1"/>
        <v>Guillermo_Thomann@aol.com.ca</v>
      </c>
      <c r="E501" s="7" t="str">
        <f t="shared" si="2"/>
        <v>William_Thomann@gmail.com.ca</v>
      </c>
      <c r="F501" s="12" t="str">
        <f>VLOOKUP(A501 ,PersonAccounts!$A:$N,14)</f>
        <v>William</v>
      </c>
      <c r="G501" s="29">
        <f t="shared" si="3"/>
        <v>7</v>
      </c>
      <c r="H501" s="12" t="str">
        <f>vlookup(A501,PersonAccounts!A:D,4)</f>
        <v>William_Thomann@gmail.com.ca</v>
      </c>
      <c r="I501" s="12" t="str">
        <f t="shared" si="4"/>
        <v>Guillermo_</v>
      </c>
      <c r="J501" s="12" t="str">
        <f t="shared" si="5"/>
        <v>Thomann</v>
      </c>
      <c r="K501" s="12" t="str">
        <f>VLOOKUP(L501,'TEMP Data'!$E:$G,3)&amp;".com"&amp;vlookup($U501,'TEMP Data'!$A:$C,3)</f>
        <v>@aol.com.ca</v>
      </c>
      <c r="L501" s="29">
        <f t="shared" si="6"/>
        <v>6</v>
      </c>
      <c r="M501" s="29">
        <f t="shared" si="7"/>
        <v>131</v>
      </c>
      <c r="N501" s="12" t="str">
        <f t="shared" si="8"/>
        <v>Guillermo__</v>
      </c>
      <c r="O501" s="12" t="str">
        <f t="shared" si="9"/>
        <v>Thomann</v>
      </c>
      <c r="P501" s="12" t="str">
        <f>VLOOKUP(Q501,'TEMP Data'!$E:$G,3)&amp;".com"&amp;vlookup($U501,'TEMP Data'!$A:$C,3)</f>
        <v>@hotmail.com.ca</v>
      </c>
      <c r="Q501" s="29">
        <f t="shared" si="10"/>
        <v>228</v>
      </c>
      <c r="R501" s="29">
        <f t="shared" si="11"/>
        <v>1</v>
      </c>
      <c r="S501" s="30" t="str">
        <f t="shared" si="12"/>
        <v>Guillermo__Thomann@hotmail.com.ca</v>
      </c>
      <c r="T501" s="12" t="b">
        <f t="shared" si="13"/>
        <v>0</v>
      </c>
      <c r="U501" s="12" t="str">
        <f>vlookup(A501,PersonAccounts!$A:$N,10,false)</f>
        <v>Canada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5.25"/>
    <col customWidth="1" min="3" max="5" width="7.0"/>
    <col customWidth="1" min="6" max="6" width="12.5"/>
    <col customWidth="1" min="7" max="7" width="62.75"/>
    <col customWidth="1" min="8" max="9" width="11.25"/>
    <col customWidth="1" min="10" max="10" width="12.75"/>
  </cols>
  <sheetData>
    <row r="1">
      <c r="A1" s="31" t="s">
        <v>2135</v>
      </c>
      <c r="B1" s="31" t="s">
        <v>2136</v>
      </c>
      <c r="C1" s="32" t="s">
        <v>2137</v>
      </c>
      <c r="D1" s="32" t="s">
        <v>2138</v>
      </c>
      <c r="E1" s="32" t="s">
        <v>2139</v>
      </c>
      <c r="F1" s="33" t="s">
        <v>2140</v>
      </c>
      <c r="G1" s="34" t="s">
        <v>2141</v>
      </c>
      <c r="H1" s="19" t="s">
        <v>2142</v>
      </c>
      <c r="I1" s="19" t="s">
        <v>2074</v>
      </c>
      <c r="J1" s="20" t="b">
        <f>and(I:I)</f>
        <v>1</v>
      </c>
    </row>
    <row r="2">
      <c r="A2" s="9" t="s">
        <v>2143</v>
      </c>
      <c r="B2" s="9" t="s">
        <v>2144</v>
      </c>
      <c r="C2" s="35">
        <f t="shared" ref="C2:C21" si="1">(H2/2)+(((RAND()/2)+0.5)*(H2/2))</f>
        <v>165.4949045</v>
      </c>
      <c r="D2" s="35">
        <f t="shared" ref="D2:D21" si="2">E2-((E2-C2)*(F2/100))</f>
        <v>189.4995798</v>
      </c>
      <c r="E2" s="35">
        <f t="shared" ref="E2:E21" si="3">H2-0.01</f>
        <v>199.99</v>
      </c>
      <c r="F2" s="35">
        <f t="shared" ref="F2:F21" si="4">(rand()*50)+25</f>
        <v>30.41133835</v>
      </c>
      <c r="G2" s="36" t="s">
        <v>2145</v>
      </c>
      <c r="H2" s="10">
        <v>200.0</v>
      </c>
      <c r="I2" s="10" t="b">
        <f t="shared" ref="I2:I21" si="5">AND(C2&lt;D2, D2&lt;E2, E2&lt;H2)</f>
        <v>1</v>
      </c>
      <c r="J2" s="37"/>
    </row>
    <row r="3">
      <c r="A3" s="9" t="s">
        <v>2146</v>
      </c>
      <c r="B3" s="9" t="s">
        <v>2144</v>
      </c>
      <c r="C3" s="35">
        <f t="shared" si="1"/>
        <v>829.8679445</v>
      </c>
      <c r="D3" s="35">
        <f t="shared" si="2"/>
        <v>956.4309401</v>
      </c>
      <c r="E3" s="35">
        <f t="shared" si="3"/>
        <v>999.99</v>
      </c>
      <c r="F3" s="35">
        <f t="shared" si="4"/>
        <v>25.60459302</v>
      </c>
      <c r="G3" s="36" t="s">
        <v>2147</v>
      </c>
      <c r="H3" s="38">
        <v>1000.0</v>
      </c>
      <c r="I3" s="38" t="b">
        <f t="shared" si="5"/>
        <v>1</v>
      </c>
      <c r="J3" s="37"/>
    </row>
    <row r="4">
      <c r="A4" s="9" t="s">
        <v>2148</v>
      </c>
      <c r="B4" s="9" t="s">
        <v>2144</v>
      </c>
      <c r="C4" s="35">
        <f t="shared" si="1"/>
        <v>98.23971477</v>
      </c>
      <c r="D4" s="35">
        <f t="shared" si="2"/>
        <v>98.87264752</v>
      </c>
      <c r="E4" s="35">
        <f t="shared" si="3"/>
        <v>99.99</v>
      </c>
      <c r="F4" s="35">
        <f t="shared" si="4"/>
        <v>63.83830833</v>
      </c>
      <c r="G4" s="39" t="s">
        <v>2149</v>
      </c>
      <c r="H4" s="38">
        <v>100.0</v>
      </c>
      <c r="I4" s="38" t="b">
        <f t="shared" si="5"/>
        <v>1</v>
      </c>
      <c r="J4" s="37"/>
    </row>
    <row r="5">
      <c r="A5" s="9" t="s">
        <v>2150</v>
      </c>
      <c r="B5" s="9" t="s">
        <v>2144</v>
      </c>
      <c r="C5" s="35">
        <f t="shared" si="1"/>
        <v>11.61261726</v>
      </c>
      <c r="D5" s="35">
        <f t="shared" si="2"/>
        <v>12.49569003</v>
      </c>
      <c r="E5" s="35">
        <f t="shared" si="3"/>
        <v>14.99</v>
      </c>
      <c r="F5" s="35">
        <f t="shared" si="4"/>
        <v>73.85334052</v>
      </c>
      <c r="G5" s="39" t="s">
        <v>2151</v>
      </c>
      <c r="H5" s="10">
        <v>15.0</v>
      </c>
      <c r="I5" s="10" t="b">
        <f t="shared" si="5"/>
        <v>1</v>
      </c>
      <c r="J5" s="37"/>
    </row>
    <row r="6">
      <c r="A6" s="9" t="s">
        <v>2152</v>
      </c>
      <c r="B6" s="9" t="s">
        <v>2153</v>
      </c>
      <c r="C6" s="35">
        <f t="shared" si="1"/>
        <v>1974.862026</v>
      </c>
      <c r="D6" s="35">
        <f t="shared" si="2"/>
        <v>1985.260665</v>
      </c>
      <c r="E6" s="35">
        <f t="shared" si="3"/>
        <v>1999.99</v>
      </c>
      <c r="F6" s="35">
        <f t="shared" si="4"/>
        <v>58.61728039</v>
      </c>
      <c r="G6" s="39" t="s">
        <v>2154</v>
      </c>
      <c r="H6" s="10">
        <v>2000.0</v>
      </c>
      <c r="I6" s="10" t="b">
        <f t="shared" si="5"/>
        <v>1</v>
      </c>
      <c r="J6" s="37"/>
    </row>
    <row r="7">
      <c r="A7" s="9" t="s">
        <v>2155</v>
      </c>
      <c r="B7" s="9" t="s">
        <v>2153</v>
      </c>
      <c r="C7" s="35">
        <f t="shared" si="1"/>
        <v>231.8381653</v>
      </c>
      <c r="D7" s="35">
        <f t="shared" si="2"/>
        <v>240.5450591</v>
      </c>
      <c r="E7" s="35">
        <f t="shared" si="3"/>
        <v>249.99</v>
      </c>
      <c r="F7" s="35">
        <f t="shared" si="4"/>
        <v>52.03298198</v>
      </c>
      <c r="G7" s="39" t="s">
        <v>2156</v>
      </c>
      <c r="H7" s="10">
        <v>250.0</v>
      </c>
      <c r="I7" s="10" t="b">
        <f t="shared" si="5"/>
        <v>1</v>
      </c>
      <c r="J7" s="37"/>
    </row>
    <row r="8">
      <c r="A8" s="9" t="s">
        <v>2157</v>
      </c>
      <c r="B8" s="9" t="s">
        <v>2153</v>
      </c>
      <c r="C8" s="35">
        <f t="shared" si="1"/>
        <v>247.5441043</v>
      </c>
      <c r="D8" s="35">
        <f t="shared" si="2"/>
        <v>248.3604379</v>
      </c>
      <c r="E8" s="35">
        <f t="shared" si="3"/>
        <v>249.99</v>
      </c>
      <c r="F8" s="35">
        <f t="shared" si="4"/>
        <v>66.62435049</v>
      </c>
      <c r="G8" s="39" t="s">
        <v>2158</v>
      </c>
      <c r="H8" s="10">
        <v>250.0</v>
      </c>
      <c r="I8" s="10" t="b">
        <f t="shared" si="5"/>
        <v>1</v>
      </c>
      <c r="J8" s="37"/>
    </row>
    <row r="9">
      <c r="A9" s="9" t="s">
        <v>2159</v>
      </c>
      <c r="B9" s="9" t="s">
        <v>2153</v>
      </c>
      <c r="C9" s="35">
        <f t="shared" si="1"/>
        <v>75.37375979</v>
      </c>
      <c r="D9" s="35">
        <f t="shared" si="2"/>
        <v>89.88125327</v>
      </c>
      <c r="E9" s="35">
        <f t="shared" si="3"/>
        <v>99.99</v>
      </c>
      <c r="F9" s="35">
        <f t="shared" si="4"/>
        <v>41.06535622</v>
      </c>
      <c r="G9" s="39" t="s">
        <v>2160</v>
      </c>
      <c r="H9" s="38">
        <v>100.0</v>
      </c>
      <c r="I9" s="38" t="b">
        <f t="shared" si="5"/>
        <v>1</v>
      </c>
      <c r="J9" s="37"/>
    </row>
    <row r="10">
      <c r="A10" s="9" t="s">
        <v>2161</v>
      </c>
      <c r="B10" s="9" t="s">
        <v>2162</v>
      </c>
      <c r="C10" s="35">
        <f t="shared" si="1"/>
        <v>16.59320765</v>
      </c>
      <c r="D10" s="35">
        <f t="shared" si="2"/>
        <v>18.86190803</v>
      </c>
      <c r="E10" s="35">
        <f t="shared" si="3"/>
        <v>19.99</v>
      </c>
      <c r="F10" s="35">
        <f t="shared" si="4"/>
        <v>33.21050727</v>
      </c>
      <c r="G10" s="39" t="s">
        <v>2163</v>
      </c>
      <c r="H10" s="10">
        <v>20.0</v>
      </c>
      <c r="I10" s="10" t="b">
        <f t="shared" si="5"/>
        <v>1</v>
      </c>
      <c r="J10" s="37"/>
    </row>
    <row r="11">
      <c r="A11" s="9" t="s">
        <v>2164</v>
      </c>
      <c r="B11" s="9" t="s">
        <v>2162</v>
      </c>
      <c r="C11" s="35">
        <f t="shared" si="1"/>
        <v>19.67042713</v>
      </c>
      <c r="D11" s="35">
        <f t="shared" si="2"/>
        <v>22.12106777</v>
      </c>
      <c r="E11" s="35">
        <f t="shared" si="3"/>
        <v>24.99</v>
      </c>
      <c r="F11" s="35">
        <f t="shared" si="4"/>
        <v>53.93162765</v>
      </c>
      <c r="G11" s="39" t="s">
        <v>2165</v>
      </c>
      <c r="H11" s="10">
        <v>25.0</v>
      </c>
      <c r="I11" s="10" t="b">
        <f t="shared" si="5"/>
        <v>1</v>
      </c>
      <c r="J11" s="37"/>
    </row>
    <row r="12">
      <c r="A12" s="9" t="s">
        <v>2166</v>
      </c>
      <c r="B12" s="9" t="s">
        <v>2162</v>
      </c>
      <c r="C12" s="35">
        <f t="shared" si="1"/>
        <v>251.897003</v>
      </c>
      <c r="D12" s="35">
        <f t="shared" si="2"/>
        <v>284.8793707</v>
      </c>
      <c r="E12" s="35">
        <f t="shared" si="3"/>
        <v>299.99</v>
      </c>
      <c r="F12" s="35">
        <f t="shared" si="4"/>
        <v>31.41960429</v>
      </c>
      <c r="G12" s="39" t="s">
        <v>2167</v>
      </c>
      <c r="H12" s="10">
        <v>300.0</v>
      </c>
      <c r="I12" s="10" t="b">
        <f t="shared" si="5"/>
        <v>1</v>
      </c>
      <c r="J12" s="37"/>
    </row>
    <row r="13">
      <c r="A13" s="9" t="s">
        <v>2168</v>
      </c>
      <c r="B13" s="9" t="s">
        <v>2162</v>
      </c>
      <c r="C13" s="35">
        <f t="shared" si="1"/>
        <v>18.12656227</v>
      </c>
      <c r="D13" s="35">
        <f t="shared" si="2"/>
        <v>18.65216581</v>
      </c>
      <c r="E13" s="35">
        <f t="shared" si="3"/>
        <v>19.99</v>
      </c>
      <c r="F13" s="35">
        <f t="shared" si="4"/>
        <v>71.793877</v>
      </c>
      <c r="G13" s="39" t="s">
        <v>2169</v>
      </c>
      <c r="H13" s="10">
        <v>20.0</v>
      </c>
      <c r="I13" s="10" t="b">
        <f t="shared" si="5"/>
        <v>1</v>
      </c>
      <c r="J13" s="37"/>
    </row>
    <row r="14">
      <c r="A14" s="9" t="s">
        <v>2170</v>
      </c>
      <c r="B14" s="9" t="s">
        <v>2162</v>
      </c>
      <c r="C14" s="35">
        <f t="shared" si="1"/>
        <v>87.67711041</v>
      </c>
      <c r="D14" s="35">
        <f t="shared" si="2"/>
        <v>90.92832635</v>
      </c>
      <c r="E14" s="35">
        <f t="shared" si="3"/>
        <v>99.99</v>
      </c>
      <c r="F14" s="35">
        <f t="shared" si="4"/>
        <v>73.59502073</v>
      </c>
      <c r="G14" s="39" t="s">
        <v>2171</v>
      </c>
      <c r="H14" s="38">
        <v>100.0</v>
      </c>
      <c r="I14" s="38" t="b">
        <f t="shared" si="5"/>
        <v>1</v>
      </c>
      <c r="J14" s="37"/>
    </row>
    <row r="15">
      <c r="A15" s="9" t="s">
        <v>2172</v>
      </c>
      <c r="B15" s="9" t="s">
        <v>2162</v>
      </c>
      <c r="C15" s="35">
        <f t="shared" si="1"/>
        <v>21.42395313</v>
      </c>
      <c r="D15" s="35">
        <f t="shared" si="2"/>
        <v>22.51529626</v>
      </c>
      <c r="E15" s="35">
        <f t="shared" si="3"/>
        <v>24.99</v>
      </c>
      <c r="F15" s="35">
        <f t="shared" si="4"/>
        <v>69.39627625</v>
      </c>
      <c r="G15" s="39" t="s">
        <v>2173</v>
      </c>
      <c r="H15" s="10">
        <v>25.0</v>
      </c>
      <c r="I15" s="10" t="b">
        <f t="shared" si="5"/>
        <v>1</v>
      </c>
      <c r="J15" s="37"/>
    </row>
    <row r="16">
      <c r="A16" s="9" t="s">
        <v>2174</v>
      </c>
      <c r="B16" s="9" t="s">
        <v>2162</v>
      </c>
      <c r="C16" s="35">
        <f t="shared" si="1"/>
        <v>226.2474626</v>
      </c>
      <c r="D16" s="35">
        <f t="shared" si="2"/>
        <v>240.7306775</v>
      </c>
      <c r="E16" s="35">
        <f t="shared" si="3"/>
        <v>249.99</v>
      </c>
      <c r="F16" s="35">
        <f t="shared" si="4"/>
        <v>38.99887498</v>
      </c>
      <c r="G16" s="39" t="s">
        <v>2175</v>
      </c>
      <c r="H16" s="10">
        <v>250.0</v>
      </c>
      <c r="I16" s="10" t="b">
        <f t="shared" si="5"/>
        <v>1</v>
      </c>
      <c r="J16" s="37"/>
    </row>
    <row r="17">
      <c r="A17" s="9" t="s">
        <v>2176</v>
      </c>
      <c r="B17" s="9" t="s">
        <v>2162</v>
      </c>
      <c r="C17" s="35">
        <f t="shared" si="1"/>
        <v>68.65495137</v>
      </c>
      <c r="D17" s="35">
        <f t="shared" si="2"/>
        <v>75.75547073</v>
      </c>
      <c r="E17" s="35">
        <f t="shared" si="3"/>
        <v>79.99</v>
      </c>
      <c r="F17" s="35">
        <f t="shared" si="4"/>
        <v>37.35783949</v>
      </c>
      <c r="G17" s="39" t="s">
        <v>2177</v>
      </c>
      <c r="H17" s="10">
        <v>80.0</v>
      </c>
      <c r="I17" s="10" t="b">
        <f t="shared" si="5"/>
        <v>1</v>
      </c>
      <c r="J17" s="37"/>
    </row>
    <row r="18">
      <c r="A18" s="9" t="s">
        <v>2178</v>
      </c>
      <c r="B18" s="9" t="s">
        <v>2162</v>
      </c>
      <c r="C18" s="35">
        <f t="shared" si="1"/>
        <v>7.744998896</v>
      </c>
      <c r="D18" s="35">
        <f t="shared" si="2"/>
        <v>9.351772175</v>
      </c>
      <c r="E18" s="35">
        <f t="shared" si="3"/>
        <v>9.99</v>
      </c>
      <c r="F18" s="35">
        <f t="shared" si="4"/>
        <v>28.42884236</v>
      </c>
      <c r="G18" s="39" t="s">
        <v>2179</v>
      </c>
      <c r="H18" s="38">
        <v>10.0</v>
      </c>
      <c r="I18" s="38" t="b">
        <f t="shared" si="5"/>
        <v>1</v>
      </c>
      <c r="J18" s="37"/>
    </row>
    <row r="19">
      <c r="A19" s="9" t="s">
        <v>2180</v>
      </c>
      <c r="B19" s="9" t="s">
        <v>2162</v>
      </c>
      <c r="C19" s="35">
        <f t="shared" si="1"/>
        <v>28.24543383</v>
      </c>
      <c r="D19" s="35">
        <f t="shared" si="2"/>
        <v>29.09116645</v>
      </c>
      <c r="E19" s="35">
        <f t="shared" si="3"/>
        <v>29.99</v>
      </c>
      <c r="F19" s="35">
        <f t="shared" si="4"/>
        <v>51.52189468</v>
      </c>
      <c r="G19" s="39" t="s">
        <v>2181</v>
      </c>
      <c r="H19" s="10">
        <v>30.0</v>
      </c>
      <c r="I19" s="10" t="b">
        <f t="shared" si="5"/>
        <v>1</v>
      </c>
      <c r="J19" s="37"/>
    </row>
    <row r="20">
      <c r="A20" s="9" t="s">
        <v>2182</v>
      </c>
      <c r="B20" s="9" t="s">
        <v>2162</v>
      </c>
      <c r="C20" s="35">
        <f t="shared" si="1"/>
        <v>9.14168919</v>
      </c>
      <c r="D20" s="35">
        <f t="shared" si="2"/>
        <v>9.473104221</v>
      </c>
      <c r="E20" s="35">
        <f t="shared" si="3"/>
        <v>9.99</v>
      </c>
      <c r="F20" s="35">
        <f t="shared" si="4"/>
        <v>60.93235792</v>
      </c>
      <c r="G20" s="39" t="s">
        <v>2183</v>
      </c>
      <c r="H20" s="10">
        <v>10.0</v>
      </c>
      <c r="I20" s="10" t="b">
        <f t="shared" si="5"/>
        <v>1</v>
      </c>
      <c r="J20" s="37"/>
    </row>
    <row r="21">
      <c r="A21" s="9" t="s">
        <v>2184</v>
      </c>
      <c r="B21" s="9" t="s">
        <v>2162</v>
      </c>
      <c r="C21" s="35">
        <f t="shared" si="1"/>
        <v>80.73695409</v>
      </c>
      <c r="D21" s="35">
        <f t="shared" si="2"/>
        <v>89.34985052</v>
      </c>
      <c r="E21" s="35">
        <f t="shared" si="3"/>
        <v>99.99</v>
      </c>
      <c r="F21" s="35">
        <f t="shared" si="4"/>
        <v>55.26475929</v>
      </c>
      <c r="G21" s="39" t="s">
        <v>2185</v>
      </c>
      <c r="H21" s="38">
        <v>100.0</v>
      </c>
      <c r="I21" s="38" t="b">
        <f t="shared" si="5"/>
        <v>1</v>
      </c>
      <c r="J21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11.5"/>
    <col customWidth="1" min="3" max="3" width="7.75"/>
    <col customWidth="1" min="4" max="4" width="11.25"/>
    <col customWidth="1" min="5" max="5" width="10.13"/>
    <col customWidth="1" min="6" max="6" width="8.0"/>
    <col customWidth="1" min="7" max="7" width="8.38"/>
    <col customWidth="1" min="8" max="8" width="12.13"/>
    <col customWidth="1" min="9" max="9" width="4.0"/>
    <col customWidth="1" min="10" max="10" width="6.0"/>
    <col customWidth="1" min="11" max="11" width="4.75"/>
    <col customWidth="1" min="12" max="14" width="13.25"/>
  </cols>
  <sheetData>
    <row r="1">
      <c r="A1" s="3" t="s">
        <v>2186</v>
      </c>
      <c r="B1" s="2" t="s">
        <v>2187</v>
      </c>
      <c r="C1" s="40" t="s">
        <v>2188</v>
      </c>
      <c r="D1" s="1" t="s">
        <v>2117</v>
      </c>
      <c r="E1" s="31" t="s">
        <v>2135</v>
      </c>
      <c r="F1" s="32" t="s">
        <v>2189</v>
      </c>
      <c r="G1" s="32" t="s">
        <v>2190</v>
      </c>
      <c r="H1" s="19" t="s">
        <v>2191</v>
      </c>
      <c r="I1" s="19" t="s">
        <v>2192</v>
      </c>
      <c r="J1" s="19" t="s">
        <v>2193</v>
      </c>
      <c r="K1" s="41" t="s">
        <v>2194</v>
      </c>
      <c r="L1" s="19" t="s">
        <v>2195</v>
      </c>
      <c r="M1" s="19" t="s">
        <v>2074</v>
      </c>
      <c r="N1" s="20" t="b">
        <f>and(M:M)</f>
        <v>1</v>
      </c>
    </row>
    <row r="2">
      <c r="A2" s="42">
        <v>12817.0</v>
      </c>
      <c r="B2" s="8" t="str">
        <f t="shared" ref="B2:B707" si="1">J2&amp;"/"&amp;I2&amp;"/"&amp;(K2-2000)</f>
        <v>11/22/23</v>
      </c>
      <c r="C2" s="21">
        <f t="shared" ref="C2:C707" si="2">RANDBETWEEN(1, 9)</f>
        <v>9</v>
      </c>
      <c r="D2" s="43" t="s">
        <v>1529</v>
      </c>
      <c r="E2" s="9" t="s">
        <v>2143</v>
      </c>
      <c r="F2" s="35">
        <f>vlookup(E2,Products!$A:$F,3)</f>
        <v>165.4949045</v>
      </c>
      <c r="G2" s="35">
        <f>vlookup(E2,Products!$A:$F,if(L2,4,5))</f>
        <v>199.99</v>
      </c>
      <c r="H2" s="26">
        <f t="shared" ref="H2:H707" si="3">if(A2=A1,H1, TODAY()-floor(rand()*(365/2),1))</f>
        <v>45252</v>
      </c>
      <c r="I2" s="44">
        <f t="shared" ref="I2:I707" si="4">DAY(H2)</f>
        <v>22</v>
      </c>
      <c r="J2" s="44">
        <f t="shared" ref="J2:J707" si="5">MONTH(H2)</f>
        <v>11</v>
      </c>
      <c r="K2" s="45">
        <f t="shared" ref="K2:K707" si="6">year(H2)</f>
        <v>2023</v>
      </c>
      <c r="L2" s="25" t="b">
        <f t="shared" ref="L2:L707" si="7">rand()&gt;0.75</f>
        <v>0</v>
      </c>
      <c r="M2" s="25" t="b">
        <f>AND(or(row(A2)=2,A2&gt;=A1), not(isna(VLOOKUP(D2,PersonAccounts!A:A,1,false))))</f>
        <v>1</v>
      </c>
      <c r="N2" s="37"/>
    </row>
    <row r="3">
      <c r="A3" s="42">
        <v>13049.0</v>
      </c>
      <c r="B3" s="8" t="str">
        <f t="shared" si="1"/>
        <v>2/10/24</v>
      </c>
      <c r="C3" s="21">
        <f t="shared" si="2"/>
        <v>9</v>
      </c>
      <c r="D3" s="43" t="s">
        <v>1277</v>
      </c>
      <c r="E3" s="9" t="s">
        <v>2146</v>
      </c>
      <c r="F3" s="35">
        <f>vlookup(E3,Products!$A:$F,3)</f>
        <v>829.8679445</v>
      </c>
      <c r="G3" s="35">
        <f>vlookup(E3,Products!$A:$F,if(L3,4,5))</f>
        <v>999.99</v>
      </c>
      <c r="H3" s="26">
        <f t="shared" si="3"/>
        <v>45332</v>
      </c>
      <c r="I3" s="44">
        <f t="shared" si="4"/>
        <v>10</v>
      </c>
      <c r="J3" s="44">
        <f t="shared" si="5"/>
        <v>2</v>
      </c>
      <c r="K3" s="45">
        <f t="shared" si="6"/>
        <v>2024</v>
      </c>
      <c r="L3" s="25" t="b">
        <f t="shared" si="7"/>
        <v>0</v>
      </c>
      <c r="M3" s="25" t="b">
        <f>AND(or(row(A3)=2,A3&gt;=A2), not(isna(VLOOKUP(D3,PersonAccounts!A:A,1,false))))</f>
        <v>1</v>
      </c>
      <c r="N3" s="37"/>
    </row>
    <row r="4">
      <c r="A4" s="42">
        <v>13049.0</v>
      </c>
      <c r="B4" s="8" t="str">
        <f t="shared" si="1"/>
        <v>2/10/24</v>
      </c>
      <c r="C4" s="21">
        <f t="shared" si="2"/>
        <v>2</v>
      </c>
      <c r="D4" s="43" t="s">
        <v>1277</v>
      </c>
      <c r="E4" s="9" t="s">
        <v>2148</v>
      </c>
      <c r="F4" s="35">
        <f>vlookup(E4,Products!$A:$F,3)</f>
        <v>98.23971477</v>
      </c>
      <c r="G4" s="35">
        <f>vlookup(E4,Products!$A:$F,if(L4,4,5))</f>
        <v>99.99</v>
      </c>
      <c r="H4" s="26">
        <f t="shared" si="3"/>
        <v>45332</v>
      </c>
      <c r="I4" s="44">
        <f t="shared" si="4"/>
        <v>10</v>
      </c>
      <c r="J4" s="44">
        <f t="shared" si="5"/>
        <v>2</v>
      </c>
      <c r="K4" s="45">
        <f t="shared" si="6"/>
        <v>2024</v>
      </c>
      <c r="L4" s="25" t="b">
        <f t="shared" si="7"/>
        <v>0</v>
      </c>
      <c r="M4" s="25" t="b">
        <f>AND(or(row(A4)=2,A4&gt;=A3), not(isna(VLOOKUP(D4,PersonAccounts!A:A,1,false))))</f>
        <v>1</v>
      </c>
      <c r="N4" s="37"/>
    </row>
    <row r="5">
      <c r="A5" s="42">
        <v>13049.0</v>
      </c>
      <c r="B5" s="8" t="str">
        <f t="shared" si="1"/>
        <v>2/10/24</v>
      </c>
      <c r="C5" s="21">
        <f t="shared" si="2"/>
        <v>8</v>
      </c>
      <c r="D5" s="43" t="s">
        <v>1277</v>
      </c>
      <c r="E5" s="9" t="s">
        <v>2150</v>
      </c>
      <c r="F5" s="35">
        <f>vlookup(E5,Products!$A:$F,3)</f>
        <v>11.61261726</v>
      </c>
      <c r="G5" s="35">
        <f>vlookup(E5,Products!$A:$F,if(L5,4,5))</f>
        <v>12.49569003</v>
      </c>
      <c r="H5" s="26">
        <f t="shared" si="3"/>
        <v>45332</v>
      </c>
      <c r="I5" s="44">
        <f t="shared" si="4"/>
        <v>10</v>
      </c>
      <c r="J5" s="44">
        <f t="shared" si="5"/>
        <v>2</v>
      </c>
      <c r="K5" s="45">
        <f t="shared" si="6"/>
        <v>2024</v>
      </c>
      <c r="L5" s="25" t="b">
        <f t="shared" si="7"/>
        <v>1</v>
      </c>
      <c r="M5" s="25" t="b">
        <f>AND(or(row(A5)=2,A5&gt;=A4), not(isna(VLOOKUP(D5,PersonAccounts!A:A,1,false))))</f>
        <v>1</v>
      </c>
      <c r="N5" s="37"/>
    </row>
    <row r="6">
      <c r="A6" s="42">
        <v>13049.0</v>
      </c>
      <c r="B6" s="8" t="str">
        <f t="shared" si="1"/>
        <v>2/10/24</v>
      </c>
      <c r="C6" s="21">
        <f t="shared" si="2"/>
        <v>6</v>
      </c>
      <c r="D6" s="43" t="s">
        <v>1277</v>
      </c>
      <c r="E6" s="9" t="s">
        <v>2152</v>
      </c>
      <c r="F6" s="35">
        <f>vlookup(E6,Products!$A:$F,3)</f>
        <v>1974.862026</v>
      </c>
      <c r="G6" s="35">
        <f>vlookup(E6,Products!$A:$F,if(L6,4,5))</f>
        <v>1985.260665</v>
      </c>
      <c r="H6" s="26">
        <f t="shared" si="3"/>
        <v>45332</v>
      </c>
      <c r="I6" s="44">
        <f t="shared" si="4"/>
        <v>10</v>
      </c>
      <c r="J6" s="44">
        <f t="shared" si="5"/>
        <v>2</v>
      </c>
      <c r="K6" s="45">
        <f t="shared" si="6"/>
        <v>2024</v>
      </c>
      <c r="L6" s="25" t="b">
        <f t="shared" si="7"/>
        <v>1</v>
      </c>
      <c r="M6" s="25" t="b">
        <f>AND(or(row(A6)=2,A6&gt;=A5), not(isna(VLOOKUP(D6,PersonAccounts!A:A,1,false))))</f>
        <v>1</v>
      </c>
      <c r="N6" s="37"/>
    </row>
    <row r="7">
      <c r="A7" s="42">
        <v>13491.0</v>
      </c>
      <c r="B7" s="8" t="str">
        <f t="shared" si="1"/>
        <v>9/30/23</v>
      </c>
      <c r="C7" s="21">
        <f t="shared" si="2"/>
        <v>4</v>
      </c>
      <c r="D7" s="43" t="s">
        <v>1641</v>
      </c>
      <c r="E7" s="9" t="s">
        <v>2155</v>
      </c>
      <c r="F7" s="35">
        <f>vlookup(E7,Products!$A:$F,3)</f>
        <v>231.8381653</v>
      </c>
      <c r="G7" s="35">
        <f>vlookup(E7,Products!$A:$F,if(L7,4,5))</f>
        <v>240.5450591</v>
      </c>
      <c r="H7" s="26">
        <f t="shared" si="3"/>
        <v>45199</v>
      </c>
      <c r="I7" s="44">
        <f t="shared" si="4"/>
        <v>30</v>
      </c>
      <c r="J7" s="44">
        <f t="shared" si="5"/>
        <v>9</v>
      </c>
      <c r="K7" s="45">
        <f t="shared" si="6"/>
        <v>2023</v>
      </c>
      <c r="L7" s="25" t="b">
        <f t="shared" si="7"/>
        <v>1</v>
      </c>
      <c r="M7" s="25" t="b">
        <f>AND(or(row(A7)=2,A7&gt;=A6), not(isna(VLOOKUP(D7,PersonAccounts!A:A,1,false))))</f>
        <v>1</v>
      </c>
      <c r="N7" s="37"/>
    </row>
    <row r="8">
      <c r="A8" s="42">
        <v>15201.0</v>
      </c>
      <c r="B8" s="8" t="str">
        <f t="shared" si="1"/>
        <v>1/15/24</v>
      </c>
      <c r="C8" s="21">
        <f t="shared" si="2"/>
        <v>9</v>
      </c>
      <c r="D8" s="43" t="s">
        <v>105</v>
      </c>
      <c r="E8" s="9" t="s">
        <v>2157</v>
      </c>
      <c r="F8" s="35">
        <f>vlookup(E8,Products!$A:$F,3)</f>
        <v>247.5441043</v>
      </c>
      <c r="G8" s="35">
        <f>vlookup(E8,Products!$A:$F,if(L8,4,5))</f>
        <v>249.99</v>
      </c>
      <c r="H8" s="26">
        <f t="shared" si="3"/>
        <v>45306</v>
      </c>
      <c r="I8" s="44">
        <f t="shared" si="4"/>
        <v>15</v>
      </c>
      <c r="J8" s="44">
        <f t="shared" si="5"/>
        <v>1</v>
      </c>
      <c r="K8" s="45">
        <f t="shared" si="6"/>
        <v>2024</v>
      </c>
      <c r="L8" s="25" t="b">
        <f t="shared" si="7"/>
        <v>0</v>
      </c>
      <c r="M8" s="25" t="b">
        <f>AND(or(row(A8)=2,A8&gt;=A7), not(isna(VLOOKUP(D8,PersonAccounts!A:A,1,false))))</f>
        <v>1</v>
      </c>
      <c r="N8" s="37"/>
    </row>
    <row r="9">
      <c r="A9" s="42">
        <v>19314.0</v>
      </c>
      <c r="B9" s="8" t="str">
        <f t="shared" si="1"/>
        <v>10/1/23</v>
      </c>
      <c r="C9" s="21">
        <f t="shared" si="2"/>
        <v>1</v>
      </c>
      <c r="D9" s="43" t="s">
        <v>1529</v>
      </c>
      <c r="E9" s="9" t="s">
        <v>2159</v>
      </c>
      <c r="F9" s="35">
        <f>vlookup(E9,Products!$A:$F,3)</f>
        <v>75.37375979</v>
      </c>
      <c r="G9" s="35">
        <f>vlookup(E9,Products!$A:$F,if(L9,4,5))</f>
        <v>99.99</v>
      </c>
      <c r="H9" s="26">
        <f t="shared" si="3"/>
        <v>45200</v>
      </c>
      <c r="I9" s="44">
        <f t="shared" si="4"/>
        <v>1</v>
      </c>
      <c r="J9" s="44">
        <f t="shared" si="5"/>
        <v>10</v>
      </c>
      <c r="K9" s="45">
        <f t="shared" si="6"/>
        <v>2023</v>
      </c>
      <c r="L9" s="25" t="b">
        <f t="shared" si="7"/>
        <v>0</v>
      </c>
      <c r="M9" s="25" t="b">
        <f>AND(or(row(A9)=2,A9&gt;=A8), not(isna(VLOOKUP(D9,PersonAccounts!A:A,1,false))))</f>
        <v>1</v>
      </c>
      <c r="N9" s="37"/>
    </row>
    <row r="10">
      <c r="A10" s="42">
        <v>19489.0</v>
      </c>
      <c r="B10" s="8" t="str">
        <f t="shared" si="1"/>
        <v>1/3/24</v>
      </c>
      <c r="C10" s="21">
        <f t="shared" si="2"/>
        <v>7</v>
      </c>
      <c r="D10" s="43" t="s">
        <v>1379</v>
      </c>
      <c r="E10" s="9" t="s">
        <v>2161</v>
      </c>
      <c r="F10" s="35">
        <f>vlookup(E10,Products!$A:$F,3)</f>
        <v>16.59320765</v>
      </c>
      <c r="G10" s="35">
        <f>vlookup(E10,Products!$A:$F,if(L10,4,5))</f>
        <v>19.99</v>
      </c>
      <c r="H10" s="26">
        <f t="shared" si="3"/>
        <v>45294</v>
      </c>
      <c r="I10" s="44">
        <f t="shared" si="4"/>
        <v>3</v>
      </c>
      <c r="J10" s="44">
        <f t="shared" si="5"/>
        <v>1</v>
      </c>
      <c r="K10" s="45">
        <f t="shared" si="6"/>
        <v>2024</v>
      </c>
      <c r="L10" s="25" t="b">
        <f t="shared" si="7"/>
        <v>0</v>
      </c>
      <c r="M10" s="25" t="b">
        <f>AND(or(row(A10)=2,A10&gt;=A9), not(isna(VLOOKUP(D10,PersonAccounts!A:A,1,false))))</f>
        <v>1</v>
      </c>
      <c r="N10" s="37"/>
    </row>
    <row r="11">
      <c r="A11" s="42">
        <v>21917.0</v>
      </c>
      <c r="B11" s="8" t="str">
        <f t="shared" si="1"/>
        <v>9/15/23</v>
      </c>
      <c r="C11" s="21">
        <f t="shared" si="2"/>
        <v>8</v>
      </c>
      <c r="D11" s="43" t="s">
        <v>787</v>
      </c>
      <c r="E11" s="9" t="s">
        <v>2164</v>
      </c>
      <c r="F11" s="35">
        <f>vlookup(E11,Products!$A:$F,3)</f>
        <v>19.67042713</v>
      </c>
      <c r="G11" s="35">
        <f>vlookup(E11,Products!$A:$F,if(L11,4,5))</f>
        <v>24.99</v>
      </c>
      <c r="H11" s="26">
        <f t="shared" si="3"/>
        <v>45184</v>
      </c>
      <c r="I11" s="44">
        <f t="shared" si="4"/>
        <v>15</v>
      </c>
      <c r="J11" s="44">
        <f t="shared" si="5"/>
        <v>9</v>
      </c>
      <c r="K11" s="45">
        <f t="shared" si="6"/>
        <v>2023</v>
      </c>
      <c r="L11" s="25" t="b">
        <f t="shared" si="7"/>
        <v>0</v>
      </c>
      <c r="M11" s="25" t="b">
        <f>AND(or(row(A11)=2,A11&gt;=A10), not(isna(VLOOKUP(D11,PersonAccounts!A:A,1,false))))</f>
        <v>1</v>
      </c>
      <c r="N11" s="37"/>
    </row>
    <row r="12">
      <c r="A12" s="42">
        <v>22713.0</v>
      </c>
      <c r="B12" s="8" t="str">
        <f t="shared" si="1"/>
        <v>9/7/23</v>
      </c>
      <c r="C12" s="21">
        <f t="shared" si="2"/>
        <v>3</v>
      </c>
      <c r="D12" s="43" t="s">
        <v>472</v>
      </c>
      <c r="E12" s="9" t="s">
        <v>2166</v>
      </c>
      <c r="F12" s="35">
        <f>vlookup(E12,Products!$A:$F,3)</f>
        <v>251.897003</v>
      </c>
      <c r="G12" s="35">
        <f>vlookup(E12,Products!$A:$F,if(L12,4,5))</f>
        <v>299.99</v>
      </c>
      <c r="H12" s="26">
        <f t="shared" si="3"/>
        <v>45176</v>
      </c>
      <c r="I12" s="44">
        <f t="shared" si="4"/>
        <v>7</v>
      </c>
      <c r="J12" s="44">
        <f t="shared" si="5"/>
        <v>9</v>
      </c>
      <c r="K12" s="45">
        <f t="shared" si="6"/>
        <v>2023</v>
      </c>
      <c r="L12" s="25" t="b">
        <f t="shared" si="7"/>
        <v>0</v>
      </c>
      <c r="M12" s="25" t="b">
        <f>AND(or(row(A12)=2,A12&gt;=A11), not(isna(VLOOKUP(D12,PersonAccounts!A:A,1,false))))</f>
        <v>1</v>
      </c>
      <c r="N12" s="37"/>
    </row>
    <row r="13">
      <c r="A13" s="42">
        <v>26976.0</v>
      </c>
      <c r="B13" s="8" t="str">
        <f t="shared" si="1"/>
        <v>10/2/23</v>
      </c>
      <c r="C13" s="21">
        <f t="shared" si="2"/>
        <v>1</v>
      </c>
      <c r="D13" s="43" t="s">
        <v>1362</v>
      </c>
      <c r="E13" s="9" t="s">
        <v>2168</v>
      </c>
      <c r="F13" s="35">
        <f>vlookup(E13,Products!$A:$F,3)</f>
        <v>18.12656227</v>
      </c>
      <c r="G13" s="35">
        <f>vlookup(E13,Products!$A:$F,if(L13,4,5))</f>
        <v>18.65216581</v>
      </c>
      <c r="H13" s="26">
        <f t="shared" si="3"/>
        <v>45201</v>
      </c>
      <c r="I13" s="44">
        <f t="shared" si="4"/>
        <v>2</v>
      </c>
      <c r="J13" s="44">
        <f t="shared" si="5"/>
        <v>10</v>
      </c>
      <c r="K13" s="45">
        <f t="shared" si="6"/>
        <v>2023</v>
      </c>
      <c r="L13" s="25" t="b">
        <f t="shared" si="7"/>
        <v>1</v>
      </c>
      <c r="M13" s="25" t="b">
        <f>AND(or(row(A13)=2,A13&gt;=A12), not(isna(VLOOKUP(D13,PersonAccounts!A:A,1,false))))</f>
        <v>1</v>
      </c>
      <c r="N13" s="37"/>
    </row>
    <row r="14">
      <c r="A14" s="42">
        <v>26976.0</v>
      </c>
      <c r="B14" s="8" t="str">
        <f t="shared" si="1"/>
        <v>10/2/23</v>
      </c>
      <c r="C14" s="21">
        <f t="shared" si="2"/>
        <v>5</v>
      </c>
      <c r="D14" s="43" t="s">
        <v>1362</v>
      </c>
      <c r="E14" s="9" t="s">
        <v>2170</v>
      </c>
      <c r="F14" s="35">
        <f>vlookup(E14,Products!$A:$F,3)</f>
        <v>87.67711041</v>
      </c>
      <c r="G14" s="35">
        <f>vlookup(E14,Products!$A:$F,if(L14,4,5))</f>
        <v>90.92832635</v>
      </c>
      <c r="H14" s="26">
        <f t="shared" si="3"/>
        <v>45201</v>
      </c>
      <c r="I14" s="44">
        <f t="shared" si="4"/>
        <v>2</v>
      </c>
      <c r="J14" s="44">
        <f t="shared" si="5"/>
        <v>10</v>
      </c>
      <c r="K14" s="45">
        <f t="shared" si="6"/>
        <v>2023</v>
      </c>
      <c r="L14" s="25" t="b">
        <f t="shared" si="7"/>
        <v>1</v>
      </c>
      <c r="M14" s="25" t="b">
        <f>AND(or(row(A14)=2,A14&gt;=A13), not(isna(VLOOKUP(D14,PersonAccounts!A:A,1,false))))</f>
        <v>1</v>
      </c>
      <c r="N14" s="37"/>
    </row>
    <row r="15">
      <c r="A15" s="42">
        <v>29276.0</v>
      </c>
      <c r="B15" s="8" t="str">
        <f t="shared" si="1"/>
        <v>12/2/23</v>
      </c>
      <c r="C15" s="21">
        <f t="shared" si="2"/>
        <v>4</v>
      </c>
      <c r="D15" s="43" t="s">
        <v>1362</v>
      </c>
      <c r="E15" s="9" t="s">
        <v>2172</v>
      </c>
      <c r="F15" s="35">
        <f>vlookup(E15,Products!$A:$F,3)</f>
        <v>21.42395313</v>
      </c>
      <c r="G15" s="35">
        <f>vlookup(E15,Products!$A:$F,if(L15,4,5))</f>
        <v>22.51529626</v>
      </c>
      <c r="H15" s="26">
        <f t="shared" si="3"/>
        <v>45262</v>
      </c>
      <c r="I15" s="44">
        <f t="shared" si="4"/>
        <v>2</v>
      </c>
      <c r="J15" s="44">
        <f t="shared" si="5"/>
        <v>12</v>
      </c>
      <c r="K15" s="45">
        <f t="shared" si="6"/>
        <v>2023</v>
      </c>
      <c r="L15" s="25" t="b">
        <f t="shared" si="7"/>
        <v>1</v>
      </c>
      <c r="M15" s="25" t="b">
        <f>AND(or(row(A15)=2,A15&gt;=A14), not(isna(VLOOKUP(D15,PersonAccounts!A:A,1,false))))</f>
        <v>1</v>
      </c>
      <c r="N15" s="37"/>
    </row>
    <row r="16">
      <c r="A16" s="42">
        <v>31699.0</v>
      </c>
      <c r="B16" s="8" t="str">
        <f t="shared" si="1"/>
        <v>1/16/24</v>
      </c>
      <c r="C16" s="21">
        <f t="shared" si="2"/>
        <v>5</v>
      </c>
      <c r="D16" s="43" t="s">
        <v>653</v>
      </c>
      <c r="E16" s="9" t="s">
        <v>2174</v>
      </c>
      <c r="F16" s="35">
        <f>vlookup(E16,Products!$A:$F,3)</f>
        <v>226.2474626</v>
      </c>
      <c r="G16" s="35">
        <f>vlookup(E16,Products!$A:$F,if(L16,4,5))</f>
        <v>240.7306775</v>
      </c>
      <c r="H16" s="26">
        <f t="shared" si="3"/>
        <v>45307</v>
      </c>
      <c r="I16" s="44">
        <f t="shared" si="4"/>
        <v>16</v>
      </c>
      <c r="J16" s="44">
        <f t="shared" si="5"/>
        <v>1</v>
      </c>
      <c r="K16" s="45">
        <f t="shared" si="6"/>
        <v>2024</v>
      </c>
      <c r="L16" s="25" t="b">
        <f t="shared" si="7"/>
        <v>1</v>
      </c>
      <c r="M16" s="25" t="b">
        <f>AND(or(row(A16)=2,A16&gt;=A15), not(isna(VLOOKUP(D16,PersonAccounts!A:A,1,false))))</f>
        <v>1</v>
      </c>
      <c r="N16" s="37"/>
    </row>
    <row r="17">
      <c r="A17" s="42">
        <v>31787.0</v>
      </c>
      <c r="B17" s="8" t="str">
        <f t="shared" si="1"/>
        <v>12/21/23</v>
      </c>
      <c r="C17" s="21">
        <f t="shared" si="2"/>
        <v>4</v>
      </c>
      <c r="D17" s="43" t="s">
        <v>56</v>
      </c>
      <c r="E17" s="9" t="s">
        <v>2176</v>
      </c>
      <c r="F17" s="35">
        <f>vlookup(E17,Products!$A:$F,3)</f>
        <v>68.65495137</v>
      </c>
      <c r="G17" s="35">
        <f>vlookup(E17,Products!$A:$F,if(L17,4,5))</f>
        <v>79.99</v>
      </c>
      <c r="H17" s="26">
        <f t="shared" si="3"/>
        <v>45281</v>
      </c>
      <c r="I17" s="44">
        <f t="shared" si="4"/>
        <v>21</v>
      </c>
      <c r="J17" s="44">
        <f t="shared" si="5"/>
        <v>12</v>
      </c>
      <c r="K17" s="45">
        <f t="shared" si="6"/>
        <v>2023</v>
      </c>
      <c r="L17" s="25" t="b">
        <f t="shared" si="7"/>
        <v>0</v>
      </c>
      <c r="M17" s="25" t="b">
        <f>AND(or(row(A17)=2,A17&gt;=A16), not(isna(VLOOKUP(D17,PersonAccounts!A:A,1,false))))</f>
        <v>1</v>
      </c>
      <c r="N17" s="37"/>
    </row>
    <row r="18">
      <c r="A18" s="42">
        <v>31909.0</v>
      </c>
      <c r="B18" s="8" t="str">
        <f t="shared" si="1"/>
        <v>10/28/23</v>
      </c>
      <c r="C18" s="21">
        <f t="shared" si="2"/>
        <v>1</v>
      </c>
      <c r="D18" s="43" t="s">
        <v>284</v>
      </c>
      <c r="E18" s="9" t="s">
        <v>2178</v>
      </c>
      <c r="F18" s="35">
        <f>vlookup(E18,Products!$A:$F,3)</f>
        <v>7.744998896</v>
      </c>
      <c r="G18" s="35">
        <f>vlookup(E18,Products!$A:$F,if(L18,4,5))</f>
        <v>9.99</v>
      </c>
      <c r="H18" s="26">
        <f t="shared" si="3"/>
        <v>45227</v>
      </c>
      <c r="I18" s="44">
        <f t="shared" si="4"/>
        <v>28</v>
      </c>
      <c r="J18" s="44">
        <f t="shared" si="5"/>
        <v>10</v>
      </c>
      <c r="K18" s="45">
        <f t="shared" si="6"/>
        <v>2023</v>
      </c>
      <c r="L18" s="25" t="b">
        <f t="shared" si="7"/>
        <v>0</v>
      </c>
      <c r="M18" s="25" t="b">
        <f>AND(or(row(A18)=2,A18&gt;=A17), not(isna(VLOOKUP(D18,PersonAccounts!A:A,1,false))))</f>
        <v>1</v>
      </c>
      <c r="N18" s="37"/>
    </row>
    <row r="19">
      <c r="A19" s="42">
        <v>32962.0</v>
      </c>
      <c r="B19" s="8" t="str">
        <f t="shared" si="1"/>
        <v>2/7/24</v>
      </c>
      <c r="C19" s="21">
        <f t="shared" si="2"/>
        <v>1</v>
      </c>
      <c r="D19" s="43" t="s">
        <v>1948</v>
      </c>
      <c r="E19" s="9" t="s">
        <v>2180</v>
      </c>
      <c r="F19" s="35">
        <f>vlookup(E19,Products!$A:$F,3)</f>
        <v>28.24543383</v>
      </c>
      <c r="G19" s="35">
        <f>vlookup(E19,Products!$A:$F,if(L19,4,5))</f>
        <v>29.99</v>
      </c>
      <c r="H19" s="26">
        <f t="shared" si="3"/>
        <v>45329</v>
      </c>
      <c r="I19" s="44">
        <f t="shared" si="4"/>
        <v>7</v>
      </c>
      <c r="J19" s="44">
        <f t="shared" si="5"/>
        <v>2</v>
      </c>
      <c r="K19" s="45">
        <f t="shared" si="6"/>
        <v>2024</v>
      </c>
      <c r="L19" s="25" t="b">
        <f t="shared" si="7"/>
        <v>0</v>
      </c>
      <c r="M19" s="25" t="b">
        <f>AND(or(row(A19)=2,A19&gt;=A18), not(isna(VLOOKUP(D19,PersonAccounts!A:A,1,false))))</f>
        <v>1</v>
      </c>
      <c r="N19" s="37"/>
    </row>
    <row r="20">
      <c r="A20" s="42">
        <v>33553.0</v>
      </c>
      <c r="B20" s="8" t="str">
        <f t="shared" si="1"/>
        <v>1/11/24</v>
      </c>
      <c r="C20" s="21">
        <f t="shared" si="2"/>
        <v>9</v>
      </c>
      <c r="D20" s="43" t="s">
        <v>1644</v>
      </c>
      <c r="E20" s="9" t="s">
        <v>2182</v>
      </c>
      <c r="F20" s="35">
        <f>vlookup(E20,Products!$A:$F,3)</f>
        <v>9.14168919</v>
      </c>
      <c r="G20" s="35">
        <f>vlookup(E20,Products!$A:$F,if(L20,4,5))</f>
        <v>9.473104221</v>
      </c>
      <c r="H20" s="26">
        <f t="shared" si="3"/>
        <v>45302</v>
      </c>
      <c r="I20" s="44">
        <f t="shared" si="4"/>
        <v>11</v>
      </c>
      <c r="J20" s="44">
        <f t="shared" si="5"/>
        <v>1</v>
      </c>
      <c r="K20" s="45">
        <f t="shared" si="6"/>
        <v>2024</v>
      </c>
      <c r="L20" s="25" t="b">
        <f t="shared" si="7"/>
        <v>1</v>
      </c>
      <c r="M20" s="25" t="b">
        <f>AND(or(row(A20)=2,A20&gt;=A19), not(isna(VLOOKUP(D20,PersonAccounts!A:A,1,false))))</f>
        <v>1</v>
      </c>
      <c r="N20" s="37"/>
    </row>
    <row r="21">
      <c r="A21" s="42">
        <v>34167.0</v>
      </c>
      <c r="B21" s="8" t="str">
        <f t="shared" si="1"/>
        <v>8/16/23</v>
      </c>
      <c r="C21" s="21">
        <f t="shared" si="2"/>
        <v>1</v>
      </c>
      <c r="D21" s="43" t="s">
        <v>448</v>
      </c>
      <c r="E21" s="9" t="s">
        <v>2184</v>
      </c>
      <c r="F21" s="35">
        <f>vlookup(E21,Products!$A:$F,3)</f>
        <v>80.73695409</v>
      </c>
      <c r="G21" s="35">
        <f>vlookup(E21,Products!$A:$F,if(L21,4,5))</f>
        <v>99.99</v>
      </c>
      <c r="H21" s="26">
        <f t="shared" si="3"/>
        <v>45154</v>
      </c>
      <c r="I21" s="44">
        <f t="shared" si="4"/>
        <v>16</v>
      </c>
      <c r="J21" s="44">
        <f t="shared" si="5"/>
        <v>8</v>
      </c>
      <c r="K21" s="45">
        <f t="shared" si="6"/>
        <v>2023</v>
      </c>
      <c r="L21" s="25" t="b">
        <f t="shared" si="7"/>
        <v>0</v>
      </c>
      <c r="M21" s="25" t="b">
        <f>AND(or(row(A21)=2,A21&gt;=A20), not(isna(VLOOKUP(D21,PersonAccounts!A:A,1,false))))</f>
        <v>1</v>
      </c>
      <c r="N21" s="37"/>
    </row>
    <row r="22">
      <c r="A22" s="42">
        <v>35504.0</v>
      </c>
      <c r="B22" s="8" t="str">
        <f t="shared" si="1"/>
        <v>1/17/24</v>
      </c>
      <c r="C22" s="21">
        <f t="shared" si="2"/>
        <v>7</v>
      </c>
      <c r="D22" s="43" t="s">
        <v>1471</v>
      </c>
      <c r="E22" s="9" t="s">
        <v>2143</v>
      </c>
      <c r="F22" s="35">
        <f>vlookup(E22,Products!$A:$F,3)</f>
        <v>165.4949045</v>
      </c>
      <c r="G22" s="35">
        <f>vlookup(E22,Products!$A:$F,if(L22,4,5))</f>
        <v>199.99</v>
      </c>
      <c r="H22" s="26">
        <f t="shared" si="3"/>
        <v>45308</v>
      </c>
      <c r="I22" s="44">
        <f t="shared" si="4"/>
        <v>17</v>
      </c>
      <c r="J22" s="44">
        <f t="shared" si="5"/>
        <v>1</v>
      </c>
      <c r="K22" s="45">
        <f t="shared" si="6"/>
        <v>2024</v>
      </c>
      <c r="L22" s="25" t="b">
        <f t="shared" si="7"/>
        <v>0</v>
      </c>
      <c r="M22" s="25" t="b">
        <f>AND(or(row(A22)=2,A22&gt;=A21), not(isna(VLOOKUP(D22,PersonAccounts!A:A,1,false))))</f>
        <v>1</v>
      </c>
      <c r="N22" s="37"/>
    </row>
    <row r="23">
      <c r="A23" s="42">
        <v>35504.0</v>
      </c>
      <c r="B23" s="8" t="str">
        <f t="shared" si="1"/>
        <v>1/17/24</v>
      </c>
      <c r="C23" s="21">
        <f t="shared" si="2"/>
        <v>4</v>
      </c>
      <c r="D23" s="43" t="s">
        <v>1471</v>
      </c>
      <c r="E23" s="9" t="s">
        <v>2146</v>
      </c>
      <c r="F23" s="35">
        <f>vlookup(E23,Products!$A:$F,3)</f>
        <v>829.8679445</v>
      </c>
      <c r="G23" s="35">
        <f>vlookup(E23,Products!$A:$F,if(L23,4,5))</f>
        <v>999.99</v>
      </c>
      <c r="H23" s="26">
        <f t="shared" si="3"/>
        <v>45308</v>
      </c>
      <c r="I23" s="44">
        <f t="shared" si="4"/>
        <v>17</v>
      </c>
      <c r="J23" s="44">
        <f t="shared" si="5"/>
        <v>1</v>
      </c>
      <c r="K23" s="45">
        <f t="shared" si="6"/>
        <v>2024</v>
      </c>
      <c r="L23" s="25" t="b">
        <f t="shared" si="7"/>
        <v>0</v>
      </c>
      <c r="M23" s="25" t="b">
        <f>AND(or(row(A23)=2,A23&gt;=A22), not(isna(VLOOKUP(D23,PersonAccounts!A:A,1,false))))</f>
        <v>1</v>
      </c>
      <c r="N23" s="37"/>
    </row>
    <row r="24">
      <c r="A24" s="42">
        <v>35504.0</v>
      </c>
      <c r="B24" s="8" t="str">
        <f t="shared" si="1"/>
        <v>1/17/24</v>
      </c>
      <c r="C24" s="21">
        <f t="shared" si="2"/>
        <v>7</v>
      </c>
      <c r="D24" s="43" t="s">
        <v>1471</v>
      </c>
      <c r="E24" s="9" t="s">
        <v>2148</v>
      </c>
      <c r="F24" s="35">
        <f>vlookup(E24,Products!$A:$F,3)</f>
        <v>98.23971477</v>
      </c>
      <c r="G24" s="35">
        <f>vlookup(E24,Products!$A:$F,if(L24,4,5))</f>
        <v>99.99</v>
      </c>
      <c r="H24" s="26">
        <f t="shared" si="3"/>
        <v>45308</v>
      </c>
      <c r="I24" s="44">
        <f t="shared" si="4"/>
        <v>17</v>
      </c>
      <c r="J24" s="44">
        <f t="shared" si="5"/>
        <v>1</v>
      </c>
      <c r="K24" s="45">
        <f t="shared" si="6"/>
        <v>2024</v>
      </c>
      <c r="L24" s="25" t="b">
        <f t="shared" si="7"/>
        <v>0</v>
      </c>
      <c r="M24" s="25" t="b">
        <f>AND(or(row(A24)=2,A24&gt;=A23), not(isna(VLOOKUP(D24,PersonAccounts!A:A,1,false))))</f>
        <v>1</v>
      </c>
      <c r="N24" s="37"/>
    </row>
    <row r="25">
      <c r="A25" s="42">
        <v>35504.0</v>
      </c>
      <c r="B25" s="8" t="str">
        <f t="shared" si="1"/>
        <v>1/17/24</v>
      </c>
      <c r="C25" s="21">
        <f t="shared" si="2"/>
        <v>5</v>
      </c>
      <c r="D25" s="43" t="s">
        <v>1471</v>
      </c>
      <c r="E25" s="9" t="s">
        <v>2150</v>
      </c>
      <c r="F25" s="35">
        <f>vlookup(E25,Products!$A:$F,3)</f>
        <v>11.61261726</v>
      </c>
      <c r="G25" s="35">
        <f>vlookup(E25,Products!$A:$F,if(L25,4,5))</f>
        <v>12.49569003</v>
      </c>
      <c r="H25" s="26">
        <f t="shared" si="3"/>
        <v>45308</v>
      </c>
      <c r="I25" s="44">
        <f t="shared" si="4"/>
        <v>17</v>
      </c>
      <c r="J25" s="44">
        <f t="shared" si="5"/>
        <v>1</v>
      </c>
      <c r="K25" s="45">
        <f t="shared" si="6"/>
        <v>2024</v>
      </c>
      <c r="L25" s="25" t="b">
        <f t="shared" si="7"/>
        <v>1</v>
      </c>
      <c r="M25" s="25" t="b">
        <f>AND(or(row(A25)=2,A25&gt;=A24), not(isna(VLOOKUP(D25,PersonAccounts!A:A,1,false))))</f>
        <v>1</v>
      </c>
      <c r="N25" s="37"/>
    </row>
    <row r="26">
      <c r="A26" s="42">
        <v>35504.0</v>
      </c>
      <c r="B26" s="8" t="str">
        <f t="shared" si="1"/>
        <v>1/17/24</v>
      </c>
      <c r="C26" s="21">
        <f t="shared" si="2"/>
        <v>9</v>
      </c>
      <c r="D26" s="43" t="s">
        <v>1471</v>
      </c>
      <c r="E26" s="9" t="s">
        <v>2152</v>
      </c>
      <c r="F26" s="35">
        <f>vlookup(E26,Products!$A:$F,3)</f>
        <v>1974.862026</v>
      </c>
      <c r="G26" s="35">
        <f>vlookup(E26,Products!$A:$F,if(L26,4,5))</f>
        <v>1999.99</v>
      </c>
      <c r="H26" s="26">
        <f t="shared" si="3"/>
        <v>45308</v>
      </c>
      <c r="I26" s="44">
        <f t="shared" si="4"/>
        <v>17</v>
      </c>
      <c r="J26" s="44">
        <f t="shared" si="5"/>
        <v>1</v>
      </c>
      <c r="K26" s="45">
        <f t="shared" si="6"/>
        <v>2024</v>
      </c>
      <c r="L26" s="25" t="b">
        <f t="shared" si="7"/>
        <v>0</v>
      </c>
      <c r="M26" s="25" t="b">
        <f>AND(or(row(A26)=2,A26&gt;=A25), not(isna(VLOOKUP(D26,PersonAccounts!A:A,1,false))))</f>
        <v>1</v>
      </c>
      <c r="N26" s="37"/>
    </row>
    <row r="27">
      <c r="A27" s="42">
        <v>36268.0</v>
      </c>
      <c r="B27" s="8" t="str">
        <f t="shared" si="1"/>
        <v>10/6/23</v>
      </c>
      <c r="C27" s="21">
        <f t="shared" si="2"/>
        <v>4</v>
      </c>
      <c r="D27" s="43" t="s">
        <v>412</v>
      </c>
      <c r="E27" s="9" t="s">
        <v>2155</v>
      </c>
      <c r="F27" s="35">
        <f>vlookup(E27,Products!$A:$F,3)</f>
        <v>231.8381653</v>
      </c>
      <c r="G27" s="35">
        <f>vlookup(E27,Products!$A:$F,if(L27,4,5))</f>
        <v>240.5450591</v>
      </c>
      <c r="H27" s="26">
        <f t="shared" si="3"/>
        <v>45205</v>
      </c>
      <c r="I27" s="44">
        <f t="shared" si="4"/>
        <v>6</v>
      </c>
      <c r="J27" s="44">
        <f t="shared" si="5"/>
        <v>10</v>
      </c>
      <c r="K27" s="45">
        <f t="shared" si="6"/>
        <v>2023</v>
      </c>
      <c r="L27" s="25" t="b">
        <f t="shared" si="7"/>
        <v>1</v>
      </c>
      <c r="M27" s="25" t="b">
        <f>AND(or(row(A27)=2,A27&gt;=A26), not(isna(VLOOKUP(D27,PersonAccounts!A:A,1,false))))</f>
        <v>1</v>
      </c>
      <c r="N27" s="37"/>
    </row>
    <row r="28">
      <c r="A28" s="42">
        <v>36268.0</v>
      </c>
      <c r="B28" s="8" t="str">
        <f t="shared" si="1"/>
        <v>10/6/23</v>
      </c>
      <c r="C28" s="21">
        <f t="shared" si="2"/>
        <v>7</v>
      </c>
      <c r="D28" s="43" t="s">
        <v>412</v>
      </c>
      <c r="E28" s="9" t="s">
        <v>2157</v>
      </c>
      <c r="F28" s="35">
        <f>vlookup(E28,Products!$A:$F,3)</f>
        <v>247.5441043</v>
      </c>
      <c r="G28" s="35">
        <f>vlookup(E28,Products!$A:$F,if(L28,4,5))</f>
        <v>249.99</v>
      </c>
      <c r="H28" s="26">
        <f t="shared" si="3"/>
        <v>45205</v>
      </c>
      <c r="I28" s="44">
        <f t="shared" si="4"/>
        <v>6</v>
      </c>
      <c r="J28" s="44">
        <f t="shared" si="5"/>
        <v>10</v>
      </c>
      <c r="K28" s="45">
        <f t="shared" si="6"/>
        <v>2023</v>
      </c>
      <c r="L28" s="25" t="b">
        <f t="shared" si="7"/>
        <v>0</v>
      </c>
      <c r="M28" s="25" t="b">
        <f>AND(or(row(A28)=2,A28&gt;=A27), not(isna(VLOOKUP(D28,PersonAccounts!A:A,1,false))))</f>
        <v>1</v>
      </c>
      <c r="N28" s="37"/>
    </row>
    <row r="29">
      <c r="A29" s="42">
        <v>36268.0</v>
      </c>
      <c r="B29" s="8" t="str">
        <f t="shared" si="1"/>
        <v>10/6/23</v>
      </c>
      <c r="C29" s="21">
        <f t="shared" si="2"/>
        <v>5</v>
      </c>
      <c r="D29" s="43" t="s">
        <v>412</v>
      </c>
      <c r="E29" s="9" t="s">
        <v>2159</v>
      </c>
      <c r="F29" s="35">
        <f>vlookup(E29,Products!$A:$F,3)</f>
        <v>75.37375979</v>
      </c>
      <c r="G29" s="35">
        <f>vlookup(E29,Products!$A:$F,if(L29,4,5))</f>
        <v>99.99</v>
      </c>
      <c r="H29" s="26">
        <f t="shared" si="3"/>
        <v>45205</v>
      </c>
      <c r="I29" s="44">
        <f t="shared" si="4"/>
        <v>6</v>
      </c>
      <c r="J29" s="44">
        <f t="shared" si="5"/>
        <v>10</v>
      </c>
      <c r="K29" s="45">
        <f t="shared" si="6"/>
        <v>2023</v>
      </c>
      <c r="L29" s="25" t="b">
        <f t="shared" si="7"/>
        <v>0</v>
      </c>
      <c r="M29" s="25" t="b">
        <f>AND(or(row(A29)=2,A29&gt;=A28), not(isna(VLOOKUP(D29,PersonAccounts!A:A,1,false))))</f>
        <v>1</v>
      </c>
      <c r="N29" s="37"/>
    </row>
    <row r="30">
      <c r="A30" s="42">
        <v>36268.0</v>
      </c>
      <c r="B30" s="8" t="str">
        <f t="shared" si="1"/>
        <v>10/6/23</v>
      </c>
      <c r="C30" s="21">
        <f t="shared" si="2"/>
        <v>3</v>
      </c>
      <c r="D30" s="43" t="s">
        <v>412</v>
      </c>
      <c r="E30" s="9" t="s">
        <v>2161</v>
      </c>
      <c r="F30" s="35">
        <f>vlookup(E30,Products!$A:$F,3)</f>
        <v>16.59320765</v>
      </c>
      <c r="G30" s="35">
        <f>vlookup(E30,Products!$A:$F,if(L30,4,5))</f>
        <v>19.99</v>
      </c>
      <c r="H30" s="26">
        <f t="shared" si="3"/>
        <v>45205</v>
      </c>
      <c r="I30" s="44">
        <f t="shared" si="4"/>
        <v>6</v>
      </c>
      <c r="J30" s="44">
        <f t="shared" si="5"/>
        <v>10</v>
      </c>
      <c r="K30" s="45">
        <f t="shared" si="6"/>
        <v>2023</v>
      </c>
      <c r="L30" s="25" t="b">
        <f t="shared" si="7"/>
        <v>0</v>
      </c>
      <c r="M30" s="25" t="b">
        <f>AND(or(row(A30)=2,A30&gt;=A29), not(isna(VLOOKUP(D30,PersonAccounts!A:A,1,false))))</f>
        <v>1</v>
      </c>
      <c r="N30" s="37"/>
    </row>
    <row r="31">
      <c r="A31" s="42">
        <v>36268.0</v>
      </c>
      <c r="B31" s="8" t="str">
        <f t="shared" si="1"/>
        <v>10/6/23</v>
      </c>
      <c r="C31" s="21">
        <f t="shared" si="2"/>
        <v>2</v>
      </c>
      <c r="D31" s="43" t="s">
        <v>412</v>
      </c>
      <c r="E31" s="9" t="s">
        <v>2164</v>
      </c>
      <c r="F31" s="35">
        <f>vlookup(E31,Products!$A:$F,3)</f>
        <v>19.67042713</v>
      </c>
      <c r="G31" s="35">
        <f>vlookup(E31,Products!$A:$F,if(L31,4,5))</f>
        <v>24.99</v>
      </c>
      <c r="H31" s="26">
        <f t="shared" si="3"/>
        <v>45205</v>
      </c>
      <c r="I31" s="44">
        <f t="shared" si="4"/>
        <v>6</v>
      </c>
      <c r="J31" s="44">
        <f t="shared" si="5"/>
        <v>10</v>
      </c>
      <c r="K31" s="45">
        <f t="shared" si="6"/>
        <v>2023</v>
      </c>
      <c r="L31" s="25" t="b">
        <f t="shared" si="7"/>
        <v>0</v>
      </c>
      <c r="M31" s="25" t="b">
        <f>AND(or(row(A31)=2,A31&gt;=A30), not(isna(VLOOKUP(D31,PersonAccounts!A:A,1,false))))</f>
        <v>1</v>
      </c>
      <c r="N31" s="37"/>
    </row>
    <row r="32">
      <c r="A32" s="42">
        <v>36268.0</v>
      </c>
      <c r="B32" s="8" t="str">
        <f t="shared" si="1"/>
        <v>10/6/23</v>
      </c>
      <c r="C32" s="21">
        <f t="shared" si="2"/>
        <v>3</v>
      </c>
      <c r="D32" s="43" t="s">
        <v>412</v>
      </c>
      <c r="E32" s="9" t="s">
        <v>2166</v>
      </c>
      <c r="F32" s="35">
        <f>vlookup(E32,Products!$A:$F,3)</f>
        <v>251.897003</v>
      </c>
      <c r="G32" s="35">
        <f>vlookup(E32,Products!$A:$F,if(L32,4,5))</f>
        <v>299.99</v>
      </c>
      <c r="H32" s="26">
        <f t="shared" si="3"/>
        <v>45205</v>
      </c>
      <c r="I32" s="44">
        <f t="shared" si="4"/>
        <v>6</v>
      </c>
      <c r="J32" s="44">
        <f t="shared" si="5"/>
        <v>10</v>
      </c>
      <c r="K32" s="45">
        <f t="shared" si="6"/>
        <v>2023</v>
      </c>
      <c r="L32" s="25" t="b">
        <f t="shared" si="7"/>
        <v>0</v>
      </c>
      <c r="M32" s="25" t="b">
        <f>AND(or(row(A32)=2,A32&gt;=A31), not(isna(VLOOKUP(D32,PersonAccounts!A:A,1,false))))</f>
        <v>1</v>
      </c>
      <c r="N32" s="37"/>
    </row>
    <row r="33">
      <c r="A33" s="42">
        <v>36268.0</v>
      </c>
      <c r="B33" s="8" t="str">
        <f t="shared" si="1"/>
        <v>10/6/23</v>
      </c>
      <c r="C33" s="21">
        <f t="shared" si="2"/>
        <v>4</v>
      </c>
      <c r="D33" s="43" t="s">
        <v>412</v>
      </c>
      <c r="E33" s="9" t="s">
        <v>2168</v>
      </c>
      <c r="F33" s="35">
        <f>vlookup(E33,Products!$A:$F,3)</f>
        <v>18.12656227</v>
      </c>
      <c r="G33" s="35">
        <f>vlookup(E33,Products!$A:$F,if(L33,4,5))</f>
        <v>19.99</v>
      </c>
      <c r="H33" s="26">
        <f t="shared" si="3"/>
        <v>45205</v>
      </c>
      <c r="I33" s="44">
        <f t="shared" si="4"/>
        <v>6</v>
      </c>
      <c r="J33" s="44">
        <f t="shared" si="5"/>
        <v>10</v>
      </c>
      <c r="K33" s="45">
        <f t="shared" si="6"/>
        <v>2023</v>
      </c>
      <c r="L33" s="25" t="b">
        <f t="shared" si="7"/>
        <v>0</v>
      </c>
      <c r="M33" s="25" t="b">
        <f>AND(or(row(A33)=2,A33&gt;=A32), not(isna(VLOOKUP(D33,PersonAccounts!A:A,1,false))))</f>
        <v>1</v>
      </c>
      <c r="N33" s="37"/>
    </row>
    <row r="34">
      <c r="A34" s="42">
        <v>36268.0</v>
      </c>
      <c r="B34" s="8" t="str">
        <f t="shared" si="1"/>
        <v>10/6/23</v>
      </c>
      <c r="C34" s="21">
        <f t="shared" si="2"/>
        <v>7</v>
      </c>
      <c r="D34" s="43" t="s">
        <v>412</v>
      </c>
      <c r="E34" s="9" t="s">
        <v>2170</v>
      </c>
      <c r="F34" s="35">
        <f>vlookup(E34,Products!$A:$F,3)</f>
        <v>87.67711041</v>
      </c>
      <c r="G34" s="35">
        <f>vlookup(E34,Products!$A:$F,if(L34,4,5))</f>
        <v>99.99</v>
      </c>
      <c r="H34" s="26">
        <f t="shared" si="3"/>
        <v>45205</v>
      </c>
      <c r="I34" s="44">
        <f t="shared" si="4"/>
        <v>6</v>
      </c>
      <c r="J34" s="44">
        <f t="shared" si="5"/>
        <v>10</v>
      </c>
      <c r="K34" s="45">
        <f t="shared" si="6"/>
        <v>2023</v>
      </c>
      <c r="L34" s="25" t="b">
        <f t="shared" si="7"/>
        <v>0</v>
      </c>
      <c r="M34" s="25" t="b">
        <f>AND(or(row(A34)=2,A34&gt;=A33), not(isna(VLOOKUP(D34,PersonAccounts!A:A,1,false))))</f>
        <v>1</v>
      </c>
      <c r="N34" s="37"/>
    </row>
    <row r="35">
      <c r="A35" s="42">
        <v>39533.0</v>
      </c>
      <c r="B35" s="8" t="str">
        <f t="shared" si="1"/>
        <v>1/15/24</v>
      </c>
      <c r="C35" s="21">
        <f t="shared" si="2"/>
        <v>5</v>
      </c>
      <c r="D35" s="43" t="s">
        <v>1285</v>
      </c>
      <c r="E35" s="9" t="s">
        <v>2172</v>
      </c>
      <c r="F35" s="35">
        <f>vlookup(E35,Products!$A:$F,3)</f>
        <v>21.42395313</v>
      </c>
      <c r="G35" s="35">
        <f>vlookup(E35,Products!$A:$F,if(L35,4,5))</f>
        <v>22.51529626</v>
      </c>
      <c r="H35" s="26">
        <f t="shared" si="3"/>
        <v>45306</v>
      </c>
      <c r="I35" s="44">
        <f t="shared" si="4"/>
        <v>15</v>
      </c>
      <c r="J35" s="44">
        <f t="shared" si="5"/>
        <v>1</v>
      </c>
      <c r="K35" s="45">
        <f t="shared" si="6"/>
        <v>2024</v>
      </c>
      <c r="L35" s="25" t="b">
        <f t="shared" si="7"/>
        <v>1</v>
      </c>
      <c r="M35" s="25" t="b">
        <f>AND(or(row(A35)=2,A35&gt;=A34), not(isna(VLOOKUP(D35,PersonAccounts!A:A,1,false))))</f>
        <v>1</v>
      </c>
      <c r="N35" s="37"/>
    </row>
    <row r="36">
      <c r="A36" s="42">
        <v>43788.0</v>
      </c>
      <c r="B36" s="8" t="str">
        <f t="shared" si="1"/>
        <v>2/9/24</v>
      </c>
      <c r="C36" s="21">
        <f t="shared" si="2"/>
        <v>9</v>
      </c>
      <c r="D36" s="43" t="s">
        <v>1274</v>
      </c>
      <c r="E36" s="9" t="s">
        <v>2174</v>
      </c>
      <c r="F36" s="35">
        <f>vlookup(E36,Products!$A:$F,3)</f>
        <v>226.2474626</v>
      </c>
      <c r="G36" s="35">
        <f>vlookup(E36,Products!$A:$F,if(L36,4,5))</f>
        <v>249.99</v>
      </c>
      <c r="H36" s="26">
        <f t="shared" si="3"/>
        <v>45331</v>
      </c>
      <c r="I36" s="44">
        <f t="shared" si="4"/>
        <v>9</v>
      </c>
      <c r="J36" s="44">
        <f t="shared" si="5"/>
        <v>2</v>
      </c>
      <c r="K36" s="45">
        <f t="shared" si="6"/>
        <v>2024</v>
      </c>
      <c r="L36" s="25" t="b">
        <f t="shared" si="7"/>
        <v>0</v>
      </c>
      <c r="M36" s="25" t="b">
        <f>AND(or(row(A36)=2,A36&gt;=A35), not(isna(VLOOKUP(D36,PersonAccounts!A:A,1,false))))</f>
        <v>1</v>
      </c>
      <c r="N36" s="37"/>
    </row>
    <row r="37">
      <c r="A37" s="42">
        <v>43788.0</v>
      </c>
      <c r="B37" s="8" t="str">
        <f t="shared" si="1"/>
        <v>2/9/24</v>
      </c>
      <c r="C37" s="21">
        <f t="shared" si="2"/>
        <v>2</v>
      </c>
      <c r="D37" s="43" t="s">
        <v>1274</v>
      </c>
      <c r="E37" s="9" t="s">
        <v>2176</v>
      </c>
      <c r="F37" s="35">
        <f>vlookup(E37,Products!$A:$F,3)</f>
        <v>68.65495137</v>
      </c>
      <c r="G37" s="35">
        <f>vlookup(E37,Products!$A:$F,if(L37,4,5))</f>
        <v>75.75547073</v>
      </c>
      <c r="H37" s="26">
        <f t="shared" si="3"/>
        <v>45331</v>
      </c>
      <c r="I37" s="44">
        <f t="shared" si="4"/>
        <v>9</v>
      </c>
      <c r="J37" s="44">
        <f t="shared" si="5"/>
        <v>2</v>
      </c>
      <c r="K37" s="45">
        <f t="shared" si="6"/>
        <v>2024</v>
      </c>
      <c r="L37" s="25" t="b">
        <f t="shared" si="7"/>
        <v>1</v>
      </c>
      <c r="M37" s="25" t="b">
        <f>AND(or(row(A37)=2,A37&gt;=A36), not(isna(VLOOKUP(D37,PersonAccounts!A:A,1,false))))</f>
        <v>1</v>
      </c>
      <c r="N37" s="37"/>
    </row>
    <row r="38">
      <c r="A38" s="42">
        <v>43869.0</v>
      </c>
      <c r="B38" s="8" t="str">
        <f t="shared" si="1"/>
        <v>12/7/23</v>
      </c>
      <c r="C38" s="21">
        <f t="shared" si="2"/>
        <v>1</v>
      </c>
      <c r="D38" s="43" t="s">
        <v>1274</v>
      </c>
      <c r="E38" s="9" t="s">
        <v>2178</v>
      </c>
      <c r="F38" s="35">
        <f>vlookup(E38,Products!$A:$F,3)</f>
        <v>7.744998896</v>
      </c>
      <c r="G38" s="35">
        <f>vlookup(E38,Products!$A:$F,if(L38,4,5))</f>
        <v>9.99</v>
      </c>
      <c r="H38" s="26">
        <f t="shared" si="3"/>
        <v>45267</v>
      </c>
      <c r="I38" s="44">
        <f t="shared" si="4"/>
        <v>7</v>
      </c>
      <c r="J38" s="44">
        <f t="shared" si="5"/>
        <v>12</v>
      </c>
      <c r="K38" s="45">
        <f t="shared" si="6"/>
        <v>2023</v>
      </c>
      <c r="L38" s="25" t="b">
        <f t="shared" si="7"/>
        <v>0</v>
      </c>
      <c r="M38" s="25" t="b">
        <f>AND(or(row(A38)=2,A38&gt;=A37), not(isna(VLOOKUP(D38,PersonAccounts!A:A,1,false))))</f>
        <v>1</v>
      </c>
      <c r="N38" s="37"/>
    </row>
    <row r="39">
      <c r="A39" s="42">
        <v>43869.0</v>
      </c>
      <c r="B39" s="8" t="str">
        <f t="shared" si="1"/>
        <v>12/7/23</v>
      </c>
      <c r="C39" s="21">
        <f t="shared" si="2"/>
        <v>3</v>
      </c>
      <c r="D39" s="43" t="s">
        <v>1274</v>
      </c>
      <c r="E39" s="9" t="s">
        <v>2180</v>
      </c>
      <c r="F39" s="35">
        <f>vlookup(E39,Products!$A:$F,3)</f>
        <v>28.24543383</v>
      </c>
      <c r="G39" s="35">
        <f>vlookup(E39,Products!$A:$F,if(L39,4,5))</f>
        <v>29.09116645</v>
      </c>
      <c r="H39" s="26">
        <f t="shared" si="3"/>
        <v>45267</v>
      </c>
      <c r="I39" s="44">
        <f t="shared" si="4"/>
        <v>7</v>
      </c>
      <c r="J39" s="44">
        <f t="shared" si="5"/>
        <v>12</v>
      </c>
      <c r="K39" s="45">
        <f t="shared" si="6"/>
        <v>2023</v>
      </c>
      <c r="L39" s="25" t="b">
        <f t="shared" si="7"/>
        <v>1</v>
      </c>
      <c r="M39" s="25" t="b">
        <f>AND(or(row(A39)=2,A39&gt;=A38), not(isna(VLOOKUP(D39,PersonAccounts!A:A,1,false))))</f>
        <v>1</v>
      </c>
      <c r="N39" s="37"/>
    </row>
    <row r="40">
      <c r="A40" s="42">
        <v>47986.0</v>
      </c>
      <c r="B40" s="8" t="str">
        <f t="shared" si="1"/>
        <v>12/6/23</v>
      </c>
      <c r="C40" s="21">
        <f t="shared" si="2"/>
        <v>2</v>
      </c>
      <c r="D40" s="43" t="s">
        <v>1281</v>
      </c>
      <c r="E40" s="9" t="s">
        <v>2182</v>
      </c>
      <c r="F40" s="35">
        <f>vlookup(E40,Products!$A:$F,3)</f>
        <v>9.14168919</v>
      </c>
      <c r="G40" s="35">
        <f>vlookup(E40,Products!$A:$F,if(L40,4,5))</f>
        <v>9.99</v>
      </c>
      <c r="H40" s="26">
        <f t="shared" si="3"/>
        <v>45266</v>
      </c>
      <c r="I40" s="44">
        <f t="shared" si="4"/>
        <v>6</v>
      </c>
      <c r="J40" s="44">
        <f t="shared" si="5"/>
        <v>12</v>
      </c>
      <c r="K40" s="45">
        <f t="shared" si="6"/>
        <v>2023</v>
      </c>
      <c r="L40" s="25" t="b">
        <f t="shared" si="7"/>
        <v>0</v>
      </c>
      <c r="M40" s="25" t="b">
        <f>AND(or(row(A40)=2,A40&gt;=A39), not(isna(VLOOKUP(D40,PersonAccounts!A:A,1,false))))</f>
        <v>1</v>
      </c>
      <c r="N40" s="37"/>
    </row>
    <row r="41">
      <c r="A41" s="42">
        <v>48074.0</v>
      </c>
      <c r="B41" s="8" t="str">
        <f t="shared" si="1"/>
        <v>12/31/23</v>
      </c>
      <c r="C41" s="21">
        <f t="shared" si="2"/>
        <v>2</v>
      </c>
      <c r="D41" s="43" t="s">
        <v>1258</v>
      </c>
      <c r="E41" s="9" t="s">
        <v>2184</v>
      </c>
      <c r="F41" s="35">
        <f>vlookup(E41,Products!$A:$F,3)</f>
        <v>80.73695409</v>
      </c>
      <c r="G41" s="35">
        <f>vlookup(E41,Products!$A:$F,if(L41,4,5))</f>
        <v>99.99</v>
      </c>
      <c r="H41" s="26">
        <f t="shared" si="3"/>
        <v>45291</v>
      </c>
      <c r="I41" s="44">
        <f t="shared" si="4"/>
        <v>31</v>
      </c>
      <c r="J41" s="44">
        <f t="shared" si="5"/>
        <v>12</v>
      </c>
      <c r="K41" s="45">
        <f t="shared" si="6"/>
        <v>2023</v>
      </c>
      <c r="L41" s="25" t="b">
        <f t="shared" si="7"/>
        <v>0</v>
      </c>
      <c r="M41" s="25" t="b">
        <f>AND(or(row(A41)=2,A41&gt;=A40), not(isna(VLOOKUP(D41,PersonAccounts!A:A,1,false))))</f>
        <v>1</v>
      </c>
      <c r="N41" s="37"/>
    </row>
    <row r="42">
      <c r="A42" s="42">
        <v>49716.0</v>
      </c>
      <c r="B42" s="8" t="str">
        <f t="shared" si="1"/>
        <v>1/19/24</v>
      </c>
      <c r="C42" s="21">
        <f t="shared" si="2"/>
        <v>3</v>
      </c>
      <c r="D42" s="43" t="s">
        <v>1869</v>
      </c>
      <c r="E42" s="9" t="s">
        <v>2143</v>
      </c>
      <c r="F42" s="35">
        <f>vlookup(E42,Products!$A:$F,3)</f>
        <v>165.4949045</v>
      </c>
      <c r="G42" s="35">
        <f>vlookup(E42,Products!$A:$F,if(L42,4,5))</f>
        <v>199.99</v>
      </c>
      <c r="H42" s="26">
        <f t="shared" si="3"/>
        <v>45310</v>
      </c>
      <c r="I42" s="44">
        <f t="shared" si="4"/>
        <v>19</v>
      </c>
      <c r="J42" s="44">
        <f t="shared" si="5"/>
        <v>1</v>
      </c>
      <c r="K42" s="45">
        <f t="shared" si="6"/>
        <v>2024</v>
      </c>
      <c r="L42" s="25" t="b">
        <f t="shared" si="7"/>
        <v>0</v>
      </c>
      <c r="M42" s="25" t="b">
        <f>AND(or(row(A42)=2,A42&gt;=A41), not(isna(VLOOKUP(D42,PersonAccounts!A:A,1,false))))</f>
        <v>1</v>
      </c>
      <c r="N42" s="37"/>
    </row>
    <row r="43">
      <c r="A43" s="42">
        <v>50489.0</v>
      </c>
      <c r="B43" s="8" t="str">
        <f t="shared" si="1"/>
        <v>9/29/23</v>
      </c>
      <c r="C43" s="21">
        <f t="shared" si="2"/>
        <v>7</v>
      </c>
      <c r="D43" s="43" t="s">
        <v>1168</v>
      </c>
      <c r="E43" s="9" t="s">
        <v>2146</v>
      </c>
      <c r="F43" s="35">
        <f>vlookup(E43,Products!$A:$F,3)</f>
        <v>829.8679445</v>
      </c>
      <c r="G43" s="35">
        <f>vlookup(E43,Products!$A:$F,if(L43,4,5))</f>
        <v>999.99</v>
      </c>
      <c r="H43" s="26">
        <f t="shared" si="3"/>
        <v>45198</v>
      </c>
      <c r="I43" s="44">
        <f t="shared" si="4"/>
        <v>29</v>
      </c>
      <c r="J43" s="44">
        <f t="shared" si="5"/>
        <v>9</v>
      </c>
      <c r="K43" s="45">
        <f t="shared" si="6"/>
        <v>2023</v>
      </c>
      <c r="L43" s="25" t="b">
        <f t="shared" si="7"/>
        <v>0</v>
      </c>
      <c r="M43" s="25" t="b">
        <f>AND(or(row(A43)=2,A43&gt;=A42), not(isna(VLOOKUP(D43,PersonAccounts!A:A,1,false))))</f>
        <v>1</v>
      </c>
      <c r="N43" s="37"/>
    </row>
    <row r="44">
      <c r="A44" s="42">
        <v>53513.0</v>
      </c>
      <c r="B44" s="8" t="str">
        <f t="shared" si="1"/>
        <v>1/1/24</v>
      </c>
      <c r="C44" s="21">
        <f t="shared" si="2"/>
        <v>5</v>
      </c>
      <c r="D44" s="43" t="s">
        <v>1976</v>
      </c>
      <c r="E44" s="9" t="s">
        <v>2148</v>
      </c>
      <c r="F44" s="35">
        <f>vlookup(E44,Products!$A:$F,3)</f>
        <v>98.23971477</v>
      </c>
      <c r="G44" s="35">
        <f>vlookup(E44,Products!$A:$F,if(L44,4,5))</f>
        <v>99.99</v>
      </c>
      <c r="H44" s="26">
        <f t="shared" si="3"/>
        <v>45292</v>
      </c>
      <c r="I44" s="44">
        <f t="shared" si="4"/>
        <v>1</v>
      </c>
      <c r="J44" s="44">
        <f t="shared" si="5"/>
        <v>1</v>
      </c>
      <c r="K44" s="45">
        <f t="shared" si="6"/>
        <v>2024</v>
      </c>
      <c r="L44" s="25" t="b">
        <f t="shared" si="7"/>
        <v>0</v>
      </c>
      <c r="M44" s="25" t="b">
        <f>AND(or(row(A44)=2,A44&gt;=A43), not(isna(VLOOKUP(D44,PersonAccounts!A:A,1,false))))</f>
        <v>1</v>
      </c>
      <c r="N44" s="37"/>
    </row>
    <row r="45">
      <c r="A45" s="42">
        <v>53513.0</v>
      </c>
      <c r="B45" s="8" t="str">
        <f t="shared" si="1"/>
        <v>1/1/24</v>
      </c>
      <c r="C45" s="21">
        <f t="shared" si="2"/>
        <v>2</v>
      </c>
      <c r="D45" s="43" t="s">
        <v>1976</v>
      </c>
      <c r="E45" s="9" t="s">
        <v>2150</v>
      </c>
      <c r="F45" s="35">
        <f>vlookup(E45,Products!$A:$F,3)</f>
        <v>11.61261726</v>
      </c>
      <c r="G45" s="35">
        <f>vlookup(E45,Products!$A:$F,if(L45,4,5))</f>
        <v>14.99</v>
      </c>
      <c r="H45" s="26">
        <f t="shared" si="3"/>
        <v>45292</v>
      </c>
      <c r="I45" s="44">
        <f t="shared" si="4"/>
        <v>1</v>
      </c>
      <c r="J45" s="44">
        <f t="shared" si="5"/>
        <v>1</v>
      </c>
      <c r="K45" s="45">
        <f t="shared" si="6"/>
        <v>2024</v>
      </c>
      <c r="L45" s="25" t="b">
        <f t="shared" si="7"/>
        <v>0</v>
      </c>
      <c r="M45" s="25" t="b">
        <f>AND(or(row(A45)=2,A45&gt;=A44), not(isna(VLOOKUP(D45,PersonAccounts!A:A,1,false))))</f>
        <v>1</v>
      </c>
      <c r="N45" s="37"/>
    </row>
    <row r="46">
      <c r="A46" s="42">
        <v>53513.0</v>
      </c>
      <c r="B46" s="8" t="str">
        <f t="shared" si="1"/>
        <v>1/1/24</v>
      </c>
      <c r="C46" s="21">
        <f t="shared" si="2"/>
        <v>5</v>
      </c>
      <c r="D46" s="43" t="s">
        <v>1976</v>
      </c>
      <c r="E46" s="9" t="s">
        <v>2152</v>
      </c>
      <c r="F46" s="35">
        <f>vlookup(E46,Products!$A:$F,3)</f>
        <v>1974.862026</v>
      </c>
      <c r="G46" s="35">
        <f>vlookup(E46,Products!$A:$F,if(L46,4,5))</f>
        <v>1999.99</v>
      </c>
      <c r="H46" s="26">
        <f t="shared" si="3"/>
        <v>45292</v>
      </c>
      <c r="I46" s="44">
        <f t="shared" si="4"/>
        <v>1</v>
      </c>
      <c r="J46" s="44">
        <f t="shared" si="5"/>
        <v>1</v>
      </c>
      <c r="K46" s="45">
        <f t="shared" si="6"/>
        <v>2024</v>
      </c>
      <c r="L46" s="25" t="b">
        <f t="shared" si="7"/>
        <v>0</v>
      </c>
      <c r="M46" s="25" t="b">
        <f>AND(or(row(A46)=2,A46&gt;=A45), not(isna(VLOOKUP(D46,PersonAccounts!A:A,1,false))))</f>
        <v>1</v>
      </c>
      <c r="N46" s="37"/>
    </row>
    <row r="47">
      <c r="A47" s="42">
        <v>53627.0</v>
      </c>
      <c r="B47" s="8" t="str">
        <f t="shared" si="1"/>
        <v>1/31/24</v>
      </c>
      <c r="C47" s="21">
        <f t="shared" si="2"/>
        <v>8</v>
      </c>
      <c r="D47" s="43" t="s">
        <v>1976</v>
      </c>
      <c r="E47" s="9" t="s">
        <v>2155</v>
      </c>
      <c r="F47" s="35">
        <f>vlookup(E47,Products!$A:$F,3)</f>
        <v>231.8381653</v>
      </c>
      <c r="G47" s="35">
        <f>vlookup(E47,Products!$A:$F,if(L47,4,5))</f>
        <v>240.5450591</v>
      </c>
      <c r="H47" s="26">
        <f t="shared" si="3"/>
        <v>45322</v>
      </c>
      <c r="I47" s="44">
        <f t="shared" si="4"/>
        <v>31</v>
      </c>
      <c r="J47" s="44">
        <f t="shared" si="5"/>
        <v>1</v>
      </c>
      <c r="K47" s="45">
        <f t="shared" si="6"/>
        <v>2024</v>
      </c>
      <c r="L47" s="25" t="b">
        <f t="shared" si="7"/>
        <v>1</v>
      </c>
      <c r="M47" s="25" t="b">
        <f>AND(or(row(A47)=2,A47&gt;=A46), not(isna(VLOOKUP(D47,PersonAccounts!A:A,1,false))))</f>
        <v>1</v>
      </c>
      <c r="N47" s="37"/>
    </row>
    <row r="48">
      <c r="A48" s="42">
        <v>55306.0</v>
      </c>
      <c r="B48" s="8" t="str">
        <f t="shared" si="1"/>
        <v>10/3/23</v>
      </c>
      <c r="C48" s="21">
        <f t="shared" si="2"/>
        <v>7</v>
      </c>
      <c r="D48" s="43" t="s">
        <v>1164</v>
      </c>
      <c r="E48" s="9" t="s">
        <v>2157</v>
      </c>
      <c r="F48" s="35">
        <f>vlookup(E48,Products!$A:$F,3)</f>
        <v>247.5441043</v>
      </c>
      <c r="G48" s="35">
        <f>vlookup(E48,Products!$A:$F,if(L48,4,5))</f>
        <v>248.3604379</v>
      </c>
      <c r="H48" s="26">
        <f t="shared" si="3"/>
        <v>45202</v>
      </c>
      <c r="I48" s="44">
        <f t="shared" si="4"/>
        <v>3</v>
      </c>
      <c r="J48" s="44">
        <f t="shared" si="5"/>
        <v>10</v>
      </c>
      <c r="K48" s="45">
        <f t="shared" si="6"/>
        <v>2023</v>
      </c>
      <c r="L48" s="25" t="b">
        <f t="shared" si="7"/>
        <v>1</v>
      </c>
      <c r="M48" s="25" t="b">
        <f>AND(or(row(A48)=2,A48&gt;=A47), not(isna(VLOOKUP(D48,PersonAccounts!A:A,1,false))))</f>
        <v>1</v>
      </c>
      <c r="N48" s="37"/>
    </row>
    <row r="49">
      <c r="A49" s="42">
        <v>55728.0</v>
      </c>
      <c r="B49" s="8" t="str">
        <f t="shared" si="1"/>
        <v>11/5/23</v>
      </c>
      <c r="C49" s="21">
        <f t="shared" si="2"/>
        <v>1</v>
      </c>
      <c r="D49" s="43" t="s">
        <v>1774</v>
      </c>
      <c r="E49" s="9" t="s">
        <v>2159</v>
      </c>
      <c r="F49" s="35">
        <f>vlookup(E49,Products!$A:$F,3)</f>
        <v>75.37375979</v>
      </c>
      <c r="G49" s="35">
        <f>vlookup(E49,Products!$A:$F,if(L49,4,5))</f>
        <v>89.88125327</v>
      </c>
      <c r="H49" s="26">
        <f t="shared" si="3"/>
        <v>45235</v>
      </c>
      <c r="I49" s="44">
        <f t="shared" si="4"/>
        <v>5</v>
      </c>
      <c r="J49" s="44">
        <f t="shared" si="5"/>
        <v>11</v>
      </c>
      <c r="K49" s="45">
        <f t="shared" si="6"/>
        <v>2023</v>
      </c>
      <c r="L49" s="25" t="b">
        <f t="shared" si="7"/>
        <v>1</v>
      </c>
      <c r="M49" s="25" t="b">
        <f>AND(or(row(A49)=2,A49&gt;=A48), not(isna(VLOOKUP(D49,PersonAccounts!A:A,1,false))))</f>
        <v>1</v>
      </c>
      <c r="N49" s="37"/>
    </row>
    <row r="50">
      <c r="A50" s="42">
        <v>61064.0</v>
      </c>
      <c r="B50" s="8" t="str">
        <f t="shared" si="1"/>
        <v>12/18/23</v>
      </c>
      <c r="C50" s="21">
        <f t="shared" si="2"/>
        <v>1</v>
      </c>
      <c r="D50" s="43" t="s">
        <v>1351</v>
      </c>
      <c r="E50" s="9" t="s">
        <v>2161</v>
      </c>
      <c r="F50" s="35">
        <f>vlookup(E50,Products!$A:$F,3)</f>
        <v>16.59320765</v>
      </c>
      <c r="G50" s="35">
        <f>vlookup(E50,Products!$A:$F,if(L50,4,5))</f>
        <v>19.99</v>
      </c>
      <c r="H50" s="26">
        <f t="shared" si="3"/>
        <v>45278</v>
      </c>
      <c r="I50" s="44">
        <f t="shared" si="4"/>
        <v>18</v>
      </c>
      <c r="J50" s="44">
        <f t="shared" si="5"/>
        <v>12</v>
      </c>
      <c r="K50" s="45">
        <f t="shared" si="6"/>
        <v>2023</v>
      </c>
      <c r="L50" s="25" t="b">
        <f t="shared" si="7"/>
        <v>0</v>
      </c>
      <c r="M50" s="25" t="b">
        <f>AND(or(row(A50)=2,A50&gt;=A49), not(isna(VLOOKUP(D50,PersonAccounts!A:A,1,false))))</f>
        <v>1</v>
      </c>
      <c r="N50" s="37"/>
    </row>
    <row r="51">
      <c r="A51" s="42">
        <v>61319.0</v>
      </c>
      <c r="B51" s="8" t="str">
        <f t="shared" si="1"/>
        <v>11/1/23</v>
      </c>
      <c r="C51" s="21">
        <f t="shared" si="2"/>
        <v>1</v>
      </c>
      <c r="D51" s="43" t="s">
        <v>1118</v>
      </c>
      <c r="E51" s="9" t="s">
        <v>2164</v>
      </c>
      <c r="F51" s="35">
        <f>vlookup(E51,Products!$A:$F,3)</f>
        <v>19.67042713</v>
      </c>
      <c r="G51" s="35">
        <f>vlookup(E51,Products!$A:$F,if(L51,4,5))</f>
        <v>22.12106777</v>
      </c>
      <c r="H51" s="26">
        <f t="shared" si="3"/>
        <v>45231</v>
      </c>
      <c r="I51" s="44">
        <f t="shared" si="4"/>
        <v>1</v>
      </c>
      <c r="J51" s="44">
        <f t="shared" si="5"/>
        <v>11</v>
      </c>
      <c r="K51" s="45">
        <f t="shared" si="6"/>
        <v>2023</v>
      </c>
      <c r="L51" s="25" t="b">
        <f t="shared" si="7"/>
        <v>1</v>
      </c>
      <c r="M51" s="25" t="b">
        <f>AND(or(row(A51)=2,A51&gt;=A50), not(isna(VLOOKUP(D51,PersonAccounts!A:A,1,false))))</f>
        <v>1</v>
      </c>
      <c r="N51" s="37"/>
    </row>
    <row r="52">
      <c r="A52" s="42">
        <v>62001.0</v>
      </c>
      <c r="B52" s="8" t="str">
        <f t="shared" si="1"/>
        <v>11/28/23</v>
      </c>
      <c r="C52" s="21">
        <f t="shared" si="2"/>
        <v>9</v>
      </c>
      <c r="D52" s="43" t="s">
        <v>1556</v>
      </c>
      <c r="E52" s="9" t="s">
        <v>2166</v>
      </c>
      <c r="F52" s="35">
        <f>vlookup(E52,Products!$A:$F,3)</f>
        <v>251.897003</v>
      </c>
      <c r="G52" s="35">
        <f>vlookup(E52,Products!$A:$F,if(L52,4,5))</f>
        <v>299.99</v>
      </c>
      <c r="H52" s="26">
        <f t="shared" si="3"/>
        <v>45258</v>
      </c>
      <c r="I52" s="44">
        <f t="shared" si="4"/>
        <v>28</v>
      </c>
      <c r="J52" s="44">
        <f t="shared" si="5"/>
        <v>11</v>
      </c>
      <c r="K52" s="45">
        <f t="shared" si="6"/>
        <v>2023</v>
      </c>
      <c r="L52" s="25" t="b">
        <f t="shared" si="7"/>
        <v>0</v>
      </c>
      <c r="M52" s="25" t="b">
        <f>AND(or(row(A52)=2,A52&gt;=A51), not(isna(VLOOKUP(D52,PersonAccounts!A:A,1,false))))</f>
        <v>1</v>
      </c>
      <c r="N52" s="37"/>
    </row>
    <row r="53">
      <c r="A53" s="42">
        <v>72715.0</v>
      </c>
      <c r="B53" s="8" t="str">
        <f t="shared" si="1"/>
        <v>1/24/24</v>
      </c>
      <c r="C53" s="21">
        <f t="shared" si="2"/>
        <v>7</v>
      </c>
      <c r="D53" s="43" t="s">
        <v>1976</v>
      </c>
      <c r="E53" s="9" t="s">
        <v>2168</v>
      </c>
      <c r="F53" s="35">
        <f>vlookup(E53,Products!$A:$F,3)</f>
        <v>18.12656227</v>
      </c>
      <c r="G53" s="35">
        <f>vlookup(E53,Products!$A:$F,if(L53,4,5))</f>
        <v>18.65216581</v>
      </c>
      <c r="H53" s="26">
        <f t="shared" si="3"/>
        <v>45315</v>
      </c>
      <c r="I53" s="44">
        <f t="shared" si="4"/>
        <v>24</v>
      </c>
      <c r="J53" s="44">
        <f t="shared" si="5"/>
        <v>1</v>
      </c>
      <c r="K53" s="45">
        <f t="shared" si="6"/>
        <v>2024</v>
      </c>
      <c r="L53" s="25" t="b">
        <f t="shared" si="7"/>
        <v>1</v>
      </c>
      <c r="M53" s="25" t="b">
        <f>AND(or(row(A53)=2,A53&gt;=A52), not(isna(VLOOKUP(D53,PersonAccounts!A:A,1,false))))</f>
        <v>1</v>
      </c>
      <c r="N53" s="37"/>
    </row>
    <row r="54">
      <c r="A54" s="42">
        <v>72715.0</v>
      </c>
      <c r="B54" s="8" t="str">
        <f t="shared" si="1"/>
        <v>1/24/24</v>
      </c>
      <c r="C54" s="21">
        <f t="shared" si="2"/>
        <v>2</v>
      </c>
      <c r="D54" s="43" t="s">
        <v>1976</v>
      </c>
      <c r="E54" s="9" t="s">
        <v>2170</v>
      </c>
      <c r="F54" s="35">
        <f>vlookup(E54,Products!$A:$F,3)</f>
        <v>87.67711041</v>
      </c>
      <c r="G54" s="35">
        <f>vlookup(E54,Products!$A:$F,if(L54,4,5))</f>
        <v>99.99</v>
      </c>
      <c r="H54" s="26">
        <f t="shared" si="3"/>
        <v>45315</v>
      </c>
      <c r="I54" s="44">
        <f t="shared" si="4"/>
        <v>24</v>
      </c>
      <c r="J54" s="44">
        <f t="shared" si="5"/>
        <v>1</v>
      </c>
      <c r="K54" s="45">
        <f t="shared" si="6"/>
        <v>2024</v>
      </c>
      <c r="L54" s="25" t="b">
        <f t="shared" si="7"/>
        <v>0</v>
      </c>
      <c r="M54" s="25" t="b">
        <f>AND(or(row(A54)=2,A54&gt;=A53), not(isna(VLOOKUP(D54,PersonAccounts!A:A,1,false))))</f>
        <v>1</v>
      </c>
      <c r="N54" s="37"/>
    </row>
    <row r="55">
      <c r="A55" s="42">
        <v>77058.0</v>
      </c>
      <c r="B55" s="8" t="str">
        <f t="shared" si="1"/>
        <v>2/8/24</v>
      </c>
      <c r="C55" s="21">
        <f t="shared" si="2"/>
        <v>1</v>
      </c>
      <c r="D55" s="43" t="s">
        <v>508</v>
      </c>
      <c r="E55" s="9" t="s">
        <v>2172</v>
      </c>
      <c r="F55" s="35">
        <f>vlookup(E55,Products!$A:$F,3)</f>
        <v>21.42395313</v>
      </c>
      <c r="G55" s="35">
        <f>vlookup(E55,Products!$A:$F,if(L55,4,5))</f>
        <v>24.99</v>
      </c>
      <c r="H55" s="26">
        <f t="shared" si="3"/>
        <v>45330</v>
      </c>
      <c r="I55" s="44">
        <f t="shared" si="4"/>
        <v>8</v>
      </c>
      <c r="J55" s="44">
        <f t="shared" si="5"/>
        <v>2</v>
      </c>
      <c r="K55" s="45">
        <f t="shared" si="6"/>
        <v>2024</v>
      </c>
      <c r="L55" s="25" t="b">
        <f t="shared" si="7"/>
        <v>0</v>
      </c>
      <c r="M55" s="25" t="b">
        <f>AND(or(row(A55)=2,A55&gt;=A54), not(isna(VLOOKUP(D55,PersonAccounts!A:A,1,false))))</f>
        <v>1</v>
      </c>
      <c r="N55" s="37"/>
    </row>
    <row r="56">
      <c r="A56" s="42">
        <v>79325.0</v>
      </c>
      <c r="B56" s="8" t="str">
        <f t="shared" si="1"/>
        <v>1/13/24</v>
      </c>
      <c r="C56" s="21">
        <f t="shared" si="2"/>
        <v>3</v>
      </c>
      <c r="D56" s="43" t="s">
        <v>1660</v>
      </c>
      <c r="E56" s="9" t="s">
        <v>2174</v>
      </c>
      <c r="F56" s="35">
        <f>vlookup(E56,Products!$A:$F,3)</f>
        <v>226.2474626</v>
      </c>
      <c r="G56" s="35">
        <f>vlookup(E56,Products!$A:$F,if(L56,4,5))</f>
        <v>249.99</v>
      </c>
      <c r="H56" s="26">
        <f t="shared" si="3"/>
        <v>45304</v>
      </c>
      <c r="I56" s="44">
        <f t="shared" si="4"/>
        <v>13</v>
      </c>
      <c r="J56" s="44">
        <f t="shared" si="5"/>
        <v>1</v>
      </c>
      <c r="K56" s="45">
        <f t="shared" si="6"/>
        <v>2024</v>
      </c>
      <c r="L56" s="25" t="b">
        <f t="shared" si="7"/>
        <v>0</v>
      </c>
      <c r="M56" s="25" t="b">
        <f>AND(or(row(A56)=2,A56&gt;=A55), not(isna(VLOOKUP(D56,PersonAccounts!A:A,1,false))))</f>
        <v>1</v>
      </c>
      <c r="N56" s="37"/>
    </row>
    <row r="57">
      <c r="A57" s="42">
        <v>82280.0</v>
      </c>
      <c r="B57" s="8" t="str">
        <f t="shared" si="1"/>
        <v>11/18/23</v>
      </c>
      <c r="C57" s="21">
        <f t="shared" si="2"/>
        <v>5</v>
      </c>
      <c r="D57" s="43" t="s">
        <v>29</v>
      </c>
      <c r="E57" s="9" t="s">
        <v>2176</v>
      </c>
      <c r="F57" s="35">
        <f>vlookup(E57,Products!$A:$F,3)</f>
        <v>68.65495137</v>
      </c>
      <c r="G57" s="35">
        <f>vlookup(E57,Products!$A:$F,if(L57,4,5))</f>
        <v>79.99</v>
      </c>
      <c r="H57" s="26">
        <f t="shared" si="3"/>
        <v>45248</v>
      </c>
      <c r="I57" s="44">
        <f t="shared" si="4"/>
        <v>18</v>
      </c>
      <c r="J57" s="44">
        <f t="shared" si="5"/>
        <v>11</v>
      </c>
      <c r="K57" s="45">
        <f t="shared" si="6"/>
        <v>2023</v>
      </c>
      <c r="L57" s="25" t="b">
        <f t="shared" si="7"/>
        <v>0</v>
      </c>
      <c r="M57" s="25" t="b">
        <f>AND(or(row(A57)=2,A57&gt;=A56), not(isna(VLOOKUP(D57,PersonAccounts!A:A,1,false))))</f>
        <v>1</v>
      </c>
      <c r="N57" s="37"/>
    </row>
    <row r="58">
      <c r="A58" s="42">
        <v>84112.0</v>
      </c>
      <c r="B58" s="8" t="str">
        <f t="shared" si="1"/>
        <v>8/18/23</v>
      </c>
      <c r="C58" s="21">
        <f t="shared" si="2"/>
        <v>4</v>
      </c>
      <c r="D58" s="43" t="s">
        <v>288</v>
      </c>
      <c r="E58" s="9" t="s">
        <v>2178</v>
      </c>
      <c r="F58" s="35">
        <f>vlookup(E58,Products!$A:$F,3)</f>
        <v>7.744998896</v>
      </c>
      <c r="G58" s="35">
        <f>vlookup(E58,Products!$A:$F,if(L58,4,5))</f>
        <v>9.99</v>
      </c>
      <c r="H58" s="26">
        <f t="shared" si="3"/>
        <v>45156</v>
      </c>
      <c r="I58" s="44">
        <f t="shared" si="4"/>
        <v>18</v>
      </c>
      <c r="J58" s="44">
        <f t="shared" si="5"/>
        <v>8</v>
      </c>
      <c r="K58" s="45">
        <f t="shared" si="6"/>
        <v>2023</v>
      </c>
      <c r="L58" s="25" t="b">
        <f t="shared" si="7"/>
        <v>0</v>
      </c>
      <c r="M58" s="25" t="b">
        <f>AND(or(row(A58)=2,A58&gt;=A57), not(isna(VLOOKUP(D58,PersonAccounts!A:A,1,false))))</f>
        <v>1</v>
      </c>
      <c r="N58" s="37"/>
    </row>
    <row r="59">
      <c r="A59" s="42">
        <v>84112.0</v>
      </c>
      <c r="B59" s="8" t="str">
        <f t="shared" si="1"/>
        <v>8/18/23</v>
      </c>
      <c r="C59" s="21">
        <f t="shared" si="2"/>
        <v>1</v>
      </c>
      <c r="D59" s="43" t="s">
        <v>288</v>
      </c>
      <c r="E59" s="9" t="s">
        <v>2180</v>
      </c>
      <c r="F59" s="35">
        <f>vlookup(E59,Products!$A:$F,3)</f>
        <v>28.24543383</v>
      </c>
      <c r="G59" s="35">
        <f>vlookup(E59,Products!$A:$F,if(L59,4,5))</f>
        <v>29.09116645</v>
      </c>
      <c r="H59" s="26">
        <f t="shared" si="3"/>
        <v>45156</v>
      </c>
      <c r="I59" s="44">
        <f t="shared" si="4"/>
        <v>18</v>
      </c>
      <c r="J59" s="44">
        <f t="shared" si="5"/>
        <v>8</v>
      </c>
      <c r="K59" s="45">
        <f t="shared" si="6"/>
        <v>2023</v>
      </c>
      <c r="L59" s="25" t="b">
        <f t="shared" si="7"/>
        <v>1</v>
      </c>
      <c r="M59" s="25" t="b">
        <f>AND(or(row(A59)=2,A59&gt;=A58), not(isna(VLOOKUP(D59,PersonAccounts!A:A,1,false))))</f>
        <v>1</v>
      </c>
      <c r="N59" s="37"/>
    </row>
    <row r="60">
      <c r="A60" s="42">
        <v>84112.0</v>
      </c>
      <c r="B60" s="8" t="str">
        <f t="shared" si="1"/>
        <v>8/18/23</v>
      </c>
      <c r="C60" s="21">
        <f t="shared" si="2"/>
        <v>7</v>
      </c>
      <c r="D60" s="43" t="s">
        <v>288</v>
      </c>
      <c r="E60" s="9" t="s">
        <v>2182</v>
      </c>
      <c r="F60" s="35">
        <f>vlookup(E60,Products!$A:$F,3)</f>
        <v>9.14168919</v>
      </c>
      <c r="G60" s="35">
        <f>vlookup(E60,Products!$A:$F,if(L60,4,5))</f>
        <v>9.99</v>
      </c>
      <c r="H60" s="26">
        <f t="shared" si="3"/>
        <v>45156</v>
      </c>
      <c r="I60" s="44">
        <f t="shared" si="4"/>
        <v>18</v>
      </c>
      <c r="J60" s="44">
        <f t="shared" si="5"/>
        <v>8</v>
      </c>
      <c r="K60" s="45">
        <f t="shared" si="6"/>
        <v>2023</v>
      </c>
      <c r="L60" s="25" t="b">
        <f t="shared" si="7"/>
        <v>0</v>
      </c>
      <c r="M60" s="25" t="b">
        <f>AND(or(row(A60)=2,A60&gt;=A59), not(isna(VLOOKUP(D60,PersonAccounts!A:A,1,false))))</f>
        <v>1</v>
      </c>
      <c r="N60" s="37"/>
    </row>
    <row r="61">
      <c r="A61" s="42">
        <v>84718.0</v>
      </c>
      <c r="B61" s="8" t="str">
        <f t="shared" si="1"/>
        <v>10/12/23</v>
      </c>
      <c r="C61" s="21">
        <f t="shared" si="2"/>
        <v>9</v>
      </c>
      <c r="D61" s="43" t="s">
        <v>1641</v>
      </c>
      <c r="E61" s="9" t="s">
        <v>2184</v>
      </c>
      <c r="F61" s="35">
        <f>vlookup(E61,Products!$A:$F,3)</f>
        <v>80.73695409</v>
      </c>
      <c r="G61" s="35">
        <f>vlookup(E61,Products!$A:$F,if(L61,4,5))</f>
        <v>99.99</v>
      </c>
      <c r="H61" s="26">
        <f t="shared" si="3"/>
        <v>45211</v>
      </c>
      <c r="I61" s="44">
        <f t="shared" si="4"/>
        <v>12</v>
      </c>
      <c r="J61" s="44">
        <f t="shared" si="5"/>
        <v>10</v>
      </c>
      <c r="K61" s="45">
        <f t="shared" si="6"/>
        <v>2023</v>
      </c>
      <c r="L61" s="25" t="b">
        <f t="shared" si="7"/>
        <v>0</v>
      </c>
      <c r="M61" s="25" t="b">
        <f>AND(or(row(A61)=2,A61&gt;=A60), not(isna(VLOOKUP(D61,PersonAccounts!A:A,1,false))))</f>
        <v>1</v>
      </c>
      <c r="N61" s="37"/>
    </row>
    <row r="62">
      <c r="A62" s="42">
        <v>84718.0</v>
      </c>
      <c r="B62" s="8" t="str">
        <f t="shared" si="1"/>
        <v>10/12/23</v>
      </c>
      <c r="C62" s="21">
        <f t="shared" si="2"/>
        <v>4</v>
      </c>
      <c r="D62" s="43" t="s">
        <v>1641</v>
      </c>
      <c r="E62" s="9" t="s">
        <v>2143</v>
      </c>
      <c r="F62" s="35">
        <f>vlookup(E62,Products!$A:$F,3)</f>
        <v>165.4949045</v>
      </c>
      <c r="G62" s="35">
        <f>vlookup(E62,Products!$A:$F,if(L62,4,5))</f>
        <v>199.99</v>
      </c>
      <c r="H62" s="26">
        <f t="shared" si="3"/>
        <v>45211</v>
      </c>
      <c r="I62" s="44">
        <f t="shared" si="4"/>
        <v>12</v>
      </c>
      <c r="J62" s="44">
        <f t="shared" si="5"/>
        <v>10</v>
      </c>
      <c r="K62" s="45">
        <f t="shared" si="6"/>
        <v>2023</v>
      </c>
      <c r="L62" s="25" t="b">
        <f t="shared" si="7"/>
        <v>0</v>
      </c>
      <c r="M62" s="25" t="b">
        <f>AND(or(row(A62)=2,A62&gt;=A61), not(isna(VLOOKUP(D62,PersonAccounts!A:A,1,false))))</f>
        <v>1</v>
      </c>
      <c r="N62" s="37"/>
    </row>
    <row r="63">
      <c r="A63" s="42">
        <v>84718.0</v>
      </c>
      <c r="B63" s="8" t="str">
        <f t="shared" si="1"/>
        <v>10/12/23</v>
      </c>
      <c r="C63" s="21">
        <f t="shared" si="2"/>
        <v>8</v>
      </c>
      <c r="D63" s="43" t="s">
        <v>1641</v>
      </c>
      <c r="E63" s="9" t="s">
        <v>2146</v>
      </c>
      <c r="F63" s="35">
        <f>vlookup(E63,Products!$A:$F,3)</f>
        <v>829.8679445</v>
      </c>
      <c r="G63" s="35">
        <f>vlookup(E63,Products!$A:$F,if(L63,4,5))</f>
        <v>999.99</v>
      </c>
      <c r="H63" s="26">
        <f t="shared" si="3"/>
        <v>45211</v>
      </c>
      <c r="I63" s="44">
        <f t="shared" si="4"/>
        <v>12</v>
      </c>
      <c r="J63" s="44">
        <f t="shared" si="5"/>
        <v>10</v>
      </c>
      <c r="K63" s="45">
        <f t="shared" si="6"/>
        <v>2023</v>
      </c>
      <c r="L63" s="25" t="b">
        <f t="shared" si="7"/>
        <v>0</v>
      </c>
      <c r="M63" s="25" t="b">
        <f>AND(or(row(A63)=2,A63&gt;=A62), not(isna(VLOOKUP(D63,PersonAccounts!A:A,1,false))))</f>
        <v>1</v>
      </c>
      <c r="N63" s="37"/>
    </row>
    <row r="64">
      <c r="A64" s="42">
        <v>89621.0</v>
      </c>
      <c r="B64" s="8" t="str">
        <f t="shared" si="1"/>
        <v>9/6/23</v>
      </c>
      <c r="C64" s="21">
        <f t="shared" si="2"/>
        <v>1</v>
      </c>
      <c r="D64" s="43" t="s">
        <v>2025</v>
      </c>
      <c r="E64" s="9" t="s">
        <v>2148</v>
      </c>
      <c r="F64" s="35">
        <f>vlookup(E64,Products!$A:$F,3)</f>
        <v>98.23971477</v>
      </c>
      <c r="G64" s="35">
        <f>vlookup(E64,Products!$A:$F,if(L64,4,5))</f>
        <v>99.99</v>
      </c>
      <c r="H64" s="26">
        <f t="shared" si="3"/>
        <v>45175</v>
      </c>
      <c r="I64" s="44">
        <f t="shared" si="4"/>
        <v>6</v>
      </c>
      <c r="J64" s="44">
        <f t="shared" si="5"/>
        <v>9</v>
      </c>
      <c r="K64" s="45">
        <f t="shared" si="6"/>
        <v>2023</v>
      </c>
      <c r="L64" s="25" t="b">
        <f t="shared" si="7"/>
        <v>0</v>
      </c>
      <c r="M64" s="25" t="b">
        <f>AND(or(row(A64)=2,A64&gt;=A63), not(isna(VLOOKUP(D64,PersonAccounts!A:A,1,false))))</f>
        <v>1</v>
      </c>
      <c r="N64" s="37"/>
    </row>
    <row r="65">
      <c r="A65" s="42">
        <v>93753.0</v>
      </c>
      <c r="B65" s="8" t="str">
        <f t="shared" si="1"/>
        <v>1/26/24</v>
      </c>
      <c r="C65" s="21">
        <f t="shared" si="2"/>
        <v>3</v>
      </c>
      <c r="D65" s="43" t="s">
        <v>578</v>
      </c>
      <c r="E65" s="9" t="s">
        <v>2150</v>
      </c>
      <c r="F65" s="35">
        <f>vlookup(E65,Products!$A:$F,3)</f>
        <v>11.61261726</v>
      </c>
      <c r="G65" s="35">
        <f>vlookup(E65,Products!$A:$F,if(L65,4,5))</f>
        <v>14.99</v>
      </c>
      <c r="H65" s="26">
        <f t="shared" si="3"/>
        <v>45317</v>
      </c>
      <c r="I65" s="44">
        <f t="shared" si="4"/>
        <v>26</v>
      </c>
      <c r="J65" s="44">
        <f t="shared" si="5"/>
        <v>1</v>
      </c>
      <c r="K65" s="45">
        <f t="shared" si="6"/>
        <v>2024</v>
      </c>
      <c r="L65" s="25" t="b">
        <f t="shared" si="7"/>
        <v>0</v>
      </c>
      <c r="M65" s="25" t="b">
        <f>AND(or(row(A65)=2,A65&gt;=A64), not(isna(VLOOKUP(D65,PersonAccounts!A:A,1,false))))</f>
        <v>1</v>
      </c>
      <c r="N65" s="37"/>
    </row>
    <row r="66">
      <c r="A66" s="42">
        <v>94391.0</v>
      </c>
      <c r="B66" s="8" t="str">
        <f t="shared" si="1"/>
        <v>11/24/23</v>
      </c>
      <c r="C66" s="21">
        <f t="shared" si="2"/>
        <v>4</v>
      </c>
      <c r="D66" s="43" t="s">
        <v>1225</v>
      </c>
      <c r="E66" s="9" t="s">
        <v>2152</v>
      </c>
      <c r="F66" s="35">
        <f>vlookup(E66,Products!$A:$F,3)</f>
        <v>1974.862026</v>
      </c>
      <c r="G66" s="35">
        <f>vlookup(E66,Products!$A:$F,if(L66,4,5))</f>
        <v>1999.99</v>
      </c>
      <c r="H66" s="26">
        <f t="shared" si="3"/>
        <v>45254</v>
      </c>
      <c r="I66" s="44">
        <f t="shared" si="4"/>
        <v>24</v>
      </c>
      <c r="J66" s="44">
        <f t="shared" si="5"/>
        <v>11</v>
      </c>
      <c r="K66" s="45">
        <f t="shared" si="6"/>
        <v>2023</v>
      </c>
      <c r="L66" s="25" t="b">
        <f t="shared" si="7"/>
        <v>0</v>
      </c>
      <c r="M66" s="25" t="b">
        <f>AND(or(row(A66)=2,A66&gt;=A65), not(isna(VLOOKUP(D66,PersonAccounts!A:A,1,false))))</f>
        <v>1</v>
      </c>
      <c r="N66" s="37"/>
    </row>
    <row r="67">
      <c r="A67" s="42">
        <v>95673.0</v>
      </c>
      <c r="B67" s="8" t="str">
        <f t="shared" si="1"/>
        <v>12/27/23</v>
      </c>
      <c r="C67" s="21">
        <f t="shared" si="2"/>
        <v>1</v>
      </c>
      <c r="D67" s="43" t="s">
        <v>49</v>
      </c>
      <c r="E67" s="9" t="s">
        <v>2155</v>
      </c>
      <c r="F67" s="35">
        <f>vlookup(E67,Products!$A:$F,3)</f>
        <v>231.8381653</v>
      </c>
      <c r="G67" s="35">
        <f>vlookup(E67,Products!$A:$F,if(L67,4,5))</f>
        <v>249.99</v>
      </c>
      <c r="H67" s="26">
        <f t="shared" si="3"/>
        <v>45287</v>
      </c>
      <c r="I67" s="44">
        <f t="shared" si="4"/>
        <v>27</v>
      </c>
      <c r="J67" s="44">
        <f t="shared" si="5"/>
        <v>12</v>
      </c>
      <c r="K67" s="45">
        <f t="shared" si="6"/>
        <v>2023</v>
      </c>
      <c r="L67" s="25" t="b">
        <f t="shared" si="7"/>
        <v>0</v>
      </c>
      <c r="M67" s="25" t="b">
        <f>AND(or(row(A67)=2,A67&gt;=A66), not(isna(VLOOKUP(D67,PersonAccounts!A:A,1,false))))</f>
        <v>1</v>
      </c>
      <c r="N67" s="37"/>
    </row>
    <row r="68">
      <c r="A68" s="42">
        <v>95911.0</v>
      </c>
      <c r="B68" s="8" t="str">
        <f t="shared" si="1"/>
        <v>2/9/24</v>
      </c>
      <c r="C68" s="21">
        <f t="shared" si="2"/>
        <v>1</v>
      </c>
      <c r="D68" s="43" t="s">
        <v>1502</v>
      </c>
      <c r="E68" s="9" t="s">
        <v>2157</v>
      </c>
      <c r="F68" s="35">
        <f>vlookup(E68,Products!$A:$F,3)</f>
        <v>247.5441043</v>
      </c>
      <c r="G68" s="35">
        <f>vlookup(E68,Products!$A:$F,if(L68,4,5))</f>
        <v>249.99</v>
      </c>
      <c r="H68" s="26">
        <f t="shared" si="3"/>
        <v>45331</v>
      </c>
      <c r="I68" s="44">
        <f t="shared" si="4"/>
        <v>9</v>
      </c>
      <c r="J68" s="44">
        <f t="shared" si="5"/>
        <v>2</v>
      </c>
      <c r="K68" s="45">
        <f t="shared" si="6"/>
        <v>2024</v>
      </c>
      <c r="L68" s="25" t="b">
        <f t="shared" si="7"/>
        <v>0</v>
      </c>
      <c r="M68" s="25" t="b">
        <f>AND(or(row(A68)=2,A68&gt;=A67), not(isna(VLOOKUP(D68,PersonAccounts!A:A,1,false))))</f>
        <v>1</v>
      </c>
      <c r="N68" s="37"/>
    </row>
    <row r="69">
      <c r="A69" s="42">
        <v>99868.0</v>
      </c>
      <c r="B69" s="8" t="str">
        <f t="shared" si="1"/>
        <v>12/3/23</v>
      </c>
      <c r="C69" s="21">
        <f t="shared" si="2"/>
        <v>2</v>
      </c>
      <c r="D69" s="43" t="s">
        <v>787</v>
      </c>
      <c r="E69" s="9" t="s">
        <v>2159</v>
      </c>
      <c r="F69" s="35">
        <f>vlookup(E69,Products!$A:$F,3)</f>
        <v>75.37375979</v>
      </c>
      <c r="G69" s="35">
        <f>vlookup(E69,Products!$A:$F,if(L69,4,5))</f>
        <v>99.99</v>
      </c>
      <c r="H69" s="26">
        <f t="shared" si="3"/>
        <v>45263</v>
      </c>
      <c r="I69" s="44">
        <f t="shared" si="4"/>
        <v>3</v>
      </c>
      <c r="J69" s="44">
        <f t="shared" si="5"/>
        <v>12</v>
      </c>
      <c r="K69" s="45">
        <f t="shared" si="6"/>
        <v>2023</v>
      </c>
      <c r="L69" s="25" t="b">
        <f t="shared" si="7"/>
        <v>0</v>
      </c>
      <c r="M69" s="25" t="b">
        <f>AND(or(row(A69)=2,A69&gt;=A68), not(isna(VLOOKUP(D69,PersonAccounts!A:A,1,false))))</f>
        <v>1</v>
      </c>
      <c r="N69" s="37"/>
    </row>
    <row r="70">
      <c r="A70" s="42">
        <v>99868.0</v>
      </c>
      <c r="B70" s="8" t="str">
        <f t="shared" si="1"/>
        <v>12/3/23</v>
      </c>
      <c r="C70" s="21">
        <f t="shared" si="2"/>
        <v>5</v>
      </c>
      <c r="D70" s="43" t="s">
        <v>787</v>
      </c>
      <c r="E70" s="9" t="s">
        <v>2161</v>
      </c>
      <c r="F70" s="35">
        <f>vlookup(E70,Products!$A:$F,3)</f>
        <v>16.59320765</v>
      </c>
      <c r="G70" s="35">
        <f>vlookup(E70,Products!$A:$F,if(L70,4,5))</f>
        <v>19.99</v>
      </c>
      <c r="H70" s="26">
        <f t="shared" si="3"/>
        <v>45263</v>
      </c>
      <c r="I70" s="44">
        <f t="shared" si="4"/>
        <v>3</v>
      </c>
      <c r="J70" s="44">
        <f t="shared" si="5"/>
        <v>12</v>
      </c>
      <c r="K70" s="45">
        <f t="shared" si="6"/>
        <v>2023</v>
      </c>
      <c r="L70" s="25" t="b">
        <f t="shared" si="7"/>
        <v>0</v>
      </c>
      <c r="M70" s="25" t="b">
        <f>AND(or(row(A70)=2,A70&gt;=A69), not(isna(VLOOKUP(D70,PersonAccounts!A:A,1,false))))</f>
        <v>1</v>
      </c>
      <c r="N70" s="37"/>
    </row>
    <row r="71">
      <c r="A71" s="42">
        <v>104620.0</v>
      </c>
      <c r="B71" s="8" t="str">
        <f t="shared" si="1"/>
        <v>12/14/23</v>
      </c>
      <c r="C71" s="21">
        <f t="shared" si="2"/>
        <v>3</v>
      </c>
      <c r="D71" s="43" t="s">
        <v>379</v>
      </c>
      <c r="E71" s="9" t="s">
        <v>2164</v>
      </c>
      <c r="F71" s="35">
        <f>vlookup(E71,Products!$A:$F,3)</f>
        <v>19.67042713</v>
      </c>
      <c r="G71" s="35">
        <f>vlookup(E71,Products!$A:$F,if(L71,4,5))</f>
        <v>22.12106777</v>
      </c>
      <c r="H71" s="26">
        <f t="shared" si="3"/>
        <v>45274</v>
      </c>
      <c r="I71" s="44">
        <f t="shared" si="4"/>
        <v>14</v>
      </c>
      <c r="J71" s="44">
        <f t="shared" si="5"/>
        <v>12</v>
      </c>
      <c r="K71" s="45">
        <f t="shared" si="6"/>
        <v>2023</v>
      </c>
      <c r="L71" s="25" t="b">
        <f t="shared" si="7"/>
        <v>1</v>
      </c>
      <c r="M71" s="25" t="b">
        <f>AND(or(row(A71)=2,A71&gt;=A70), not(isna(VLOOKUP(D71,PersonAccounts!A:A,1,false))))</f>
        <v>1</v>
      </c>
      <c r="N71" s="37"/>
    </row>
    <row r="72">
      <c r="A72" s="42">
        <v>107303.0</v>
      </c>
      <c r="B72" s="8" t="str">
        <f t="shared" si="1"/>
        <v>2/1/24</v>
      </c>
      <c r="C72" s="21">
        <f t="shared" si="2"/>
        <v>7</v>
      </c>
      <c r="D72" s="43" t="s">
        <v>1137</v>
      </c>
      <c r="E72" s="9" t="s">
        <v>2166</v>
      </c>
      <c r="F72" s="35">
        <f>vlookup(E72,Products!$A:$F,3)</f>
        <v>251.897003</v>
      </c>
      <c r="G72" s="35">
        <f>vlookup(E72,Products!$A:$F,if(L72,4,5))</f>
        <v>299.99</v>
      </c>
      <c r="H72" s="26">
        <f t="shared" si="3"/>
        <v>45323</v>
      </c>
      <c r="I72" s="44">
        <f t="shared" si="4"/>
        <v>1</v>
      </c>
      <c r="J72" s="44">
        <f t="shared" si="5"/>
        <v>2</v>
      </c>
      <c r="K72" s="45">
        <f t="shared" si="6"/>
        <v>2024</v>
      </c>
      <c r="L72" s="25" t="b">
        <f t="shared" si="7"/>
        <v>0</v>
      </c>
      <c r="M72" s="25" t="b">
        <f>AND(or(row(A72)=2,A72&gt;=A71), not(isna(VLOOKUP(D72,PersonAccounts!A:A,1,false))))</f>
        <v>1</v>
      </c>
      <c r="N72" s="37"/>
    </row>
    <row r="73">
      <c r="A73" s="42">
        <v>110995.0</v>
      </c>
      <c r="B73" s="8" t="str">
        <f t="shared" si="1"/>
        <v>12/14/23</v>
      </c>
      <c r="C73" s="21">
        <f t="shared" si="2"/>
        <v>4</v>
      </c>
      <c r="D73" s="43" t="s">
        <v>1388</v>
      </c>
      <c r="E73" s="9" t="s">
        <v>2168</v>
      </c>
      <c r="F73" s="35">
        <f>vlookup(E73,Products!$A:$F,3)</f>
        <v>18.12656227</v>
      </c>
      <c r="G73" s="35">
        <f>vlookup(E73,Products!$A:$F,if(L73,4,5))</f>
        <v>19.99</v>
      </c>
      <c r="H73" s="26">
        <f t="shared" si="3"/>
        <v>45274</v>
      </c>
      <c r="I73" s="44">
        <f t="shared" si="4"/>
        <v>14</v>
      </c>
      <c r="J73" s="44">
        <f t="shared" si="5"/>
        <v>12</v>
      </c>
      <c r="K73" s="45">
        <f t="shared" si="6"/>
        <v>2023</v>
      </c>
      <c r="L73" s="25" t="b">
        <f t="shared" si="7"/>
        <v>0</v>
      </c>
      <c r="M73" s="25" t="b">
        <f>AND(or(row(A73)=2,A73&gt;=A72), not(isna(VLOOKUP(D73,PersonAccounts!A:A,1,false))))</f>
        <v>1</v>
      </c>
      <c r="N73" s="37"/>
    </row>
    <row r="74">
      <c r="A74" s="42">
        <v>111097.0</v>
      </c>
      <c r="B74" s="8" t="str">
        <f t="shared" si="1"/>
        <v>9/13/23</v>
      </c>
      <c r="C74" s="21">
        <f t="shared" si="2"/>
        <v>1</v>
      </c>
      <c r="D74" s="43" t="s">
        <v>1533</v>
      </c>
      <c r="E74" s="9" t="s">
        <v>2170</v>
      </c>
      <c r="F74" s="35">
        <f>vlookup(E74,Products!$A:$F,3)</f>
        <v>87.67711041</v>
      </c>
      <c r="G74" s="35">
        <f>vlookup(E74,Products!$A:$F,if(L74,4,5))</f>
        <v>99.99</v>
      </c>
      <c r="H74" s="26">
        <f t="shared" si="3"/>
        <v>45182</v>
      </c>
      <c r="I74" s="44">
        <f t="shared" si="4"/>
        <v>13</v>
      </c>
      <c r="J74" s="44">
        <f t="shared" si="5"/>
        <v>9</v>
      </c>
      <c r="K74" s="45">
        <f t="shared" si="6"/>
        <v>2023</v>
      </c>
      <c r="L74" s="25" t="b">
        <f t="shared" si="7"/>
        <v>0</v>
      </c>
      <c r="M74" s="25" t="b">
        <f>AND(or(row(A74)=2,A74&gt;=A73), not(isna(VLOOKUP(D74,PersonAccounts!A:A,1,false))))</f>
        <v>1</v>
      </c>
      <c r="N74" s="37"/>
    </row>
    <row r="75">
      <c r="A75" s="42">
        <v>113328.0</v>
      </c>
      <c r="B75" s="8" t="str">
        <f t="shared" si="1"/>
        <v>9/23/23</v>
      </c>
      <c r="C75" s="21">
        <f t="shared" si="2"/>
        <v>4</v>
      </c>
      <c r="D75" s="43" t="s">
        <v>1574</v>
      </c>
      <c r="E75" s="9" t="s">
        <v>2172</v>
      </c>
      <c r="F75" s="35">
        <f>vlookup(E75,Products!$A:$F,3)</f>
        <v>21.42395313</v>
      </c>
      <c r="G75" s="35">
        <f>vlookup(E75,Products!$A:$F,if(L75,4,5))</f>
        <v>24.99</v>
      </c>
      <c r="H75" s="26">
        <f t="shared" si="3"/>
        <v>45192</v>
      </c>
      <c r="I75" s="44">
        <f t="shared" si="4"/>
        <v>23</v>
      </c>
      <c r="J75" s="44">
        <f t="shared" si="5"/>
        <v>9</v>
      </c>
      <c r="K75" s="45">
        <f t="shared" si="6"/>
        <v>2023</v>
      </c>
      <c r="L75" s="25" t="b">
        <f t="shared" si="7"/>
        <v>0</v>
      </c>
      <c r="M75" s="25" t="b">
        <f>AND(or(row(A75)=2,A75&gt;=A74), not(isna(VLOOKUP(D75,PersonAccounts!A:A,1,false))))</f>
        <v>1</v>
      </c>
      <c r="N75" s="37"/>
    </row>
    <row r="76">
      <c r="A76" s="42">
        <v>114482.0</v>
      </c>
      <c r="B76" s="8" t="str">
        <f t="shared" si="1"/>
        <v>1/19/24</v>
      </c>
      <c r="C76" s="21">
        <f t="shared" si="2"/>
        <v>5</v>
      </c>
      <c r="D76" s="43" t="s">
        <v>151</v>
      </c>
      <c r="E76" s="9" t="s">
        <v>2174</v>
      </c>
      <c r="F76" s="35">
        <f>vlookup(E76,Products!$A:$F,3)</f>
        <v>226.2474626</v>
      </c>
      <c r="G76" s="35">
        <f>vlookup(E76,Products!$A:$F,if(L76,4,5))</f>
        <v>249.99</v>
      </c>
      <c r="H76" s="26">
        <f t="shared" si="3"/>
        <v>45310</v>
      </c>
      <c r="I76" s="44">
        <f t="shared" si="4"/>
        <v>19</v>
      </c>
      <c r="J76" s="44">
        <f t="shared" si="5"/>
        <v>1</v>
      </c>
      <c r="K76" s="45">
        <f t="shared" si="6"/>
        <v>2024</v>
      </c>
      <c r="L76" s="25" t="b">
        <f t="shared" si="7"/>
        <v>0</v>
      </c>
      <c r="M76" s="25" t="b">
        <f>AND(or(row(A76)=2,A76&gt;=A75), not(isna(VLOOKUP(D76,PersonAccounts!A:A,1,false))))</f>
        <v>1</v>
      </c>
      <c r="N76" s="37"/>
    </row>
    <row r="77">
      <c r="A77" s="42">
        <v>114602.0</v>
      </c>
      <c r="B77" s="8" t="str">
        <f t="shared" si="1"/>
        <v>12/8/23</v>
      </c>
      <c r="C77" s="21">
        <f t="shared" si="2"/>
        <v>6</v>
      </c>
      <c r="D77" s="43" t="s">
        <v>330</v>
      </c>
      <c r="E77" s="9" t="s">
        <v>2176</v>
      </c>
      <c r="F77" s="35">
        <f>vlookup(E77,Products!$A:$F,3)</f>
        <v>68.65495137</v>
      </c>
      <c r="G77" s="35">
        <f>vlookup(E77,Products!$A:$F,if(L77,4,5))</f>
        <v>79.99</v>
      </c>
      <c r="H77" s="26">
        <f t="shared" si="3"/>
        <v>45268</v>
      </c>
      <c r="I77" s="44">
        <f t="shared" si="4"/>
        <v>8</v>
      </c>
      <c r="J77" s="44">
        <f t="shared" si="5"/>
        <v>12</v>
      </c>
      <c r="K77" s="45">
        <f t="shared" si="6"/>
        <v>2023</v>
      </c>
      <c r="L77" s="25" t="b">
        <f t="shared" si="7"/>
        <v>0</v>
      </c>
      <c r="M77" s="25" t="b">
        <f>AND(or(row(A77)=2,A77&gt;=A76), not(isna(VLOOKUP(D77,PersonAccounts!A:A,1,false))))</f>
        <v>1</v>
      </c>
      <c r="N77" s="37"/>
    </row>
    <row r="78">
      <c r="A78" s="42">
        <v>115682.0</v>
      </c>
      <c r="B78" s="8" t="str">
        <f t="shared" si="1"/>
        <v>1/6/24</v>
      </c>
      <c r="C78" s="21">
        <f t="shared" si="2"/>
        <v>3</v>
      </c>
      <c r="D78" s="43" t="s">
        <v>918</v>
      </c>
      <c r="E78" s="9" t="s">
        <v>2178</v>
      </c>
      <c r="F78" s="35">
        <f>vlookup(E78,Products!$A:$F,3)</f>
        <v>7.744998896</v>
      </c>
      <c r="G78" s="35">
        <f>vlookup(E78,Products!$A:$F,if(L78,4,5))</f>
        <v>9.99</v>
      </c>
      <c r="H78" s="26">
        <f t="shared" si="3"/>
        <v>45297</v>
      </c>
      <c r="I78" s="44">
        <f t="shared" si="4"/>
        <v>6</v>
      </c>
      <c r="J78" s="44">
        <f t="shared" si="5"/>
        <v>1</v>
      </c>
      <c r="K78" s="45">
        <f t="shared" si="6"/>
        <v>2024</v>
      </c>
      <c r="L78" s="25" t="b">
        <f t="shared" si="7"/>
        <v>0</v>
      </c>
      <c r="M78" s="25" t="b">
        <f>AND(or(row(A78)=2,A78&gt;=A77), not(isna(VLOOKUP(D78,PersonAccounts!A:A,1,false))))</f>
        <v>1</v>
      </c>
      <c r="N78" s="37"/>
    </row>
    <row r="79">
      <c r="A79" s="42">
        <v>116889.0</v>
      </c>
      <c r="B79" s="8" t="str">
        <f t="shared" si="1"/>
        <v>11/15/23</v>
      </c>
      <c r="C79" s="21">
        <f t="shared" si="2"/>
        <v>5</v>
      </c>
      <c r="D79" s="43" t="s">
        <v>2007</v>
      </c>
      <c r="E79" s="9" t="s">
        <v>2180</v>
      </c>
      <c r="F79" s="35">
        <f>vlookup(E79,Products!$A:$F,3)</f>
        <v>28.24543383</v>
      </c>
      <c r="G79" s="35">
        <f>vlookup(E79,Products!$A:$F,if(L79,4,5))</f>
        <v>29.99</v>
      </c>
      <c r="H79" s="26">
        <f t="shared" si="3"/>
        <v>45245</v>
      </c>
      <c r="I79" s="44">
        <f t="shared" si="4"/>
        <v>15</v>
      </c>
      <c r="J79" s="44">
        <f t="shared" si="5"/>
        <v>11</v>
      </c>
      <c r="K79" s="45">
        <f t="shared" si="6"/>
        <v>2023</v>
      </c>
      <c r="L79" s="25" t="b">
        <f t="shared" si="7"/>
        <v>0</v>
      </c>
      <c r="M79" s="25" t="b">
        <f>AND(or(row(A79)=2,A79&gt;=A78), not(isna(VLOOKUP(D79,PersonAccounts!A:A,1,false))))</f>
        <v>1</v>
      </c>
      <c r="N79" s="37"/>
    </row>
    <row r="80">
      <c r="A80" s="42">
        <v>117399.0</v>
      </c>
      <c r="B80" s="8" t="str">
        <f t="shared" si="1"/>
        <v>1/25/24</v>
      </c>
      <c r="C80" s="21">
        <f t="shared" si="2"/>
        <v>4</v>
      </c>
      <c r="D80" s="43" t="s">
        <v>548</v>
      </c>
      <c r="E80" s="9" t="s">
        <v>2182</v>
      </c>
      <c r="F80" s="35">
        <f>vlookup(E80,Products!$A:$F,3)</f>
        <v>9.14168919</v>
      </c>
      <c r="G80" s="35">
        <f>vlookup(E80,Products!$A:$F,if(L80,4,5))</f>
        <v>9.99</v>
      </c>
      <c r="H80" s="26">
        <f t="shared" si="3"/>
        <v>45316</v>
      </c>
      <c r="I80" s="44">
        <f t="shared" si="4"/>
        <v>25</v>
      </c>
      <c r="J80" s="44">
        <f t="shared" si="5"/>
        <v>1</v>
      </c>
      <c r="K80" s="45">
        <f t="shared" si="6"/>
        <v>2024</v>
      </c>
      <c r="L80" s="25" t="b">
        <f t="shared" si="7"/>
        <v>0</v>
      </c>
      <c r="M80" s="25" t="b">
        <f>AND(or(row(A80)=2,A80&gt;=A79), not(isna(VLOOKUP(D80,PersonAccounts!A:A,1,false))))</f>
        <v>1</v>
      </c>
      <c r="N80" s="37"/>
    </row>
    <row r="81">
      <c r="A81" s="42">
        <v>118984.0</v>
      </c>
      <c r="B81" s="8" t="str">
        <f t="shared" si="1"/>
        <v>9/19/23</v>
      </c>
      <c r="C81" s="21">
        <f t="shared" si="2"/>
        <v>9</v>
      </c>
      <c r="D81" s="43" t="s">
        <v>1788</v>
      </c>
      <c r="E81" s="9" t="s">
        <v>2184</v>
      </c>
      <c r="F81" s="35">
        <f>vlookup(E81,Products!$A:$F,3)</f>
        <v>80.73695409</v>
      </c>
      <c r="G81" s="35">
        <f>vlookup(E81,Products!$A:$F,if(L81,4,5))</f>
        <v>89.34985052</v>
      </c>
      <c r="H81" s="26">
        <f t="shared" si="3"/>
        <v>45188</v>
      </c>
      <c r="I81" s="44">
        <f t="shared" si="4"/>
        <v>19</v>
      </c>
      <c r="J81" s="44">
        <f t="shared" si="5"/>
        <v>9</v>
      </c>
      <c r="K81" s="45">
        <f t="shared" si="6"/>
        <v>2023</v>
      </c>
      <c r="L81" s="25" t="b">
        <f t="shared" si="7"/>
        <v>1</v>
      </c>
      <c r="M81" s="25" t="b">
        <f>AND(or(row(A81)=2,A81&gt;=A80), not(isna(VLOOKUP(D81,PersonAccounts!A:A,1,false))))</f>
        <v>1</v>
      </c>
      <c r="N81" s="37"/>
    </row>
    <row r="82">
      <c r="A82" s="42">
        <v>119140.0</v>
      </c>
      <c r="B82" s="8" t="str">
        <f t="shared" si="1"/>
        <v>12/25/23</v>
      </c>
      <c r="C82" s="21">
        <f t="shared" si="2"/>
        <v>6</v>
      </c>
      <c r="D82" s="43" t="s">
        <v>1644</v>
      </c>
      <c r="E82" s="9" t="s">
        <v>2143</v>
      </c>
      <c r="F82" s="35">
        <f>vlookup(E82,Products!$A:$F,3)</f>
        <v>165.4949045</v>
      </c>
      <c r="G82" s="35">
        <f>vlookup(E82,Products!$A:$F,if(L82,4,5))</f>
        <v>199.99</v>
      </c>
      <c r="H82" s="26">
        <f t="shared" si="3"/>
        <v>45285</v>
      </c>
      <c r="I82" s="44">
        <f t="shared" si="4"/>
        <v>25</v>
      </c>
      <c r="J82" s="44">
        <f t="shared" si="5"/>
        <v>12</v>
      </c>
      <c r="K82" s="45">
        <f t="shared" si="6"/>
        <v>2023</v>
      </c>
      <c r="L82" s="25" t="b">
        <f t="shared" si="7"/>
        <v>0</v>
      </c>
      <c r="M82" s="25" t="b">
        <f>AND(or(row(A82)=2,A82&gt;=A81), not(isna(VLOOKUP(D82,PersonAccounts!A:A,1,false))))</f>
        <v>1</v>
      </c>
      <c r="N82" s="37"/>
    </row>
    <row r="83">
      <c r="A83" s="42">
        <v>119140.0</v>
      </c>
      <c r="B83" s="8" t="str">
        <f t="shared" si="1"/>
        <v>12/25/23</v>
      </c>
      <c r="C83" s="21">
        <f t="shared" si="2"/>
        <v>1</v>
      </c>
      <c r="D83" s="43" t="s">
        <v>1644</v>
      </c>
      <c r="E83" s="9" t="s">
        <v>2146</v>
      </c>
      <c r="F83" s="35">
        <f>vlookup(E83,Products!$A:$F,3)</f>
        <v>829.8679445</v>
      </c>
      <c r="G83" s="35">
        <f>vlookup(E83,Products!$A:$F,if(L83,4,5))</f>
        <v>999.99</v>
      </c>
      <c r="H83" s="26">
        <f t="shared" si="3"/>
        <v>45285</v>
      </c>
      <c r="I83" s="44">
        <f t="shared" si="4"/>
        <v>25</v>
      </c>
      <c r="J83" s="44">
        <f t="shared" si="5"/>
        <v>12</v>
      </c>
      <c r="K83" s="45">
        <f t="shared" si="6"/>
        <v>2023</v>
      </c>
      <c r="L83" s="25" t="b">
        <f t="shared" si="7"/>
        <v>0</v>
      </c>
      <c r="M83" s="25" t="b">
        <f>AND(or(row(A83)=2,A83&gt;=A82), not(isna(VLOOKUP(D83,PersonAccounts!A:A,1,false))))</f>
        <v>1</v>
      </c>
      <c r="N83" s="37"/>
    </row>
    <row r="84">
      <c r="A84" s="42">
        <v>121780.0</v>
      </c>
      <c r="B84" s="8" t="str">
        <f t="shared" si="1"/>
        <v>9/26/23</v>
      </c>
      <c r="C84" s="21">
        <f t="shared" si="2"/>
        <v>3</v>
      </c>
      <c r="D84" s="43" t="s">
        <v>366</v>
      </c>
      <c r="E84" s="9" t="s">
        <v>2148</v>
      </c>
      <c r="F84" s="35">
        <f>vlookup(E84,Products!$A:$F,3)</f>
        <v>98.23971477</v>
      </c>
      <c r="G84" s="35">
        <f>vlookup(E84,Products!$A:$F,if(L84,4,5))</f>
        <v>99.99</v>
      </c>
      <c r="H84" s="26">
        <f t="shared" si="3"/>
        <v>45195</v>
      </c>
      <c r="I84" s="44">
        <f t="shared" si="4"/>
        <v>26</v>
      </c>
      <c r="J84" s="44">
        <f t="shared" si="5"/>
        <v>9</v>
      </c>
      <c r="K84" s="45">
        <f t="shared" si="6"/>
        <v>2023</v>
      </c>
      <c r="L84" s="25" t="b">
        <f t="shared" si="7"/>
        <v>0</v>
      </c>
      <c r="M84" s="25" t="b">
        <f>AND(or(row(A84)=2,A84&gt;=A83), not(isna(VLOOKUP(D84,PersonAccounts!A:A,1,false))))</f>
        <v>1</v>
      </c>
      <c r="N84" s="37"/>
    </row>
    <row r="85">
      <c r="A85" s="42">
        <v>125122.0</v>
      </c>
      <c r="B85" s="8" t="str">
        <f t="shared" si="1"/>
        <v>9/4/23</v>
      </c>
      <c r="C85" s="21">
        <f t="shared" si="2"/>
        <v>5</v>
      </c>
      <c r="D85" s="43" t="s">
        <v>1672</v>
      </c>
      <c r="E85" s="9" t="s">
        <v>2150</v>
      </c>
      <c r="F85" s="35">
        <f>vlookup(E85,Products!$A:$F,3)</f>
        <v>11.61261726</v>
      </c>
      <c r="G85" s="35">
        <f>vlookup(E85,Products!$A:$F,if(L85,4,5))</f>
        <v>14.99</v>
      </c>
      <c r="H85" s="26">
        <f t="shared" si="3"/>
        <v>45173</v>
      </c>
      <c r="I85" s="44">
        <f t="shared" si="4"/>
        <v>4</v>
      </c>
      <c r="J85" s="44">
        <f t="shared" si="5"/>
        <v>9</v>
      </c>
      <c r="K85" s="45">
        <f t="shared" si="6"/>
        <v>2023</v>
      </c>
      <c r="L85" s="25" t="b">
        <f t="shared" si="7"/>
        <v>0</v>
      </c>
      <c r="M85" s="25" t="b">
        <f>AND(or(row(A85)=2,A85&gt;=A84), not(isna(VLOOKUP(D85,PersonAccounts!A:A,1,false))))</f>
        <v>1</v>
      </c>
      <c r="N85" s="37"/>
    </row>
    <row r="86">
      <c r="A86" s="42">
        <v>125300.0</v>
      </c>
      <c r="B86" s="8" t="str">
        <f t="shared" si="1"/>
        <v>11/21/23</v>
      </c>
      <c r="C86" s="21">
        <f t="shared" si="2"/>
        <v>1</v>
      </c>
      <c r="D86" s="43" t="s">
        <v>1788</v>
      </c>
      <c r="E86" s="9" t="s">
        <v>2152</v>
      </c>
      <c r="F86" s="35">
        <f>vlookup(E86,Products!$A:$F,3)</f>
        <v>1974.862026</v>
      </c>
      <c r="G86" s="35">
        <f>vlookup(E86,Products!$A:$F,if(L86,4,5))</f>
        <v>1999.99</v>
      </c>
      <c r="H86" s="26">
        <f t="shared" si="3"/>
        <v>45251</v>
      </c>
      <c r="I86" s="44">
        <f t="shared" si="4"/>
        <v>21</v>
      </c>
      <c r="J86" s="44">
        <f t="shared" si="5"/>
        <v>11</v>
      </c>
      <c r="K86" s="45">
        <f t="shared" si="6"/>
        <v>2023</v>
      </c>
      <c r="L86" s="25" t="b">
        <f t="shared" si="7"/>
        <v>0</v>
      </c>
      <c r="M86" s="25" t="b">
        <f>AND(or(row(A86)=2,A86&gt;=A85), not(isna(VLOOKUP(D86,PersonAccounts!A:A,1,false))))</f>
        <v>1</v>
      </c>
      <c r="N86" s="37"/>
    </row>
    <row r="87">
      <c r="A87" s="42">
        <v>125300.0</v>
      </c>
      <c r="B87" s="8" t="str">
        <f t="shared" si="1"/>
        <v>11/21/23</v>
      </c>
      <c r="C87" s="21">
        <f t="shared" si="2"/>
        <v>3</v>
      </c>
      <c r="D87" s="43" t="s">
        <v>1788</v>
      </c>
      <c r="E87" s="9" t="s">
        <v>2155</v>
      </c>
      <c r="F87" s="35">
        <f>vlookup(E87,Products!$A:$F,3)</f>
        <v>231.8381653</v>
      </c>
      <c r="G87" s="35">
        <f>vlookup(E87,Products!$A:$F,if(L87,4,5))</f>
        <v>240.5450591</v>
      </c>
      <c r="H87" s="26">
        <f t="shared" si="3"/>
        <v>45251</v>
      </c>
      <c r="I87" s="44">
        <f t="shared" si="4"/>
        <v>21</v>
      </c>
      <c r="J87" s="44">
        <f t="shared" si="5"/>
        <v>11</v>
      </c>
      <c r="K87" s="45">
        <f t="shared" si="6"/>
        <v>2023</v>
      </c>
      <c r="L87" s="25" t="b">
        <f t="shared" si="7"/>
        <v>1</v>
      </c>
      <c r="M87" s="25" t="b">
        <f>AND(or(row(A87)=2,A87&gt;=A86), not(isna(VLOOKUP(D87,PersonAccounts!A:A,1,false))))</f>
        <v>1</v>
      </c>
      <c r="N87" s="37"/>
    </row>
    <row r="88">
      <c r="A88" s="42">
        <v>125300.0</v>
      </c>
      <c r="B88" s="8" t="str">
        <f t="shared" si="1"/>
        <v>11/21/23</v>
      </c>
      <c r="C88" s="21">
        <f t="shared" si="2"/>
        <v>6</v>
      </c>
      <c r="D88" s="43" t="s">
        <v>1788</v>
      </c>
      <c r="E88" s="9" t="s">
        <v>2157</v>
      </c>
      <c r="F88" s="35">
        <f>vlookup(E88,Products!$A:$F,3)</f>
        <v>247.5441043</v>
      </c>
      <c r="G88" s="35">
        <f>vlookup(E88,Products!$A:$F,if(L88,4,5))</f>
        <v>249.99</v>
      </c>
      <c r="H88" s="26">
        <f t="shared" si="3"/>
        <v>45251</v>
      </c>
      <c r="I88" s="44">
        <f t="shared" si="4"/>
        <v>21</v>
      </c>
      <c r="J88" s="44">
        <f t="shared" si="5"/>
        <v>11</v>
      </c>
      <c r="K88" s="45">
        <f t="shared" si="6"/>
        <v>2023</v>
      </c>
      <c r="L88" s="25" t="b">
        <f t="shared" si="7"/>
        <v>0</v>
      </c>
      <c r="M88" s="25" t="b">
        <f>AND(or(row(A88)=2,A88&gt;=A87), not(isna(VLOOKUP(D88,PersonAccounts!A:A,1,false))))</f>
        <v>1</v>
      </c>
      <c r="N88" s="37"/>
    </row>
    <row r="89">
      <c r="A89" s="42">
        <v>125300.0</v>
      </c>
      <c r="B89" s="8" t="str">
        <f t="shared" si="1"/>
        <v>11/21/23</v>
      </c>
      <c r="C89" s="21">
        <f t="shared" si="2"/>
        <v>9</v>
      </c>
      <c r="D89" s="43" t="s">
        <v>1788</v>
      </c>
      <c r="E89" s="9" t="s">
        <v>2159</v>
      </c>
      <c r="F89" s="35">
        <f>vlookup(E89,Products!$A:$F,3)</f>
        <v>75.37375979</v>
      </c>
      <c r="G89" s="35">
        <f>vlookup(E89,Products!$A:$F,if(L89,4,5))</f>
        <v>99.99</v>
      </c>
      <c r="H89" s="26">
        <f t="shared" si="3"/>
        <v>45251</v>
      </c>
      <c r="I89" s="44">
        <f t="shared" si="4"/>
        <v>21</v>
      </c>
      <c r="J89" s="44">
        <f t="shared" si="5"/>
        <v>11</v>
      </c>
      <c r="K89" s="45">
        <f t="shared" si="6"/>
        <v>2023</v>
      </c>
      <c r="L89" s="25" t="b">
        <f t="shared" si="7"/>
        <v>0</v>
      </c>
      <c r="M89" s="25" t="b">
        <f>AND(or(row(A89)=2,A89&gt;=A88), not(isna(VLOOKUP(D89,PersonAccounts!A:A,1,false))))</f>
        <v>1</v>
      </c>
      <c r="N89" s="37"/>
    </row>
    <row r="90">
      <c r="A90" s="42">
        <v>125300.0</v>
      </c>
      <c r="B90" s="8" t="str">
        <f t="shared" si="1"/>
        <v>11/21/23</v>
      </c>
      <c r="C90" s="21">
        <f t="shared" si="2"/>
        <v>4</v>
      </c>
      <c r="D90" s="43" t="s">
        <v>1788</v>
      </c>
      <c r="E90" s="9" t="s">
        <v>2161</v>
      </c>
      <c r="F90" s="35">
        <f>vlookup(E90,Products!$A:$F,3)</f>
        <v>16.59320765</v>
      </c>
      <c r="G90" s="35">
        <f>vlookup(E90,Products!$A:$F,if(L90,4,5))</f>
        <v>19.99</v>
      </c>
      <c r="H90" s="26">
        <f t="shared" si="3"/>
        <v>45251</v>
      </c>
      <c r="I90" s="44">
        <f t="shared" si="4"/>
        <v>21</v>
      </c>
      <c r="J90" s="44">
        <f t="shared" si="5"/>
        <v>11</v>
      </c>
      <c r="K90" s="45">
        <f t="shared" si="6"/>
        <v>2023</v>
      </c>
      <c r="L90" s="25" t="b">
        <f t="shared" si="7"/>
        <v>0</v>
      </c>
      <c r="M90" s="25" t="b">
        <f>AND(or(row(A90)=2,A90&gt;=A89), not(isna(VLOOKUP(D90,PersonAccounts!A:A,1,false))))</f>
        <v>1</v>
      </c>
      <c r="N90" s="37"/>
    </row>
    <row r="91">
      <c r="A91" s="42">
        <v>125300.0</v>
      </c>
      <c r="B91" s="8" t="str">
        <f t="shared" si="1"/>
        <v>11/21/23</v>
      </c>
      <c r="C91" s="21">
        <f t="shared" si="2"/>
        <v>4</v>
      </c>
      <c r="D91" s="43" t="s">
        <v>1788</v>
      </c>
      <c r="E91" s="9" t="s">
        <v>2164</v>
      </c>
      <c r="F91" s="35">
        <f>vlookup(E91,Products!$A:$F,3)</f>
        <v>19.67042713</v>
      </c>
      <c r="G91" s="35">
        <f>vlookup(E91,Products!$A:$F,if(L91,4,5))</f>
        <v>24.99</v>
      </c>
      <c r="H91" s="26">
        <f t="shared" si="3"/>
        <v>45251</v>
      </c>
      <c r="I91" s="44">
        <f t="shared" si="4"/>
        <v>21</v>
      </c>
      <c r="J91" s="44">
        <f t="shared" si="5"/>
        <v>11</v>
      </c>
      <c r="K91" s="45">
        <f t="shared" si="6"/>
        <v>2023</v>
      </c>
      <c r="L91" s="25" t="b">
        <f t="shared" si="7"/>
        <v>0</v>
      </c>
      <c r="M91" s="25" t="b">
        <f>AND(or(row(A91)=2,A91&gt;=A90), not(isna(VLOOKUP(D91,PersonAccounts!A:A,1,false))))</f>
        <v>1</v>
      </c>
      <c r="N91" s="37"/>
    </row>
    <row r="92">
      <c r="A92" s="42">
        <v>125300.0</v>
      </c>
      <c r="B92" s="8" t="str">
        <f t="shared" si="1"/>
        <v>11/21/23</v>
      </c>
      <c r="C92" s="21">
        <f t="shared" si="2"/>
        <v>9</v>
      </c>
      <c r="D92" s="43" t="s">
        <v>1788</v>
      </c>
      <c r="E92" s="9" t="s">
        <v>2166</v>
      </c>
      <c r="F92" s="35">
        <f>vlookup(E92,Products!$A:$F,3)</f>
        <v>251.897003</v>
      </c>
      <c r="G92" s="35">
        <f>vlookup(E92,Products!$A:$F,if(L92,4,5))</f>
        <v>299.99</v>
      </c>
      <c r="H92" s="26">
        <f t="shared" si="3"/>
        <v>45251</v>
      </c>
      <c r="I92" s="44">
        <f t="shared" si="4"/>
        <v>21</v>
      </c>
      <c r="J92" s="44">
        <f t="shared" si="5"/>
        <v>11</v>
      </c>
      <c r="K92" s="45">
        <f t="shared" si="6"/>
        <v>2023</v>
      </c>
      <c r="L92" s="25" t="b">
        <f t="shared" si="7"/>
        <v>0</v>
      </c>
      <c r="M92" s="25" t="b">
        <f>AND(or(row(A92)=2,A92&gt;=A91), not(isna(VLOOKUP(D92,PersonAccounts!A:A,1,false))))</f>
        <v>1</v>
      </c>
      <c r="N92" s="37"/>
    </row>
    <row r="93">
      <c r="A93" s="42">
        <v>125300.0</v>
      </c>
      <c r="B93" s="8" t="str">
        <f t="shared" si="1"/>
        <v>11/21/23</v>
      </c>
      <c r="C93" s="21">
        <f t="shared" si="2"/>
        <v>5</v>
      </c>
      <c r="D93" s="43" t="s">
        <v>1788</v>
      </c>
      <c r="E93" s="9" t="s">
        <v>2168</v>
      </c>
      <c r="F93" s="35">
        <f>vlookup(E93,Products!$A:$F,3)</f>
        <v>18.12656227</v>
      </c>
      <c r="G93" s="35">
        <f>vlookup(E93,Products!$A:$F,if(L93,4,5))</f>
        <v>19.99</v>
      </c>
      <c r="H93" s="26">
        <f t="shared" si="3"/>
        <v>45251</v>
      </c>
      <c r="I93" s="44">
        <f t="shared" si="4"/>
        <v>21</v>
      </c>
      <c r="J93" s="44">
        <f t="shared" si="5"/>
        <v>11</v>
      </c>
      <c r="K93" s="45">
        <f t="shared" si="6"/>
        <v>2023</v>
      </c>
      <c r="L93" s="25" t="b">
        <f t="shared" si="7"/>
        <v>0</v>
      </c>
      <c r="M93" s="25" t="b">
        <f>AND(or(row(A93)=2,A93&gt;=A92), not(isna(VLOOKUP(D93,PersonAccounts!A:A,1,false))))</f>
        <v>1</v>
      </c>
      <c r="N93" s="37"/>
    </row>
    <row r="94">
      <c r="A94" s="42">
        <v>127769.0</v>
      </c>
      <c r="B94" s="8" t="str">
        <f t="shared" si="1"/>
        <v>8/23/23</v>
      </c>
      <c r="C94" s="21">
        <f t="shared" si="2"/>
        <v>2</v>
      </c>
      <c r="D94" s="43" t="s">
        <v>1063</v>
      </c>
      <c r="E94" s="9" t="s">
        <v>2170</v>
      </c>
      <c r="F94" s="35">
        <f>vlookup(E94,Products!$A:$F,3)</f>
        <v>87.67711041</v>
      </c>
      <c r="G94" s="35">
        <f>vlookup(E94,Products!$A:$F,if(L94,4,5))</f>
        <v>90.92832635</v>
      </c>
      <c r="H94" s="26">
        <f t="shared" si="3"/>
        <v>45161</v>
      </c>
      <c r="I94" s="44">
        <f t="shared" si="4"/>
        <v>23</v>
      </c>
      <c r="J94" s="44">
        <f t="shared" si="5"/>
        <v>8</v>
      </c>
      <c r="K94" s="45">
        <f t="shared" si="6"/>
        <v>2023</v>
      </c>
      <c r="L94" s="25" t="b">
        <f t="shared" si="7"/>
        <v>1</v>
      </c>
      <c r="M94" s="25" t="b">
        <f>AND(or(row(A94)=2,A94&gt;=A93), not(isna(VLOOKUP(D94,PersonAccounts!A:A,1,false))))</f>
        <v>1</v>
      </c>
      <c r="N94" s="37"/>
    </row>
    <row r="95">
      <c r="A95" s="42">
        <v>128155.0</v>
      </c>
      <c r="B95" s="8" t="str">
        <f t="shared" si="1"/>
        <v>11/24/23</v>
      </c>
      <c r="C95" s="21">
        <f t="shared" si="2"/>
        <v>2</v>
      </c>
      <c r="D95" s="43" t="s">
        <v>1617</v>
      </c>
      <c r="E95" s="9" t="s">
        <v>2172</v>
      </c>
      <c r="F95" s="35">
        <f>vlookup(E95,Products!$A:$F,3)</f>
        <v>21.42395313</v>
      </c>
      <c r="G95" s="35">
        <f>vlookup(E95,Products!$A:$F,if(L95,4,5))</f>
        <v>24.99</v>
      </c>
      <c r="H95" s="26">
        <f t="shared" si="3"/>
        <v>45254</v>
      </c>
      <c r="I95" s="44">
        <f t="shared" si="4"/>
        <v>24</v>
      </c>
      <c r="J95" s="44">
        <f t="shared" si="5"/>
        <v>11</v>
      </c>
      <c r="K95" s="45">
        <f t="shared" si="6"/>
        <v>2023</v>
      </c>
      <c r="L95" s="25" t="b">
        <f t="shared" si="7"/>
        <v>0</v>
      </c>
      <c r="M95" s="25" t="b">
        <f>AND(or(row(A95)=2,A95&gt;=A94), not(isna(VLOOKUP(D95,PersonAccounts!A:A,1,false))))</f>
        <v>1</v>
      </c>
      <c r="N95" s="37"/>
    </row>
    <row r="96">
      <c r="A96" s="42">
        <v>130934.0</v>
      </c>
      <c r="B96" s="8" t="str">
        <f t="shared" si="1"/>
        <v>12/4/23</v>
      </c>
      <c r="C96" s="21">
        <f t="shared" si="2"/>
        <v>4</v>
      </c>
      <c r="D96" s="43" t="s">
        <v>1412</v>
      </c>
      <c r="E96" s="9" t="s">
        <v>2174</v>
      </c>
      <c r="F96" s="35">
        <f>vlookup(E96,Products!$A:$F,3)</f>
        <v>226.2474626</v>
      </c>
      <c r="G96" s="35">
        <f>vlookup(E96,Products!$A:$F,if(L96,4,5))</f>
        <v>249.99</v>
      </c>
      <c r="H96" s="26">
        <f t="shared" si="3"/>
        <v>45264</v>
      </c>
      <c r="I96" s="44">
        <f t="shared" si="4"/>
        <v>4</v>
      </c>
      <c r="J96" s="44">
        <f t="shared" si="5"/>
        <v>12</v>
      </c>
      <c r="K96" s="45">
        <f t="shared" si="6"/>
        <v>2023</v>
      </c>
      <c r="L96" s="25" t="b">
        <f t="shared" si="7"/>
        <v>0</v>
      </c>
      <c r="M96" s="25" t="b">
        <f>AND(or(row(A96)=2,A96&gt;=A95), not(isna(VLOOKUP(D96,PersonAccounts!A:A,1,false))))</f>
        <v>1</v>
      </c>
      <c r="N96" s="37"/>
    </row>
    <row r="97">
      <c r="A97" s="42">
        <v>131563.0</v>
      </c>
      <c r="B97" s="8" t="str">
        <f t="shared" si="1"/>
        <v>1/12/24</v>
      </c>
      <c r="C97" s="21">
        <f t="shared" si="2"/>
        <v>1</v>
      </c>
      <c r="D97" s="43" t="s">
        <v>93</v>
      </c>
      <c r="E97" s="9" t="s">
        <v>2176</v>
      </c>
      <c r="F97" s="35">
        <f>vlookup(E97,Products!$A:$F,3)</f>
        <v>68.65495137</v>
      </c>
      <c r="G97" s="35">
        <f>vlookup(E97,Products!$A:$F,if(L97,4,5))</f>
        <v>79.99</v>
      </c>
      <c r="H97" s="26">
        <f t="shared" si="3"/>
        <v>45303</v>
      </c>
      <c r="I97" s="44">
        <f t="shared" si="4"/>
        <v>12</v>
      </c>
      <c r="J97" s="44">
        <f t="shared" si="5"/>
        <v>1</v>
      </c>
      <c r="K97" s="45">
        <f t="shared" si="6"/>
        <v>2024</v>
      </c>
      <c r="L97" s="25" t="b">
        <f t="shared" si="7"/>
        <v>0</v>
      </c>
      <c r="M97" s="25" t="b">
        <f>AND(or(row(A97)=2,A97&gt;=A96), not(isna(VLOOKUP(D97,PersonAccounts!A:A,1,false))))</f>
        <v>1</v>
      </c>
      <c r="N97" s="37"/>
    </row>
    <row r="98">
      <c r="A98" s="42">
        <v>131758.0</v>
      </c>
      <c r="B98" s="8" t="str">
        <f t="shared" si="1"/>
        <v>12/4/23</v>
      </c>
      <c r="C98" s="21">
        <f t="shared" si="2"/>
        <v>8</v>
      </c>
      <c r="D98" s="43" t="s">
        <v>846</v>
      </c>
      <c r="E98" s="9" t="s">
        <v>2178</v>
      </c>
      <c r="F98" s="35">
        <f>vlookup(E98,Products!$A:$F,3)</f>
        <v>7.744998896</v>
      </c>
      <c r="G98" s="35">
        <f>vlookup(E98,Products!$A:$F,if(L98,4,5))</f>
        <v>9.99</v>
      </c>
      <c r="H98" s="26">
        <f t="shared" si="3"/>
        <v>45264</v>
      </c>
      <c r="I98" s="44">
        <f t="shared" si="4"/>
        <v>4</v>
      </c>
      <c r="J98" s="44">
        <f t="shared" si="5"/>
        <v>12</v>
      </c>
      <c r="K98" s="45">
        <f t="shared" si="6"/>
        <v>2023</v>
      </c>
      <c r="L98" s="25" t="b">
        <f t="shared" si="7"/>
        <v>0</v>
      </c>
      <c r="M98" s="25" t="b">
        <f>AND(or(row(A98)=2,A98&gt;=A97), not(isna(VLOOKUP(D98,PersonAccounts!A:A,1,false))))</f>
        <v>1</v>
      </c>
      <c r="N98" s="37"/>
    </row>
    <row r="99">
      <c r="A99" s="42">
        <v>135630.0</v>
      </c>
      <c r="B99" s="8" t="str">
        <f t="shared" si="1"/>
        <v>2/6/24</v>
      </c>
      <c r="C99" s="21">
        <f t="shared" si="2"/>
        <v>5</v>
      </c>
      <c r="D99" s="43" t="s">
        <v>610</v>
      </c>
      <c r="E99" s="9" t="s">
        <v>2180</v>
      </c>
      <c r="F99" s="35">
        <f>vlookup(E99,Products!$A:$F,3)</f>
        <v>28.24543383</v>
      </c>
      <c r="G99" s="35">
        <f>vlookup(E99,Products!$A:$F,if(L99,4,5))</f>
        <v>29.09116645</v>
      </c>
      <c r="H99" s="26">
        <f t="shared" si="3"/>
        <v>45328</v>
      </c>
      <c r="I99" s="44">
        <f t="shared" si="4"/>
        <v>6</v>
      </c>
      <c r="J99" s="44">
        <f t="shared" si="5"/>
        <v>2</v>
      </c>
      <c r="K99" s="45">
        <f t="shared" si="6"/>
        <v>2024</v>
      </c>
      <c r="L99" s="25" t="b">
        <f t="shared" si="7"/>
        <v>1</v>
      </c>
      <c r="M99" s="25" t="b">
        <f>AND(or(row(A99)=2,A99&gt;=A98), not(isna(VLOOKUP(D99,PersonAccounts!A:A,1,false))))</f>
        <v>1</v>
      </c>
      <c r="N99" s="37"/>
    </row>
    <row r="100">
      <c r="A100" s="42">
        <v>138272.0</v>
      </c>
      <c r="B100" s="8" t="str">
        <f t="shared" si="1"/>
        <v>9/27/23</v>
      </c>
      <c r="C100" s="21">
        <f t="shared" si="2"/>
        <v>1</v>
      </c>
      <c r="D100" s="43" t="s">
        <v>504</v>
      </c>
      <c r="E100" s="9" t="s">
        <v>2182</v>
      </c>
      <c r="F100" s="35">
        <f>vlookup(E100,Products!$A:$F,3)</f>
        <v>9.14168919</v>
      </c>
      <c r="G100" s="35">
        <f>vlookup(E100,Products!$A:$F,if(L100,4,5))</f>
        <v>9.473104221</v>
      </c>
      <c r="H100" s="26">
        <f t="shared" si="3"/>
        <v>45196</v>
      </c>
      <c r="I100" s="44">
        <f t="shared" si="4"/>
        <v>27</v>
      </c>
      <c r="J100" s="44">
        <f t="shared" si="5"/>
        <v>9</v>
      </c>
      <c r="K100" s="45">
        <f t="shared" si="6"/>
        <v>2023</v>
      </c>
      <c r="L100" s="25" t="b">
        <f t="shared" si="7"/>
        <v>1</v>
      </c>
      <c r="M100" s="25" t="b">
        <f>AND(or(row(A100)=2,A100&gt;=A99), not(isna(VLOOKUP(D100,PersonAccounts!A:A,1,false))))</f>
        <v>1</v>
      </c>
      <c r="N100" s="37"/>
    </row>
    <row r="101">
      <c r="A101" s="42">
        <v>140896.0</v>
      </c>
      <c r="B101" s="8" t="str">
        <f t="shared" si="1"/>
        <v>10/24/23</v>
      </c>
      <c r="C101" s="21">
        <f t="shared" si="2"/>
        <v>4</v>
      </c>
      <c r="D101" s="43" t="s">
        <v>1683</v>
      </c>
      <c r="E101" s="9" t="s">
        <v>2184</v>
      </c>
      <c r="F101" s="35">
        <f>vlookup(E101,Products!$A:$F,3)</f>
        <v>80.73695409</v>
      </c>
      <c r="G101" s="35">
        <f>vlookup(E101,Products!$A:$F,if(L101,4,5))</f>
        <v>99.99</v>
      </c>
      <c r="H101" s="26">
        <f t="shared" si="3"/>
        <v>45223</v>
      </c>
      <c r="I101" s="44">
        <f t="shared" si="4"/>
        <v>24</v>
      </c>
      <c r="J101" s="44">
        <f t="shared" si="5"/>
        <v>10</v>
      </c>
      <c r="K101" s="45">
        <f t="shared" si="6"/>
        <v>2023</v>
      </c>
      <c r="L101" s="25" t="b">
        <f t="shared" si="7"/>
        <v>0</v>
      </c>
      <c r="M101" s="25" t="b">
        <f>AND(or(row(A101)=2,A101&gt;=A100), not(isna(VLOOKUP(D101,PersonAccounts!A:A,1,false))))</f>
        <v>1</v>
      </c>
      <c r="N101" s="37"/>
    </row>
    <row r="102">
      <c r="A102" s="42">
        <v>141967.0</v>
      </c>
      <c r="B102" s="8" t="str">
        <f t="shared" si="1"/>
        <v>8/17/23</v>
      </c>
      <c r="C102" s="21">
        <f t="shared" si="2"/>
        <v>8</v>
      </c>
      <c r="D102" s="43" t="s">
        <v>1277</v>
      </c>
      <c r="E102" s="9" t="s">
        <v>2143</v>
      </c>
      <c r="F102" s="35">
        <f>vlookup(E102,Products!$A:$F,3)</f>
        <v>165.4949045</v>
      </c>
      <c r="G102" s="35">
        <f>vlookup(E102,Products!$A:$F,if(L102,4,5))</f>
        <v>199.99</v>
      </c>
      <c r="H102" s="26">
        <f t="shared" si="3"/>
        <v>45155</v>
      </c>
      <c r="I102" s="44">
        <f t="shared" si="4"/>
        <v>17</v>
      </c>
      <c r="J102" s="44">
        <f t="shared" si="5"/>
        <v>8</v>
      </c>
      <c r="K102" s="45">
        <f t="shared" si="6"/>
        <v>2023</v>
      </c>
      <c r="L102" s="25" t="b">
        <f t="shared" si="7"/>
        <v>0</v>
      </c>
      <c r="M102" s="25" t="b">
        <f>AND(or(row(A102)=2,A102&gt;=A101), not(isna(VLOOKUP(D102,PersonAccounts!A:A,1,false))))</f>
        <v>1</v>
      </c>
      <c r="N102" s="37"/>
    </row>
    <row r="103">
      <c r="A103" s="42">
        <v>141967.0</v>
      </c>
      <c r="B103" s="8" t="str">
        <f t="shared" si="1"/>
        <v>8/17/23</v>
      </c>
      <c r="C103" s="21">
        <f t="shared" si="2"/>
        <v>1</v>
      </c>
      <c r="D103" s="43" t="s">
        <v>1277</v>
      </c>
      <c r="E103" s="9" t="s">
        <v>2146</v>
      </c>
      <c r="F103" s="35">
        <f>vlookup(E103,Products!$A:$F,3)</f>
        <v>829.8679445</v>
      </c>
      <c r="G103" s="35">
        <f>vlookup(E103,Products!$A:$F,if(L103,4,5))</f>
        <v>999.99</v>
      </c>
      <c r="H103" s="26">
        <f t="shared" si="3"/>
        <v>45155</v>
      </c>
      <c r="I103" s="44">
        <f t="shared" si="4"/>
        <v>17</v>
      </c>
      <c r="J103" s="44">
        <f t="shared" si="5"/>
        <v>8</v>
      </c>
      <c r="K103" s="45">
        <f t="shared" si="6"/>
        <v>2023</v>
      </c>
      <c r="L103" s="25" t="b">
        <f t="shared" si="7"/>
        <v>0</v>
      </c>
      <c r="M103" s="25" t="b">
        <f>AND(or(row(A103)=2,A103&gt;=A102), not(isna(VLOOKUP(D103,PersonAccounts!A:A,1,false))))</f>
        <v>1</v>
      </c>
      <c r="N103" s="37"/>
    </row>
    <row r="104">
      <c r="A104" s="42">
        <v>141967.0</v>
      </c>
      <c r="B104" s="8" t="str">
        <f t="shared" si="1"/>
        <v>8/17/23</v>
      </c>
      <c r="C104" s="21">
        <f t="shared" si="2"/>
        <v>1</v>
      </c>
      <c r="D104" s="43" t="s">
        <v>1277</v>
      </c>
      <c r="E104" s="9" t="s">
        <v>2148</v>
      </c>
      <c r="F104" s="35">
        <f>vlookup(E104,Products!$A:$F,3)</f>
        <v>98.23971477</v>
      </c>
      <c r="G104" s="35">
        <f>vlookup(E104,Products!$A:$F,if(L104,4,5))</f>
        <v>98.87264752</v>
      </c>
      <c r="H104" s="26">
        <f t="shared" si="3"/>
        <v>45155</v>
      </c>
      <c r="I104" s="44">
        <f t="shared" si="4"/>
        <v>17</v>
      </c>
      <c r="J104" s="44">
        <f t="shared" si="5"/>
        <v>8</v>
      </c>
      <c r="K104" s="45">
        <f t="shared" si="6"/>
        <v>2023</v>
      </c>
      <c r="L104" s="25" t="b">
        <f t="shared" si="7"/>
        <v>1</v>
      </c>
      <c r="M104" s="25" t="b">
        <f>AND(or(row(A104)=2,A104&gt;=A103), not(isna(VLOOKUP(D104,PersonAccounts!A:A,1,false))))</f>
        <v>1</v>
      </c>
      <c r="N104" s="37"/>
    </row>
    <row r="105">
      <c r="A105" s="42">
        <v>141967.0</v>
      </c>
      <c r="B105" s="8" t="str">
        <f t="shared" si="1"/>
        <v>8/17/23</v>
      </c>
      <c r="C105" s="21">
        <f t="shared" si="2"/>
        <v>6</v>
      </c>
      <c r="D105" s="43" t="s">
        <v>1277</v>
      </c>
      <c r="E105" s="9" t="s">
        <v>2150</v>
      </c>
      <c r="F105" s="35">
        <f>vlookup(E105,Products!$A:$F,3)</f>
        <v>11.61261726</v>
      </c>
      <c r="G105" s="35">
        <f>vlookup(E105,Products!$A:$F,if(L105,4,5))</f>
        <v>14.99</v>
      </c>
      <c r="H105" s="26">
        <f t="shared" si="3"/>
        <v>45155</v>
      </c>
      <c r="I105" s="44">
        <f t="shared" si="4"/>
        <v>17</v>
      </c>
      <c r="J105" s="44">
        <f t="shared" si="5"/>
        <v>8</v>
      </c>
      <c r="K105" s="45">
        <f t="shared" si="6"/>
        <v>2023</v>
      </c>
      <c r="L105" s="25" t="b">
        <f t="shared" si="7"/>
        <v>0</v>
      </c>
      <c r="M105" s="25" t="b">
        <f>AND(or(row(A105)=2,A105&gt;=A104), not(isna(VLOOKUP(D105,PersonAccounts!A:A,1,false))))</f>
        <v>1</v>
      </c>
      <c r="N105" s="37"/>
    </row>
    <row r="106">
      <c r="A106" s="42">
        <v>143235.0</v>
      </c>
      <c r="B106" s="8" t="str">
        <f t="shared" si="1"/>
        <v>12/10/23</v>
      </c>
      <c r="C106" s="21">
        <f t="shared" si="2"/>
        <v>9</v>
      </c>
      <c r="D106" s="43" t="s">
        <v>1831</v>
      </c>
      <c r="E106" s="9" t="s">
        <v>2152</v>
      </c>
      <c r="F106" s="35">
        <f>vlookup(E106,Products!$A:$F,3)</f>
        <v>1974.862026</v>
      </c>
      <c r="G106" s="35">
        <f>vlookup(E106,Products!$A:$F,if(L106,4,5))</f>
        <v>1999.99</v>
      </c>
      <c r="H106" s="26">
        <f t="shared" si="3"/>
        <v>45270</v>
      </c>
      <c r="I106" s="44">
        <f t="shared" si="4"/>
        <v>10</v>
      </c>
      <c r="J106" s="44">
        <f t="shared" si="5"/>
        <v>12</v>
      </c>
      <c r="K106" s="45">
        <f t="shared" si="6"/>
        <v>2023</v>
      </c>
      <c r="L106" s="25" t="b">
        <f t="shared" si="7"/>
        <v>0</v>
      </c>
      <c r="M106" s="25" t="b">
        <f>AND(or(row(A106)=2,A106&gt;=A105), not(isna(VLOOKUP(D106,PersonAccounts!A:A,1,false))))</f>
        <v>1</v>
      </c>
      <c r="N106" s="37"/>
    </row>
    <row r="107">
      <c r="A107" s="42">
        <v>144245.0</v>
      </c>
      <c r="B107" s="8" t="str">
        <f t="shared" si="1"/>
        <v>10/29/23</v>
      </c>
      <c r="C107" s="21">
        <f t="shared" si="2"/>
        <v>2</v>
      </c>
      <c r="D107" s="43" t="s">
        <v>397</v>
      </c>
      <c r="E107" s="9" t="s">
        <v>2155</v>
      </c>
      <c r="F107" s="35">
        <f>vlookup(E107,Products!$A:$F,3)</f>
        <v>231.8381653</v>
      </c>
      <c r="G107" s="35">
        <f>vlookup(E107,Products!$A:$F,if(L107,4,5))</f>
        <v>240.5450591</v>
      </c>
      <c r="H107" s="26">
        <f t="shared" si="3"/>
        <v>45228</v>
      </c>
      <c r="I107" s="44">
        <f t="shared" si="4"/>
        <v>29</v>
      </c>
      <c r="J107" s="44">
        <f t="shared" si="5"/>
        <v>10</v>
      </c>
      <c r="K107" s="45">
        <f t="shared" si="6"/>
        <v>2023</v>
      </c>
      <c r="L107" s="25" t="b">
        <f t="shared" si="7"/>
        <v>1</v>
      </c>
      <c r="M107" s="25" t="b">
        <f>AND(or(row(A107)=2,A107&gt;=A106), not(isna(VLOOKUP(D107,PersonAccounts!A:A,1,false))))</f>
        <v>1</v>
      </c>
      <c r="N107" s="37"/>
    </row>
    <row r="108">
      <c r="A108" s="42">
        <v>147953.0</v>
      </c>
      <c r="B108" s="8" t="str">
        <f t="shared" si="1"/>
        <v>11/16/23</v>
      </c>
      <c r="C108" s="21">
        <f t="shared" si="2"/>
        <v>6</v>
      </c>
      <c r="D108" s="43" t="s">
        <v>1834</v>
      </c>
      <c r="E108" s="9" t="s">
        <v>2157</v>
      </c>
      <c r="F108" s="35">
        <f>vlookup(E108,Products!$A:$F,3)</f>
        <v>247.5441043</v>
      </c>
      <c r="G108" s="35">
        <f>vlookup(E108,Products!$A:$F,if(L108,4,5))</f>
        <v>248.3604379</v>
      </c>
      <c r="H108" s="26">
        <f t="shared" si="3"/>
        <v>45246</v>
      </c>
      <c r="I108" s="44">
        <f t="shared" si="4"/>
        <v>16</v>
      </c>
      <c r="J108" s="44">
        <f t="shared" si="5"/>
        <v>11</v>
      </c>
      <c r="K108" s="45">
        <f t="shared" si="6"/>
        <v>2023</v>
      </c>
      <c r="L108" s="25" t="b">
        <f t="shared" si="7"/>
        <v>1</v>
      </c>
      <c r="M108" s="25" t="b">
        <f>AND(or(row(A108)=2,A108&gt;=A107), not(isna(VLOOKUP(D108,PersonAccounts!A:A,1,false))))</f>
        <v>1</v>
      </c>
      <c r="N108" s="37"/>
    </row>
    <row r="109">
      <c r="A109" s="42">
        <v>149133.0</v>
      </c>
      <c r="B109" s="8" t="str">
        <f t="shared" si="1"/>
        <v>10/30/23</v>
      </c>
      <c r="C109" s="21">
        <f t="shared" si="2"/>
        <v>7</v>
      </c>
      <c r="D109" s="43" t="s">
        <v>1929</v>
      </c>
      <c r="E109" s="9" t="s">
        <v>2159</v>
      </c>
      <c r="F109" s="35">
        <f>vlookup(E109,Products!$A:$F,3)</f>
        <v>75.37375979</v>
      </c>
      <c r="G109" s="35">
        <f>vlookup(E109,Products!$A:$F,if(L109,4,5))</f>
        <v>99.99</v>
      </c>
      <c r="H109" s="26">
        <f t="shared" si="3"/>
        <v>45229</v>
      </c>
      <c r="I109" s="44">
        <f t="shared" si="4"/>
        <v>30</v>
      </c>
      <c r="J109" s="44">
        <f t="shared" si="5"/>
        <v>10</v>
      </c>
      <c r="K109" s="45">
        <f t="shared" si="6"/>
        <v>2023</v>
      </c>
      <c r="L109" s="25" t="b">
        <f t="shared" si="7"/>
        <v>0</v>
      </c>
      <c r="M109" s="25" t="b">
        <f>AND(or(row(A109)=2,A109&gt;=A108), not(isna(VLOOKUP(D109,PersonAccounts!A:A,1,false))))</f>
        <v>1</v>
      </c>
      <c r="N109" s="37"/>
    </row>
    <row r="110">
      <c r="A110" s="42">
        <v>150535.0</v>
      </c>
      <c r="B110" s="8" t="str">
        <f t="shared" si="1"/>
        <v>10/1/23</v>
      </c>
      <c r="C110" s="21">
        <f t="shared" si="2"/>
        <v>9</v>
      </c>
      <c r="D110" s="43" t="s">
        <v>1063</v>
      </c>
      <c r="E110" s="9" t="s">
        <v>2161</v>
      </c>
      <c r="F110" s="35">
        <f>vlookup(E110,Products!$A:$F,3)</f>
        <v>16.59320765</v>
      </c>
      <c r="G110" s="35">
        <f>vlookup(E110,Products!$A:$F,if(L110,4,5))</f>
        <v>19.99</v>
      </c>
      <c r="H110" s="26">
        <f t="shared" si="3"/>
        <v>45200</v>
      </c>
      <c r="I110" s="44">
        <f t="shared" si="4"/>
        <v>1</v>
      </c>
      <c r="J110" s="44">
        <f t="shared" si="5"/>
        <v>10</v>
      </c>
      <c r="K110" s="45">
        <f t="shared" si="6"/>
        <v>2023</v>
      </c>
      <c r="L110" s="25" t="b">
        <f t="shared" si="7"/>
        <v>0</v>
      </c>
      <c r="M110" s="25" t="b">
        <f>AND(or(row(A110)=2,A110&gt;=A109), not(isna(VLOOKUP(D110,PersonAccounts!A:A,1,false))))</f>
        <v>1</v>
      </c>
      <c r="N110" s="37"/>
    </row>
    <row r="111">
      <c r="A111" s="42">
        <v>150535.0</v>
      </c>
      <c r="B111" s="8" t="str">
        <f t="shared" si="1"/>
        <v>10/1/23</v>
      </c>
      <c r="C111" s="21">
        <f t="shared" si="2"/>
        <v>3</v>
      </c>
      <c r="D111" s="43" t="s">
        <v>1063</v>
      </c>
      <c r="E111" s="9" t="s">
        <v>2164</v>
      </c>
      <c r="F111" s="35">
        <f>vlookup(E111,Products!$A:$F,3)</f>
        <v>19.67042713</v>
      </c>
      <c r="G111" s="35">
        <f>vlookup(E111,Products!$A:$F,if(L111,4,5))</f>
        <v>22.12106777</v>
      </c>
      <c r="H111" s="26">
        <f t="shared" si="3"/>
        <v>45200</v>
      </c>
      <c r="I111" s="44">
        <f t="shared" si="4"/>
        <v>1</v>
      </c>
      <c r="J111" s="44">
        <f t="shared" si="5"/>
        <v>10</v>
      </c>
      <c r="K111" s="45">
        <f t="shared" si="6"/>
        <v>2023</v>
      </c>
      <c r="L111" s="25" t="b">
        <f t="shared" si="7"/>
        <v>1</v>
      </c>
      <c r="M111" s="25" t="b">
        <f>AND(or(row(A111)=2,A111&gt;=A110), not(isna(VLOOKUP(D111,PersonAccounts!A:A,1,false))))</f>
        <v>1</v>
      </c>
      <c r="N111" s="37"/>
    </row>
    <row r="112">
      <c r="A112" s="42">
        <v>150535.0</v>
      </c>
      <c r="B112" s="8" t="str">
        <f t="shared" si="1"/>
        <v>10/1/23</v>
      </c>
      <c r="C112" s="21">
        <f t="shared" si="2"/>
        <v>9</v>
      </c>
      <c r="D112" s="43" t="s">
        <v>1063</v>
      </c>
      <c r="E112" s="9" t="s">
        <v>2166</v>
      </c>
      <c r="F112" s="35">
        <f>vlookup(E112,Products!$A:$F,3)</f>
        <v>251.897003</v>
      </c>
      <c r="G112" s="35">
        <f>vlookup(E112,Products!$A:$F,if(L112,4,5))</f>
        <v>284.8793707</v>
      </c>
      <c r="H112" s="26">
        <f t="shared" si="3"/>
        <v>45200</v>
      </c>
      <c r="I112" s="44">
        <f t="shared" si="4"/>
        <v>1</v>
      </c>
      <c r="J112" s="44">
        <f t="shared" si="5"/>
        <v>10</v>
      </c>
      <c r="K112" s="45">
        <f t="shared" si="6"/>
        <v>2023</v>
      </c>
      <c r="L112" s="25" t="b">
        <f t="shared" si="7"/>
        <v>1</v>
      </c>
      <c r="M112" s="25" t="b">
        <f>AND(or(row(A112)=2,A112&gt;=A111), not(isna(VLOOKUP(D112,PersonAccounts!A:A,1,false))))</f>
        <v>1</v>
      </c>
      <c r="N112" s="37"/>
    </row>
    <row r="113">
      <c r="A113" s="42">
        <v>150535.0</v>
      </c>
      <c r="B113" s="8" t="str">
        <f t="shared" si="1"/>
        <v>10/1/23</v>
      </c>
      <c r="C113" s="21">
        <f t="shared" si="2"/>
        <v>5</v>
      </c>
      <c r="D113" s="43" t="s">
        <v>1063</v>
      </c>
      <c r="E113" s="9" t="s">
        <v>2168</v>
      </c>
      <c r="F113" s="35">
        <f>vlookup(E113,Products!$A:$F,3)</f>
        <v>18.12656227</v>
      </c>
      <c r="G113" s="35">
        <f>vlookup(E113,Products!$A:$F,if(L113,4,5))</f>
        <v>19.99</v>
      </c>
      <c r="H113" s="26">
        <f t="shared" si="3"/>
        <v>45200</v>
      </c>
      <c r="I113" s="44">
        <f t="shared" si="4"/>
        <v>1</v>
      </c>
      <c r="J113" s="44">
        <f t="shared" si="5"/>
        <v>10</v>
      </c>
      <c r="K113" s="45">
        <f t="shared" si="6"/>
        <v>2023</v>
      </c>
      <c r="L113" s="25" t="b">
        <f t="shared" si="7"/>
        <v>0</v>
      </c>
      <c r="M113" s="25" t="b">
        <f>AND(or(row(A113)=2,A113&gt;=A112), not(isna(VLOOKUP(D113,PersonAccounts!A:A,1,false))))</f>
        <v>1</v>
      </c>
      <c r="N113" s="37"/>
    </row>
    <row r="114">
      <c r="A114" s="42">
        <v>150535.0</v>
      </c>
      <c r="B114" s="8" t="str">
        <f t="shared" si="1"/>
        <v>10/1/23</v>
      </c>
      <c r="C114" s="21">
        <f t="shared" si="2"/>
        <v>5</v>
      </c>
      <c r="D114" s="43" t="s">
        <v>1063</v>
      </c>
      <c r="E114" s="9" t="s">
        <v>2170</v>
      </c>
      <c r="F114" s="35">
        <f>vlookup(E114,Products!$A:$F,3)</f>
        <v>87.67711041</v>
      </c>
      <c r="G114" s="35">
        <f>vlookup(E114,Products!$A:$F,if(L114,4,5))</f>
        <v>99.99</v>
      </c>
      <c r="H114" s="26">
        <f t="shared" si="3"/>
        <v>45200</v>
      </c>
      <c r="I114" s="44">
        <f t="shared" si="4"/>
        <v>1</v>
      </c>
      <c r="J114" s="44">
        <f t="shared" si="5"/>
        <v>10</v>
      </c>
      <c r="K114" s="45">
        <f t="shared" si="6"/>
        <v>2023</v>
      </c>
      <c r="L114" s="25" t="b">
        <f t="shared" si="7"/>
        <v>0</v>
      </c>
      <c r="M114" s="25" t="b">
        <f>AND(or(row(A114)=2,A114&gt;=A113), not(isna(VLOOKUP(D114,PersonAccounts!A:A,1,false))))</f>
        <v>1</v>
      </c>
      <c r="N114" s="37"/>
    </row>
    <row r="115">
      <c r="A115" s="42">
        <v>150535.0</v>
      </c>
      <c r="B115" s="8" t="str">
        <f t="shared" si="1"/>
        <v>10/1/23</v>
      </c>
      <c r="C115" s="21">
        <f t="shared" si="2"/>
        <v>5</v>
      </c>
      <c r="D115" s="43" t="s">
        <v>1063</v>
      </c>
      <c r="E115" s="9" t="s">
        <v>2172</v>
      </c>
      <c r="F115" s="35">
        <f>vlookup(E115,Products!$A:$F,3)</f>
        <v>21.42395313</v>
      </c>
      <c r="G115" s="35">
        <f>vlookup(E115,Products!$A:$F,if(L115,4,5))</f>
        <v>22.51529626</v>
      </c>
      <c r="H115" s="26">
        <f t="shared" si="3"/>
        <v>45200</v>
      </c>
      <c r="I115" s="44">
        <f t="shared" si="4"/>
        <v>1</v>
      </c>
      <c r="J115" s="44">
        <f t="shared" si="5"/>
        <v>10</v>
      </c>
      <c r="K115" s="45">
        <f t="shared" si="6"/>
        <v>2023</v>
      </c>
      <c r="L115" s="25" t="b">
        <f t="shared" si="7"/>
        <v>1</v>
      </c>
      <c r="M115" s="25" t="b">
        <f>AND(or(row(A115)=2,A115&gt;=A114), not(isna(VLOOKUP(D115,PersonAccounts!A:A,1,false))))</f>
        <v>1</v>
      </c>
      <c r="N115" s="37"/>
    </row>
    <row r="116">
      <c r="A116" s="42">
        <v>150705.0</v>
      </c>
      <c r="B116" s="8" t="str">
        <f t="shared" si="1"/>
        <v>1/10/24</v>
      </c>
      <c r="C116" s="21">
        <f t="shared" si="2"/>
        <v>2</v>
      </c>
      <c r="D116" s="43" t="s">
        <v>1010</v>
      </c>
      <c r="E116" s="9" t="s">
        <v>2174</v>
      </c>
      <c r="F116" s="35">
        <f>vlookup(E116,Products!$A:$F,3)</f>
        <v>226.2474626</v>
      </c>
      <c r="G116" s="35">
        <f>vlookup(E116,Products!$A:$F,if(L116,4,5))</f>
        <v>240.7306775</v>
      </c>
      <c r="H116" s="26">
        <f t="shared" si="3"/>
        <v>45301</v>
      </c>
      <c r="I116" s="44">
        <f t="shared" si="4"/>
        <v>10</v>
      </c>
      <c r="J116" s="44">
        <f t="shared" si="5"/>
        <v>1</v>
      </c>
      <c r="K116" s="45">
        <f t="shared" si="6"/>
        <v>2024</v>
      </c>
      <c r="L116" s="25" t="b">
        <f t="shared" si="7"/>
        <v>1</v>
      </c>
      <c r="M116" s="25" t="b">
        <f>AND(or(row(A116)=2,A116&gt;=A115), not(isna(VLOOKUP(D116,PersonAccounts!A:A,1,false))))</f>
        <v>1</v>
      </c>
      <c r="N116" s="37"/>
    </row>
    <row r="117">
      <c r="A117" s="42">
        <v>151114.0</v>
      </c>
      <c r="B117" s="8" t="str">
        <f t="shared" si="1"/>
        <v>12/30/23</v>
      </c>
      <c r="C117" s="21">
        <f t="shared" si="2"/>
        <v>5</v>
      </c>
      <c r="D117" s="43" t="s">
        <v>1831</v>
      </c>
      <c r="E117" s="9" t="s">
        <v>2176</v>
      </c>
      <c r="F117" s="35">
        <f>vlookup(E117,Products!$A:$F,3)</f>
        <v>68.65495137</v>
      </c>
      <c r="G117" s="35">
        <f>vlookup(E117,Products!$A:$F,if(L117,4,5))</f>
        <v>79.99</v>
      </c>
      <c r="H117" s="26">
        <f t="shared" si="3"/>
        <v>45290</v>
      </c>
      <c r="I117" s="44">
        <f t="shared" si="4"/>
        <v>30</v>
      </c>
      <c r="J117" s="44">
        <f t="shared" si="5"/>
        <v>12</v>
      </c>
      <c r="K117" s="45">
        <f t="shared" si="6"/>
        <v>2023</v>
      </c>
      <c r="L117" s="25" t="b">
        <f t="shared" si="7"/>
        <v>0</v>
      </c>
      <c r="M117" s="25" t="b">
        <f>AND(or(row(A117)=2,A117&gt;=A116), not(isna(VLOOKUP(D117,PersonAccounts!A:A,1,false))))</f>
        <v>1</v>
      </c>
      <c r="N117" s="37"/>
    </row>
    <row r="118">
      <c r="A118" s="42">
        <v>151114.0</v>
      </c>
      <c r="B118" s="8" t="str">
        <f t="shared" si="1"/>
        <v>12/30/23</v>
      </c>
      <c r="C118" s="21">
        <f t="shared" si="2"/>
        <v>2</v>
      </c>
      <c r="D118" s="43" t="s">
        <v>1831</v>
      </c>
      <c r="E118" s="9" t="s">
        <v>2178</v>
      </c>
      <c r="F118" s="35">
        <f>vlookup(E118,Products!$A:$F,3)</f>
        <v>7.744998896</v>
      </c>
      <c r="G118" s="35">
        <f>vlookup(E118,Products!$A:$F,if(L118,4,5))</f>
        <v>9.99</v>
      </c>
      <c r="H118" s="26">
        <f t="shared" si="3"/>
        <v>45290</v>
      </c>
      <c r="I118" s="44">
        <f t="shared" si="4"/>
        <v>30</v>
      </c>
      <c r="J118" s="44">
        <f t="shared" si="5"/>
        <v>12</v>
      </c>
      <c r="K118" s="45">
        <f t="shared" si="6"/>
        <v>2023</v>
      </c>
      <c r="L118" s="25" t="b">
        <f t="shared" si="7"/>
        <v>0</v>
      </c>
      <c r="M118" s="25" t="b">
        <f>AND(or(row(A118)=2,A118&gt;=A117), not(isna(VLOOKUP(D118,PersonAccounts!A:A,1,false))))</f>
        <v>1</v>
      </c>
      <c r="N118" s="37"/>
    </row>
    <row r="119">
      <c r="A119" s="42">
        <v>151114.0</v>
      </c>
      <c r="B119" s="8" t="str">
        <f t="shared" si="1"/>
        <v>12/30/23</v>
      </c>
      <c r="C119" s="21">
        <f t="shared" si="2"/>
        <v>3</v>
      </c>
      <c r="D119" s="43" t="s">
        <v>1831</v>
      </c>
      <c r="E119" s="9" t="s">
        <v>2180</v>
      </c>
      <c r="F119" s="35">
        <f>vlookup(E119,Products!$A:$F,3)</f>
        <v>28.24543383</v>
      </c>
      <c r="G119" s="35">
        <f>vlookup(E119,Products!$A:$F,if(L119,4,5))</f>
        <v>29.99</v>
      </c>
      <c r="H119" s="26">
        <f t="shared" si="3"/>
        <v>45290</v>
      </c>
      <c r="I119" s="44">
        <f t="shared" si="4"/>
        <v>30</v>
      </c>
      <c r="J119" s="44">
        <f t="shared" si="5"/>
        <v>12</v>
      </c>
      <c r="K119" s="45">
        <f t="shared" si="6"/>
        <v>2023</v>
      </c>
      <c r="L119" s="25" t="b">
        <f t="shared" si="7"/>
        <v>0</v>
      </c>
      <c r="M119" s="25" t="b">
        <f>AND(or(row(A119)=2,A119&gt;=A118), not(isna(VLOOKUP(D119,PersonAccounts!A:A,1,false))))</f>
        <v>1</v>
      </c>
      <c r="N119" s="37"/>
    </row>
    <row r="120">
      <c r="A120" s="42">
        <v>151114.0</v>
      </c>
      <c r="B120" s="8" t="str">
        <f t="shared" si="1"/>
        <v>12/30/23</v>
      </c>
      <c r="C120" s="21">
        <f t="shared" si="2"/>
        <v>1</v>
      </c>
      <c r="D120" s="43" t="s">
        <v>1831</v>
      </c>
      <c r="E120" s="9" t="s">
        <v>2182</v>
      </c>
      <c r="F120" s="35">
        <f>vlookup(E120,Products!$A:$F,3)</f>
        <v>9.14168919</v>
      </c>
      <c r="G120" s="35">
        <f>vlookup(E120,Products!$A:$F,if(L120,4,5))</f>
        <v>9.99</v>
      </c>
      <c r="H120" s="26">
        <f t="shared" si="3"/>
        <v>45290</v>
      </c>
      <c r="I120" s="44">
        <f t="shared" si="4"/>
        <v>30</v>
      </c>
      <c r="J120" s="44">
        <f t="shared" si="5"/>
        <v>12</v>
      </c>
      <c r="K120" s="45">
        <f t="shared" si="6"/>
        <v>2023</v>
      </c>
      <c r="L120" s="25" t="b">
        <f t="shared" si="7"/>
        <v>0</v>
      </c>
      <c r="M120" s="25" t="b">
        <f>AND(or(row(A120)=2,A120&gt;=A119), not(isna(VLOOKUP(D120,PersonAccounts!A:A,1,false))))</f>
        <v>1</v>
      </c>
      <c r="N120" s="37"/>
    </row>
    <row r="121">
      <c r="A121" s="42">
        <v>151114.0</v>
      </c>
      <c r="B121" s="8" t="str">
        <f t="shared" si="1"/>
        <v>12/30/23</v>
      </c>
      <c r="C121" s="21">
        <f t="shared" si="2"/>
        <v>2</v>
      </c>
      <c r="D121" s="43" t="s">
        <v>1831</v>
      </c>
      <c r="E121" s="9" t="s">
        <v>2184</v>
      </c>
      <c r="F121" s="35">
        <f>vlookup(E121,Products!$A:$F,3)</f>
        <v>80.73695409</v>
      </c>
      <c r="G121" s="35">
        <f>vlookup(E121,Products!$A:$F,if(L121,4,5))</f>
        <v>89.34985052</v>
      </c>
      <c r="H121" s="26">
        <f t="shared" si="3"/>
        <v>45290</v>
      </c>
      <c r="I121" s="44">
        <f t="shared" si="4"/>
        <v>30</v>
      </c>
      <c r="J121" s="44">
        <f t="shared" si="5"/>
        <v>12</v>
      </c>
      <c r="K121" s="45">
        <f t="shared" si="6"/>
        <v>2023</v>
      </c>
      <c r="L121" s="25" t="b">
        <f t="shared" si="7"/>
        <v>1</v>
      </c>
      <c r="M121" s="25" t="b">
        <f>AND(or(row(A121)=2,A121&gt;=A120), not(isna(VLOOKUP(D121,PersonAccounts!A:A,1,false))))</f>
        <v>1</v>
      </c>
      <c r="N121" s="37"/>
    </row>
    <row r="122">
      <c r="A122" s="42">
        <v>151114.0</v>
      </c>
      <c r="B122" s="8" t="str">
        <f t="shared" si="1"/>
        <v>12/30/23</v>
      </c>
      <c r="C122" s="21">
        <f t="shared" si="2"/>
        <v>5</v>
      </c>
      <c r="D122" s="43" t="s">
        <v>1831</v>
      </c>
      <c r="E122" s="9" t="s">
        <v>2143</v>
      </c>
      <c r="F122" s="35">
        <f>vlookup(E122,Products!$A:$F,3)</f>
        <v>165.4949045</v>
      </c>
      <c r="G122" s="35">
        <f>vlookup(E122,Products!$A:$F,if(L122,4,5))</f>
        <v>199.99</v>
      </c>
      <c r="H122" s="26">
        <f t="shared" si="3"/>
        <v>45290</v>
      </c>
      <c r="I122" s="44">
        <f t="shared" si="4"/>
        <v>30</v>
      </c>
      <c r="J122" s="44">
        <f t="shared" si="5"/>
        <v>12</v>
      </c>
      <c r="K122" s="45">
        <f t="shared" si="6"/>
        <v>2023</v>
      </c>
      <c r="L122" s="25" t="b">
        <f t="shared" si="7"/>
        <v>0</v>
      </c>
      <c r="M122" s="25" t="b">
        <f>AND(or(row(A122)=2,A122&gt;=A121), not(isna(VLOOKUP(D122,PersonAccounts!A:A,1,false))))</f>
        <v>1</v>
      </c>
      <c r="N122" s="37"/>
    </row>
    <row r="123">
      <c r="A123" s="42">
        <v>151114.0</v>
      </c>
      <c r="B123" s="8" t="str">
        <f t="shared" si="1"/>
        <v>12/30/23</v>
      </c>
      <c r="C123" s="21">
        <f t="shared" si="2"/>
        <v>1</v>
      </c>
      <c r="D123" s="43" t="s">
        <v>1831</v>
      </c>
      <c r="E123" s="9" t="s">
        <v>2146</v>
      </c>
      <c r="F123" s="35">
        <f>vlookup(E123,Products!$A:$F,3)</f>
        <v>829.8679445</v>
      </c>
      <c r="G123" s="35">
        <f>vlookup(E123,Products!$A:$F,if(L123,4,5))</f>
        <v>999.99</v>
      </c>
      <c r="H123" s="26">
        <f t="shared" si="3"/>
        <v>45290</v>
      </c>
      <c r="I123" s="44">
        <f t="shared" si="4"/>
        <v>30</v>
      </c>
      <c r="J123" s="44">
        <f t="shared" si="5"/>
        <v>12</v>
      </c>
      <c r="K123" s="45">
        <f t="shared" si="6"/>
        <v>2023</v>
      </c>
      <c r="L123" s="25" t="b">
        <f t="shared" si="7"/>
        <v>0</v>
      </c>
      <c r="M123" s="25" t="b">
        <f>AND(or(row(A123)=2,A123&gt;=A122), not(isna(VLOOKUP(D123,PersonAccounts!A:A,1,false))))</f>
        <v>1</v>
      </c>
      <c r="N123" s="37"/>
    </row>
    <row r="124">
      <c r="A124" s="42">
        <v>151114.0</v>
      </c>
      <c r="B124" s="8" t="str">
        <f t="shared" si="1"/>
        <v>12/30/23</v>
      </c>
      <c r="C124" s="21">
        <f t="shared" si="2"/>
        <v>9</v>
      </c>
      <c r="D124" s="43" t="s">
        <v>1831</v>
      </c>
      <c r="E124" s="9" t="s">
        <v>2148</v>
      </c>
      <c r="F124" s="35">
        <f>vlookup(E124,Products!$A:$F,3)</f>
        <v>98.23971477</v>
      </c>
      <c r="G124" s="35">
        <f>vlookup(E124,Products!$A:$F,if(L124,4,5))</f>
        <v>99.99</v>
      </c>
      <c r="H124" s="26">
        <f t="shared" si="3"/>
        <v>45290</v>
      </c>
      <c r="I124" s="44">
        <f t="shared" si="4"/>
        <v>30</v>
      </c>
      <c r="J124" s="44">
        <f t="shared" si="5"/>
        <v>12</v>
      </c>
      <c r="K124" s="45">
        <f t="shared" si="6"/>
        <v>2023</v>
      </c>
      <c r="L124" s="25" t="b">
        <f t="shared" si="7"/>
        <v>0</v>
      </c>
      <c r="M124" s="25" t="b">
        <f>AND(or(row(A124)=2,A124&gt;=A123), not(isna(VLOOKUP(D124,PersonAccounts!A:A,1,false))))</f>
        <v>1</v>
      </c>
      <c r="N124" s="37"/>
    </row>
    <row r="125">
      <c r="A125" s="42">
        <v>154192.0</v>
      </c>
      <c r="B125" s="8" t="str">
        <f t="shared" si="1"/>
        <v>9/11/23</v>
      </c>
      <c r="C125" s="21">
        <f t="shared" si="2"/>
        <v>7</v>
      </c>
      <c r="D125" s="43" t="s">
        <v>626</v>
      </c>
      <c r="E125" s="9" t="s">
        <v>2150</v>
      </c>
      <c r="F125" s="35">
        <f>vlookup(E125,Products!$A:$F,3)</f>
        <v>11.61261726</v>
      </c>
      <c r="G125" s="35">
        <f>vlookup(E125,Products!$A:$F,if(L125,4,5))</f>
        <v>14.99</v>
      </c>
      <c r="H125" s="26">
        <f t="shared" si="3"/>
        <v>45180</v>
      </c>
      <c r="I125" s="44">
        <f t="shared" si="4"/>
        <v>11</v>
      </c>
      <c r="J125" s="44">
        <f t="shared" si="5"/>
        <v>9</v>
      </c>
      <c r="K125" s="45">
        <f t="shared" si="6"/>
        <v>2023</v>
      </c>
      <c r="L125" s="25" t="b">
        <f t="shared" si="7"/>
        <v>0</v>
      </c>
      <c r="M125" s="25" t="b">
        <f>AND(or(row(A125)=2,A125&gt;=A124), not(isna(VLOOKUP(D125,PersonAccounts!A:A,1,false))))</f>
        <v>1</v>
      </c>
      <c r="N125" s="37"/>
    </row>
    <row r="126">
      <c r="A126" s="42">
        <v>154768.0</v>
      </c>
      <c r="B126" s="8" t="str">
        <f t="shared" si="1"/>
        <v>9/9/23</v>
      </c>
      <c r="C126" s="21">
        <f t="shared" si="2"/>
        <v>2</v>
      </c>
      <c r="D126" s="43" t="s">
        <v>476</v>
      </c>
      <c r="E126" s="9" t="s">
        <v>2152</v>
      </c>
      <c r="F126" s="35">
        <f>vlookup(E126,Products!$A:$F,3)</f>
        <v>1974.862026</v>
      </c>
      <c r="G126" s="35">
        <f>vlookup(E126,Products!$A:$F,if(L126,4,5))</f>
        <v>1999.99</v>
      </c>
      <c r="H126" s="26">
        <f t="shared" si="3"/>
        <v>45178</v>
      </c>
      <c r="I126" s="44">
        <f t="shared" si="4"/>
        <v>9</v>
      </c>
      <c r="J126" s="44">
        <f t="shared" si="5"/>
        <v>9</v>
      </c>
      <c r="K126" s="45">
        <f t="shared" si="6"/>
        <v>2023</v>
      </c>
      <c r="L126" s="25" t="b">
        <f t="shared" si="7"/>
        <v>0</v>
      </c>
      <c r="M126" s="25" t="b">
        <f>AND(or(row(A126)=2,A126&gt;=A125), not(isna(VLOOKUP(D126,PersonAccounts!A:A,1,false))))</f>
        <v>1</v>
      </c>
      <c r="N126" s="37"/>
    </row>
    <row r="127">
      <c r="A127" s="42">
        <v>158647.0</v>
      </c>
      <c r="B127" s="8" t="str">
        <f t="shared" si="1"/>
        <v>11/27/23</v>
      </c>
      <c r="C127" s="21">
        <f t="shared" si="2"/>
        <v>7</v>
      </c>
      <c r="D127" s="43" t="s">
        <v>564</v>
      </c>
      <c r="E127" s="9" t="s">
        <v>2155</v>
      </c>
      <c r="F127" s="35">
        <f>vlookup(E127,Products!$A:$F,3)</f>
        <v>231.8381653</v>
      </c>
      <c r="G127" s="35">
        <f>vlookup(E127,Products!$A:$F,if(L127,4,5))</f>
        <v>249.99</v>
      </c>
      <c r="H127" s="26">
        <f t="shared" si="3"/>
        <v>45257</v>
      </c>
      <c r="I127" s="44">
        <f t="shared" si="4"/>
        <v>27</v>
      </c>
      <c r="J127" s="44">
        <f t="shared" si="5"/>
        <v>11</v>
      </c>
      <c r="K127" s="45">
        <f t="shared" si="6"/>
        <v>2023</v>
      </c>
      <c r="L127" s="25" t="b">
        <f t="shared" si="7"/>
        <v>0</v>
      </c>
      <c r="M127" s="25" t="b">
        <f>AND(or(row(A127)=2,A127&gt;=A126), not(isna(VLOOKUP(D127,PersonAccounts!A:A,1,false))))</f>
        <v>1</v>
      </c>
      <c r="N127" s="37"/>
    </row>
    <row r="128">
      <c r="A128" s="42">
        <v>159025.0</v>
      </c>
      <c r="B128" s="8" t="str">
        <f t="shared" si="1"/>
        <v>11/17/23</v>
      </c>
      <c r="C128" s="21">
        <f t="shared" si="2"/>
        <v>4</v>
      </c>
      <c r="D128" s="43" t="s">
        <v>1017</v>
      </c>
      <c r="E128" s="9" t="s">
        <v>2157</v>
      </c>
      <c r="F128" s="35">
        <f>vlookup(E128,Products!$A:$F,3)</f>
        <v>247.5441043</v>
      </c>
      <c r="G128" s="35">
        <f>vlookup(E128,Products!$A:$F,if(L128,4,5))</f>
        <v>248.3604379</v>
      </c>
      <c r="H128" s="26">
        <f t="shared" si="3"/>
        <v>45247</v>
      </c>
      <c r="I128" s="44">
        <f t="shared" si="4"/>
        <v>17</v>
      </c>
      <c r="J128" s="44">
        <f t="shared" si="5"/>
        <v>11</v>
      </c>
      <c r="K128" s="45">
        <f t="shared" si="6"/>
        <v>2023</v>
      </c>
      <c r="L128" s="25" t="b">
        <f t="shared" si="7"/>
        <v>1</v>
      </c>
      <c r="M128" s="25" t="b">
        <f>AND(or(row(A128)=2,A128&gt;=A127), not(isna(VLOOKUP(D128,PersonAccounts!A:A,1,false))))</f>
        <v>1</v>
      </c>
      <c r="N128" s="37"/>
    </row>
    <row r="129">
      <c r="A129" s="42">
        <v>160181.0</v>
      </c>
      <c r="B129" s="8" t="str">
        <f t="shared" si="1"/>
        <v>11/25/23</v>
      </c>
      <c r="C129" s="21">
        <f t="shared" si="2"/>
        <v>9</v>
      </c>
      <c r="D129" s="43" t="s">
        <v>626</v>
      </c>
      <c r="E129" s="9" t="s">
        <v>2159</v>
      </c>
      <c r="F129" s="35">
        <f>vlookup(E129,Products!$A:$F,3)</f>
        <v>75.37375979</v>
      </c>
      <c r="G129" s="35">
        <f>vlookup(E129,Products!$A:$F,if(L129,4,5))</f>
        <v>89.88125327</v>
      </c>
      <c r="H129" s="26">
        <f t="shared" si="3"/>
        <v>45255</v>
      </c>
      <c r="I129" s="44">
        <f t="shared" si="4"/>
        <v>25</v>
      </c>
      <c r="J129" s="44">
        <f t="shared" si="5"/>
        <v>11</v>
      </c>
      <c r="K129" s="45">
        <f t="shared" si="6"/>
        <v>2023</v>
      </c>
      <c r="L129" s="25" t="b">
        <f t="shared" si="7"/>
        <v>1</v>
      </c>
      <c r="M129" s="25" t="b">
        <f>AND(or(row(A129)=2,A129&gt;=A128), not(isna(VLOOKUP(D129,PersonAccounts!A:A,1,false))))</f>
        <v>1</v>
      </c>
      <c r="N129" s="37"/>
    </row>
    <row r="130">
      <c r="A130" s="42">
        <v>160181.0</v>
      </c>
      <c r="B130" s="8" t="str">
        <f t="shared" si="1"/>
        <v>11/25/23</v>
      </c>
      <c r="C130" s="21">
        <f t="shared" si="2"/>
        <v>9</v>
      </c>
      <c r="D130" s="43" t="s">
        <v>626</v>
      </c>
      <c r="E130" s="9" t="s">
        <v>2161</v>
      </c>
      <c r="F130" s="35">
        <f>vlookup(E130,Products!$A:$F,3)</f>
        <v>16.59320765</v>
      </c>
      <c r="G130" s="35">
        <f>vlookup(E130,Products!$A:$F,if(L130,4,5))</f>
        <v>19.99</v>
      </c>
      <c r="H130" s="26">
        <f t="shared" si="3"/>
        <v>45255</v>
      </c>
      <c r="I130" s="44">
        <f t="shared" si="4"/>
        <v>25</v>
      </c>
      <c r="J130" s="44">
        <f t="shared" si="5"/>
        <v>11</v>
      </c>
      <c r="K130" s="45">
        <f t="shared" si="6"/>
        <v>2023</v>
      </c>
      <c r="L130" s="25" t="b">
        <f t="shared" si="7"/>
        <v>0</v>
      </c>
      <c r="M130" s="25" t="b">
        <f>AND(or(row(A130)=2,A130&gt;=A129), not(isna(VLOOKUP(D130,PersonAccounts!A:A,1,false))))</f>
        <v>1</v>
      </c>
      <c r="N130" s="37"/>
    </row>
    <row r="131">
      <c r="A131" s="42">
        <v>160181.0</v>
      </c>
      <c r="B131" s="8" t="str">
        <f t="shared" si="1"/>
        <v>11/25/23</v>
      </c>
      <c r="C131" s="21">
        <f t="shared" si="2"/>
        <v>4</v>
      </c>
      <c r="D131" s="43" t="s">
        <v>626</v>
      </c>
      <c r="E131" s="9" t="s">
        <v>2164</v>
      </c>
      <c r="F131" s="35">
        <f>vlookup(E131,Products!$A:$F,3)</f>
        <v>19.67042713</v>
      </c>
      <c r="G131" s="35">
        <f>vlookup(E131,Products!$A:$F,if(L131,4,5))</f>
        <v>22.12106777</v>
      </c>
      <c r="H131" s="26">
        <f t="shared" si="3"/>
        <v>45255</v>
      </c>
      <c r="I131" s="44">
        <f t="shared" si="4"/>
        <v>25</v>
      </c>
      <c r="J131" s="44">
        <f t="shared" si="5"/>
        <v>11</v>
      </c>
      <c r="K131" s="45">
        <f t="shared" si="6"/>
        <v>2023</v>
      </c>
      <c r="L131" s="25" t="b">
        <f t="shared" si="7"/>
        <v>1</v>
      </c>
      <c r="M131" s="25" t="b">
        <f>AND(or(row(A131)=2,A131&gt;=A130), not(isna(VLOOKUP(D131,PersonAccounts!A:A,1,false))))</f>
        <v>1</v>
      </c>
      <c r="N131" s="37"/>
    </row>
    <row r="132">
      <c r="A132" s="42">
        <v>160181.0</v>
      </c>
      <c r="B132" s="8" t="str">
        <f t="shared" si="1"/>
        <v>11/25/23</v>
      </c>
      <c r="C132" s="21">
        <f t="shared" si="2"/>
        <v>2</v>
      </c>
      <c r="D132" s="43" t="s">
        <v>626</v>
      </c>
      <c r="E132" s="9" t="s">
        <v>2166</v>
      </c>
      <c r="F132" s="35">
        <f>vlookup(E132,Products!$A:$F,3)</f>
        <v>251.897003</v>
      </c>
      <c r="G132" s="35">
        <f>vlookup(E132,Products!$A:$F,if(L132,4,5))</f>
        <v>284.8793707</v>
      </c>
      <c r="H132" s="26">
        <f t="shared" si="3"/>
        <v>45255</v>
      </c>
      <c r="I132" s="44">
        <f t="shared" si="4"/>
        <v>25</v>
      </c>
      <c r="J132" s="44">
        <f t="shared" si="5"/>
        <v>11</v>
      </c>
      <c r="K132" s="45">
        <f t="shared" si="6"/>
        <v>2023</v>
      </c>
      <c r="L132" s="25" t="b">
        <f t="shared" si="7"/>
        <v>1</v>
      </c>
      <c r="M132" s="25" t="b">
        <f>AND(or(row(A132)=2,A132&gt;=A131), not(isna(VLOOKUP(D132,PersonAccounts!A:A,1,false))))</f>
        <v>1</v>
      </c>
      <c r="N132" s="37"/>
    </row>
    <row r="133">
      <c r="A133" s="42">
        <v>172217.0</v>
      </c>
      <c r="B133" s="8" t="str">
        <f t="shared" si="1"/>
        <v>10/13/23</v>
      </c>
      <c r="C133" s="21">
        <f t="shared" si="2"/>
        <v>1</v>
      </c>
      <c r="D133" s="43" t="s">
        <v>1880</v>
      </c>
      <c r="E133" s="9" t="s">
        <v>2168</v>
      </c>
      <c r="F133" s="35">
        <f>vlookup(E133,Products!$A:$F,3)</f>
        <v>18.12656227</v>
      </c>
      <c r="G133" s="35">
        <f>vlookup(E133,Products!$A:$F,if(L133,4,5))</f>
        <v>18.65216581</v>
      </c>
      <c r="H133" s="26">
        <f t="shared" si="3"/>
        <v>45212</v>
      </c>
      <c r="I133" s="44">
        <f t="shared" si="4"/>
        <v>13</v>
      </c>
      <c r="J133" s="44">
        <f t="shared" si="5"/>
        <v>10</v>
      </c>
      <c r="K133" s="45">
        <f t="shared" si="6"/>
        <v>2023</v>
      </c>
      <c r="L133" s="25" t="b">
        <f t="shared" si="7"/>
        <v>1</v>
      </c>
      <c r="M133" s="25" t="b">
        <f>AND(or(row(A133)=2,A133&gt;=A132), not(isna(VLOOKUP(D133,PersonAccounts!A:A,1,false))))</f>
        <v>1</v>
      </c>
      <c r="N133" s="37"/>
    </row>
    <row r="134">
      <c r="A134" s="42">
        <v>172217.0</v>
      </c>
      <c r="B134" s="8" t="str">
        <f t="shared" si="1"/>
        <v>10/13/23</v>
      </c>
      <c r="C134" s="21">
        <f t="shared" si="2"/>
        <v>5</v>
      </c>
      <c r="D134" s="43" t="s">
        <v>1880</v>
      </c>
      <c r="E134" s="9" t="s">
        <v>2170</v>
      </c>
      <c r="F134" s="35">
        <f>vlookup(E134,Products!$A:$F,3)</f>
        <v>87.67711041</v>
      </c>
      <c r="G134" s="35">
        <f>vlookup(E134,Products!$A:$F,if(L134,4,5))</f>
        <v>99.99</v>
      </c>
      <c r="H134" s="26">
        <f t="shared" si="3"/>
        <v>45212</v>
      </c>
      <c r="I134" s="44">
        <f t="shared" si="4"/>
        <v>13</v>
      </c>
      <c r="J134" s="44">
        <f t="shared" si="5"/>
        <v>10</v>
      </c>
      <c r="K134" s="45">
        <f t="shared" si="6"/>
        <v>2023</v>
      </c>
      <c r="L134" s="25" t="b">
        <f t="shared" si="7"/>
        <v>0</v>
      </c>
      <c r="M134" s="25" t="b">
        <f>AND(or(row(A134)=2,A134&gt;=A133), not(isna(VLOOKUP(D134,PersonAccounts!A:A,1,false))))</f>
        <v>1</v>
      </c>
      <c r="N134" s="37"/>
    </row>
    <row r="135">
      <c r="A135" s="42">
        <v>172217.0</v>
      </c>
      <c r="B135" s="8" t="str">
        <f t="shared" si="1"/>
        <v>10/13/23</v>
      </c>
      <c r="C135" s="21">
        <f t="shared" si="2"/>
        <v>4</v>
      </c>
      <c r="D135" s="43" t="s">
        <v>1880</v>
      </c>
      <c r="E135" s="9" t="s">
        <v>2172</v>
      </c>
      <c r="F135" s="35">
        <f>vlookup(E135,Products!$A:$F,3)</f>
        <v>21.42395313</v>
      </c>
      <c r="G135" s="35">
        <f>vlookup(E135,Products!$A:$F,if(L135,4,5))</f>
        <v>22.51529626</v>
      </c>
      <c r="H135" s="26">
        <f t="shared" si="3"/>
        <v>45212</v>
      </c>
      <c r="I135" s="44">
        <f t="shared" si="4"/>
        <v>13</v>
      </c>
      <c r="J135" s="44">
        <f t="shared" si="5"/>
        <v>10</v>
      </c>
      <c r="K135" s="45">
        <f t="shared" si="6"/>
        <v>2023</v>
      </c>
      <c r="L135" s="25" t="b">
        <f t="shared" si="7"/>
        <v>1</v>
      </c>
      <c r="M135" s="25" t="b">
        <f>AND(or(row(A135)=2,A135&gt;=A134), not(isna(VLOOKUP(D135,PersonAccounts!A:A,1,false))))</f>
        <v>1</v>
      </c>
      <c r="N135" s="37"/>
    </row>
    <row r="136">
      <c r="A136" s="42">
        <v>173310.0</v>
      </c>
      <c r="B136" s="8" t="str">
        <f t="shared" si="1"/>
        <v>12/8/23</v>
      </c>
      <c r="C136" s="21">
        <f t="shared" si="2"/>
        <v>9</v>
      </c>
      <c r="D136" s="43" t="s">
        <v>222</v>
      </c>
      <c r="E136" s="9" t="s">
        <v>2174</v>
      </c>
      <c r="F136" s="35">
        <f>vlookup(E136,Products!$A:$F,3)</f>
        <v>226.2474626</v>
      </c>
      <c r="G136" s="35">
        <f>vlookup(E136,Products!$A:$F,if(L136,4,5))</f>
        <v>240.7306775</v>
      </c>
      <c r="H136" s="26">
        <f t="shared" si="3"/>
        <v>45268</v>
      </c>
      <c r="I136" s="44">
        <f t="shared" si="4"/>
        <v>8</v>
      </c>
      <c r="J136" s="44">
        <f t="shared" si="5"/>
        <v>12</v>
      </c>
      <c r="K136" s="45">
        <f t="shared" si="6"/>
        <v>2023</v>
      </c>
      <c r="L136" s="25" t="b">
        <f t="shared" si="7"/>
        <v>1</v>
      </c>
      <c r="M136" s="25" t="b">
        <f>AND(or(row(A136)=2,A136&gt;=A135), not(isna(VLOOKUP(D136,PersonAccounts!A:A,1,false))))</f>
        <v>1</v>
      </c>
      <c r="N136" s="37"/>
    </row>
    <row r="137">
      <c r="A137" s="42">
        <v>173310.0</v>
      </c>
      <c r="B137" s="8" t="str">
        <f t="shared" si="1"/>
        <v>12/8/23</v>
      </c>
      <c r="C137" s="21">
        <f t="shared" si="2"/>
        <v>5</v>
      </c>
      <c r="D137" s="43" t="s">
        <v>222</v>
      </c>
      <c r="E137" s="9" t="s">
        <v>2176</v>
      </c>
      <c r="F137" s="35">
        <f>vlookup(E137,Products!$A:$F,3)</f>
        <v>68.65495137</v>
      </c>
      <c r="G137" s="35">
        <f>vlookup(E137,Products!$A:$F,if(L137,4,5))</f>
        <v>79.99</v>
      </c>
      <c r="H137" s="26">
        <f t="shared" si="3"/>
        <v>45268</v>
      </c>
      <c r="I137" s="44">
        <f t="shared" si="4"/>
        <v>8</v>
      </c>
      <c r="J137" s="44">
        <f t="shared" si="5"/>
        <v>12</v>
      </c>
      <c r="K137" s="45">
        <f t="shared" si="6"/>
        <v>2023</v>
      </c>
      <c r="L137" s="25" t="b">
        <f t="shared" si="7"/>
        <v>0</v>
      </c>
      <c r="M137" s="25" t="b">
        <f>AND(or(row(A137)=2,A137&gt;=A136), not(isna(VLOOKUP(D137,PersonAccounts!A:A,1,false))))</f>
        <v>1</v>
      </c>
      <c r="N137" s="37"/>
    </row>
    <row r="138">
      <c r="A138" s="42">
        <v>173310.0</v>
      </c>
      <c r="B138" s="8" t="str">
        <f t="shared" si="1"/>
        <v>12/8/23</v>
      </c>
      <c r="C138" s="21">
        <f t="shared" si="2"/>
        <v>3</v>
      </c>
      <c r="D138" s="43" t="s">
        <v>222</v>
      </c>
      <c r="E138" s="9" t="s">
        <v>2178</v>
      </c>
      <c r="F138" s="35">
        <f>vlookup(E138,Products!$A:$F,3)</f>
        <v>7.744998896</v>
      </c>
      <c r="G138" s="35">
        <f>vlookup(E138,Products!$A:$F,if(L138,4,5))</f>
        <v>9.99</v>
      </c>
      <c r="H138" s="26">
        <f t="shared" si="3"/>
        <v>45268</v>
      </c>
      <c r="I138" s="44">
        <f t="shared" si="4"/>
        <v>8</v>
      </c>
      <c r="J138" s="44">
        <f t="shared" si="5"/>
        <v>12</v>
      </c>
      <c r="K138" s="45">
        <f t="shared" si="6"/>
        <v>2023</v>
      </c>
      <c r="L138" s="25" t="b">
        <f t="shared" si="7"/>
        <v>0</v>
      </c>
      <c r="M138" s="25" t="b">
        <f>AND(or(row(A138)=2,A138&gt;=A137), not(isna(VLOOKUP(D138,PersonAccounts!A:A,1,false))))</f>
        <v>1</v>
      </c>
      <c r="N138" s="37"/>
    </row>
    <row r="139">
      <c r="A139" s="42">
        <v>173310.0</v>
      </c>
      <c r="B139" s="8" t="str">
        <f t="shared" si="1"/>
        <v>12/8/23</v>
      </c>
      <c r="C139" s="21">
        <f t="shared" si="2"/>
        <v>7</v>
      </c>
      <c r="D139" s="43" t="s">
        <v>222</v>
      </c>
      <c r="E139" s="9" t="s">
        <v>2180</v>
      </c>
      <c r="F139" s="35">
        <f>vlookup(E139,Products!$A:$F,3)</f>
        <v>28.24543383</v>
      </c>
      <c r="G139" s="35">
        <f>vlookup(E139,Products!$A:$F,if(L139,4,5))</f>
        <v>29.99</v>
      </c>
      <c r="H139" s="26">
        <f t="shared" si="3"/>
        <v>45268</v>
      </c>
      <c r="I139" s="44">
        <f t="shared" si="4"/>
        <v>8</v>
      </c>
      <c r="J139" s="44">
        <f t="shared" si="5"/>
        <v>12</v>
      </c>
      <c r="K139" s="45">
        <f t="shared" si="6"/>
        <v>2023</v>
      </c>
      <c r="L139" s="25" t="b">
        <f t="shared" si="7"/>
        <v>0</v>
      </c>
      <c r="M139" s="25" t="b">
        <f>AND(or(row(A139)=2,A139&gt;=A138), not(isna(VLOOKUP(D139,PersonAccounts!A:A,1,false))))</f>
        <v>1</v>
      </c>
      <c r="N139" s="37"/>
    </row>
    <row r="140">
      <c r="A140" s="42">
        <v>173310.0</v>
      </c>
      <c r="B140" s="8" t="str">
        <f t="shared" si="1"/>
        <v>12/8/23</v>
      </c>
      <c r="C140" s="21">
        <f t="shared" si="2"/>
        <v>5</v>
      </c>
      <c r="D140" s="43" t="s">
        <v>222</v>
      </c>
      <c r="E140" s="9" t="s">
        <v>2182</v>
      </c>
      <c r="F140" s="35">
        <f>vlookup(E140,Products!$A:$F,3)</f>
        <v>9.14168919</v>
      </c>
      <c r="G140" s="35">
        <f>vlookup(E140,Products!$A:$F,if(L140,4,5))</f>
        <v>9.99</v>
      </c>
      <c r="H140" s="26">
        <f t="shared" si="3"/>
        <v>45268</v>
      </c>
      <c r="I140" s="44">
        <f t="shared" si="4"/>
        <v>8</v>
      </c>
      <c r="J140" s="44">
        <f t="shared" si="5"/>
        <v>12</v>
      </c>
      <c r="K140" s="45">
        <f t="shared" si="6"/>
        <v>2023</v>
      </c>
      <c r="L140" s="25" t="b">
        <f t="shared" si="7"/>
        <v>0</v>
      </c>
      <c r="M140" s="25" t="b">
        <f>AND(or(row(A140)=2,A140&gt;=A139), not(isna(VLOOKUP(D140,PersonAccounts!A:A,1,false))))</f>
        <v>1</v>
      </c>
      <c r="N140" s="37"/>
    </row>
    <row r="141">
      <c r="A141" s="42">
        <v>173310.0</v>
      </c>
      <c r="B141" s="8" t="str">
        <f t="shared" si="1"/>
        <v>12/8/23</v>
      </c>
      <c r="C141" s="21">
        <f t="shared" si="2"/>
        <v>1</v>
      </c>
      <c r="D141" s="43" t="s">
        <v>222</v>
      </c>
      <c r="E141" s="9" t="s">
        <v>2184</v>
      </c>
      <c r="F141" s="35">
        <f>vlookup(E141,Products!$A:$F,3)</f>
        <v>80.73695409</v>
      </c>
      <c r="G141" s="35">
        <f>vlookup(E141,Products!$A:$F,if(L141,4,5))</f>
        <v>99.99</v>
      </c>
      <c r="H141" s="26">
        <f t="shared" si="3"/>
        <v>45268</v>
      </c>
      <c r="I141" s="44">
        <f t="shared" si="4"/>
        <v>8</v>
      </c>
      <c r="J141" s="44">
        <f t="shared" si="5"/>
        <v>12</v>
      </c>
      <c r="K141" s="45">
        <f t="shared" si="6"/>
        <v>2023</v>
      </c>
      <c r="L141" s="25" t="b">
        <f t="shared" si="7"/>
        <v>0</v>
      </c>
      <c r="M141" s="25" t="b">
        <f>AND(or(row(A141)=2,A141&gt;=A140), not(isna(VLOOKUP(D141,PersonAccounts!A:A,1,false))))</f>
        <v>1</v>
      </c>
      <c r="N141" s="37"/>
    </row>
    <row r="142">
      <c r="A142" s="42">
        <v>173310.0</v>
      </c>
      <c r="B142" s="8" t="str">
        <f t="shared" si="1"/>
        <v>12/8/23</v>
      </c>
      <c r="C142" s="21">
        <f t="shared" si="2"/>
        <v>7</v>
      </c>
      <c r="D142" s="43" t="s">
        <v>222</v>
      </c>
      <c r="E142" s="9" t="s">
        <v>2143</v>
      </c>
      <c r="F142" s="35">
        <f>vlookup(E142,Products!$A:$F,3)</f>
        <v>165.4949045</v>
      </c>
      <c r="G142" s="35">
        <f>vlookup(E142,Products!$A:$F,if(L142,4,5))</f>
        <v>199.99</v>
      </c>
      <c r="H142" s="26">
        <f t="shared" si="3"/>
        <v>45268</v>
      </c>
      <c r="I142" s="44">
        <f t="shared" si="4"/>
        <v>8</v>
      </c>
      <c r="J142" s="44">
        <f t="shared" si="5"/>
        <v>12</v>
      </c>
      <c r="K142" s="45">
        <f t="shared" si="6"/>
        <v>2023</v>
      </c>
      <c r="L142" s="25" t="b">
        <f t="shared" si="7"/>
        <v>0</v>
      </c>
      <c r="M142" s="25" t="b">
        <f>AND(or(row(A142)=2,A142&gt;=A141), not(isna(VLOOKUP(D142,PersonAccounts!A:A,1,false))))</f>
        <v>1</v>
      </c>
      <c r="N142" s="37"/>
    </row>
    <row r="143">
      <c r="A143" s="42">
        <v>173310.0</v>
      </c>
      <c r="B143" s="8" t="str">
        <f t="shared" si="1"/>
        <v>12/8/23</v>
      </c>
      <c r="C143" s="21">
        <f t="shared" si="2"/>
        <v>5</v>
      </c>
      <c r="D143" s="43" t="s">
        <v>222</v>
      </c>
      <c r="E143" s="9" t="s">
        <v>2146</v>
      </c>
      <c r="F143" s="35">
        <f>vlookup(E143,Products!$A:$F,3)</f>
        <v>829.8679445</v>
      </c>
      <c r="G143" s="35">
        <f>vlookup(E143,Products!$A:$F,if(L143,4,5))</f>
        <v>999.99</v>
      </c>
      <c r="H143" s="26">
        <f t="shared" si="3"/>
        <v>45268</v>
      </c>
      <c r="I143" s="44">
        <f t="shared" si="4"/>
        <v>8</v>
      </c>
      <c r="J143" s="44">
        <f t="shared" si="5"/>
        <v>12</v>
      </c>
      <c r="K143" s="45">
        <f t="shared" si="6"/>
        <v>2023</v>
      </c>
      <c r="L143" s="25" t="b">
        <f t="shared" si="7"/>
        <v>0</v>
      </c>
      <c r="M143" s="25" t="b">
        <f>AND(or(row(A143)=2,A143&gt;=A142), not(isna(VLOOKUP(D143,PersonAccounts!A:A,1,false))))</f>
        <v>1</v>
      </c>
      <c r="N143" s="37"/>
    </row>
    <row r="144">
      <c r="A144" s="42">
        <v>174903.0</v>
      </c>
      <c r="B144" s="8" t="str">
        <f t="shared" si="1"/>
        <v>9/21/23</v>
      </c>
      <c r="C144" s="21">
        <f t="shared" si="2"/>
        <v>2</v>
      </c>
      <c r="D144" s="43" t="s">
        <v>1861</v>
      </c>
      <c r="E144" s="9" t="s">
        <v>2148</v>
      </c>
      <c r="F144" s="35">
        <f>vlookup(E144,Products!$A:$F,3)</f>
        <v>98.23971477</v>
      </c>
      <c r="G144" s="35">
        <f>vlookup(E144,Products!$A:$F,if(L144,4,5))</f>
        <v>99.99</v>
      </c>
      <c r="H144" s="26">
        <f t="shared" si="3"/>
        <v>45190</v>
      </c>
      <c r="I144" s="44">
        <f t="shared" si="4"/>
        <v>21</v>
      </c>
      <c r="J144" s="44">
        <f t="shared" si="5"/>
        <v>9</v>
      </c>
      <c r="K144" s="45">
        <f t="shared" si="6"/>
        <v>2023</v>
      </c>
      <c r="L144" s="25" t="b">
        <f t="shared" si="7"/>
        <v>0</v>
      </c>
      <c r="M144" s="25" t="b">
        <f>AND(or(row(A144)=2,A144&gt;=A143), not(isna(VLOOKUP(D144,PersonAccounts!A:A,1,false))))</f>
        <v>1</v>
      </c>
      <c r="N144" s="37"/>
    </row>
    <row r="145">
      <c r="A145" s="42">
        <v>176919.0</v>
      </c>
      <c r="B145" s="8" t="str">
        <f t="shared" si="1"/>
        <v>10/29/23</v>
      </c>
      <c r="C145" s="21">
        <f t="shared" si="2"/>
        <v>7</v>
      </c>
      <c r="D145" s="43" t="s">
        <v>664</v>
      </c>
      <c r="E145" s="9" t="s">
        <v>2150</v>
      </c>
      <c r="F145" s="35">
        <f>vlookup(E145,Products!$A:$F,3)</f>
        <v>11.61261726</v>
      </c>
      <c r="G145" s="35">
        <f>vlookup(E145,Products!$A:$F,if(L145,4,5))</f>
        <v>12.49569003</v>
      </c>
      <c r="H145" s="26">
        <f t="shared" si="3"/>
        <v>45228</v>
      </c>
      <c r="I145" s="44">
        <f t="shared" si="4"/>
        <v>29</v>
      </c>
      <c r="J145" s="44">
        <f t="shared" si="5"/>
        <v>10</v>
      </c>
      <c r="K145" s="45">
        <f t="shared" si="6"/>
        <v>2023</v>
      </c>
      <c r="L145" s="25" t="b">
        <f t="shared" si="7"/>
        <v>1</v>
      </c>
      <c r="M145" s="25" t="b">
        <f>AND(or(row(A145)=2,A145&gt;=A144), not(isna(VLOOKUP(D145,PersonAccounts!A:A,1,false))))</f>
        <v>1</v>
      </c>
      <c r="N145" s="37"/>
    </row>
    <row r="146">
      <c r="A146" s="42">
        <v>179596.0</v>
      </c>
      <c r="B146" s="8" t="str">
        <f t="shared" si="1"/>
        <v>9/23/23</v>
      </c>
      <c r="C146" s="21">
        <f t="shared" si="2"/>
        <v>5</v>
      </c>
      <c r="D146" s="43" t="s">
        <v>1958</v>
      </c>
      <c r="E146" s="9" t="s">
        <v>2152</v>
      </c>
      <c r="F146" s="35">
        <f>vlookup(E146,Products!$A:$F,3)</f>
        <v>1974.862026</v>
      </c>
      <c r="G146" s="35">
        <f>vlookup(E146,Products!$A:$F,if(L146,4,5))</f>
        <v>1999.99</v>
      </c>
      <c r="H146" s="26">
        <f t="shared" si="3"/>
        <v>45192</v>
      </c>
      <c r="I146" s="44">
        <f t="shared" si="4"/>
        <v>23</v>
      </c>
      <c r="J146" s="44">
        <f t="shared" si="5"/>
        <v>9</v>
      </c>
      <c r="K146" s="45">
        <f t="shared" si="6"/>
        <v>2023</v>
      </c>
      <c r="L146" s="25" t="b">
        <f t="shared" si="7"/>
        <v>0</v>
      </c>
      <c r="M146" s="25" t="b">
        <f>AND(or(row(A146)=2,A146&gt;=A145), not(isna(VLOOKUP(D146,PersonAccounts!A:A,1,false))))</f>
        <v>1</v>
      </c>
      <c r="N146" s="37"/>
    </row>
    <row r="147">
      <c r="A147" s="42">
        <v>180784.0</v>
      </c>
      <c r="B147" s="8" t="str">
        <f t="shared" si="1"/>
        <v>10/10/23</v>
      </c>
      <c r="C147" s="21">
        <f t="shared" si="2"/>
        <v>2</v>
      </c>
      <c r="D147" s="43" t="s">
        <v>144</v>
      </c>
      <c r="E147" s="9" t="s">
        <v>2155</v>
      </c>
      <c r="F147" s="35">
        <f>vlookup(E147,Products!$A:$F,3)</f>
        <v>231.8381653</v>
      </c>
      <c r="G147" s="35">
        <f>vlookup(E147,Products!$A:$F,if(L147,4,5))</f>
        <v>249.99</v>
      </c>
      <c r="H147" s="26">
        <f t="shared" si="3"/>
        <v>45209</v>
      </c>
      <c r="I147" s="44">
        <f t="shared" si="4"/>
        <v>10</v>
      </c>
      <c r="J147" s="44">
        <f t="shared" si="5"/>
        <v>10</v>
      </c>
      <c r="K147" s="45">
        <f t="shared" si="6"/>
        <v>2023</v>
      </c>
      <c r="L147" s="25" t="b">
        <f t="shared" si="7"/>
        <v>0</v>
      </c>
      <c r="M147" s="25" t="b">
        <f>AND(or(row(A147)=2,A147&gt;=A146), not(isna(VLOOKUP(D147,PersonAccounts!A:A,1,false))))</f>
        <v>1</v>
      </c>
      <c r="N147" s="37"/>
    </row>
    <row r="148">
      <c r="A148" s="42">
        <v>184799.0</v>
      </c>
      <c r="B148" s="8" t="str">
        <f t="shared" si="1"/>
        <v>9/22/23</v>
      </c>
      <c r="C148" s="21">
        <f t="shared" si="2"/>
        <v>2</v>
      </c>
      <c r="D148" s="43" t="s">
        <v>1668</v>
      </c>
      <c r="E148" s="9" t="s">
        <v>2157</v>
      </c>
      <c r="F148" s="35">
        <f>vlookup(E148,Products!$A:$F,3)</f>
        <v>247.5441043</v>
      </c>
      <c r="G148" s="35">
        <f>vlookup(E148,Products!$A:$F,if(L148,4,5))</f>
        <v>248.3604379</v>
      </c>
      <c r="H148" s="26">
        <f t="shared" si="3"/>
        <v>45191</v>
      </c>
      <c r="I148" s="44">
        <f t="shared" si="4"/>
        <v>22</v>
      </c>
      <c r="J148" s="44">
        <f t="shared" si="5"/>
        <v>9</v>
      </c>
      <c r="K148" s="45">
        <f t="shared" si="6"/>
        <v>2023</v>
      </c>
      <c r="L148" s="25" t="b">
        <f t="shared" si="7"/>
        <v>1</v>
      </c>
      <c r="M148" s="25" t="b">
        <f>AND(or(row(A148)=2,A148&gt;=A147), not(isna(VLOOKUP(D148,PersonAccounts!A:A,1,false))))</f>
        <v>1</v>
      </c>
      <c r="N148" s="37"/>
    </row>
    <row r="149">
      <c r="A149" s="42">
        <v>184871.0</v>
      </c>
      <c r="B149" s="8" t="str">
        <f t="shared" si="1"/>
        <v>10/18/23</v>
      </c>
      <c r="C149" s="21">
        <f t="shared" si="2"/>
        <v>8</v>
      </c>
      <c r="D149" s="43" t="s">
        <v>324</v>
      </c>
      <c r="E149" s="9" t="s">
        <v>2159</v>
      </c>
      <c r="F149" s="35">
        <f>vlookup(E149,Products!$A:$F,3)</f>
        <v>75.37375979</v>
      </c>
      <c r="G149" s="35">
        <f>vlookup(E149,Products!$A:$F,if(L149,4,5))</f>
        <v>99.99</v>
      </c>
      <c r="H149" s="26">
        <f t="shared" si="3"/>
        <v>45217</v>
      </c>
      <c r="I149" s="44">
        <f t="shared" si="4"/>
        <v>18</v>
      </c>
      <c r="J149" s="44">
        <f t="shared" si="5"/>
        <v>10</v>
      </c>
      <c r="K149" s="45">
        <f t="shared" si="6"/>
        <v>2023</v>
      </c>
      <c r="L149" s="25" t="b">
        <f t="shared" si="7"/>
        <v>0</v>
      </c>
      <c r="M149" s="25" t="b">
        <f>AND(or(row(A149)=2,A149&gt;=A148), not(isna(VLOOKUP(D149,PersonAccounts!A:A,1,false))))</f>
        <v>1</v>
      </c>
      <c r="N149" s="37"/>
    </row>
    <row r="150">
      <c r="A150" s="42">
        <v>198548.0</v>
      </c>
      <c r="B150" s="8" t="str">
        <f t="shared" si="1"/>
        <v>8/25/23</v>
      </c>
      <c r="C150" s="21">
        <f t="shared" si="2"/>
        <v>2</v>
      </c>
      <c r="D150" s="43" t="s">
        <v>156</v>
      </c>
      <c r="E150" s="9" t="s">
        <v>2161</v>
      </c>
      <c r="F150" s="35">
        <f>vlookup(E150,Products!$A:$F,3)</f>
        <v>16.59320765</v>
      </c>
      <c r="G150" s="35">
        <f>vlookup(E150,Products!$A:$F,if(L150,4,5))</f>
        <v>19.99</v>
      </c>
      <c r="H150" s="26">
        <f t="shared" si="3"/>
        <v>45163</v>
      </c>
      <c r="I150" s="44">
        <f t="shared" si="4"/>
        <v>25</v>
      </c>
      <c r="J150" s="44">
        <f t="shared" si="5"/>
        <v>8</v>
      </c>
      <c r="K150" s="45">
        <f t="shared" si="6"/>
        <v>2023</v>
      </c>
      <c r="L150" s="25" t="b">
        <f t="shared" si="7"/>
        <v>0</v>
      </c>
      <c r="M150" s="25" t="b">
        <f>AND(or(row(A150)=2,A150&gt;=A149), not(isna(VLOOKUP(D150,PersonAccounts!A:A,1,false))))</f>
        <v>1</v>
      </c>
      <c r="N150" s="37"/>
    </row>
    <row r="151">
      <c r="A151" s="42">
        <v>199905.0</v>
      </c>
      <c r="B151" s="8" t="str">
        <f t="shared" si="1"/>
        <v>1/12/24</v>
      </c>
      <c r="C151" s="21">
        <f t="shared" si="2"/>
        <v>2</v>
      </c>
      <c r="D151" s="43" t="s">
        <v>1918</v>
      </c>
      <c r="E151" s="9" t="s">
        <v>2164</v>
      </c>
      <c r="F151" s="35">
        <f>vlookup(E151,Products!$A:$F,3)</f>
        <v>19.67042713</v>
      </c>
      <c r="G151" s="35">
        <f>vlookup(E151,Products!$A:$F,if(L151,4,5))</f>
        <v>24.99</v>
      </c>
      <c r="H151" s="26">
        <f t="shared" si="3"/>
        <v>45303</v>
      </c>
      <c r="I151" s="44">
        <f t="shared" si="4"/>
        <v>12</v>
      </c>
      <c r="J151" s="44">
        <f t="shared" si="5"/>
        <v>1</v>
      </c>
      <c r="K151" s="45">
        <f t="shared" si="6"/>
        <v>2024</v>
      </c>
      <c r="L151" s="25" t="b">
        <f t="shared" si="7"/>
        <v>0</v>
      </c>
      <c r="M151" s="25" t="b">
        <f>AND(or(row(A151)=2,A151&gt;=A150), not(isna(VLOOKUP(D151,PersonAccounts!A:A,1,false))))</f>
        <v>1</v>
      </c>
      <c r="N151" s="37"/>
    </row>
    <row r="152">
      <c r="A152" s="42">
        <v>201163.0</v>
      </c>
      <c r="B152" s="8" t="str">
        <f t="shared" si="1"/>
        <v>1/7/24</v>
      </c>
      <c r="C152" s="21">
        <f t="shared" si="2"/>
        <v>8</v>
      </c>
      <c r="D152" s="43" t="s">
        <v>807</v>
      </c>
      <c r="E152" s="9" t="s">
        <v>2166</v>
      </c>
      <c r="F152" s="35">
        <f>vlookup(E152,Products!$A:$F,3)</f>
        <v>251.897003</v>
      </c>
      <c r="G152" s="35">
        <f>vlookup(E152,Products!$A:$F,if(L152,4,5))</f>
        <v>299.99</v>
      </c>
      <c r="H152" s="26">
        <f t="shared" si="3"/>
        <v>45298</v>
      </c>
      <c r="I152" s="44">
        <f t="shared" si="4"/>
        <v>7</v>
      </c>
      <c r="J152" s="44">
        <f t="shared" si="5"/>
        <v>1</v>
      </c>
      <c r="K152" s="45">
        <f t="shared" si="6"/>
        <v>2024</v>
      </c>
      <c r="L152" s="25" t="b">
        <f t="shared" si="7"/>
        <v>0</v>
      </c>
      <c r="M152" s="25" t="b">
        <f>AND(or(row(A152)=2,A152&gt;=A151), not(isna(VLOOKUP(D152,PersonAccounts!A:A,1,false))))</f>
        <v>1</v>
      </c>
      <c r="N152" s="37"/>
    </row>
    <row r="153">
      <c r="A153" s="42">
        <v>203852.0</v>
      </c>
      <c r="B153" s="8" t="str">
        <f t="shared" si="1"/>
        <v>10/29/23</v>
      </c>
      <c r="C153" s="21">
        <f t="shared" si="2"/>
        <v>5</v>
      </c>
      <c r="D153" s="43" t="s">
        <v>968</v>
      </c>
      <c r="E153" s="9" t="s">
        <v>2168</v>
      </c>
      <c r="F153" s="35">
        <f>vlookup(E153,Products!$A:$F,3)</f>
        <v>18.12656227</v>
      </c>
      <c r="G153" s="35">
        <f>vlookup(E153,Products!$A:$F,if(L153,4,5))</f>
        <v>18.65216581</v>
      </c>
      <c r="H153" s="26">
        <f t="shared" si="3"/>
        <v>45228</v>
      </c>
      <c r="I153" s="44">
        <f t="shared" si="4"/>
        <v>29</v>
      </c>
      <c r="J153" s="44">
        <f t="shared" si="5"/>
        <v>10</v>
      </c>
      <c r="K153" s="45">
        <f t="shared" si="6"/>
        <v>2023</v>
      </c>
      <c r="L153" s="25" t="b">
        <f t="shared" si="7"/>
        <v>1</v>
      </c>
      <c r="M153" s="25" t="b">
        <f>AND(or(row(A153)=2,A153&gt;=A152), not(isna(VLOOKUP(D153,PersonAccounts!A:A,1,false))))</f>
        <v>1</v>
      </c>
      <c r="N153" s="37"/>
    </row>
    <row r="154">
      <c r="A154" s="42">
        <v>204085.0</v>
      </c>
      <c r="B154" s="8" t="str">
        <f t="shared" si="1"/>
        <v>9/23/23</v>
      </c>
      <c r="C154" s="21">
        <f t="shared" si="2"/>
        <v>5</v>
      </c>
      <c r="D154" s="43" t="s">
        <v>272</v>
      </c>
      <c r="E154" s="9" t="s">
        <v>2170</v>
      </c>
      <c r="F154" s="35">
        <f>vlookup(E154,Products!$A:$F,3)</f>
        <v>87.67711041</v>
      </c>
      <c r="G154" s="35">
        <f>vlookup(E154,Products!$A:$F,if(L154,4,5))</f>
        <v>90.92832635</v>
      </c>
      <c r="H154" s="26">
        <f t="shared" si="3"/>
        <v>45192</v>
      </c>
      <c r="I154" s="44">
        <f t="shared" si="4"/>
        <v>23</v>
      </c>
      <c r="J154" s="44">
        <f t="shared" si="5"/>
        <v>9</v>
      </c>
      <c r="K154" s="45">
        <f t="shared" si="6"/>
        <v>2023</v>
      </c>
      <c r="L154" s="25" t="b">
        <f t="shared" si="7"/>
        <v>1</v>
      </c>
      <c r="M154" s="25" t="b">
        <f>AND(or(row(A154)=2,A154&gt;=A153), not(isna(VLOOKUP(D154,PersonAccounts!A:A,1,false))))</f>
        <v>1</v>
      </c>
      <c r="N154" s="37"/>
    </row>
    <row r="155">
      <c r="A155" s="42">
        <v>205089.0</v>
      </c>
      <c r="B155" s="8" t="str">
        <f t="shared" si="1"/>
        <v>12/13/23</v>
      </c>
      <c r="C155" s="21">
        <f t="shared" si="2"/>
        <v>9</v>
      </c>
      <c r="D155" s="43" t="s">
        <v>831</v>
      </c>
      <c r="E155" s="9" t="s">
        <v>2172</v>
      </c>
      <c r="F155" s="35">
        <f>vlookup(E155,Products!$A:$F,3)</f>
        <v>21.42395313</v>
      </c>
      <c r="G155" s="35">
        <f>vlookup(E155,Products!$A:$F,if(L155,4,5))</f>
        <v>24.99</v>
      </c>
      <c r="H155" s="26">
        <f t="shared" si="3"/>
        <v>45273</v>
      </c>
      <c r="I155" s="44">
        <f t="shared" si="4"/>
        <v>13</v>
      </c>
      <c r="J155" s="44">
        <f t="shared" si="5"/>
        <v>12</v>
      </c>
      <c r="K155" s="45">
        <f t="shared" si="6"/>
        <v>2023</v>
      </c>
      <c r="L155" s="25" t="b">
        <f t="shared" si="7"/>
        <v>0</v>
      </c>
      <c r="M155" s="25" t="b">
        <f>AND(or(row(A155)=2,A155&gt;=A154), not(isna(VLOOKUP(D155,PersonAccounts!A:A,1,false))))</f>
        <v>1</v>
      </c>
      <c r="N155" s="37"/>
    </row>
    <row r="156">
      <c r="A156" s="42">
        <v>205837.0</v>
      </c>
      <c r="B156" s="8" t="str">
        <f t="shared" si="1"/>
        <v>8/25/23</v>
      </c>
      <c r="C156" s="21">
        <f t="shared" si="2"/>
        <v>1</v>
      </c>
      <c r="D156" s="43" t="s">
        <v>817</v>
      </c>
      <c r="E156" s="9" t="s">
        <v>2174</v>
      </c>
      <c r="F156" s="35">
        <f>vlookup(E156,Products!$A:$F,3)</f>
        <v>226.2474626</v>
      </c>
      <c r="G156" s="35">
        <f>vlookup(E156,Products!$A:$F,if(L156,4,5))</f>
        <v>249.99</v>
      </c>
      <c r="H156" s="26">
        <f t="shared" si="3"/>
        <v>45163</v>
      </c>
      <c r="I156" s="44">
        <f t="shared" si="4"/>
        <v>25</v>
      </c>
      <c r="J156" s="44">
        <f t="shared" si="5"/>
        <v>8</v>
      </c>
      <c r="K156" s="45">
        <f t="shared" si="6"/>
        <v>2023</v>
      </c>
      <c r="L156" s="25" t="b">
        <f t="shared" si="7"/>
        <v>0</v>
      </c>
      <c r="M156" s="25" t="b">
        <f>AND(or(row(A156)=2,A156&gt;=A155), not(isna(VLOOKUP(D156,PersonAccounts!A:A,1,false))))</f>
        <v>1</v>
      </c>
      <c r="N156" s="37"/>
    </row>
    <row r="157">
      <c r="A157" s="42">
        <v>206196.0</v>
      </c>
      <c r="B157" s="8" t="str">
        <f t="shared" si="1"/>
        <v>11/13/23</v>
      </c>
      <c r="C157" s="21">
        <f t="shared" si="2"/>
        <v>3</v>
      </c>
      <c r="D157" s="43" t="s">
        <v>876</v>
      </c>
      <c r="E157" s="9" t="s">
        <v>2176</v>
      </c>
      <c r="F157" s="35">
        <f>vlookup(E157,Products!$A:$F,3)</f>
        <v>68.65495137</v>
      </c>
      <c r="G157" s="35">
        <f>vlookup(E157,Products!$A:$F,if(L157,4,5))</f>
        <v>79.99</v>
      </c>
      <c r="H157" s="26">
        <f t="shared" si="3"/>
        <v>45243</v>
      </c>
      <c r="I157" s="44">
        <f t="shared" si="4"/>
        <v>13</v>
      </c>
      <c r="J157" s="44">
        <f t="shared" si="5"/>
        <v>11</v>
      </c>
      <c r="K157" s="45">
        <f t="shared" si="6"/>
        <v>2023</v>
      </c>
      <c r="L157" s="25" t="b">
        <f t="shared" si="7"/>
        <v>0</v>
      </c>
      <c r="M157" s="25" t="b">
        <f>AND(or(row(A157)=2,A157&gt;=A156), not(isna(VLOOKUP(D157,PersonAccounts!A:A,1,false))))</f>
        <v>1</v>
      </c>
      <c r="N157" s="37"/>
    </row>
    <row r="158">
      <c r="A158" s="42">
        <v>206196.0</v>
      </c>
      <c r="B158" s="8" t="str">
        <f t="shared" si="1"/>
        <v>11/13/23</v>
      </c>
      <c r="C158" s="21">
        <f t="shared" si="2"/>
        <v>7</v>
      </c>
      <c r="D158" s="43" t="s">
        <v>876</v>
      </c>
      <c r="E158" s="9" t="s">
        <v>2178</v>
      </c>
      <c r="F158" s="35">
        <f>vlookup(E158,Products!$A:$F,3)</f>
        <v>7.744998896</v>
      </c>
      <c r="G158" s="35">
        <f>vlookup(E158,Products!$A:$F,if(L158,4,5))</f>
        <v>9.99</v>
      </c>
      <c r="H158" s="26">
        <f t="shared" si="3"/>
        <v>45243</v>
      </c>
      <c r="I158" s="44">
        <f t="shared" si="4"/>
        <v>13</v>
      </c>
      <c r="J158" s="44">
        <f t="shared" si="5"/>
        <v>11</v>
      </c>
      <c r="K158" s="45">
        <f t="shared" si="6"/>
        <v>2023</v>
      </c>
      <c r="L158" s="25" t="b">
        <f t="shared" si="7"/>
        <v>0</v>
      </c>
      <c r="M158" s="25" t="b">
        <f>AND(or(row(A158)=2,A158&gt;=A157), not(isna(VLOOKUP(D158,PersonAccounts!A:A,1,false))))</f>
        <v>1</v>
      </c>
      <c r="N158" s="37"/>
    </row>
    <row r="159">
      <c r="A159" s="42">
        <v>208929.0</v>
      </c>
      <c r="B159" s="8" t="str">
        <f t="shared" si="1"/>
        <v>12/24/23</v>
      </c>
      <c r="C159" s="21">
        <f t="shared" si="2"/>
        <v>7</v>
      </c>
      <c r="D159" s="43" t="s">
        <v>585</v>
      </c>
      <c r="E159" s="9" t="s">
        <v>2180</v>
      </c>
      <c r="F159" s="35">
        <f>vlookup(E159,Products!$A:$F,3)</f>
        <v>28.24543383</v>
      </c>
      <c r="G159" s="35">
        <f>vlookup(E159,Products!$A:$F,if(L159,4,5))</f>
        <v>29.99</v>
      </c>
      <c r="H159" s="26">
        <f t="shared" si="3"/>
        <v>45284</v>
      </c>
      <c r="I159" s="44">
        <f t="shared" si="4"/>
        <v>24</v>
      </c>
      <c r="J159" s="44">
        <f t="shared" si="5"/>
        <v>12</v>
      </c>
      <c r="K159" s="45">
        <f t="shared" si="6"/>
        <v>2023</v>
      </c>
      <c r="L159" s="25" t="b">
        <f t="shared" si="7"/>
        <v>0</v>
      </c>
      <c r="M159" s="25" t="b">
        <f>AND(or(row(A159)=2,A159&gt;=A158), not(isna(VLOOKUP(D159,PersonAccounts!A:A,1,false))))</f>
        <v>1</v>
      </c>
      <c r="N159" s="37"/>
    </row>
    <row r="160">
      <c r="A160" s="42">
        <v>208929.0</v>
      </c>
      <c r="B160" s="8" t="str">
        <f t="shared" si="1"/>
        <v>12/24/23</v>
      </c>
      <c r="C160" s="21">
        <f t="shared" si="2"/>
        <v>8</v>
      </c>
      <c r="D160" s="43" t="s">
        <v>585</v>
      </c>
      <c r="E160" s="9" t="s">
        <v>2182</v>
      </c>
      <c r="F160" s="35">
        <f>vlookup(E160,Products!$A:$F,3)</f>
        <v>9.14168919</v>
      </c>
      <c r="G160" s="35">
        <f>vlookup(E160,Products!$A:$F,if(L160,4,5))</f>
        <v>9.99</v>
      </c>
      <c r="H160" s="26">
        <f t="shared" si="3"/>
        <v>45284</v>
      </c>
      <c r="I160" s="44">
        <f t="shared" si="4"/>
        <v>24</v>
      </c>
      <c r="J160" s="44">
        <f t="shared" si="5"/>
        <v>12</v>
      </c>
      <c r="K160" s="45">
        <f t="shared" si="6"/>
        <v>2023</v>
      </c>
      <c r="L160" s="25" t="b">
        <f t="shared" si="7"/>
        <v>0</v>
      </c>
      <c r="M160" s="25" t="b">
        <f>AND(or(row(A160)=2,A160&gt;=A159), not(isna(VLOOKUP(D160,PersonAccounts!A:A,1,false))))</f>
        <v>1</v>
      </c>
      <c r="N160" s="37"/>
    </row>
    <row r="161">
      <c r="A161" s="42">
        <v>208929.0</v>
      </c>
      <c r="B161" s="8" t="str">
        <f t="shared" si="1"/>
        <v>12/24/23</v>
      </c>
      <c r="C161" s="21">
        <f t="shared" si="2"/>
        <v>7</v>
      </c>
      <c r="D161" s="43" t="s">
        <v>585</v>
      </c>
      <c r="E161" s="9" t="s">
        <v>2184</v>
      </c>
      <c r="F161" s="35">
        <f>vlookup(E161,Products!$A:$F,3)</f>
        <v>80.73695409</v>
      </c>
      <c r="G161" s="35">
        <f>vlookup(E161,Products!$A:$F,if(L161,4,5))</f>
        <v>99.99</v>
      </c>
      <c r="H161" s="26">
        <f t="shared" si="3"/>
        <v>45284</v>
      </c>
      <c r="I161" s="44">
        <f t="shared" si="4"/>
        <v>24</v>
      </c>
      <c r="J161" s="44">
        <f t="shared" si="5"/>
        <v>12</v>
      </c>
      <c r="K161" s="45">
        <f t="shared" si="6"/>
        <v>2023</v>
      </c>
      <c r="L161" s="25" t="b">
        <f t="shared" si="7"/>
        <v>0</v>
      </c>
      <c r="M161" s="25" t="b">
        <f>AND(or(row(A161)=2,A161&gt;=A160), not(isna(VLOOKUP(D161,PersonAccounts!A:A,1,false))))</f>
        <v>1</v>
      </c>
      <c r="N161" s="37"/>
    </row>
    <row r="162">
      <c r="A162" s="42">
        <v>211525.0</v>
      </c>
      <c r="B162" s="8" t="str">
        <f t="shared" si="1"/>
        <v>8/19/23</v>
      </c>
      <c r="C162" s="21">
        <f t="shared" si="2"/>
        <v>9</v>
      </c>
      <c r="D162" s="43" t="s">
        <v>1067</v>
      </c>
      <c r="E162" s="9" t="s">
        <v>2143</v>
      </c>
      <c r="F162" s="35">
        <f>vlookup(E162,Products!$A:$F,3)</f>
        <v>165.4949045</v>
      </c>
      <c r="G162" s="35">
        <f>vlookup(E162,Products!$A:$F,if(L162,4,5))</f>
        <v>199.99</v>
      </c>
      <c r="H162" s="26">
        <f t="shared" si="3"/>
        <v>45157</v>
      </c>
      <c r="I162" s="44">
        <f t="shared" si="4"/>
        <v>19</v>
      </c>
      <c r="J162" s="44">
        <f t="shared" si="5"/>
        <v>8</v>
      </c>
      <c r="K162" s="45">
        <f t="shared" si="6"/>
        <v>2023</v>
      </c>
      <c r="L162" s="25" t="b">
        <f t="shared" si="7"/>
        <v>0</v>
      </c>
      <c r="M162" s="25" t="b">
        <f>AND(or(row(A162)=2,A162&gt;=A161), not(isna(VLOOKUP(D162,PersonAccounts!A:A,1,false))))</f>
        <v>1</v>
      </c>
      <c r="N162" s="37"/>
    </row>
    <row r="163">
      <c r="A163" s="42">
        <v>213402.0</v>
      </c>
      <c r="B163" s="8" t="str">
        <f t="shared" si="1"/>
        <v>9/9/23</v>
      </c>
      <c r="C163" s="21">
        <f t="shared" si="2"/>
        <v>9</v>
      </c>
      <c r="D163" s="43" t="s">
        <v>1103</v>
      </c>
      <c r="E163" s="9" t="s">
        <v>2146</v>
      </c>
      <c r="F163" s="35">
        <f>vlookup(E163,Products!$A:$F,3)</f>
        <v>829.8679445</v>
      </c>
      <c r="G163" s="35">
        <f>vlookup(E163,Products!$A:$F,if(L163,4,5))</f>
        <v>999.99</v>
      </c>
      <c r="H163" s="26">
        <f t="shared" si="3"/>
        <v>45178</v>
      </c>
      <c r="I163" s="44">
        <f t="shared" si="4"/>
        <v>9</v>
      </c>
      <c r="J163" s="44">
        <f t="shared" si="5"/>
        <v>9</v>
      </c>
      <c r="K163" s="45">
        <f t="shared" si="6"/>
        <v>2023</v>
      </c>
      <c r="L163" s="25" t="b">
        <f t="shared" si="7"/>
        <v>0</v>
      </c>
      <c r="M163" s="25" t="b">
        <f>AND(or(row(A163)=2,A163&gt;=A162), not(isna(VLOOKUP(D163,PersonAccounts!A:A,1,false))))</f>
        <v>1</v>
      </c>
      <c r="N163" s="37"/>
    </row>
    <row r="164">
      <c r="A164" s="42">
        <v>213402.0</v>
      </c>
      <c r="B164" s="8" t="str">
        <f t="shared" si="1"/>
        <v>9/9/23</v>
      </c>
      <c r="C164" s="21">
        <f t="shared" si="2"/>
        <v>8</v>
      </c>
      <c r="D164" s="43" t="s">
        <v>1103</v>
      </c>
      <c r="E164" s="9" t="s">
        <v>2148</v>
      </c>
      <c r="F164" s="35">
        <f>vlookup(E164,Products!$A:$F,3)</f>
        <v>98.23971477</v>
      </c>
      <c r="G164" s="35">
        <f>vlookup(E164,Products!$A:$F,if(L164,4,5))</f>
        <v>99.99</v>
      </c>
      <c r="H164" s="26">
        <f t="shared" si="3"/>
        <v>45178</v>
      </c>
      <c r="I164" s="44">
        <f t="shared" si="4"/>
        <v>9</v>
      </c>
      <c r="J164" s="44">
        <f t="shared" si="5"/>
        <v>9</v>
      </c>
      <c r="K164" s="45">
        <f t="shared" si="6"/>
        <v>2023</v>
      </c>
      <c r="L164" s="25" t="b">
        <f t="shared" si="7"/>
        <v>0</v>
      </c>
      <c r="M164" s="25" t="b">
        <f>AND(or(row(A164)=2,A164&gt;=A163), not(isna(VLOOKUP(D164,PersonAccounts!A:A,1,false))))</f>
        <v>1</v>
      </c>
      <c r="N164" s="37"/>
    </row>
    <row r="165">
      <c r="A165" s="42">
        <v>213402.0</v>
      </c>
      <c r="B165" s="8" t="str">
        <f t="shared" si="1"/>
        <v>9/9/23</v>
      </c>
      <c r="C165" s="21">
        <f t="shared" si="2"/>
        <v>3</v>
      </c>
      <c r="D165" s="43" t="s">
        <v>1103</v>
      </c>
      <c r="E165" s="9" t="s">
        <v>2150</v>
      </c>
      <c r="F165" s="35">
        <f>vlookup(E165,Products!$A:$F,3)</f>
        <v>11.61261726</v>
      </c>
      <c r="G165" s="35">
        <f>vlookup(E165,Products!$A:$F,if(L165,4,5))</f>
        <v>12.49569003</v>
      </c>
      <c r="H165" s="26">
        <f t="shared" si="3"/>
        <v>45178</v>
      </c>
      <c r="I165" s="44">
        <f t="shared" si="4"/>
        <v>9</v>
      </c>
      <c r="J165" s="44">
        <f t="shared" si="5"/>
        <v>9</v>
      </c>
      <c r="K165" s="45">
        <f t="shared" si="6"/>
        <v>2023</v>
      </c>
      <c r="L165" s="25" t="b">
        <f t="shared" si="7"/>
        <v>1</v>
      </c>
      <c r="M165" s="25" t="b">
        <f>AND(or(row(A165)=2,A165&gt;=A164), not(isna(VLOOKUP(D165,PersonAccounts!A:A,1,false))))</f>
        <v>1</v>
      </c>
      <c r="N165" s="37"/>
    </row>
    <row r="166">
      <c r="A166" s="42">
        <v>213686.0</v>
      </c>
      <c r="B166" s="8" t="str">
        <f t="shared" si="1"/>
        <v>2/6/24</v>
      </c>
      <c r="C166" s="21">
        <f t="shared" si="2"/>
        <v>5</v>
      </c>
      <c r="D166" s="43" t="s">
        <v>1652</v>
      </c>
      <c r="E166" s="9" t="s">
        <v>2152</v>
      </c>
      <c r="F166" s="35">
        <f>vlookup(E166,Products!$A:$F,3)</f>
        <v>1974.862026</v>
      </c>
      <c r="G166" s="35">
        <f>vlookup(E166,Products!$A:$F,if(L166,4,5))</f>
        <v>1999.99</v>
      </c>
      <c r="H166" s="26">
        <f t="shared" si="3"/>
        <v>45328</v>
      </c>
      <c r="I166" s="44">
        <f t="shared" si="4"/>
        <v>6</v>
      </c>
      <c r="J166" s="44">
        <f t="shared" si="5"/>
        <v>2</v>
      </c>
      <c r="K166" s="45">
        <f t="shared" si="6"/>
        <v>2024</v>
      </c>
      <c r="L166" s="25" t="b">
        <f t="shared" si="7"/>
        <v>0</v>
      </c>
      <c r="M166" s="25" t="b">
        <f>AND(or(row(A166)=2,A166&gt;=A165), not(isna(VLOOKUP(D166,PersonAccounts!A:A,1,false))))</f>
        <v>1</v>
      </c>
      <c r="N166" s="37"/>
    </row>
    <row r="167">
      <c r="A167" s="42">
        <v>213743.0</v>
      </c>
      <c r="B167" s="8" t="str">
        <f t="shared" si="1"/>
        <v>10/21/23</v>
      </c>
      <c r="C167" s="21">
        <f t="shared" si="2"/>
        <v>3</v>
      </c>
      <c r="D167" s="43" t="s">
        <v>20</v>
      </c>
      <c r="E167" s="9" t="s">
        <v>2155</v>
      </c>
      <c r="F167" s="35">
        <f>vlookup(E167,Products!$A:$F,3)</f>
        <v>231.8381653</v>
      </c>
      <c r="G167" s="35">
        <f>vlookup(E167,Products!$A:$F,if(L167,4,5))</f>
        <v>249.99</v>
      </c>
      <c r="H167" s="26">
        <f t="shared" si="3"/>
        <v>45220</v>
      </c>
      <c r="I167" s="44">
        <f t="shared" si="4"/>
        <v>21</v>
      </c>
      <c r="J167" s="44">
        <f t="shared" si="5"/>
        <v>10</v>
      </c>
      <c r="K167" s="45">
        <f t="shared" si="6"/>
        <v>2023</v>
      </c>
      <c r="L167" s="25" t="b">
        <f t="shared" si="7"/>
        <v>0</v>
      </c>
      <c r="M167" s="25" t="b">
        <f>AND(or(row(A167)=2,A167&gt;=A166), not(isna(VLOOKUP(D167,PersonAccounts!A:A,1,false))))</f>
        <v>1</v>
      </c>
      <c r="N167" s="37"/>
    </row>
    <row r="168">
      <c r="A168" s="42">
        <v>220901.0</v>
      </c>
      <c r="B168" s="8" t="str">
        <f t="shared" si="1"/>
        <v>11/21/23</v>
      </c>
      <c r="C168" s="21">
        <f t="shared" si="2"/>
        <v>4</v>
      </c>
      <c r="D168" s="43" t="s">
        <v>1305</v>
      </c>
      <c r="E168" s="9" t="s">
        <v>2157</v>
      </c>
      <c r="F168" s="35">
        <f>vlookup(E168,Products!$A:$F,3)</f>
        <v>247.5441043</v>
      </c>
      <c r="G168" s="35">
        <f>vlookup(E168,Products!$A:$F,if(L168,4,5))</f>
        <v>249.99</v>
      </c>
      <c r="H168" s="26">
        <f t="shared" si="3"/>
        <v>45251</v>
      </c>
      <c r="I168" s="44">
        <f t="shared" si="4"/>
        <v>21</v>
      </c>
      <c r="J168" s="44">
        <f t="shared" si="5"/>
        <v>11</v>
      </c>
      <c r="K168" s="45">
        <f t="shared" si="6"/>
        <v>2023</v>
      </c>
      <c r="L168" s="25" t="b">
        <f t="shared" si="7"/>
        <v>0</v>
      </c>
      <c r="M168" s="25" t="b">
        <f>AND(or(row(A168)=2,A168&gt;=A167), not(isna(VLOOKUP(D168,PersonAccounts!A:A,1,false))))</f>
        <v>1</v>
      </c>
      <c r="N168" s="37"/>
    </row>
    <row r="169">
      <c r="A169" s="42">
        <v>221061.0</v>
      </c>
      <c r="B169" s="8" t="str">
        <f t="shared" si="1"/>
        <v>9/18/23</v>
      </c>
      <c r="C169" s="21">
        <f t="shared" si="2"/>
        <v>1</v>
      </c>
      <c r="D169" s="43" t="s">
        <v>670</v>
      </c>
      <c r="E169" s="9" t="s">
        <v>2159</v>
      </c>
      <c r="F169" s="35">
        <f>vlookup(E169,Products!$A:$F,3)</f>
        <v>75.37375979</v>
      </c>
      <c r="G169" s="35">
        <f>vlookup(E169,Products!$A:$F,if(L169,4,5))</f>
        <v>99.99</v>
      </c>
      <c r="H169" s="26">
        <f t="shared" si="3"/>
        <v>45187</v>
      </c>
      <c r="I169" s="44">
        <f t="shared" si="4"/>
        <v>18</v>
      </c>
      <c r="J169" s="44">
        <f t="shared" si="5"/>
        <v>9</v>
      </c>
      <c r="K169" s="45">
        <f t="shared" si="6"/>
        <v>2023</v>
      </c>
      <c r="L169" s="25" t="b">
        <f t="shared" si="7"/>
        <v>0</v>
      </c>
      <c r="M169" s="25" t="b">
        <f>AND(or(row(A169)=2,A169&gt;=A168), not(isna(VLOOKUP(D169,PersonAccounts!A:A,1,false))))</f>
        <v>1</v>
      </c>
      <c r="N169" s="37"/>
    </row>
    <row r="170">
      <c r="A170" s="42">
        <v>221574.0</v>
      </c>
      <c r="B170" s="8" t="str">
        <f t="shared" si="1"/>
        <v>8/15/23</v>
      </c>
      <c r="C170" s="21">
        <f t="shared" si="2"/>
        <v>2</v>
      </c>
      <c r="D170" s="43" t="s">
        <v>1846</v>
      </c>
      <c r="E170" s="9" t="s">
        <v>2161</v>
      </c>
      <c r="F170" s="35">
        <f>vlookup(E170,Products!$A:$F,3)</f>
        <v>16.59320765</v>
      </c>
      <c r="G170" s="35">
        <f>vlookup(E170,Products!$A:$F,if(L170,4,5))</f>
        <v>19.99</v>
      </c>
      <c r="H170" s="26">
        <f t="shared" si="3"/>
        <v>45153</v>
      </c>
      <c r="I170" s="44">
        <f t="shared" si="4"/>
        <v>15</v>
      </c>
      <c r="J170" s="44">
        <f t="shared" si="5"/>
        <v>8</v>
      </c>
      <c r="K170" s="45">
        <f t="shared" si="6"/>
        <v>2023</v>
      </c>
      <c r="L170" s="25" t="b">
        <f t="shared" si="7"/>
        <v>0</v>
      </c>
      <c r="M170" s="25" t="b">
        <f>AND(or(row(A170)=2,A170&gt;=A169), not(isna(VLOOKUP(D170,PersonAccounts!A:A,1,false))))</f>
        <v>1</v>
      </c>
      <c r="N170" s="37"/>
    </row>
    <row r="171">
      <c r="A171" s="42">
        <v>221574.0</v>
      </c>
      <c r="B171" s="8" t="str">
        <f t="shared" si="1"/>
        <v>8/15/23</v>
      </c>
      <c r="C171" s="21">
        <f t="shared" si="2"/>
        <v>9</v>
      </c>
      <c r="D171" s="43" t="s">
        <v>1846</v>
      </c>
      <c r="E171" s="9" t="s">
        <v>2164</v>
      </c>
      <c r="F171" s="35">
        <f>vlookup(E171,Products!$A:$F,3)</f>
        <v>19.67042713</v>
      </c>
      <c r="G171" s="35">
        <f>vlookup(E171,Products!$A:$F,if(L171,4,5))</f>
        <v>24.99</v>
      </c>
      <c r="H171" s="26">
        <f t="shared" si="3"/>
        <v>45153</v>
      </c>
      <c r="I171" s="44">
        <f t="shared" si="4"/>
        <v>15</v>
      </c>
      <c r="J171" s="44">
        <f t="shared" si="5"/>
        <v>8</v>
      </c>
      <c r="K171" s="45">
        <f t="shared" si="6"/>
        <v>2023</v>
      </c>
      <c r="L171" s="25" t="b">
        <f t="shared" si="7"/>
        <v>0</v>
      </c>
      <c r="M171" s="25" t="b">
        <f>AND(or(row(A171)=2,A171&gt;=A170), not(isna(VLOOKUP(D171,PersonAccounts!A:A,1,false))))</f>
        <v>1</v>
      </c>
      <c r="N171" s="37"/>
    </row>
    <row r="172">
      <c r="A172" s="42">
        <v>221574.0</v>
      </c>
      <c r="B172" s="8" t="str">
        <f t="shared" si="1"/>
        <v>8/15/23</v>
      </c>
      <c r="C172" s="21">
        <f t="shared" si="2"/>
        <v>2</v>
      </c>
      <c r="D172" s="43" t="s">
        <v>1846</v>
      </c>
      <c r="E172" s="9" t="s">
        <v>2166</v>
      </c>
      <c r="F172" s="35">
        <f>vlookup(E172,Products!$A:$F,3)</f>
        <v>251.897003</v>
      </c>
      <c r="G172" s="35">
        <f>vlookup(E172,Products!$A:$F,if(L172,4,5))</f>
        <v>299.99</v>
      </c>
      <c r="H172" s="26">
        <f t="shared" si="3"/>
        <v>45153</v>
      </c>
      <c r="I172" s="44">
        <f t="shared" si="4"/>
        <v>15</v>
      </c>
      <c r="J172" s="44">
        <f t="shared" si="5"/>
        <v>8</v>
      </c>
      <c r="K172" s="45">
        <f t="shared" si="6"/>
        <v>2023</v>
      </c>
      <c r="L172" s="25" t="b">
        <f t="shared" si="7"/>
        <v>0</v>
      </c>
      <c r="M172" s="25" t="b">
        <f>AND(or(row(A172)=2,A172&gt;=A171), not(isna(VLOOKUP(D172,PersonAccounts!A:A,1,false))))</f>
        <v>1</v>
      </c>
      <c r="N172" s="37"/>
    </row>
    <row r="173">
      <c r="A173" s="42">
        <v>221574.0</v>
      </c>
      <c r="B173" s="8" t="str">
        <f t="shared" si="1"/>
        <v>8/15/23</v>
      </c>
      <c r="C173" s="21">
        <f t="shared" si="2"/>
        <v>5</v>
      </c>
      <c r="D173" s="43" t="s">
        <v>1846</v>
      </c>
      <c r="E173" s="9" t="s">
        <v>2168</v>
      </c>
      <c r="F173" s="35">
        <f>vlookup(E173,Products!$A:$F,3)</f>
        <v>18.12656227</v>
      </c>
      <c r="G173" s="35">
        <f>vlookup(E173,Products!$A:$F,if(L173,4,5))</f>
        <v>19.99</v>
      </c>
      <c r="H173" s="26">
        <f t="shared" si="3"/>
        <v>45153</v>
      </c>
      <c r="I173" s="44">
        <f t="shared" si="4"/>
        <v>15</v>
      </c>
      <c r="J173" s="44">
        <f t="shared" si="5"/>
        <v>8</v>
      </c>
      <c r="K173" s="45">
        <f t="shared" si="6"/>
        <v>2023</v>
      </c>
      <c r="L173" s="25" t="b">
        <f t="shared" si="7"/>
        <v>0</v>
      </c>
      <c r="M173" s="25" t="b">
        <f>AND(or(row(A173)=2,A173&gt;=A172), not(isna(VLOOKUP(D173,PersonAccounts!A:A,1,false))))</f>
        <v>1</v>
      </c>
      <c r="N173" s="37"/>
    </row>
    <row r="174">
      <c r="A174" s="42">
        <v>221574.0</v>
      </c>
      <c r="B174" s="8" t="str">
        <f t="shared" si="1"/>
        <v>8/15/23</v>
      </c>
      <c r="C174" s="21">
        <f t="shared" si="2"/>
        <v>3</v>
      </c>
      <c r="D174" s="43" t="s">
        <v>1846</v>
      </c>
      <c r="E174" s="9" t="s">
        <v>2170</v>
      </c>
      <c r="F174" s="35">
        <f>vlookup(E174,Products!$A:$F,3)</f>
        <v>87.67711041</v>
      </c>
      <c r="G174" s="35">
        <f>vlookup(E174,Products!$A:$F,if(L174,4,5))</f>
        <v>99.99</v>
      </c>
      <c r="H174" s="26">
        <f t="shared" si="3"/>
        <v>45153</v>
      </c>
      <c r="I174" s="44">
        <f t="shared" si="4"/>
        <v>15</v>
      </c>
      <c r="J174" s="44">
        <f t="shared" si="5"/>
        <v>8</v>
      </c>
      <c r="K174" s="45">
        <f t="shared" si="6"/>
        <v>2023</v>
      </c>
      <c r="L174" s="25" t="b">
        <f t="shared" si="7"/>
        <v>0</v>
      </c>
      <c r="M174" s="25" t="b">
        <f>AND(or(row(A174)=2,A174&gt;=A173), not(isna(VLOOKUP(D174,PersonAccounts!A:A,1,false))))</f>
        <v>1</v>
      </c>
      <c r="N174" s="37"/>
    </row>
    <row r="175">
      <c r="A175" s="42">
        <v>224923.0</v>
      </c>
      <c r="B175" s="8" t="str">
        <f t="shared" si="1"/>
        <v>12/18/23</v>
      </c>
      <c r="C175" s="21">
        <f t="shared" si="2"/>
        <v>6</v>
      </c>
      <c r="D175" s="43" t="s">
        <v>1846</v>
      </c>
      <c r="E175" s="9" t="s">
        <v>2172</v>
      </c>
      <c r="F175" s="35">
        <f>vlookup(E175,Products!$A:$F,3)</f>
        <v>21.42395313</v>
      </c>
      <c r="G175" s="35">
        <f>vlookup(E175,Products!$A:$F,if(L175,4,5))</f>
        <v>24.99</v>
      </c>
      <c r="H175" s="26">
        <f t="shared" si="3"/>
        <v>45278</v>
      </c>
      <c r="I175" s="44">
        <f t="shared" si="4"/>
        <v>18</v>
      </c>
      <c r="J175" s="44">
        <f t="shared" si="5"/>
        <v>12</v>
      </c>
      <c r="K175" s="45">
        <f t="shared" si="6"/>
        <v>2023</v>
      </c>
      <c r="L175" s="25" t="b">
        <f t="shared" si="7"/>
        <v>0</v>
      </c>
      <c r="M175" s="25" t="b">
        <f>AND(or(row(A175)=2,A175&gt;=A174), not(isna(VLOOKUP(D175,PersonAccounts!A:A,1,false))))</f>
        <v>1</v>
      </c>
      <c r="N175" s="37"/>
    </row>
    <row r="176">
      <c r="A176" s="42">
        <v>225110.0</v>
      </c>
      <c r="B176" s="8" t="str">
        <f t="shared" si="1"/>
        <v>9/21/23</v>
      </c>
      <c r="C176" s="21">
        <f t="shared" si="2"/>
        <v>8</v>
      </c>
      <c r="D176" s="43" t="s">
        <v>1846</v>
      </c>
      <c r="E176" s="9" t="s">
        <v>2174</v>
      </c>
      <c r="F176" s="35">
        <f>vlookup(E176,Products!$A:$F,3)</f>
        <v>226.2474626</v>
      </c>
      <c r="G176" s="35">
        <f>vlookup(E176,Products!$A:$F,if(L176,4,5))</f>
        <v>249.99</v>
      </c>
      <c r="H176" s="26">
        <f t="shared" si="3"/>
        <v>45190</v>
      </c>
      <c r="I176" s="44">
        <f t="shared" si="4"/>
        <v>21</v>
      </c>
      <c r="J176" s="44">
        <f t="shared" si="5"/>
        <v>9</v>
      </c>
      <c r="K176" s="45">
        <f t="shared" si="6"/>
        <v>2023</v>
      </c>
      <c r="L176" s="25" t="b">
        <f t="shared" si="7"/>
        <v>0</v>
      </c>
      <c r="M176" s="25" t="b">
        <f>AND(or(row(A176)=2,A176&gt;=A175), not(isna(VLOOKUP(D176,PersonAccounts!A:A,1,false))))</f>
        <v>1</v>
      </c>
      <c r="N176" s="37"/>
    </row>
    <row r="177">
      <c r="A177" s="42">
        <v>225110.0</v>
      </c>
      <c r="B177" s="8" t="str">
        <f t="shared" si="1"/>
        <v>9/21/23</v>
      </c>
      <c r="C177" s="21">
        <f t="shared" si="2"/>
        <v>1</v>
      </c>
      <c r="D177" s="43" t="s">
        <v>1846</v>
      </c>
      <c r="E177" s="9" t="s">
        <v>2176</v>
      </c>
      <c r="F177" s="35">
        <f>vlookup(E177,Products!$A:$F,3)</f>
        <v>68.65495137</v>
      </c>
      <c r="G177" s="35">
        <f>vlookup(E177,Products!$A:$F,if(L177,4,5))</f>
        <v>79.99</v>
      </c>
      <c r="H177" s="26">
        <f t="shared" si="3"/>
        <v>45190</v>
      </c>
      <c r="I177" s="44">
        <f t="shared" si="4"/>
        <v>21</v>
      </c>
      <c r="J177" s="44">
        <f t="shared" si="5"/>
        <v>9</v>
      </c>
      <c r="K177" s="45">
        <f t="shared" si="6"/>
        <v>2023</v>
      </c>
      <c r="L177" s="25" t="b">
        <f t="shared" si="7"/>
        <v>0</v>
      </c>
      <c r="M177" s="25" t="b">
        <f>AND(or(row(A177)=2,A177&gt;=A176), not(isna(VLOOKUP(D177,PersonAccounts!A:A,1,false))))</f>
        <v>1</v>
      </c>
      <c r="N177" s="37"/>
    </row>
    <row r="178">
      <c r="A178" s="42">
        <v>225110.0</v>
      </c>
      <c r="B178" s="8" t="str">
        <f t="shared" si="1"/>
        <v>9/21/23</v>
      </c>
      <c r="C178" s="21">
        <f t="shared" si="2"/>
        <v>7</v>
      </c>
      <c r="D178" s="43" t="s">
        <v>1846</v>
      </c>
      <c r="E178" s="9" t="s">
        <v>2178</v>
      </c>
      <c r="F178" s="35">
        <f>vlookup(E178,Products!$A:$F,3)</f>
        <v>7.744998896</v>
      </c>
      <c r="G178" s="35">
        <f>vlookup(E178,Products!$A:$F,if(L178,4,5))</f>
        <v>9.351772175</v>
      </c>
      <c r="H178" s="26">
        <f t="shared" si="3"/>
        <v>45190</v>
      </c>
      <c r="I178" s="44">
        <f t="shared" si="4"/>
        <v>21</v>
      </c>
      <c r="J178" s="44">
        <f t="shared" si="5"/>
        <v>9</v>
      </c>
      <c r="K178" s="45">
        <f t="shared" si="6"/>
        <v>2023</v>
      </c>
      <c r="L178" s="25" t="b">
        <f t="shared" si="7"/>
        <v>1</v>
      </c>
      <c r="M178" s="25" t="b">
        <f>AND(or(row(A178)=2,A178&gt;=A177), not(isna(VLOOKUP(D178,PersonAccounts!A:A,1,false))))</f>
        <v>1</v>
      </c>
      <c r="N178" s="37"/>
    </row>
    <row r="179">
      <c r="A179" s="42">
        <v>228882.0</v>
      </c>
      <c r="B179" s="8" t="str">
        <f t="shared" si="1"/>
        <v>12/30/23</v>
      </c>
      <c r="C179" s="21">
        <f t="shared" si="2"/>
        <v>8</v>
      </c>
      <c r="D179" s="43" t="s">
        <v>718</v>
      </c>
      <c r="E179" s="9" t="s">
        <v>2180</v>
      </c>
      <c r="F179" s="35">
        <f>vlookup(E179,Products!$A:$F,3)</f>
        <v>28.24543383</v>
      </c>
      <c r="G179" s="35">
        <f>vlookup(E179,Products!$A:$F,if(L179,4,5))</f>
        <v>29.99</v>
      </c>
      <c r="H179" s="26">
        <f t="shared" si="3"/>
        <v>45290</v>
      </c>
      <c r="I179" s="44">
        <f t="shared" si="4"/>
        <v>30</v>
      </c>
      <c r="J179" s="44">
        <f t="shared" si="5"/>
        <v>12</v>
      </c>
      <c r="K179" s="45">
        <f t="shared" si="6"/>
        <v>2023</v>
      </c>
      <c r="L179" s="25" t="b">
        <f t="shared" si="7"/>
        <v>0</v>
      </c>
      <c r="M179" s="25" t="b">
        <f>AND(or(row(A179)=2,A179&gt;=A178), not(isna(VLOOKUP(D179,PersonAccounts!A:A,1,false))))</f>
        <v>1</v>
      </c>
      <c r="N179" s="37"/>
    </row>
    <row r="180">
      <c r="A180" s="42">
        <v>228882.0</v>
      </c>
      <c r="B180" s="8" t="str">
        <f t="shared" si="1"/>
        <v>12/30/23</v>
      </c>
      <c r="C180" s="21">
        <f t="shared" si="2"/>
        <v>5</v>
      </c>
      <c r="D180" s="43" t="s">
        <v>718</v>
      </c>
      <c r="E180" s="9" t="s">
        <v>2182</v>
      </c>
      <c r="F180" s="35">
        <f>vlookup(E180,Products!$A:$F,3)</f>
        <v>9.14168919</v>
      </c>
      <c r="G180" s="35">
        <f>vlookup(E180,Products!$A:$F,if(L180,4,5))</f>
        <v>9.99</v>
      </c>
      <c r="H180" s="26">
        <f t="shared" si="3"/>
        <v>45290</v>
      </c>
      <c r="I180" s="44">
        <f t="shared" si="4"/>
        <v>30</v>
      </c>
      <c r="J180" s="44">
        <f t="shared" si="5"/>
        <v>12</v>
      </c>
      <c r="K180" s="45">
        <f t="shared" si="6"/>
        <v>2023</v>
      </c>
      <c r="L180" s="25" t="b">
        <f t="shared" si="7"/>
        <v>0</v>
      </c>
      <c r="M180" s="25" t="b">
        <f>AND(or(row(A180)=2,A180&gt;=A179), not(isna(VLOOKUP(D180,PersonAccounts!A:A,1,false))))</f>
        <v>1</v>
      </c>
      <c r="N180" s="37"/>
    </row>
    <row r="181">
      <c r="A181" s="42">
        <v>229128.0</v>
      </c>
      <c r="B181" s="8" t="str">
        <f t="shared" si="1"/>
        <v>10/31/23</v>
      </c>
      <c r="C181" s="21">
        <f t="shared" si="2"/>
        <v>6</v>
      </c>
      <c r="D181" s="43" t="s">
        <v>1172</v>
      </c>
      <c r="E181" s="9" t="s">
        <v>2184</v>
      </c>
      <c r="F181" s="35">
        <f>vlookup(E181,Products!$A:$F,3)</f>
        <v>80.73695409</v>
      </c>
      <c r="G181" s="35">
        <f>vlookup(E181,Products!$A:$F,if(L181,4,5))</f>
        <v>99.99</v>
      </c>
      <c r="H181" s="26">
        <f t="shared" si="3"/>
        <v>45230</v>
      </c>
      <c r="I181" s="44">
        <f t="shared" si="4"/>
        <v>31</v>
      </c>
      <c r="J181" s="44">
        <f t="shared" si="5"/>
        <v>10</v>
      </c>
      <c r="K181" s="45">
        <f t="shared" si="6"/>
        <v>2023</v>
      </c>
      <c r="L181" s="25" t="b">
        <f t="shared" si="7"/>
        <v>0</v>
      </c>
      <c r="M181" s="25" t="b">
        <f>AND(or(row(A181)=2,A181&gt;=A180), not(isna(VLOOKUP(D181,PersonAccounts!A:A,1,false))))</f>
        <v>1</v>
      </c>
      <c r="N181" s="37"/>
    </row>
    <row r="182">
      <c r="A182" s="42">
        <v>229377.0</v>
      </c>
      <c r="B182" s="8" t="str">
        <f t="shared" si="1"/>
        <v>1/8/24</v>
      </c>
      <c r="C182" s="21">
        <f t="shared" si="2"/>
        <v>7</v>
      </c>
      <c r="D182" s="43" t="s">
        <v>180</v>
      </c>
      <c r="E182" s="9" t="s">
        <v>2143</v>
      </c>
      <c r="F182" s="35">
        <f>vlookup(E182,Products!$A:$F,3)</f>
        <v>165.4949045</v>
      </c>
      <c r="G182" s="35">
        <f>vlookup(E182,Products!$A:$F,if(L182,4,5))</f>
        <v>189.4995798</v>
      </c>
      <c r="H182" s="26">
        <f t="shared" si="3"/>
        <v>45299</v>
      </c>
      <c r="I182" s="44">
        <f t="shared" si="4"/>
        <v>8</v>
      </c>
      <c r="J182" s="44">
        <f t="shared" si="5"/>
        <v>1</v>
      </c>
      <c r="K182" s="45">
        <f t="shared" si="6"/>
        <v>2024</v>
      </c>
      <c r="L182" s="25" t="b">
        <f t="shared" si="7"/>
        <v>1</v>
      </c>
      <c r="M182" s="25" t="b">
        <f>AND(or(row(A182)=2,A182&gt;=A181), not(isna(VLOOKUP(D182,PersonAccounts!A:A,1,false))))</f>
        <v>1</v>
      </c>
      <c r="N182" s="37"/>
    </row>
    <row r="183">
      <c r="A183" s="42">
        <v>230305.0</v>
      </c>
      <c r="B183" s="8" t="str">
        <f t="shared" si="1"/>
        <v>10/20/23</v>
      </c>
      <c r="C183" s="21">
        <f t="shared" si="2"/>
        <v>2</v>
      </c>
      <c r="D183" s="43" t="s">
        <v>1880</v>
      </c>
      <c r="E183" s="9" t="s">
        <v>2146</v>
      </c>
      <c r="F183" s="35">
        <f>vlookup(E183,Products!$A:$F,3)</f>
        <v>829.8679445</v>
      </c>
      <c r="G183" s="35">
        <f>vlookup(E183,Products!$A:$F,if(L183,4,5))</f>
        <v>956.4309401</v>
      </c>
      <c r="H183" s="26">
        <f t="shared" si="3"/>
        <v>45219</v>
      </c>
      <c r="I183" s="44">
        <f t="shared" si="4"/>
        <v>20</v>
      </c>
      <c r="J183" s="44">
        <f t="shared" si="5"/>
        <v>10</v>
      </c>
      <c r="K183" s="45">
        <f t="shared" si="6"/>
        <v>2023</v>
      </c>
      <c r="L183" s="25" t="b">
        <f t="shared" si="7"/>
        <v>1</v>
      </c>
      <c r="M183" s="25" t="b">
        <f>AND(or(row(A183)=2,A183&gt;=A182), not(isna(VLOOKUP(D183,PersonAccounts!A:A,1,false))))</f>
        <v>1</v>
      </c>
      <c r="N183" s="37"/>
    </row>
    <row r="184">
      <c r="A184" s="42">
        <v>232292.0</v>
      </c>
      <c r="B184" s="8" t="str">
        <f t="shared" si="1"/>
        <v>12/24/23</v>
      </c>
      <c r="C184" s="21">
        <f t="shared" si="2"/>
        <v>4</v>
      </c>
      <c r="D184" s="43" t="s">
        <v>222</v>
      </c>
      <c r="E184" s="9" t="s">
        <v>2148</v>
      </c>
      <c r="F184" s="35">
        <f>vlookup(E184,Products!$A:$F,3)</f>
        <v>98.23971477</v>
      </c>
      <c r="G184" s="35">
        <f>vlookup(E184,Products!$A:$F,if(L184,4,5))</f>
        <v>99.99</v>
      </c>
      <c r="H184" s="26">
        <f t="shared" si="3"/>
        <v>45284</v>
      </c>
      <c r="I184" s="44">
        <f t="shared" si="4"/>
        <v>24</v>
      </c>
      <c r="J184" s="44">
        <f t="shared" si="5"/>
        <v>12</v>
      </c>
      <c r="K184" s="45">
        <f t="shared" si="6"/>
        <v>2023</v>
      </c>
      <c r="L184" s="25" t="b">
        <f t="shared" si="7"/>
        <v>0</v>
      </c>
      <c r="M184" s="25" t="b">
        <f>AND(or(row(A184)=2,A184&gt;=A183), not(isna(VLOOKUP(D184,PersonAccounts!A:A,1,false))))</f>
        <v>1</v>
      </c>
      <c r="N184" s="37"/>
    </row>
    <row r="185">
      <c r="A185" s="42">
        <v>232965.0</v>
      </c>
      <c r="B185" s="8" t="str">
        <f t="shared" si="1"/>
        <v>12/7/23</v>
      </c>
      <c r="C185" s="21">
        <f t="shared" si="2"/>
        <v>7</v>
      </c>
      <c r="D185" s="43" t="s">
        <v>960</v>
      </c>
      <c r="E185" s="9" t="s">
        <v>2150</v>
      </c>
      <c r="F185" s="35">
        <f>vlookup(E185,Products!$A:$F,3)</f>
        <v>11.61261726</v>
      </c>
      <c r="G185" s="35">
        <f>vlookup(E185,Products!$A:$F,if(L185,4,5))</f>
        <v>14.99</v>
      </c>
      <c r="H185" s="26">
        <f t="shared" si="3"/>
        <v>45267</v>
      </c>
      <c r="I185" s="44">
        <f t="shared" si="4"/>
        <v>7</v>
      </c>
      <c r="J185" s="44">
        <f t="shared" si="5"/>
        <v>12</v>
      </c>
      <c r="K185" s="45">
        <f t="shared" si="6"/>
        <v>2023</v>
      </c>
      <c r="L185" s="25" t="b">
        <f t="shared" si="7"/>
        <v>0</v>
      </c>
      <c r="M185" s="25" t="b">
        <f>AND(or(row(A185)=2,A185&gt;=A184), not(isna(VLOOKUP(D185,PersonAccounts!A:A,1,false))))</f>
        <v>1</v>
      </c>
      <c r="N185" s="37"/>
    </row>
    <row r="186">
      <c r="A186" s="42">
        <v>236858.0</v>
      </c>
      <c r="B186" s="8" t="str">
        <f t="shared" si="1"/>
        <v>11/11/23</v>
      </c>
      <c r="C186" s="21">
        <f t="shared" si="2"/>
        <v>3</v>
      </c>
      <c r="D186" s="43" t="s">
        <v>1807</v>
      </c>
      <c r="E186" s="9" t="s">
        <v>2152</v>
      </c>
      <c r="F186" s="35">
        <f>vlookup(E186,Products!$A:$F,3)</f>
        <v>1974.862026</v>
      </c>
      <c r="G186" s="35">
        <f>vlookup(E186,Products!$A:$F,if(L186,4,5))</f>
        <v>1999.99</v>
      </c>
      <c r="H186" s="26">
        <f t="shared" si="3"/>
        <v>45241</v>
      </c>
      <c r="I186" s="44">
        <f t="shared" si="4"/>
        <v>11</v>
      </c>
      <c r="J186" s="44">
        <f t="shared" si="5"/>
        <v>11</v>
      </c>
      <c r="K186" s="45">
        <f t="shared" si="6"/>
        <v>2023</v>
      </c>
      <c r="L186" s="25" t="b">
        <f t="shared" si="7"/>
        <v>0</v>
      </c>
      <c r="M186" s="25" t="b">
        <f>AND(or(row(A186)=2,A186&gt;=A185), not(isna(VLOOKUP(D186,PersonAccounts!A:A,1,false))))</f>
        <v>1</v>
      </c>
      <c r="N186" s="37"/>
    </row>
    <row r="187">
      <c r="A187" s="42">
        <v>239164.0</v>
      </c>
      <c r="B187" s="8" t="str">
        <f t="shared" si="1"/>
        <v>8/19/23</v>
      </c>
      <c r="C187" s="21">
        <f t="shared" si="2"/>
        <v>7</v>
      </c>
      <c r="D187" s="43" t="s">
        <v>1714</v>
      </c>
      <c r="E187" s="9" t="s">
        <v>2155</v>
      </c>
      <c r="F187" s="35">
        <f>vlookup(E187,Products!$A:$F,3)</f>
        <v>231.8381653</v>
      </c>
      <c r="G187" s="35">
        <f>vlookup(E187,Products!$A:$F,if(L187,4,5))</f>
        <v>249.99</v>
      </c>
      <c r="H187" s="26">
        <f t="shared" si="3"/>
        <v>45157</v>
      </c>
      <c r="I187" s="44">
        <f t="shared" si="4"/>
        <v>19</v>
      </c>
      <c r="J187" s="44">
        <f t="shared" si="5"/>
        <v>8</v>
      </c>
      <c r="K187" s="45">
        <f t="shared" si="6"/>
        <v>2023</v>
      </c>
      <c r="L187" s="25" t="b">
        <f t="shared" si="7"/>
        <v>0</v>
      </c>
      <c r="M187" s="25" t="b">
        <f>AND(or(row(A187)=2,A187&gt;=A186), not(isna(VLOOKUP(D187,PersonAccounts!A:A,1,false))))</f>
        <v>1</v>
      </c>
      <c r="N187" s="37"/>
    </row>
    <row r="188">
      <c r="A188" s="42">
        <v>239164.0</v>
      </c>
      <c r="B188" s="8" t="str">
        <f t="shared" si="1"/>
        <v>8/19/23</v>
      </c>
      <c r="C188" s="21">
        <f t="shared" si="2"/>
        <v>3</v>
      </c>
      <c r="D188" s="43" t="s">
        <v>1714</v>
      </c>
      <c r="E188" s="9" t="s">
        <v>2157</v>
      </c>
      <c r="F188" s="35">
        <f>vlookup(E188,Products!$A:$F,3)</f>
        <v>247.5441043</v>
      </c>
      <c r="G188" s="35">
        <f>vlookup(E188,Products!$A:$F,if(L188,4,5))</f>
        <v>249.99</v>
      </c>
      <c r="H188" s="26">
        <f t="shared" si="3"/>
        <v>45157</v>
      </c>
      <c r="I188" s="44">
        <f t="shared" si="4"/>
        <v>19</v>
      </c>
      <c r="J188" s="44">
        <f t="shared" si="5"/>
        <v>8</v>
      </c>
      <c r="K188" s="45">
        <f t="shared" si="6"/>
        <v>2023</v>
      </c>
      <c r="L188" s="25" t="b">
        <f t="shared" si="7"/>
        <v>0</v>
      </c>
      <c r="M188" s="25" t="b">
        <f>AND(or(row(A188)=2,A188&gt;=A187), not(isna(VLOOKUP(D188,PersonAccounts!A:A,1,false))))</f>
        <v>1</v>
      </c>
      <c r="N188" s="37"/>
    </row>
    <row r="189">
      <c r="A189" s="42">
        <v>239323.0</v>
      </c>
      <c r="B189" s="8" t="str">
        <f t="shared" si="1"/>
        <v>10/23/23</v>
      </c>
      <c r="C189" s="21">
        <f t="shared" si="2"/>
        <v>8</v>
      </c>
      <c r="D189" s="43" t="s">
        <v>1322</v>
      </c>
      <c r="E189" s="9" t="s">
        <v>2159</v>
      </c>
      <c r="F189" s="35">
        <f>vlookup(E189,Products!$A:$F,3)</f>
        <v>75.37375979</v>
      </c>
      <c r="G189" s="35">
        <f>vlookup(E189,Products!$A:$F,if(L189,4,5))</f>
        <v>99.99</v>
      </c>
      <c r="H189" s="26">
        <f t="shared" si="3"/>
        <v>45222</v>
      </c>
      <c r="I189" s="44">
        <f t="shared" si="4"/>
        <v>23</v>
      </c>
      <c r="J189" s="44">
        <f t="shared" si="5"/>
        <v>10</v>
      </c>
      <c r="K189" s="45">
        <f t="shared" si="6"/>
        <v>2023</v>
      </c>
      <c r="L189" s="25" t="b">
        <f t="shared" si="7"/>
        <v>0</v>
      </c>
      <c r="M189" s="25" t="b">
        <f>AND(or(row(A189)=2,A189&gt;=A188), not(isna(VLOOKUP(D189,PersonAccounts!A:A,1,false))))</f>
        <v>1</v>
      </c>
      <c r="N189" s="37"/>
    </row>
    <row r="190">
      <c r="A190" s="42">
        <v>239323.0</v>
      </c>
      <c r="B190" s="8" t="str">
        <f t="shared" si="1"/>
        <v>10/23/23</v>
      </c>
      <c r="C190" s="21">
        <f t="shared" si="2"/>
        <v>9</v>
      </c>
      <c r="D190" s="43" t="s">
        <v>1322</v>
      </c>
      <c r="E190" s="9" t="s">
        <v>2161</v>
      </c>
      <c r="F190" s="35">
        <f>vlookup(E190,Products!$A:$F,3)</f>
        <v>16.59320765</v>
      </c>
      <c r="G190" s="35">
        <f>vlookup(E190,Products!$A:$F,if(L190,4,5))</f>
        <v>18.86190803</v>
      </c>
      <c r="H190" s="26">
        <f t="shared" si="3"/>
        <v>45222</v>
      </c>
      <c r="I190" s="44">
        <f t="shared" si="4"/>
        <v>23</v>
      </c>
      <c r="J190" s="44">
        <f t="shared" si="5"/>
        <v>10</v>
      </c>
      <c r="K190" s="45">
        <f t="shared" si="6"/>
        <v>2023</v>
      </c>
      <c r="L190" s="25" t="b">
        <f t="shared" si="7"/>
        <v>1</v>
      </c>
      <c r="M190" s="25" t="b">
        <f>AND(or(row(A190)=2,A190&gt;=A189), not(isna(VLOOKUP(D190,PersonAccounts!A:A,1,false))))</f>
        <v>1</v>
      </c>
      <c r="N190" s="37"/>
    </row>
    <row r="191">
      <c r="A191" s="42">
        <v>239323.0</v>
      </c>
      <c r="B191" s="8" t="str">
        <f t="shared" si="1"/>
        <v>10/23/23</v>
      </c>
      <c r="C191" s="21">
        <f t="shared" si="2"/>
        <v>6</v>
      </c>
      <c r="D191" s="43" t="s">
        <v>1322</v>
      </c>
      <c r="E191" s="9" t="s">
        <v>2164</v>
      </c>
      <c r="F191" s="35">
        <f>vlookup(E191,Products!$A:$F,3)</f>
        <v>19.67042713</v>
      </c>
      <c r="G191" s="35">
        <f>vlookup(E191,Products!$A:$F,if(L191,4,5))</f>
        <v>24.99</v>
      </c>
      <c r="H191" s="26">
        <f t="shared" si="3"/>
        <v>45222</v>
      </c>
      <c r="I191" s="44">
        <f t="shared" si="4"/>
        <v>23</v>
      </c>
      <c r="J191" s="44">
        <f t="shared" si="5"/>
        <v>10</v>
      </c>
      <c r="K191" s="45">
        <f t="shared" si="6"/>
        <v>2023</v>
      </c>
      <c r="L191" s="25" t="b">
        <f t="shared" si="7"/>
        <v>0</v>
      </c>
      <c r="M191" s="25" t="b">
        <f>AND(or(row(A191)=2,A191&gt;=A190), not(isna(VLOOKUP(D191,PersonAccounts!A:A,1,false))))</f>
        <v>1</v>
      </c>
      <c r="N191" s="37"/>
    </row>
    <row r="192">
      <c r="A192" s="42">
        <v>239323.0</v>
      </c>
      <c r="B192" s="8" t="str">
        <f t="shared" si="1"/>
        <v>10/23/23</v>
      </c>
      <c r="C192" s="21">
        <f t="shared" si="2"/>
        <v>7</v>
      </c>
      <c r="D192" s="43" t="s">
        <v>1322</v>
      </c>
      <c r="E192" s="9" t="s">
        <v>2166</v>
      </c>
      <c r="F192" s="35">
        <f>vlookup(E192,Products!$A:$F,3)</f>
        <v>251.897003</v>
      </c>
      <c r="G192" s="35">
        <f>vlookup(E192,Products!$A:$F,if(L192,4,5))</f>
        <v>284.8793707</v>
      </c>
      <c r="H192" s="26">
        <f t="shared" si="3"/>
        <v>45222</v>
      </c>
      <c r="I192" s="44">
        <f t="shared" si="4"/>
        <v>23</v>
      </c>
      <c r="J192" s="44">
        <f t="shared" si="5"/>
        <v>10</v>
      </c>
      <c r="K192" s="45">
        <f t="shared" si="6"/>
        <v>2023</v>
      </c>
      <c r="L192" s="25" t="b">
        <f t="shared" si="7"/>
        <v>1</v>
      </c>
      <c r="M192" s="25" t="b">
        <f>AND(or(row(A192)=2,A192&gt;=A191), not(isna(VLOOKUP(D192,PersonAccounts!A:A,1,false))))</f>
        <v>1</v>
      </c>
      <c r="N192" s="37"/>
    </row>
    <row r="193">
      <c r="A193" s="42">
        <v>239323.0</v>
      </c>
      <c r="B193" s="8" t="str">
        <f t="shared" si="1"/>
        <v>10/23/23</v>
      </c>
      <c r="C193" s="21">
        <f t="shared" si="2"/>
        <v>6</v>
      </c>
      <c r="D193" s="43" t="s">
        <v>1322</v>
      </c>
      <c r="E193" s="9" t="s">
        <v>2168</v>
      </c>
      <c r="F193" s="35">
        <f>vlookup(E193,Products!$A:$F,3)</f>
        <v>18.12656227</v>
      </c>
      <c r="G193" s="35">
        <f>vlookup(E193,Products!$A:$F,if(L193,4,5))</f>
        <v>19.99</v>
      </c>
      <c r="H193" s="26">
        <f t="shared" si="3"/>
        <v>45222</v>
      </c>
      <c r="I193" s="44">
        <f t="shared" si="4"/>
        <v>23</v>
      </c>
      <c r="J193" s="44">
        <f t="shared" si="5"/>
        <v>10</v>
      </c>
      <c r="K193" s="45">
        <f t="shared" si="6"/>
        <v>2023</v>
      </c>
      <c r="L193" s="25" t="b">
        <f t="shared" si="7"/>
        <v>0</v>
      </c>
      <c r="M193" s="25" t="b">
        <f>AND(or(row(A193)=2,A193&gt;=A192), not(isna(VLOOKUP(D193,PersonAccounts!A:A,1,false))))</f>
        <v>1</v>
      </c>
      <c r="N193" s="37"/>
    </row>
    <row r="194">
      <c r="A194" s="42">
        <v>239323.0</v>
      </c>
      <c r="B194" s="8" t="str">
        <f t="shared" si="1"/>
        <v>10/23/23</v>
      </c>
      <c r="C194" s="21">
        <f t="shared" si="2"/>
        <v>8</v>
      </c>
      <c r="D194" s="43" t="s">
        <v>1322</v>
      </c>
      <c r="E194" s="9" t="s">
        <v>2170</v>
      </c>
      <c r="F194" s="35">
        <f>vlookup(E194,Products!$A:$F,3)</f>
        <v>87.67711041</v>
      </c>
      <c r="G194" s="35">
        <f>vlookup(E194,Products!$A:$F,if(L194,4,5))</f>
        <v>99.99</v>
      </c>
      <c r="H194" s="26">
        <f t="shared" si="3"/>
        <v>45222</v>
      </c>
      <c r="I194" s="44">
        <f t="shared" si="4"/>
        <v>23</v>
      </c>
      <c r="J194" s="44">
        <f t="shared" si="5"/>
        <v>10</v>
      </c>
      <c r="K194" s="45">
        <f t="shared" si="6"/>
        <v>2023</v>
      </c>
      <c r="L194" s="25" t="b">
        <f t="shared" si="7"/>
        <v>0</v>
      </c>
      <c r="M194" s="25" t="b">
        <f>AND(or(row(A194)=2,A194&gt;=A193), not(isna(VLOOKUP(D194,PersonAccounts!A:A,1,false))))</f>
        <v>1</v>
      </c>
      <c r="N194" s="37"/>
    </row>
    <row r="195">
      <c r="A195" s="42">
        <v>243132.0</v>
      </c>
      <c r="B195" s="8" t="str">
        <f t="shared" si="1"/>
        <v>10/11/23</v>
      </c>
      <c r="C195" s="21">
        <f t="shared" si="2"/>
        <v>6</v>
      </c>
      <c r="D195" s="43" t="s">
        <v>1144</v>
      </c>
      <c r="E195" s="9" t="s">
        <v>2172</v>
      </c>
      <c r="F195" s="35">
        <f>vlookup(E195,Products!$A:$F,3)</f>
        <v>21.42395313</v>
      </c>
      <c r="G195" s="35">
        <f>vlookup(E195,Products!$A:$F,if(L195,4,5))</f>
        <v>22.51529626</v>
      </c>
      <c r="H195" s="26">
        <f t="shared" si="3"/>
        <v>45210</v>
      </c>
      <c r="I195" s="44">
        <f t="shared" si="4"/>
        <v>11</v>
      </c>
      <c r="J195" s="44">
        <f t="shared" si="5"/>
        <v>10</v>
      </c>
      <c r="K195" s="45">
        <f t="shared" si="6"/>
        <v>2023</v>
      </c>
      <c r="L195" s="25" t="b">
        <f t="shared" si="7"/>
        <v>1</v>
      </c>
      <c r="M195" s="25" t="b">
        <f>AND(or(row(A195)=2,A195&gt;=A194), not(isna(VLOOKUP(D195,PersonAccounts!A:A,1,false))))</f>
        <v>1</v>
      </c>
      <c r="N195" s="37"/>
    </row>
    <row r="196">
      <c r="A196" s="42">
        <v>243132.0</v>
      </c>
      <c r="B196" s="8" t="str">
        <f t="shared" si="1"/>
        <v>10/11/23</v>
      </c>
      <c r="C196" s="21">
        <f t="shared" si="2"/>
        <v>4</v>
      </c>
      <c r="D196" s="43" t="s">
        <v>1144</v>
      </c>
      <c r="E196" s="9" t="s">
        <v>2174</v>
      </c>
      <c r="F196" s="35">
        <f>vlookup(E196,Products!$A:$F,3)</f>
        <v>226.2474626</v>
      </c>
      <c r="G196" s="35">
        <f>vlookup(E196,Products!$A:$F,if(L196,4,5))</f>
        <v>240.7306775</v>
      </c>
      <c r="H196" s="26">
        <f t="shared" si="3"/>
        <v>45210</v>
      </c>
      <c r="I196" s="44">
        <f t="shared" si="4"/>
        <v>11</v>
      </c>
      <c r="J196" s="44">
        <f t="shared" si="5"/>
        <v>10</v>
      </c>
      <c r="K196" s="45">
        <f t="shared" si="6"/>
        <v>2023</v>
      </c>
      <c r="L196" s="25" t="b">
        <f t="shared" si="7"/>
        <v>1</v>
      </c>
      <c r="M196" s="25" t="b">
        <f>AND(or(row(A196)=2,A196&gt;=A195), not(isna(VLOOKUP(D196,PersonAccounts!A:A,1,false))))</f>
        <v>1</v>
      </c>
      <c r="N196" s="37"/>
    </row>
    <row r="197">
      <c r="A197" s="42">
        <v>247378.0</v>
      </c>
      <c r="B197" s="8" t="str">
        <f t="shared" si="1"/>
        <v>12/25/23</v>
      </c>
      <c r="C197" s="21">
        <f t="shared" si="2"/>
        <v>2</v>
      </c>
      <c r="D197" s="43" t="s">
        <v>127</v>
      </c>
      <c r="E197" s="9" t="s">
        <v>2176</v>
      </c>
      <c r="F197" s="35">
        <f>vlookup(E197,Products!$A:$F,3)</f>
        <v>68.65495137</v>
      </c>
      <c r="G197" s="35">
        <f>vlookup(E197,Products!$A:$F,if(L197,4,5))</f>
        <v>79.99</v>
      </c>
      <c r="H197" s="26">
        <f t="shared" si="3"/>
        <v>45285</v>
      </c>
      <c r="I197" s="44">
        <f t="shared" si="4"/>
        <v>25</v>
      </c>
      <c r="J197" s="44">
        <f t="shared" si="5"/>
        <v>12</v>
      </c>
      <c r="K197" s="45">
        <f t="shared" si="6"/>
        <v>2023</v>
      </c>
      <c r="L197" s="25" t="b">
        <f t="shared" si="7"/>
        <v>0</v>
      </c>
      <c r="M197" s="25" t="b">
        <f>AND(or(row(A197)=2,A197&gt;=A196), not(isna(VLOOKUP(D197,PersonAccounts!A:A,1,false))))</f>
        <v>1</v>
      </c>
      <c r="N197" s="37"/>
    </row>
    <row r="198">
      <c r="A198" s="42">
        <v>248301.0</v>
      </c>
      <c r="B198" s="8" t="str">
        <f t="shared" si="1"/>
        <v>9/7/23</v>
      </c>
      <c r="C198" s="21">
        <f t="shared" si="2"/>
        <v>4</v>
      </c>
      <c r="D198" s="43" t="s">
        <v>1345</v>
      </c>
      <c r="E198" s="9" t="s">
        <v>2178</v>
      </c>
      <c r="F198" s="35">
        <f>vlookup(E198,Products!$A:$F,3)</f>
        <v>7.744998896</v>
      </c>
      <c r="G198" s="35">
        <f>vlookup(E198,Products!$A:$F,if(L198,4,5))</f>
        <v>9.99</v>
      </c>
      <c r="H198" s="26">
        <f t="shared" si="3"/>
        <v>45176</v>
      </c>
      <c r="I198" s="44">
        <f t="shared" si="4"/>
        <v>7</v>
      </c>
      <c r="J198" s="44">
        <f t="shared" si="5"/>
        <v>9</v>
      </c>
      <c r="K198" s="45">
        <f t="shared" si="6"/>
        <v>2023</v>
      </c>
      <c r="L198" s="25" t="b">
        <f t="shared" si="7"/>
        <v>0</v>
      </c>
      <c r="M198" s="25" t="b">
        <f>AND(or(row(A198)=2,A198&gt;=A197), not(isna(VLOOKUP(D198,PersonAccounts!A:A,1,false))))</f>
        <v>1</v>
      </c>
      <c r="N198" s="37"/>
    </row>
    <row r="199">
      <c r="A199" s="42">
        <v>248493.0</v>
      </c>
      <c r="B199" s="8" t="str">
        <f t="shared" si="1"/>
        <v>1/15/24</v>
      </c>
      <c r="C199" s="21">
        <f t="shared" si="2"/>
        <v>3</v>
      </c>
      <c r="D199" s="43" t="s">
        <v>1111</v>
      </c>
      <c r="E199" s="9" t="s">
        <v>2180</v>
      </c>
      <c r="F199" s="35">
        <f>vlookup(E199,Products!$A:$F,3)</f>
        <v>28.24543383</v>
      </c>
      <c r="G199" s="35">
        <f>vlookup(E199,Products!$A:$F,if(L199,4,5))</f>
        <v>29.09116645</v>
      </c>
      <c r="H199" s="26">
        <f t="shared" si="3"/>
        <v>45306</v>
      </c>
      <c r="I199" s="44">
        <f t="shared" si="4"/>
        <v>15</v>
      </c>
      <c r="J199" s="44">
        <f t="shared" si="5"/>
        <v>1</v>
      </c>
      <c r="K199" s="45">
        <f t="shared" si="6"/>
        <v>2024</v>
      </c>
      <c r="L199" s="25" t="b">
        <f t="shared" si="7"/>
        <v>1</v>
      </c>
      <c r="M199" s="25" t="b">
        <f>AND(or(row(A199)=2,A199&gt;=A198), not(isna(VLOOKUP(D199,PersonAccounts!A:A,1,false))))</f>
        <v>1</v>
      </c>
      <c r="N199" s="37"/>
    </row>
    <row r="200">
      <c r="A200" s="42">
        <v>248493.0</v>
      </c>
      <c r="B200" s="8" t="str">
        <f t="shared" si="1"/>
        <v>1/15/24</v>
      </c>
      <c r="C200" s="21">
        <f t="shared" si="2"/>
        <v>1</v>
      </c>
      <c r="D200" s="43" t="s">
        <v>1111</v>
      </c>
      <c r="E200" s="9" t="s">
        <v>2182</v>
      </c>
      <c r="F200" s="35">
        <f>vlookup(E200,Products!$A:$F,3)</f>
        <v>9.14168919</v>
      </c>
      <c r="G200" s="35">
        <f>vlookup(E200,Products!$A:$F,if(L200,4,5))</f>
        <v>9.99</v>
      </c>
      <c r="H200" s="26">
        <f t="shared" si="3"/>
        <v>45306</v>
      </c>
      <c r="I200" s="44">
        <f t="shared" si="4"/>
        <v>15</v>
      </c>
      <c r="J200" s="44">
        <f t="shared" si="5"/>
        <v>1</v>
      </c>
      <c r="K200" s="45">
        <f t="shared" si="6"/>
        <v>2024</v>
      </c>
      <c r="L200" s="25" t="b">
        <f t="shared" si="7"/>
        <v>0</v>
      </c>
      <c r="M200" s="25" t="b">
        <f>AND(or(row(A200)=2,A200&gt;=A199), not(isna(VLOOKUP(D200,PersonAccounts!A:A,1,false))))</f>
        <v>1</v>
      </c>
      <c r="N200" s="37"/>
    </row>
    <row r="201">
      <c r="A201" s="42">
        <v>248493.0</v>
      </c>
      <c r="B201" s="8" t="str">
        <f t="shared" si="1"/>
        <v>1/15/24</v>
      </c>
      <c r="C201" s="21">
        <f t="shared" si="2"/>
        <v>9</v>
      </c>
      <c r="D201" s="43" t="s">
        <v>1111</v>
      </c>
      <c r="E201" s="9" t="s">
        <v>2184</v>
      </c>
      <c r="F201" s="35">
        <f>vlookup(E201,Products!$A:$F,3)</f>
        <v>80.73695409</v>
      </c>
      <c r="G201" s="35">
        <f>vlookup(E201,Products!$A:$F,if(L201,4,5))</f>
        <v>99.99</v>
      </c>
      <c r="H201" s="26">
        <f t="shared" si="3"/>
        <v>45306</v>
      </c>
      <c r="I201" s="44">
        <f t="shared" si="4"/>
        <v>15</v>
      </c>
      <c r="J201" s="44">
        <f t="shared" si="5"/>
        <v>1</v>
      </c>
      <c r="K201" s="45">
        <f t="shared" si="6"/>
        <v>2024</v>
      </c>
      <c r="L201" s="25" t="b">
        <f t="shared" si="7"/>
        <v>0</v>
      </c>
      <c r="M201" s="25" t="b">
        <f>AND(or(row(A201)=2,A201&gt;=A200), not(isna(VLOOKUP(D201,PersonAccounts!A:A,1,false))))</f>
        <v>1</v>
      </c>
      <c r="N201" s="37"/>
    </row>
    <row r="202">
      <c r="A202" s="42">
        <v>248493.0</v>
      </c>
      <c r="B202" s="8" t="str">
        <f t="shared" si="1"/>
        <v>1/15/24</v>
      </c>
      <c r="C202" s="21">
        <f t="shared" si="2"/>
        <v>9</v>
      </c>
      <c r="D202" s="43" t="s">
        <v>1111</v>
      </c>
      <c r="E202" s="9" t="s">
        <v>2143</v>
      </c>
      <c r="F202" s="35">
        <f>vlookup(E202,Products!$A:$F,3)</f>
        <v>165.4949045</v>
      </c>
      <c r="G202" s="35">
        <f>vlookup(E202,Products!$A:$F,if(L202,4,5))</f>
        <v>199.99</v>
      </c>
      <c r="H202" s="26">
        <f t="shared" si="3"/>
        <v>45306</v>
      </c>
      <c r="I202" s="44">
        <f t="shared" si="4"/>
        <v>15</v>
      </c>
      <c r="J202" s="44">
        <f t="shared" si="5"/>
        <v>1</v>
      </c>
      <c r="K202" s="45">
        <f t="shared" si="6"/>
        <v>2024</v>
      </c>
      <c r="L202" s="25" t="b">
        <f t="shared" si="7"/>
        <v>0</v>
      </c>
      <c r="M202" s="25" t="b">
        <f>AND(or(row(A202)=2,A202&gt;=A201), not(isna(VLOOKUP(D202,PersonAccounts!A:A,1,false))))</f>
        <v>1</v>
      </c>
      <c r="N202" s="37"/>
    </row>
    <row r="203">
      <c r="A203" s="42">
        <v>249014.0</v>
      </c>
      <c r="B203" s="8" t="str">
        <f t="shared" si="1"/>
        <v>10/7/23</v>
      </c>
      <c r="C203" s="21">
        <f t="shared" si="2"/>
        <v>9</v>
      </c>
      <c r="D203" s="43" t="s">
        <v>691</v>
      </c>
      <c r="E203" s="9" t="s">
        <v>2146</v>
      </c>
      <c r="F203" s="35">
        <f>vlookup(E203,Products!$A:$F,3)</f>
        <v>829.8679445</v>
      </c>
      <c r="G203" s="35">
        <f>vlookup(E203,Products!$A:$F,if(L203,4,5))</f>
        <v>999.99</v>
      </c>
      <c r="H203" s="26">
        <f t="shared" si="3"/>
        <v>45206</v>
      </c>
      <c r="I203" s="44">
        <f t="shared" si="4"/>
        <v>7</v>
      </c>
      <c r="J203" s="44">
        <f t="shared" si="5"/>
        <v>10</v>
      </c>
      <c r="K203" s="45">
        <f t="shared" si="6"/>
        <v>2023</v>
      </c>
      <c r="L203" s="25" t="b">
        <f t="shared" si="7"/>
        <v>0</v>
      </c>
      <c r="M203" s="25" t="b">
        <f>AND(or(row(A203)=2,A203&gt;=A202), not(isna(VLOOKUP(D203,PersonAccounts!A:A,1,false))))</f>
        <v>1</v>
      </c>
      <c r="N203" s="37"/>
    </row>
    <row r="204">
      <c r="A204" s="42">
        <v>253783.0</v>
      </c>
      <c r="B204" s="8" t="str">
        <f t="shared" si="1"/>
        <v>11/2/23</v>
      </c>
      <c r="C204" s="21">
        <f t="shared" si="2"/>
        <v>9</v>
      </c>
      <c r="D204" s="43" t="s">
        <v>974</v>
      </c>
      <c r="E204" s="9" t="s">
        <v>2148</v>
      </c>
      <c r="F204" s="35">
        <f>vlookup(E204,Products!$A:$F,3)</f>
        <v>98.23971477</v>
      </c>
      <c r="G204" s="35">
        <f>vlookup(E204,Products!$A:$F,if(L204,4,5))</f>
        <v>98.87264752</v>
      </c>
      <c r="H204" s="26">
        <f t="shared" si="3"/>
        <v>45232</v>
      </c>
      <c r="I204" s="44">
        <f t="shared" si="4"/>
        <v>2</v>
      </c>
      <c r="J204" s="44">
        <f t="shared" si="5"/>
        <v>11</v>
      </c>
      <c r="K204" s="45">
        <f t="shared" si="6"/>
        <v>2023</v>
      </c>
      <c r="L204" s="25" t="b">
        <f t="shared" si="7"/>
        <v>1</v>
      </c>
      <c r="M204" s="25" t="b">
        <f>AND(or(row(A204)=2,A204&gt;=A203), not(isna(VLOOKUP(D204,PersonAccounts!A:A,1,false))))</f>
        <v>1</v>
      </c>
      <c r="N204" s="37"/>
    </row>
    <row r="205">
      <c r="A205" s="42">
        <v>259624.0</v>
      </c>
      <c r="B205" s="8" t="str">
        <f t="shared" si="1"/>
        <v>1/13/24</v>
      </c>
      <c r="C205" s="21">
        <f t="shared" si="2"/>
        <v>4</v>
      </c>
      <c r="D205" s="43" t="s">
        <v>1129</v>
      </c>
      <c r="E205" s="9" t="s">
        <v>2150</v>
      </c>
      <c r="F205" s="35">
        <f>vlookup(E205,Products!$A:$F,3)</f>
        <v>11.61261726</v>
      </c>
      <c r="G205" s="35">
        <f>vlookup(E205,Products!$A:$F,if(L205,4,5))</f>
        <v>12.49569003</v>
      </c>
      <c r="H205" s="26">
        <f t="shared" si="3"/>
        <v>45304</v>
      </c>
      <c r="I205" s="44">
        <f t="shared" si="4"/>
        <v>13</v>
      </c>
      <c r="J205" s="44">
        <f t="shared" si="5"/>
        <v>1</v>
      </c>
      <c r="K205" s="45">
        <f t="shared" si="6"/>
        <v>2024</v>
      </c>
      <c r="L205" s="25" t="b">
        <f t="shared" si="7"/>
        <v>1</v>
      </c>
      <c r="M205" s="25" t="b">
        <f>AND(or(row(A205)=2,A205&gt;=A204), not(isna(VLOOKUP(D205,PersonAccounts!A:A,1,false))))</f>
        <v>1</v>
      </c>
      <c r="N205" s="37"/>
    </row>
    <row r="206">
      <c r="A206" s="42">
        <v>260367.0</v>
      </c>
      <c r="B206" s="8" t="str">
        <f t="shared" si="1"/>
        <v>11/13/23</v>
      </c>
      <c r="C206" s="21">
        <f t="shared" si="2"/>
        <v>9</v>
      </c>
      <c r="D206" s="43" t="s">
        <v>965</v>
      </c>
      <c r="E206" s="9" t="s">
        <v>2152</v>
      </c>
      <c r="F206" s="35">
        <f>vlookup(E206,Products!$A:$F,3)</f>
        <v>1974.862026</v>
      </c>
      <c r="G206" s="35">
        <f>vlookup(E206,Products!$A:$F,if(L206,4,5))</f>
        <v>1999.99</v>
      </c>
      <c r="H206" s="26">
        <f t="shared" si="3"/>
        <v>45243</v>
      </c>
      <c r="I206" s="44">
        <f t="shared" si="4"/>
        <v>13</v>
      </c>
      <c r="J206" s="44">
        <f t="shared" si="5"/>
        <v>11</v>
      </c>
      <c r="K206" s="45">
        <f t="shared" si="6"/>
        <v>2023</v>
      </c>
      <c r="L206" s="25" t="b">
        <f t="shared" si="7"/>
        <v>0</v>
      </c>
      <c r="M206" s="25" t="b">
        <f>AND(or(row(A206)=2,A206&gt;=A205), not(isna(VLOOKUP(D206,PersonAccounts!A:A,1,false))))</f>
        <v>1</v>
      </c>
      <c r="N206" s="37"/>
    </row>
    <row r="207">
      <c r="A207" s="42">
        <v>260491.0</v>
      </c>
      <c r="B207" s="8" t="str">
        <f t="shared" si="1"/>
        <v>2/13/24</v>
      </c>
      <c r="C207" s="21">
        <f t="shared" si="2"/>
        <v>7</v>
      </c>
      <c r="D207" s="43" t="s">
        <v>1032</v>
      </c>
      <c r="E207" s="9" t="s">
        <v>2155</v>
      </c>
      <c r="F207" s="35">
        <f>vlookup(E207,Products!$A:$F,3)</f>
        <v>231.8381653</v>
      </c>
      <c r="G207" s="35">
        <f>vlookup(E207,Products!$A:$F,if(L207,4,5))</f>
        <v>249.99</v>
      </c>
      <c r="H207" s="26">
        <f t="shared" si="3"/>
        <v>45335</v>
      </c>
      <c r="I207" s="44">
        <f t="shared" si="4"/>
        <v>13</v>
      </c>
      <c r="J207" s="44">
        <f t="shared" si="5"/>
        <v>2</v>
      </c>
      <c r="K207" s="45">
        <f t="shared" si="6"/>
        <v>2024</v>
      </c>
      <c r="L207" s="25" t="b">
        <f t="shared" si="7"/>
        <v>0</v>
      </c>
      <c r="M207" s="25" t="b">
        <f>AND(or(row(A207)=2,A207&gt;=A206), not(isna(VLOOKUP(D207,PersonAccounts!A:A,1,false))))</f>
        <v>1</v>
      </c>
      <c r="N207" s="37"/>
    </row>
    <row r="208">
      <c r="A208" s="42">
        <v>263575.0</v>
      </c>
      <c r="B208" s="8" t="str">
        <f t="shared" si="1"/>
        <v>9/24/23</v>
      </c>
      <c r="C208" s="21">
        <f t="shared" si="2"/>
        <v>6</v>
      </c>
      <c r="D208" s="43" t="s">
        <v>82</v>
      </c>
      <c r="E208" s="9" t="s">
        <v>2157</v>
      </c>
      <c r="F208" s="35">
        <f>vlookup(E208,Products!$A:$F,3)</f>
        <v>247.5441043</v>
      </c>
      <c r="G208" s="35">
        <f>vlookup(E208,Products!$A:$F,if(L208,4,5))</f>
        <v>248.3604379</v>
      </c>
      <c r="H208" s="26">
        <f t="shared" si="3"/>
        <v>45193</v>
      </c>
      <c r="I208" s="44">
        <f t="shared" si="4"/>
        <v>24</v>
      </c>
      <c r="J208" s="44">
        <f t="shared" si="5"/>
        <v>9</v>
      </c>
      <c r="K208" s="45">
        <f t="shared" si="6"/>
        <v>2023</v>
      </c>
      <c r="L208" s="25" t="b">
        <f t="shared" si="7"/>
        <v>1</v>
      </c>
      <c r="M208" s="25" t="b">
        <f>AND(or(row(A208)=2,A208&gt;=A207), not(isna(VLOOKUP(D208,PersonAccounts!A:A,1,false))))</f>
        <v>1</v>
      </c>
      <c r="N208" s="37"/>
    </row>
    <row r="209">
      <c r="A209" s="42">
        <v>263575.0</v>
      </c>
      <c r="B209" s="8" t="str">
        <f t="shared" si="1"/>
        <v>9/24/23</v>
      </c>
      <c r="C209" s="21">
        <f t="shared" si="2"/>
        <v>1</v>
      </c>
      <c r="D209" s="43" t="s">
        <v>82</v>
      </c>
      <c r="E209" s="9" t="s">
        <v>2159</v>
      </c>
      <c r="F209" s="35">
        <f>vlookup(E209,Products!$A:$F,3)</f>
        <v>75.37375979</v>
      </c>
      <c r="G209" s="35">
        <f>vlookup(E209,Products!$A:$F,if(L209,4,5))</f>
        <v>89.88125327</v>
      </c>
      <c r="H209" s="26">
        <f t="shared" si="3"/>
        <v>45193</v>
      </c>
      <c r="I209" s="44">
        <f t="shared" si="4"/>
        <v>24</v>
      </c>
      <c r="J209" s="44">
        <f t="shared" si="5"/>
        <v>9</v>
      </c>
      <c r="K209" s="45">
        <f t="shared" si="6"/>
        <v>2023</v>
      </c>
      <c r="L209" s="25" t="b">
        <f t="shared" si="7"/>
        <v>1</v>
      </c>
      <c r="M209" s="25" t="b">
        <f>AND(or(row(A209)=2,A209&gt;=A208), not(isna(VLOOKUP(D209,PersonAccounts!A:A,1,false))))</f>
        <v>1</v>
      </c>
      <c r="N209" s="37"/>
    </row>
    <row r="210">
      <c r="A210" s="42">
        <v>263575.0</v>
      </c>
      <c r="B210" s="8" t="str">
        <f t="shared" si="1"/>
        <v>9/24/23</v>
      </c>
      <c r="C210" s="21">
        <f t="shared" si="2"/>
        <v>4</v>
      </c>
      <c r="D210" s="43" t="s">
        <v>82</v>
      </c>
      <c r="E210" s="9" t="s">
        <v>2161</v>
      </c>
      <c r="F210" s="35">
        <f>vlookup(E210,Products!$A:$F,3)</f>
        <v>16.59320765</v>
      </c>
      <c r="G210" s="35">
        <f>vlookup(E210,Products!$A:$F,if(L210,4,5))</f>
        <v>18.86190803</v>
      </c>
      <c r="H210" s="26">
        <f t="shared" si="3"/>
        <v>45193</v>
      </c>
      <c r="I210" s="44">
        <f t="shared" si="4"/>
        <v>24</v>
      </c>
      <c r="J210" s="44">
        <f t="shared" si="5"/>
        <v>9</v>
      </c>
      <c r="K210" s="45">
        <f t="shared" si="6"/>
        <v>2023</v>
      </c>
      <c r="L210" s="25" t="b">
        <f t="shared" si="7"/>
        <v>1</v>
      </c>
      <c r="M210" s="25" t="b">
        <f>AND(or(row(A210)=2,A210&gt;=A209), not(isna(VLOOKUP(D210,PersonAccounts!A:A,1,false))))</f>
        <v>1</v>
      </c>
      <c r="N210" s="37"/>
    </row>
    <row r="211">
      <c r="A211" s="42">
        <v>263575.0</v>
      </c>
      <c r="B211" s="8" t="str">
        <f t="shared" si="1"/>
        <v>9/24/23</v>
      </c>
      <c r="C211" s="21">
        <f t="shared" si="2"/>
        <v>5</v>
      </c>
      <c r="D211" s="43" t="s">
        <v>82</v>
      </c>
      <c r="E211" s="9" t="s">
        <v>2164</v>
      </c>
      <c r="F211" s="35">
        <f>vlookup(E211,Products!$A:$F,3)</f>
        <v>19.67042713</v>
      </c>
      <c r="G211" s="35">
        <f>vlookup(E211,Products!$A:$F,if(L211,4,5))</f>
        <v>24.99</v>
      </c>
      <c r="H211" s="26">
        <f t="shared" si="3"/>
        <v>45193</v>
      </c>
      <c r="I211" s="44">
        <f t="shared" si="4"/>
        <v>24</v>
      </c>
      <c r="J211" s="44">
        <f t="shared" si="5"/>
        <v>9</v>
      </c>
      <c r="K211" s="45">
        <f t="shared" si="6"/>
        <v>2023</v>
      </c>
      <c r="L211" s="25" t="b">
        <f t="shared" si="7"/>
        <v>0</v>
      </c>
      <c r="M211" s="25" t="b">
        <f>AND(or(row(A211)=2,A211&gt;=A210), not(isna(VLOOKUP(D211,PersonAccounts!A:A,1,false))))</f>
        <v>1</v>
      </c>
      <c r="N211" s="37"/>
    </row>
    <row r="212">
      <c r="A212" s="42">
        <v>263575.0</v>
      </c>
      <c r="B212" s="8" t="str">
        <f t="shared" si="1"/>
        <v>9/24/23</v>
      </c>
      <c r="C212" s="21">
        <f t="shared" si="2"/>
        <v>5</v>
      </c>
      <c r="D212" s="43" t="s">
        <v>82</v>
      </c>
      <c r="E212" s="9" t="s">
        <v>2166</v>
      </c>
      <c r="F212" s="35">
        <f>vlookup(E212,Products!$A:$F,3)</f>
        <v>251.897003</v>
      </c>
      <c r="G212" s="35">
        <f>vlookup(E212,Products!$A:$F,if(L212,4,5))</f>
        <v>284.8793707</v>
      </c>
      <c r="H212" s="26">
        <f t="shared" si="3"/>
        <v>45193</v>
      </c>
      <c r="I212" s="44">
        <f t="shared" si="4"/>
        <v>24</v>
      </c>
      <c r="J212" s="44">
        <f t="shared" si="5"/>
        <v>9</v>
      </c>
      <c r="K212" s="45">
        <f t="shared" si="6"/>
        <v>2023</v>
      </c>
      <c r="L212" s="25" t="b">
        <f t="shared" si="7"/>
        <v>1</v>
      </c>
      <c r="M212" s="25" t="b">
        <f>AND(or(row(A212)=2,A212&gt;=A211), not(isna(VLOOKUP(D212,PersonAccounts!A:A,1,false))))</f>
        <v>1</v>
      </c>
      <c r="N212" s="37"/>
    </row>
    <row r="213">
      <c r="A213" s="42">
        <v>263575.0</v>
      </c>
      <c r="B213" s="8" t="str">
        <f t="shared" si="1"/>
        <v>9/24/23</v>
      </c>
      <c r="C213" s="21">
        <f t="shared" si="2"/>
        <v>2</v>
      </c>
      <c r="D213" s="43" t="s">
        <v>82</v>
      </c>
      <c r="E213" s="9" t="s">
        <v>2168</v>
      </c>
      <c r="F213" s="35">
        <f>vlookup(E213,Products!$A:$F,3)</f>
        <v>18.12656227</v>
      </c>
      <c r="G213" s="35">
        <f>vlookup(E213,Products!$A:$F,if(L213,4,5))</f>
        <v>18.65216581</v>
      </c>
      <c r="H213" s="26">
        <f t="shared" si="3"/>
        <v>45193</v>
      </c>
      <c r="I213" s="44">
        <f t="shared" si="4"/>
        <v>24</v>
      </c>
      <c r="J213" s="44">
        <f t="shared" si="5"/>
        <v>9</v>
      </c>
      <c r="K213" s="45">
        <f t="shared" si="6"/>
        <v>2023</v>
      </c>
      <c r="L213" s="25" t="b">
        <f t="shared" si="7"/>
        <v>1</v>
      </c>
      <c r="M213" s="25" t="b">
        <f>AND(or(row(A213)=2,A213&gt;=A212), not(isna(VLOOKUP(D213,PersonAccounts!A:A,1,false))))</f>
        <v>1</v>
      </c>
      <c r="N213" s="37"/>
    </row>
    <row r="214">
      <c r="A214" s="42">
        <v>263575.0</v>
      </c>
      <c r="B214" s="8" t="str">
        <f t="shared" si="1"/>
        <v>9/24/23</v>
      </c>
      <c r="C214" s="21">
        <f t="shared" si="2"/>
        <v>8</v>
      </c>
      <c r="D214" s="43" t="s">
        <v>82</v>
      </c>
      <c r="E214" s="9" t="s">
        <v>2170</v>
      </c>
      <c r="F214" s="35">
        <f>vlookup(E214,Products!$A:$F,3)</f>
        <v>87.67711041</v>
      </c>
      <c r="G214" s="35">
        <f>vlookup(E214,Products!$A:$F,if(L214,4,5))</f>
        <v>90.92832635</v>
      </c>
      <c r="H214" s="26">
        <f t="shared" si="3"/>
        <v>45193</v>
      </c>
      <c r="I214" s="44">
        <f t="shared" si="4"/>
        <v>24</v>
      </c>
      <c r="J214" s="44">
        <f t="shared" si="5"/>
        <v>9</v>
      </c>
      <c r="K214" s="45">
        <f t="shared" si="6"/>
        <v>2023</v>
      </c>
      <c r="L214" s="25" t="b">
        <f t="shared" si="7"/>
        <v>1</v>
      </c>
      <c r="M214" s="25" t="b">
        <f>AND(or(row(A214)=2,A214&gt;=A213), not(isna(VLOOKUP(D214,PersonAccounts!A:A,1,false))))</f>
        <v>1</v>
      </c>
      <c r="N214" s="37"/>
    </row>
    <row r="215">
      <c r="A215" s="42">
        <v>263575.0</v>
      </c>
      <c r="B215" s="8" t="str">
        <f t="shared" si="1"/>
        <v>9/24/23</v>
      </c>
      <c r="C215" s="21">
        <f t="shared" si="2"/>
        <v>7</v>
      </c>
      <c r="D215" s="43" t="s">
        <v>82</v>
      </c>
      <c r="E215" s="9" t="s">
        <v>2172</v>
      </c>
      <c r="F215" s="35">
        <f>vlookup(E215,Products!$A:$F,3)</f>
        <v>21.42395313</v>
      </c>
      <c r="G215" s="35">
        <f>vlookup(E215,Products!$A:$F,if(L215,4,5))</f>
        <v>24.99</v>
      </c>
      <c r="H215" s="26">
        <f t="shared" si="3"/>
        <v>45193</v>
      </c>
      <c r="I215" s="44">
        <f t="shared" si="4"/>
        <v>24</v>
      </c>
      <c r="J215" s="44">
        <f t="shared" si="5"/>
        <v>9</v>
      </c>
      <c r="K215" s="45">
        <f t="shared" si="6"/>
        <v>2023</v>
      </c>
      <c r="L215" s="25" t="b">
        <f t="shared" si="7"/>
        <v>0</v>
      </c>
      <c r="M215" s="25" t="b">
        <f>AND(or(row(A215)=2,A215&gt;=A214), not(isna(VLOOKUP(D215,PersonAccounts!A:A,1,false))))</f>
        <v>1</v>
      </c>
      <c r="N215" s="37"/>
    </row>
    <row r="216">
      <c r="A216" s="42">
        <v>264837.0</v>
      </c>
      <c r="B216" s="8" t="str">
        <f t="shared" si="1"/>
        <v>12/12/23</v>
      </c>
      <c r="C216" s="21">
        <f t="shared" si="2"/>
        <v>4</v>
      </c>
      <c r="D216" s="43" t="s">
        <v>718</v>
      </c>
      <c r="E216" s="9" t="s">
        <v>2174</v>
      </c>
      <c r="F216" s="35">
        <f>vlookup(E216,Products!$A:$F,3)</f>
        <v>226.2474626</v>
      </c>
      <c r="G216" s="35">
        <f>vlookup(E216,Products!$A:$F,if(L216,4,5))</f>
        <v>249.99</v>
      </c>
      <c r="H216" s="26">
        <f t="shared" si="3"/>
        <v>45272</v>
      </c>
      <c r="I216" s="44">
        <f t="shared" si="4"/>
        <v>12</v>
      </c>
      <c r="J216" s="44">
        <f t="shared" si="5"/>
        <v>12</v>
      </c>
      <c r="K216" s="45">
        <f t="shared" si="6"/>
        <v>2023</v>
      </c>
      <c r="L216" s="25" t="b">
        <f t="shared" si="7"/>
        <v>0</v>
      </c>
      <c r="M216" s="25" t="b">
        <f>AND(or(row(A216)=2,A216&gt;=A215), not(isna(VLOOKUP(D216,PersonAccounts!A:A,1,false))))</f>
        <v>1</v>
      </c>
      <c r="N216" s="37"/>
    </row>
    <row r="217">
      <c r="A217" s="42">
        <v>268255.0</v>
      </c>
      <c r="B217" s="8" t="str">
        <f t="shared" si="1"/>
        <v>10/11/23</v>
      </c>
      <c r="C217" s="21">
        <f t="shared" si="2"/>
        <v>5</v>
      </c>
      <c r="D217" s="43" t="s">
        <v>1722</v>
      </c>
      <c r="E217" s="9" t="s">
        <v>2176</v>
      </c>
      <c r="F217" s="35">
        <f>vlookup(E217,Products!$A:$F,3)</f>
        <v>68.65495137</v>
      </c>
      <c r="G217" s="35">
        <f>vlookup(E217,Products!$A:$F,if(L217,4,5))</f>
        <v>79.99</v>
      </c>
      <c r="H217" s="26">
        <f t="shared" si="3"/>
        <v>45210</v>
      </c>
      <c r="I217" s="44">
        <f t="shared" si="4"/>
        <v>11</v>
      </c>
      <c r="J217" s="44">
        <f t="shared" si="5"/>
        <v>10</v>
      </c>
      <c r="K217" s="45">
        <f t="shared" si="6"/>
        <v>2023</v>
      </c>
      <c r="L217" s="25" t="b">
        <f t="shared" si="7"/>
        <v>0</v>
      </c>
      <c r="M217" s="25" t="b">
        <f>AND(or(row(A217)=2,A217&gt;=A216), not(isna(VLOOKUP(D217,PersonAccounts!A:A,1,false))))</f>
        <v>1</v>
      </c>
      <c r="N217" s="37"/>
    </row>
    <row r="218">
      <c r="A218" s="42">
        <v>268255.0</v>
      </c>
      <c r="B218" s="8" t="str">
        <f t="shared" si="1"/>
        <v>10/11/23</v>
      </c>
      <c r="C218" s="21">
        <f t="shared" si="2"/>
        <v>7</v>
      </c>
      <c r="D218" s="43" t="s">
        <v>1722</v>
      </c>
      <c r="E218" s="9" t="s">
        <v>2178</v>
      </c>
      <c r="F218" s="35">
        <f>vlookup(E218,Products!$A:$F,3)</f>
        <v>7.744998896</v>
      </c>
      <c r="G218" s="35">
        <f>vlookup(E218,Products!$A:$F,if(L218,4,5))</f>
        <v>9.99</v>
      </c>
      <c r="H218" s="26">
        <f t="shared" si="3"/>
        <v>45210</v>
      </c>
      <c r="I218" s="44">
        <f t="shared" si="4"/>
        <v>11</v>
      </c>
      <c r="J218" s="44">
        <f t="shared" si="5"/>
        <v>10</v>
      </c>
      <c r="K218" s="45">
        <f t="shared" si="6"/>
        <v>2023</v>
      </c>
      <c r="L218" s="25" t="b">
        <f t="shared" si="7"/>
        <v>0</v>
      </c>
      <c r="M218" s="25" t="b">
        <f>AND(or(row(A218)=2,A218&gt;=A217), not(isna(VLOOKUP(D218,PersonAccounts!A:A,1,false))))</f>
        <v>1</v>
      </c>
      <c r="N218" s="37"/>
    </row>
    <row r="219">
      <c r="A219" s="42">
        <v>268255.0</v>
      </c>
      <c r="B219" s="8" t="str">
        <f t="shared" si="1"/>
        <v>10/11/23</v>
      </c>
      <c r="C219" s="21">
        <f t="shared" si="2"/>
        <v>1</v>
      </c>
      <c r="D219" s="43" t="s">
        <v>1722</v>
      </c>
      <c r="E219" s="9" t="s">
        <v>2180</v>
      </c>
      <c r="F219" s="35">
        <f>vlookup(E219,Products!$A:$F,3)</f>
        <v>28.24543383</v>
      </c>
      <c r="G219" s="35">
        <f>vlookup(E219,Products!$A:$F,if(L219,4,5))</f>
        <v>29.99</v>
      </c>
      <c r="H219" s="26">
        <f t="shared" si="3"/>
        <v>45210</v>
      </c>
      <c r="I219" s="44">
        <f t="shared" si="4"/>
        <v>11</v>
      </c>
      <c r="J219" s="44">
        <f t="shared" si="5"/>
        <v>10</v>
      </c>
      <c r="K219" s="45">
        <f t="shared" si="6"/>
        <v>2023</v>
      </c>
      <c r="L219" s="25" t="b">
        <f t="shared" si="7"/>
        <v>0</v>
      </c>
      <c r="M219" s="25" t="b">
        <f>AND(or(row(A219)=2,A219&gt;=A218), not(isna(VLOOKUP(D219,PersonAccounts!A:A,1,false))))</f>
        <v>1</v>
      </c>
      <c r="N219" s="37"/>
    </row>
    <row r="220">
      <c r="A220" s="42">
        <v>268778.0</v>
      </c>
      <c r="B220" s="8" t="str">
        <f t="shared" si="1"/>
        <v>9/5/23</v>
      </c>
      <c r="C220" s="21">
        <f t="shared" si="2"/>
        <v>9</v>
      </c>
      <c r="D220" s="43" t="s">
        <v>865</v>
      </c>
      <c r="E220" s="9" t="s">
        <v>2182</v>
      </c>
      <c r="F220" s="35">
        <f>vlookup(E220,Products!$A:$F,3)</f>
        <v>9.14168919</v>
      </c>
      <c r="G220" s="35">
        <f>vlookup(E220,Products!$A:$F,if(L220,4,5))</f>
        <v>9.99</v>
      </c>
      <c r="H220" s="26">
        <f t="shared" si="3"/>
        <v>45174</v>
      </c>
      <c r="I220" s="44">
        <f t="shared" si="4"/>
        <v>5</v>
      </c>
      <c r="J220" s="44">
        <f t="shared" si="5"/>
        <v>9</v>
      </c>
      <c r="K220" s="45">
        <f t="shared" si="6"/>
        <v>2023</v>
      </c>
      <c r="L220" s="25" t="b">
        <f t="shared" si="7"/>
        <v>0</v>
      </c>
      <c r="M220" s="25" t="b">
        <f>AND(or(row(A220)=2,A220&gt;=A219), not(isna(VLOOKUP(D220,PersonAccounts!A:A,1,false))))</f>
        <v>1</v>
      </c>
      <c r="N220" s="37"/>
    </row>
    <row r="221">
      <c r="A221" s="42">
        <v>269543.0</v>
      </c>
      <c r="B221" s="8" t="str">
        <f t="shared" si="1"/>
        <v>12/12/23</v>
      </c>
      <c r="C221" s="21">
        <f t="shared" si="2"/>
        <v>9</v>
      </c>
      <c r="D221" s="43" t="s">
        <v>463</v>
      </c>
      <c r="E221" s="9" t="s">
        <v>2184</v>
      </c>
      <c r="F221" s="35">
        <f>vlookup(E221,Products!$A:$F,3)</f>
        <v>80.73695409</v>
      </c>
      <c r="G221" s="35">
        <f>vlookup(E221,Products!$A:$F,if(L221,4,5))</f>
        <v>99.99</v>
      </c>
      <c r="H221" s="26">
        <f t="shared" si="3"/>
        <v>45272</v>
      </c>
      <c r="I221" s="44">
        <f t="shared" si="4"/>
        <v>12</v>
      </c>
      <c r="J221" s="44">
        <f t="shared" si="5"/>
        <v>12</v>
      </c>
      <c r="K221" s="45">
        <f t="shared" si="6"/>
        <v>2023</v>
      </c>
      <c r="L221" s="25" t="b">
        <f t="shared" si="7"/>
        <v>0</v>
      </c>
      <c r="M221" s="25" t="b">
        <f>AND(or(row(A221)=2,A221&gt;=A220), not(isna(VLOOKUP(D221,PersonAccounts!A:A,1,false))))</f>
        <v>1</v>
      </c>
      <c r="N221" s="37"/>
    </row>
    <row r="222">
      <c r="A222" s="42">
        <v>269543.0</v>
      </c>
      <c r="B222" s="8" t="str">
        <f t="shared" si="1"/>
        <v>12/12/23</v>
      </c>
      <c r="C222" s="21">
        <f t="shared" si="2"/>
        <v>1</v>
      </c>
      <c r="D222" s="43" t="s">
        <v>463</v>
      </c>
      <c r="E222" s="9" t="s">
        <v>2143</v>
      </c>
      <c r="F222" s="35">
        <f>vlookup(E222,Products!$A:$F,3)</f>
        <v>165.4949045</v>
      </c>
      <c r="G222" s="35">
        <f>vlookup(E222,Products!$A:$F,if(L222,4,5))</f>
        <v>189.4995798</v>
      </c>
      <c r="H222" s="26">
        <f t="shared" si="3"/>
        <v>45272</v>
      </c>
      <c r="I222" s="44">
        <f t="shared" si="4"/>
        <v>12</v>
      </c>
      <c r="J222" s="44">
        <f t="shared" si="5"/>
        <v>12</v>
      </c>
      <c r="K222" s="45">
        <f t="shared" si="6"/>
        <v>2023</v>
      </c>
      <c r="L222" s="25" t="b">
        <f t="shared" si="7"/>
        <v>1</v>
      </c>
      <c r="M222" s="25" t="b">
        <f>AND(or(row(A222)=2,A222&gt;=A221), not(isna(VLOOKUP(D222,PersonAccounts!A:A,1,false))))</f>
        <v>1</v>
      </c>
      <c r="N222" s="37"/>
    </row>
    <row r="223">
      <c r="A223" s="42">
        <v>269543.0</v>
      </c>
      <c r="B223" s="8" t="str">
        <f t="shared" si="1"/>
        <v>12/12/23</v>
      </c>
      <c r="C223" s="21">
        <f t="shared" si="2"/>
        <v>1</v>
      </c>
      <c r="D223" s="43" t="s">
        <v>463</v>
      </c>
      <c r="E223" s="9" t="s">
        <v>2146</v>
      </c>
      <c r="F223" s="35">
        <f>vlookup(E223,Products!$A:$F,3)</f>
        <v>829.8679445</v>
      </c>
      <c r="G223" s="35">
        <f>vlookup(E223,Products!$A:$F,if(L223,4,5))</f>
        <v>999.99</v>
      </c>
      <c r="H223" s="26">
        <f t="shared" si="3"/>
        <v>45272</v>
      </c>
      <c r="I223" s="44">
        <f t="shared" si="4"/>
        <v>12</v>
      </c>
      <c r="J223" s="44">
        <f t="shared" si="5"/>
        <v>12</v>
      </c>
      <c r="K223" s="45">
        <f t="shared" si="6"/>
        <v>2023</v>
      </c>
      <c r="L223" s="25" t="b">
        <f t="shared" si="7"/>
        <v>0</v>
      </c>
      <c r="M223" s="25" t="b">
        <f>AND(or(row(A223)=2,A223&gt;=A222), not(isna(VLOOKUP(D223,PersonAccounts!A:A,1,false))))</f>
        <v>1</v>
      </c>
      <c r="N223" s="37"/>
    </row>
    <row r="224">
      <c r="A224" s="42">
        <v>269847.0</v>
      </c>
      <c r="B224" s="8" t="str">
        <f t="shared" si="1"/>
        <v>11/28/23</v>
      </c>
      <c r="C224" s="21">
        <f t="shared" si="2"/>
        <v>7</v>
      </c>
      <c r="D224" s="43" t="s">
        <v>463</v>
      </c>
      <c r="E224" s="9" t="s">
        <v>2148</v>
      </c>
      <c r="F224" s="35">
        <f>vlookup(E224,Products!$A:$F,3)</f>
        <v>98.23971477</v>
      </c>
      <c r="G224" s="35">
        <f>vlookup(E224,Products!$A:$F,if(L224,4,5))</f>
        <v>98.87264752</v>
      </c>
      <c r="H224" s="26">
        <f t="shared" si="3"/>
        <v>45258</v>
      </c>
      <c r="I224" s="44">
        <f t="shared" si="4"/>
        <v>28</v>
      </c>
      <c r="J224" s="44">
        <f t="shared" si="5"/>
        <v>11</v>
      </c>
      <c r="K224" s="45">
        <f t="shared" si="6"/>
        <v>2023</v>
      </c>
      <c r="L224" s="25" t="b">
        <f t="shared" si="7"/>
        <v>1</v>
      </c>
      <c r="M224" s="25" t="b">
        <f>AND(or(row(A224)=2,A224&gt;=A223), not(isna(VLOOKUP(D224,PersonAccounts!A:A,1,false))))</f>
        <v>1</v>
      </c>
      <c r="N224" s="37"/>
    </row>
    <row r="225">
      <c r="A225" s="42">
        <v>273115.0</v>
      </c>
      <c r="B225" s="8" t="str">
        <f t="shared" si="1"/>
        <v>9/16/23</v>
      </c>
      <c r="C225" s="21">
        <f t="shared" si="2"/>
        <v>6</v>
      </c>
      <c r="D225" s="43" t="s">
        <v>1007</v>
      </c>
      <c r="E225" s="9" t="s">
        <v>2150</v>
      </c>
      <c r="F225" s="35">
        <f>vlookup(E225,Products!$A:$F,3)</f>
        <v>11.61261726</v>
      </c>
      <c r="G225" s="35">
        <f>vlookup(E225,Products!$A:$F,if(L225,4,5))</f>
        <v>14.99</v>
      </c>
      <c r="H225" s="26">
        <f t="shared" si="3"/>
        <v>45185</v>
      </c>
      <c r="I225" s="44">
        <f t="shared" si="4"/>
        <v>16</v>
      </c>
      <c r="J225" s="44">
        <f t="shared" si="5"/>
        <v>9</v>
      </c>
      <c r="K225" s="45">
        <f t="shared" si="6"/>
        <v>2023</v>
      </c>
      <c r="L225" s="25" t="b">
        <f t="shared" si="7"/>
        <v>0</v>
      </c>
      <c r="M225" s="25" t="b">
        <f>AND(or(row(A225)=2,A225&gt;=A224), not(isna(VLOOKUP(D225,PersonAccounts!A:A,1,false))))</f>
        <v>1</v>
      </c>
      <c r="N225" s="37"/>
    </row>
    <row r="226">
      <c r="A226" s="42">
        <v>274686.0</v>
      </c>
      <c r="B226" s="8" t="str">
        <f t="shared" si="1"/>
        <v>11/13/23</v>
      </c>
      <c r="C226" s="21">
        <f t="shared" si="2"/>
        <v>8</v>
      </c>
      <c r="D226" s="43" t="s">
        <v>1445</v>
      </c>
      <c r="E226" s="9" t="s">
        <v>2152</v>
      </c>
      <c r="F226" s="35">
        <f>vlookup(E226,Products!$A:$F,3)</f>
        <v>1974.862026</v>
      </c>
      <c r="G226" s="35">
        <f>vlookup(E226,Products!$A:$F,if(L226,4,5))</f>
        <v>1999.99</v>
      </c>
      <c r="H226" s="26">
        <f t="shared" si="3"/>
        <v>45243</v>
      </c>
      <c r="I226" s="44">
        <f t="shared" si="4"/>
        <v>13</v>
      </c>
      <c r="J226" s="44">
        <f t="shared" si="5"/>
        <v>11</v>
      </c>
      <c r="K226" s="45">
        <f t="shared" si="6"/>
        <v>2023</v>
      </c>
      <c r="L226" s="25" t="b">
        <f t="shared" si="7"/>
        <v>0</v>
      </c>
      <c r="M226" s="25" t="b">
        <f>AND(or(row(A226)=2,A226&gt;=A225), not(isna(VLOOKUP(D226,PersonAccounts!A:A,1,false))))</f>
        <v>1</v>
      </c>
      <c r="N226" s="37"/>
    </row>
    <row r="227">
      <c r="A227" s="42">
        <v>285176.0</v>
      </c>
      <c r="B227" s="8" t="str">
        <f t="shared" si="1"/>
        <v>1/22/24</v>
      </c>
      <c r="C227" s="21">
        <f t="shared" si="2"/>
        <v>6</v>
      </c>
      <c r="D227" s="43" t="s">
        <v>1474</v>
      </c>
      <c r="E227" s="9" t="s">
        <v>2155</v>
      </c>
      <c r="F227" s="35">
        <f>vlookup(E227,Products!$A:$F,3)</f>
        <v>231.8381653</v>
      </c>
      <c r="G227" s="35">
        <f>vlookup(E227,Products!$A:$F,if(L227,4,5))</f>
        <v>249.99</v>
      </c>
      <c r="H227" s="26">
        <f t="shared" si="3"/>
        <v>45313</v>
      </c>
      <c r="I227" s="44">
        <f t="shared" si="4"/>
        <v>22</v>
      </c>
      <c r="J227" s="44">
        <f t="shared" si="5"/>
        <v>1</v>
      </c>
      <c r="K227" s="45">
        <f t="shared" si="6"/>
        <v>2024</v>
      </c>
      <c r="L227" s="25" t="b">
        <f t="shared" si="7"/>
        <v>0</v>
      </c>
      <c r="M227" s="25" t="b">
        <f>AND(or(row(A227)=2,A227&gt;=A226), not(isna(VLOOKUP(D227,PersonAccounts!A:A,1,false))))</f>
        <v>1</v>
      </c>
      <c r="N227" s="37"/>
    </row>
    <row r="228">
      <c r="A228" s="42">
        <v>285176.0</v>
      </c>
      <c r="B228" s="8" t="str">
        <f t="shared" si="1"/>
        <v>1/22/24</v>
      </c>
      <c r="C228" s="21">
        <f t="shared" si="2"/>
        <v>1</v>
      </c>
      <c r="D228" s="43" t="s">
        <v>1474</v>
      </c>
      <c r="E228" s="9" t="s">
        <v>2157</v>
      </c>
      <c r="F228" s="35">
        <f>vlookup(E228,Products!$A:$F,3)</f>
        <v>247.5441043</v>
      </c>
      <c r="G228" s="35">
        <f>vlookup(E228,Products!$A:$F,if(L228,4,5))</f>
        <v>249.99</v>
      </c>
      <c r="H228" s="26">
        <f t="shared" si="3"/>
        <v>45313</v>
      </c>
      <c r="I228" s="44">
        <f t="shared" si="4"/>
        <v>22</v>
      </c>
      <c r="J228" s="44">
        <f t="shared" si="5"/>
        <v>1</v>
      </c>
      <c r="K228" s="45">
        <f t="shared" si="6"/>
        <v>2024</v>
      </c>
      <c r="L228" s="25" t="b">
        <f t="shared" si="7"/>
        <v>0</v>
      </c>
      <c r="M228" s="25" t="b">
        <f>AND(or(row(A228)=2,A228&gt;=A227), not(isna(VLOOKUP(D228,PersonAccounts!A:A,1,false))))</f>
        <v>1</v>
      </c>
      <c r="N228" s="37"/>
    </row>
    <row r="229">
      <c r="A229" s="42">
        <v>285176.0</v>
      </c>
      <c r="B229" s="8" t="str">
        <f t="shared" si="1"/>
        <v>1/22/24</v>
      </c>
      <c r="C229" s="21">
        <f t="shared" si="2"/>
        <v>1</v>
      </c>
      <c r="D229" s="43" t="s">
        <v>1474</v>
      </c>
      <c r="E229" s="9" t="s">
        <v>2159</v>
      </c>
      <c r="F229" s="35">
        <f>vlookup(E229,Products!$A:$F,3)</f>
        <v>75.37375979</v>
      </c>
      <c r="G229" s="35">
        <f>vlookup(E229,Products!$A:$F,if(L229,4,5))</f>
        <v>89.88125327</v>
      </c>
      <c r="H229" s="26">
        <f t="shared" si="3"/>
        <v>45313</v>
      </c>
      <c r="I229" s="44">
        <f t="shared" si="4"/>
        <v>22</v>
      </c>
      <c r="J229" s="44">
        <f t="shared" si="5"/>
        <v>1</v>
      </c>
      <c r="K229" s="45">
        <f t="shared" si="6"/>
        <v>2024</v>
      </c>
      <c r="L229" s="25" t="b">
        <f t="shared" si="7"/>
        <v>1</v>
      </c>
      <c r="M229" s="25" t="b">
        <f>AND(or(row(A229)=2,A229&gt;=A228), not(isna(VLOOKUP(D229,PersonAccounts!A:A,1,false))))</f>
        <v>1</v>
      </c>
      <c r="N229" s="37"/>
    </row>
    <row r="230">
      <c r="A230" s="42">
        <v>285176.0</v>
      </c>
      <c r="B230" s="8" t="str">
        <f t="shared" si="1"/>
        <v>1/22/24</v>
      </c>
      <c r="C230" s="21">
        <f t="shared" si="2"/>
        <v>2</v>
      </c>
      <c r="D230" s="43" t="s">
        <v>1474</v>
      </c>
      <c r="E230" s="9" t="s">
        <v>2161</v>
      </c>
      <c r="F230" s="35">
        <f>vlookup(E230,Products!$A:$F,3)</f>
        <v>16.59320765</v>
      </c>
      <c r="G230" s="35">
        <f>vlookup(E230,Products!$A:$F,if(L230,4,5))</f>
        <v>19.99</v>
      </c>
      <c r="H230" s="26">
        <f t="shared" si="3"/>
        <v>45313</v>
      </c>
      <c r="I230" s="44">
        <f t="shared" si="4"/>
        <v>22</v>
      </c>
      <c r="J230" s="44">
        <f t="shared" si="5"/>
        <v>1</v>
      </c>
      <c r="K230" s="45">
        <f t="shared" si="6"/>
        <v>2024</v>
      </c>
      <c r="L230" s="25" t="b">
        <f t="shared" si="7"/>
        <v>0</v>
      </c>
      <c r="M230" s="25" t="b">
        <f>AND(or(row(A230)=2,A230&gt;=A229), not(isna(VLOOKUP(D230,PersonAccounts!A:A,1,false))))</f>
        <v>1</v>
      </c>
      <c r="N230" s="37"/>
    </row>
    <row r="231">
      <c r="A231" s="42">
        <v>291454.0</v>
      </c>
      <c r="B231" s="8" t="str">
        <f t="shared" si="1"/>
        <v>12/7/23</v>
      </c>
      <c r="C231" s="21">
        <f t="shared" si="2"/>
        <v>3</v>
      </c>
      <c r="D231" s="43" t="s">
        <v>1825</v>
      </c>
      <c r="E231" s="9" t="s">
        <v>2164</v>
      </c>
      <c r="F231" s="35">
        <f>vlookup(E231,Products!$A:$F,3)</f>
        <v>19.67042713</v>
      </c>
      <c r="G231" s="35">
        <f>vlookup(E231,Products!$A:$F,if(L231,4,5))</f>
        <v>22.12106777</v>
      </c>
      <c r="H231" s="26">
        <f t="shared" si="3"/>
        <v>45267</v>
      </c>
      <c r="I231" s="44">
        <f t="shared" si="4"/>
        <v>7</v>
      </c>
      <c r="J231" s="44">
        <f t="shared" si="5"/>
        <v>12</v>
      </c>
      <c r="K231" s="45">
        <f t="shared" si="6"/>
        <v>2023</v>
      </c>
      <c r="L231" s="25" t="b">
        <f t="shared" si="7"/>
        <v>1</v>
      </c>
      <c r="M231" s="25" t="b">
        <f>AND(or(row(A231)=2,A231&gt;=A230), not(isna(VLOOKUP(D231,PersonAccounts!A:A,1,false))))</f>
        <v>1</v>
      </c>
      <c r="N231" s="37"/>
    </row>
    <row r="232">
      <c r="A232" s="42">
        <v>291454.0</v>
      </c>
      <c r="B232" s="8" t="str">
        <f t="shared" si="1"/>
        <v>12/7/23</v>
      </c>
      <c r="C232" s="21">
        <f t="shared" si="2"/>
        <v>3</v>
      </c>
      <c r="D232" s="43" t="s">
        <v>1825</v>
      </c>
      <c r="E232" s="9" t="s">
        <v>2166</v>
      </c>
      <c r="F232" s="35">
        <f>vlookup(E232,Products!$A:$F,3)</f>
        <v>251.897003</v>
      </c>
      <c r="G232" s="35">
        <f>vlookup(E232,Products!$A:$F,if(L232,4,5))</f>
        <v>299.99</v>
      </c>
      <c r="H232" s="26">
        <f t="shared" si="3"/>
        <v>45267</v>
      </c>
      <c r="I232" s="44">
        <f t="shared" si="4"/>
        <v>7</v>
      </c>
      <c r="J232" s="44">
        <f t="shared" si="5"/>
        <v>12</v>
      </c>
      <c r="K232" s="45">
        <f t="shared" si="6"/>
        <v>2023</v>
      </c>
      <c r="L232" s="25" t="b">
        <f t="shared" si="7"/>
        <v>0</v>
      </c>
      <c r="M232" s="25" t="b">
        <f>AND(or(row(A232)=2,A232&gt;=A231), not(isna(VLOOKUP(D232,PersonAccounts!A:A,1,false))))</f>
        <v>1</v>
      </c>
      <c r="N232" s="37"/>
    </row>
    <row r="233">
      <c r="A233" s="42">
        <v>291454.0</v>
      </c>
      <c r="B233" s="8" t="str">
        <f t="shared" si="1"/>
        <v>12/7/23</v>
      </c>
      <c r="C233" s="21">
        <f t="shared" si="2"/>
        <v>4</v>
      </c>
      <c r="D233" s="43" t="s">
        <v>1825</v>
      </c>
      <c r="E233" s="9" t="s">
        <v>2168</v>
      </c>
      <c r="F233" s="35">
        <f>vlookup(E233,Products!$A:$F,3)</f>
        <v>18.12656227</v>
      </c>
      <c r="G233" s="35">
        <f>vlookup(E233,Products!$A:$F,if(L233,4,5))</f>
        <v>19.99</v>
      </c>
      <c r="H233" s="26">
        <f t="shared" si="3"/>
        <v>45267</v>
      </c>
      <c r="I233" s="44">
        <f t="shared" si="4"/>
        <v>7</v>
      </c>
      <c r="J233" s="44">
        <f t="shared" si="5"/>
        <v>12</v>
      </c>
      <c r="K233" s="45">
        <f t="shared" si="6"/>
        <v>2023</v>
      </c>
      <c r="L233" s="25" t="b">
        <f t="shared" si="7"/>
        <v>0</v>
      </c>
      <c r="M233" s="25" t="b">
        <f>AND(or(row(A233)=2,A233&gt;=A232), not(isna(VLOOKUP(D233,PersonAccounts!A:A,1,false))))</f>
        <v>1</v>
      </c>
      <c r="N233" s="37"/>
    </row>
    <row r="234">
      <c r="A234" s="42">
        <v>291454.0</v>
      </c>
      <c r="B234" s="8" t="str">
        <f t="shared" si="1"/>
        <v>12/7/23</v>
      </c>
      <c r="C234" s="21">
        <f t="shared" si="2"/>
        <v>5</v>
      </c>
      <c r="D234" s="43" t="s">
        <v>1825</v>
      </c>
      <c r="E234" s="9" t="s">
        <v>2170</v>
      </c>
      <c r="F234" s="35">
        <f>vlookup(E234,Products!$A:$F,3)</f>
        <v>87.67711041</v>
      </c>
      <c r="G234" s="35">
        <f>vlookup(E234,Products!$A:$F,if(L234,4,5))</f>
        <v>99.99</v>
      </c>
      <c r="H234" s="26">
        <f t="shared" si="3"/>
        <v>45267</v>
      </c>
      <c r="I234" s="44">
        <f t="shared" si="4"/>
        <v>7</v>
      </c>
      <c r="J234" s="44">
        <f t="shared" si="5"/>
        <v>12</v>
      </c>
      <c r="K234" s="45">
        <f t="shared" si="6"/>
        <v>2023</v>
      </c>
      <c r="L234" s="25" t="b">
        <f t="shared" si="7"/>
        <v>0</v>
      </c>
      <c r="M234" s="25" t="b">
        <f>AND(or(row(A234)=2,A234&gt;=A233), not(isna(VLOOKUP(D234,PersonAccounts!A:A,1,false))))</f>
        <v>1</v>
      </c>
      <c r="N234" s="37"/>
    </row>
    <row r="235">
      <c r="A235" s="42">
        <v>291717.0</v>
      </c>
      <c r="B235" s="8" t="str">
        <f t="shared" si="1"/>
        <v>1/23/24</v>
      </c>
      <c r="C235" s="21">
        <f t="shared" si="2"/>
        <v>8</v>
      </c>
      <c r="D235" s="43" t="s">
        <v>876</v>
      </c>
      <c r="E235" s="9" t="s">
        <v>2172</v>
      </c>
      <c r="F235" s="35">
        <f>vlookup(E235,Products!$A:$F,3)</f>
        <v>21.42395313</v>
      </c>
      <c r="G235" s="35">
        <f>vlookup(E235,Products!$A:$F,if(L235,4,5))</f>
        <v>24.99</v>
      </c>
      <c r="H235" s="26">
        <f t="shared" si="3"/>
        <v>45314</v>
      </c>
      <c r="I235" s="44">
        <f t="shared" si="4"/>
        <v>23</v>
      </c>
      <c r="J235" s="44">
        <f t="shared" si="5"/>
        <v>1</v>
      </c>
      <c r="K235" s="45">
        <f t="shared" si="6"/>
        <v>2024</v>
      </c>
      <c r="L235" s="25" t="b">
        <f t="shared" si="7"/>
        <v>0</v>
      </c>
      <c r="M235" s="25" t="b">
        <f>AND(or(row(A235)=2,A235&gt;=A234), not(isna(VLOOKUP(D235,PersonAccounts!A:A,1,false))))</f>
        <v>1</v>
      </c>
      <c r="N235" s="37"/>
    </row>
    <row r="236">
      <c r="A236" s="42">
        <v>292764.0</v>
      </c>
      <c r="B236" s="8" t="str">
        <f t="shared" si="1"/>
        <v>8/23/23</v>
      </c>
      <c r="C236" s="21">
        <f t="shared" si="2"/>
        <v>8</v>
      </c>
      <c r="D236" s="43" t="s">
        <v>561</v>
      </c>
      <c r="E236" s="9" t="s">
        <v>2174</v>
      </c>
      <c r="F236" s="35">
        <f>vlookup(E236,Products!$A:$F,3)</f>
        <v>226.2474626</v>
      </c>
      <c r="G236" s="35">
        <f>vlookup(E236,Products!$A:$F,if(L236,4,5))</f>
        <v>249.99</v>
      </c>
      <c r="H236" s="26">
        <f t="shared" si="3"/>
        <v>45161</v>
      </c>
      <c r="I236" s="44">
        <f t="shared" si="4"/>
        <v>23</v>
      </c>
      <c r="J236" s="44">
        <f t="shared" si="5"/>
        <v>8</v>
      </c>
      <c r="K236" s="45">
        <f t="shared" si="6"/>
        <v>2023</v>
      </c>
      <c r="L236" s="25" t="b">
        <f t="shared" si="7"/>
        <v>0</v>
      </c>
      <c r="M236" s="25" t="b">
        <f>AND(or(row(A236)=2,A236&gt;=A235), not(isna(VLOOKUP(D236,PersonAccounts!A:A,1,false))))</f>
        <v>1</v>
      </c>
      <c r="N236" s="37"/>
    </row>
    <row r="237">
      <c r="A237" s="42">
        <v>293131.0</v>
      </c>
      <c r="B237" s="8" t="str">
        <f t="shared" si="1"/>
        <v>9/8/23</v>
      </c>
      <c r="C237" s="21">
        <f t="shared" si="2"/>
        <v>9</v>
      </c>
      <c r="D237" s="43" t="s">
        <v>392</v>
      </c>
      <c r="E237" s="9" t="s">
        <v>2176</v>
      </c>
      <c r="F237" s="35">
        <f>vlookup(E237,Products!$A:$F,3)</f>
        <v>68.65495137</v>
      </c>
      <c r="G237" s="35">
        <f>vlookup(E237,Products!$A:$F,if(L237,4,5))</f>
        <v>79.99</v>
      </c>
      <c r="H237" s="26">
        <f t="shared" si="3"/>
        <v>45177</v>
      </c>
      <c r="I237" s="44">
        <f t="shared" si="4"/>
        <v>8</v>
      </c>
      <c r="J237" s="44">
        <f t="shared" si="5"/>
        <v>9</v>
      </c>
      <c r="K237" s="45">
        <f t="shared" si="6"/>
        <v>2023</v>
      </c>
      <c r="L237" s="25" t="b">
        <f t="shared" si="7"/>
        <v>0</v>
      </c>
      <c r="M237" s="25" t="b">
        <f>AND(or(row(A237)=2,A237&gt;=A236), not(isna(VLOOKUP(D237,PersonAccounts!A:A,1,false))))</f>
        <v>1</v>
      </c>
      <c r="N237" s="37"/>
    </row>
    <row r="238">
      <c r="A238" s="42">
        <v>293131.0</v>
      </c>
      <c r="B238" s="8" t="str">
        <f t="shared" si="1"/>
        <v>9/8/23</v>
      </c>
      <c r="C238" s="21">
        <f t="shared" si="2"/>
        <v>6</v>
      </c>
      <c r="D238" s="43" t="s">
        <v>392</v>
      </c>
      <c r="E238" s="9" t="s">
        <v>2178</v>
      </c>
      <c r="F238" s="35">
        <f>vlookup(E238,Products!$A:$F,3)</f>
        <v>7.744998896</v>
      </c>
      <c r="G238" s="35">
        <f>vlookup(E238,Products!$A:$F,if(L238,4,5))</f>
        <v>9.99</v>
      </c>
      <c r="H238" s="26">
        <f t="shared" si="3"/>
        <v>45177</v>
      </c>
      <c r="I238" s="44">
        <f t="shared" si="4"/>
        <v>8</v>
      </c>
      <c r="J238" s="44">
        <f t="shared" si="5"/>
        <v>9</v>
      </c>
      <c r="K238" s="45">
        <f t="shared" si="6"/>
        <v>2023</v>
      </c>
      <c r="L238" s="25" t="b">
        <f t="shared" si="7"/>
        <v>0</v>
      </c>
      <c r="M238" s="25" t="b">
        <f>AND(or(row(A238)=2,A238&gt;=A237), not(isna(VLOOKUP(D238,PersonAccounts!A:A,1,false))))</f>
        <v>1</v>
      </c>
      <c r="N238" s="37"/>
    </row>
    <row r="239">
      <c r="A239" s="42">
        <v>296221.0</v>
      </c>
      <c r="B239" s="8" t="str">
        <f t="shared" si="1"/>
        <v>11/2/23</v>
      </c>
      <c r="C239" s="21">
        <f t="shared" si="2"/>
        <v>5</v>
      </c>
      <c r="D239" s="43" t="s">
        <v>722</v>
      </c>
      <c r="E239" s="9" t="s">
        <v>2180</v>
      </c>
      <c r="F239" s="35">
        <f>vlookup(E239,Products!$A:$F,3)</f>
        <v>28.24543383</v>
      </c>
      <c r="G239" s="35">
        <f>vlookup(E239,Products!$A:$F,if(L239,4,5))</f>
        <v>29.99</v>
      </c>
      <c r="H239" s="26">
        <f t="shared" si="3"/>
        <v>45232</v>
      </c>
      <c r="I239" s="44">
        <f t="shared" si="4"/>
        <v>2</v>
      </c>
      <c r="J239" s="44">
        <f t="shared" si="5"/>
        <v>11</v>
      </c>
      <c r="K239" s="45">
        <f t="shared" si="6"/>
        <v>2023</v>
      </c>
      <c r="L239" s="25" t="b">
        <f t="shared" si="7"/>
        <v>0</v>
      </c>
      <c r="M239" s="25" t="b">
        <f>AND(or(row(A239)=2,A239&gt;=A238), not(isna(VLOOKUP(D239,PersonAccounts!A:A,1,false))))</f>
        <v>1</v>
      </c>
      <c r="N239" s="37"/>
    </row>
    <row r="240">
      <c r="A240" s="42">
        <v>300494.0</v>
      </c>
      <c r="B240" s="8" t="str">
        <f t="shared" si="1"/>
        <v>8/24/23</v>
      </c>
      <c r="C240" s="21">
        <f t="shared" si="2"/>
        <v>4</v>
      </c>
      <c r="D240" s="43" t="s">
        <v>134</v>
      </c>
      <c r="E240" s="9" t="s">
        <v>2182</v>
      </c>
      <c r="F240" s="35">
        <f>vlookup(E240,Products!$A:$F,3)</f>
        <v>9.14168919</v>
      </c>
      <c r="G240" s="35">
        <f>vlookup(E240,Products!$A:$F,if(L240,4,5))</f>
        <v>9.473104221</v>
      </c>
      <c r="H240" s="26">
        <f t="shared" si="3"/>
        <v>45162</v>
      </c>
      <c r="I240" s="44">
        <f t="shared" si="4"/>
        <v>24</v>
      </c>
      <c r="J240" s="44">
        <f t="shared" si="5"/>
        <v>8</v>
      </c>
      <c r="K240" s="45">
        <f t="shared" si="6"/>
        <v>2023</v>
      </c>
      <c r="L240" s="25" t="b">
        <f t="shared" si="7"/>
        <v>1</v>
      </c>
      <c r="M240" s="25" t="b">
        <f>AND(or(row(A240)=2,A240&gt;=A239), not(isna(VLOOKUP(D240,PersonAccounts!A:A,1,false))))</f>
        <v>1</v>
      </c>
      <c r="N240" s="37"/>
    </row>
    <row r="241">
      <c r="A241" s="42">
        <v>302325.0</v>
      </c>
      <c r="B241" s="8" t="str">
        <f t="shared" si="1"/>
        <v>12/28/23</v>
      </c>
      <c r="C241" s="21">
        <f t="shared" si="2"/>
        <v>2</v>
      </c>
      <c r="D241" s="43" t="s">
        <v>605</v>
      </c>
      <c r="E241" s="9" t="s">
        <v>2184</v>
      </c>
      <c r="F241" s="35">
        <f>vlookup(E241,Products!$A:$F,3)</f>
        <v>80.73695409</v>
      </c>
      <c r="G241" s="35">
        <f>vlookup(E241,Products!$A:$F,if(L241,4,5))</f>
        <v>99.99</v>
      </c>
      <c r="H241" s="26">
        <f t="shared" si="3"/>
        <v>45288</v>
      </c>
      <c r="I241" s="44">
        <f t="shared" si="4"/>
        <v>28</v>
      </c>
      <c r="J241" s="44">
        <f t="shared" si="5"/>
        <v>12</v>
      </c>
      <c r="K241" s="45">
        <f t="shared" si="6"/>
        <v>2023</v>
      </c>
      <c r="L241" s="25" t="b">
        <f t="shared" si="7"/>
        <v>0</v>
      </c>
      <c r="M241" s="25" t="b">
        <f>AND(or(row(A241)=2,A241&gt;=A240), not(isna(VLOOKUP(D241,PersonAccounts!A:A,1,false))))</f>
        <v>1</v>
      </c>
      <c r="N241" s="37"/>
    </row>
    <row r="242">
      <c r="A242" s="42">
        <v>304170.0</v>
      </c>
      <c r="B242" s="8" t="str">
        <f t="shared" si="1"/>
        <v>10/27/23</v>
      </c>
      <c r="C242" s="21">
        <f t="shared" si="2"/>
        <v>8</v>
      </c>
      <c r="D242" s="43" t="s">
        <v>2017</v>
      </c>
      <c r="E242" s="9" t="s">
        <v>2143</v>
      </c>
      <c r="F242" s="35">
        <f>vlookup(E242,Products!$A:$F,3)</f>
        <v>165.4949045</v>
      </c>
      <c r="G242" s="35">
        <f>vlookup(E242,Products!$A:$F,if(L242,4,5))</f>
        <v>199.99</v>
      </c>
      <c r="H242" s="26">
        <f t="shared" si="3"/>
        <v>45226</v>
      </c>
      <c r="I242" s="44">
        <f t="shared" si="4"/>
        <v>27</v>
      </c>
      <c r="J242" s="44">
        <f t="shared" si="5"/>
        <v>10</v>
      </c>
      <c r="K242" s="45">
        <f t="shared" si="6"/>
        <v>2023</v>
      </c>
      <c r="L242" s="25" t="b">
        <f t="shared" si="7"/>
        <v>0</v>
      </c>
      <c r="M242" s="25" t="b">
        <f>AND(or(row(A242)=2,A242&gt;=A241), not(isna(VLOOKUP(D242,PersonAccounts!A:A,1,false))))</f>
        <v>1</v>
      </c>
      <c r="N242" s="37"/>
    </row>
    <row r="243">
      <c r="A243" s="42">
        <v>308489.0</v>
      </c>
      <c r="B243" s="8" t="str">
        <f t="shared" si="1"/>
        <v>10/30/23</v>
      </c>
      <c r="C243" s="21">
        <f t="shared" si="2"/>
        <v>5</v>
      </c>
      <c r="D243" s="43" t="s">
        <v>585</v>
      </c>
      <c r="E243" s="9" t="s">
        <v>2146</v>
      </c>
      <c r="F243" s="35">
        <f>vlookup(E243,Products!$A:$F,3)</f>
        <v>829.8679445</v>
      </c>
      <c r="G243" s="35">
        <f>vlookup(E243,Products!$A:$F,if(L243,4,5))</f>
        <v>956.4309401</v>
      </c>
      <c r="H243" s="26">
        <f t="shared" si="3"/>
        <v>45229</v>
      </c>
      <c r="I243" s="44">
        <f t="shared" si="4"/>
        <v>30</v>
      </c>
      <c r="J243" s="44">
        <f t="shared" si="5"/>
        <v>10</v>
      </c>
      <c r="K243" s="45">
        <f t="shared" si="6"/>
        <v>2023</v>
      </c>
      <c r="L243" s="25" t="b">
        <f t="shared" si="7"/>
        <v>1</v>
      </c>
      <c r="M243" s="25" t="b">
        <f>AND(or(row(A243)=2,A243&gt;=A242), not(isna(VLOOKUP(D243,PersonAccounts!A:A,1,false))))</f>
        <v>1</v>
      </c>
      <c r="N243" s="37"/>
    </row>
    <row r="244">
      <c r="A244" s="42">
        <v>309056.0</v>
      </c>
      <c r="B244" s="8" t="str">
        <f t="shared" si="1"/>
        <v>12/19/23</v>
      </c>
      <c r="C244" s="21">
        <f t="shared" si="2"/>
        <v>2</v>
      </c>
      <c r="D244" s="43" t="s">
        <v>1880</v>
      </c>
      <c r="E244" s="9" t="s">
        <v>2148</v>
      </c>
      <c r="F244" s="35">
        <f>vlookup(E244,Products!$A:$F,3)</f>
        <v>98.23971477</v>
      </c>
      <c r="G244" s="35">
        <f>vlookup(E244,Products!$A:$F,if(L244,4,5))</f>
        <v>99.99</v>
      </c>
      <c r="H244" s="26">
        <f t="shared" si="3"/>
        <v>45279</v>
      </c>
      <c r="I244" s="44">
        <f t="shared" si="4"/>
        <v>19</v>
      </c>
      <c r="J244" s="44">
        <f t="shared" si="5"/>
        <v>12</v>
      </c>
      <c r="K244" s="45">
        <f t="shared" si="6"/>
        <v>2023</v>
      </c>
      <c r="L244" s="25" t="b">
        <f t="shared" si="7"/>
        <v>0</v>
      </c>
      <c r="M244" s="25" t="b">
        <f>AND(or(row(A244)=2,A244&gt;=A243), not(isna(VLOOKUP(D244,PersonAccounts!A:A,1,false))))</f>
        <v>1</v>
      </c>
      <c r="N244" s="37"/>
    </row>
    <row r="245">
      <c r="A245" s="42">
        <v>309908.0</v>
      </c>
      <c r="B245" s="8" t="str">
        <f t="shared" si="1"/>
        <v>9/6/23</v>
      </c>
      <c r="C245" s="21">
        <f t="shared" si="2"/>
        <v>2</v>
      </c>
      <c r="D245" s="43" t="s">
        <v>222</v>
      </c>
      <c r="E245" s="9" t="s">
        <v>2150</v>
      </c>
      <c r="F245" s="35">
        <f>vlookup(E245,Products!$A:$F,3)</f>
        <v>11.61261726</v>
      </c>
      <c r="G245" s="35">
        <f>vlookup(E245,Products!$A:$F,if(L245,4,5))</f>
        <v>14.99</v>
      </c>
      <c r="H245" s="26">
        <f t="shared" si="3"/>
        <v>45175</v>
      </c>
      <c r="I245" s="44">
        <f t="shared" si="4"/>
        <v>6</v>
      </c>
      <c r="J245" s="44">
        <f t="shared" si="5"/>
        <v>9</v>
      </c>
      <c r="K245" s="45">
        <f t="shared" si="6"/>
        <v>2023</v>
      </c>
      <c r="L245" s="25" t="b">
        <f t="shared" si="7"/>
        <v>0</v>
      </c>
      <c r="M245" s="25" t="b">
        <f>AND(or(row(A245)=2,A245&gt;=A244), not(isna(VLOOKUP(D245,PersonAccounts!A:A,1,false))))</f>
        <v>1</v>
      </c>
      <c r="N245" s="37"/>
    </row>
    <row r="246">
      <c r="A246" s="42">
        <v>310607.0</v>
      </c>
      <c r="B246" s="8" t="str">
        <f t="shared" si="1"/>
        <v>9/28/23</v>
      </c>
      <c r="C246" s="21">
        <f t="shared" si="2"/>
        <v>5</v>
      </c>
      <c r="D246" s="43" t="s">
        <v>960</v>
      </c>
      <c r="E246" s="9" t="s">
        <v>2152</v>
      </c>
      <c r="F246" s="35">
        <f>vlookup(E246,Products!$A:$F,3)</f>
        <v>1974.862026</v>
      </c>
      <c r="G246" s="35">
        <f>vlookup(E246,Products!$A:$F,if(L246,4,5))</f>
        <v>1999.99</v>
      </c>
      <c r="H246" s="26">
        <f t="shared" si="3"/>
        <v>45197</v>
      </c>
      <c r="I246" s="44">
        <f t="shared" si="4"/>
        <v>28</v>
      </c>
      <c r="J246" s="44">
        <f t="shared" si="5"/>
        <v>9</v>
      </c>
      <c r="K246" s="45">
        <f t="shared" si="6"/>
        <v>2023</v>
      </c>
      <c r="L246" s="25" t="b">
        <f t="shared" si="7"/>
        <v>0</v>
      </c>
      <c r="M246" s="25" t="b">
        <f>AND(or(row(A246)=2,A246&gt;=A245), not(isna(VLOOKUP(D246,PersonAccounts!A:A,1,false))))</f>
        <v>1</v>
      </c>
      <c r="N246" s="37"/>
    </row>
    <row r="247">
      <c r="A247" s="42">
        <v>315146.0</v>
      </c>
      <c r="B247" s="8" t="str">
        <f t="shared" si="1"/>
        <v>12/19/23</v>
      </c>
      <c r="C247" s="21">
        <f t="shared" si="2"/>
        <v>7</v>
      </c>
      <c r="D247" s="43" t="s">
        <v>1807</v>
      </c>
      <c r="E247" s="9" t="s">
        <v>2155</v>
      </c>
      <c r="F247" s="35">
        <f>vlookup(E247,Products!$A:$F,3)</f>
        <v>231.8381653</v>
      </c>
      <c r="G247" s="35">
        <f>vlookup(E247,Products!$A:$F,if(L247,4,5))</f>
        <v>240.5450591</v>
      </c>
      <c r="H247" s="26">
        <f t="shared" si="3"/>
        <v>45279</v>
      </c>
      <c r="I247" s="44">
        <f t="shared" si="4"/>
        <v>19</v>
      </c>
      <c r="J247" s="44">
        <f t="shared" si="5"/>
        <v>12</v>
      </c>
      <c r="K247" s="45">
        <f t="shared" si="6"/>
        <v>2023</v>
      </c>
      <c r="L247" s="25" t="b">
        <f t="shared" si="7"/>
        <v>1</v>
      </c>
      <c r="M247" s="25" t="b">
        <f>AND(or(row(A247)=2,A247&gt;=A246), not(isna(VLOOKUP(D247,PersonAccounts!A:A,1,false))))</f>
        <v>1</v>
      </c>
      <c r="N247" s="37"/>
    </row>
    <row r="248">
      <c r="A248" s="42">
        <v>315258.0</v>
      </c>
      <c r="B248" s="8" t="str">
        <f t="shared" si="1"/>
        <v>8/17/23</v>
      </c>
      <c r="C248" s="21">
        <f t="shared" si="2"/>
        <v>3</v>
      </c>
      <c r="D248" s="43" t="s">
        <v>127</v>
      </c>
      <c r="E248" s="9" t="s">
        <v>2157</v>
      </c>
      <c r="F248" s="35">
        <f>vlookup(E248,Products!$A:$F,3)</f>
        <v>247.5441043</v>
      </c>
      <c r="G248" s="35">
        <f>vlookup(E248,Products!$A:$F,if(L248,4,5))</f>
        <v>249.99</v>
      </c>
      <c r="H248" s="26">
        <f t="shared" si="3"/>
        <v>45155</v>
      </c>
      <c r="I248" s="44">
        <f t="shared" si="4"/>
        <v>17</v>
      </c>
      <c r="J248" s="44">
        <f t="shared" si="5"/>
        <v>8</v>
      </c>
      <c r="K248" s="45">
        <f t="shared" si="6"/>
        <v>2023</v>
      </c>
      <c r="L248" s="25" t="b">
        <f t="shared" si="7"/>
        <v>0</v>
      </c>
      <c r="M248" s="25" t="b">
        <f>AND(or(row(A248)=2,A248&gt;=A247), not(isna(VLOOKUP(D248,PersonAccounts!A:A,1,false))))</f>
        <v>1</v>
      </c>
      <c r="N248" s="37"/>
    </row>
    <row r="249">
      <c r="A249" s="42">
        <v>319816.0</v>
      </c>
      <c r="B249" s="8" t="str">
        <f t="shared" si="1"/>
        <v>12/28/23</v>
      </c>
      <c r="C249" s="21">
        <f t="shared" si="2"/>
        <v>1</v>
      </c>
      <c r="D249" s="43" t="s">
        <v>1771</v>
      </c>
      <c r="E249" s="9" t="s">
        <v>2159</v>
      </c>
      <c r="F249" s="35">
        <f>vlookup(E249,Products!$A:$F,3)</f>
        <v>75.37375979</v>
      </c>
      <c r="G249" s="35">
        <f>vlookup(E249,Products!$A:$F,if(L249,4,5))</f>
        <v>99.99</v>
      </c>
      <c r="H249" s="26">
        <f t="shared" si="3"/>
        <v>45288</v>
      </c>
      <c r="I249" s="44">
        <f t="shared" si="4"/>
        <v>28</v>
      </c>
      <c r="J249" s="44">
        <f t="shared" si="5"/>
        <v>12</v>
      </c>
      <c r="K249" s="45">
        <f t="shared" si="6"/>
        <v>2023</v>
      </c>
      <c r="L249" s="25" t="b">
        <f t="shared" si="7"/>
        <v>0</v>
      </c>
      <c r="M249" s="25" t="b">
        <f>AND(or(row(A249)=2,A249&gt;=A248), not(isna(VLOOKUP(D249,PersonAccounts!A:A,1,false))))</f>
        <v>1</v>
      </c>
      <c r="N249" s="37"/>
    </row>
    <row r="250">
      <c r="A250" s="42">
        <v>319816.0</v>
      </c>
      <c r="B250" s="8" t="str">
        <f t="shared" si="1"/>
        <v>12/28/23</v>
      </c>
      <c r="C250" s="21">
        <f t="shared" si="2"/>
        <v>9</v>
      </c>
      <c r="D250" s="43" t="s">
        <v>1771</v>
      </c>
      <c r="E250" s="9" t="s">
        <v>2161</v>
      </c>
      <c r="F250" s="35">
        <f>vlookup(E250,Products!$A:$F,3)</f>
        <v>16.59320765</v>
      </c>
      <c r="G250" s="35">
        <f>vlookup(E250,Products!$A:$F,if(L250,4,5))</f>
        <v>19.99</v>
      </c>
      <c r="H250" s="26">
        <f t="shared" si="3"/>
        <v>45288</v>
      </c>
      <c r="I250" s="44">
        <f t="shared" si="4"/>
        <v>28</v>
      </c>
      <c r="J250" s="44">
        <f t="shared" si="5"/>
        <v>12</v>
      </c>
      <c r="K250" s="45">
        <f t="shared" si="6"/>
        <v>2023</v>
      </c>
      <c r="L250" s="25" t="b">
        <f t="shared" si="7"/>
        <v>0</v>
      </c>
      <c r="M250" s="25" t="b">
        <f>AND(or(row(A250)=2,A250&gt;=A249), not(isna(VLOOKUP(D250,PersonAccounts!A:A,1,false))))</f>
        <v>1</v>
      </c>
      <c r="N250" s="37"/>
    </row>
    <row r="251">
      <c r="A251" s="42">
        <v>319816.0</v>
      </c>
      <c r="B251" s="8" t="str">
        <f t="shared" si="1"/>
        <v>12/28/23</v>
      </c>
      <c r="C251" s="21">
        <f t="shared" si="2"/>
        <v>5</v>
      </c>
      <c r="D251" s="43" t="s">
        <v>1771</v>
      </c>
      <c r="E251" s="9" t="s">
        <v>2164</v>
      </c>
      <c r="F251" s="35">
        <f>vlookup(E251,Products!$A:$F,3)</f>
        <v>19.67042713</v>
      </c>
      <c r="G251" s="35">
        <f>vlookup(E251,Products!$A:$F,if(L251,4,5))</f>
        <v>24.99</v>
      </c>
      <c r="H251" s="26">
        <f t="shared" si="3"/>
        <v>45288</v>
      </c>
      <c r="I251" s="44">
        <f t="shared" si="4"/>
        <v>28</v>
      </c>
      <c r="J251" s="44">
        <f t="shared" si="5"/>
        <v>12</v>
      </c>
      <c r="K251" s="45">
        <f t="shared" si="6"/>
        <v>2023</v>
      </c>
      <c r="L251" s="25" t="b">
        <f t="shared" si="7"/>
        <v>0</v>
      </c>
      <c r="M251" s="25" t="b">
        <f>AND(or(row(A251)=2,A251&gt;=A250), not(isna(VLOOKUP(D251,PersonAccounts!A:A,1,false))))</f>
        <v>1</v>
      </c>
      <c r="N251" s="37"/>
    </row>
    <row r="252">
      <c r="A252" s="42">
        <v>322495.0</v>
      </c>
      <c r="B252" s="8" t="str">
        <f t="shared" si="1"/>
        <v>1/7/24</v>
      </c>
      <c r="C252" s="21">
        <f t="shared" si="2"/>
        <v>6</v>
      </c>
      <c r="D252" s="43" t="s">
        <v>1348</v>
      </c>
      <c r="E252" s="9" t="s">
        <v>2166</v>
      </c>
      <c r="F252" s="35">
        <f>vlookup(E252,Products!$A:$F,3)</f>
        <v>251.897003</v>
      </c>
      <c r="G252" s="35">
        <f>vlookup(E252,Products!$A:$F,if(L252,4,5))</f>
        <v>299.99</v>
      </c>
      <c r="H252" s="26">
        <f t="shared" si="3"/>
        <v>45298</v>
      </c>
      <c r="I252" s="44">
        <f t="shared" si="4"/>
        <v>7</v>
      </c>
      <c r="J252" s="44">
        <f t="shared" si="5"/>
        <v>1</v>
      </c>
      <c r="K252" s="45">
        <f t="shared" si="6"/>
        <v>2024</v>
      </c>
      <c r="L252" s="25" t="b">
        <f t="shared" si="7"/>
        <v>0</v>
      </c>
      <c r="M252" s="25" t="b">
        <f>AND(or(row(A252)=2,A252&gt;=A251), not(isna(VLOOKUP(D252,PersonAccounts!A:A,1,false))))</f>
        <v>1</v>
      </c>
      <c r="N252" s="37"/>
    </row>
    <row r="253">
      <c r="A253" s="42">
        <v>322495.0</v>
      </c>
      <c r="B253" s="8" t="str">
        <f t="shared" si="1"/>
        <v>1/7/24</v>
      </c>
      <c r="C253" s="21">
        <f t="shared" si="2"/>
        <v>4</v>
      </c>
      <c r="D253" s="43" t="s">
        <v>1348</v>
      </c>
      <c r="E253" s="9" t="s">
        <v>2168</v>
      </c>
      <c r="F253" s="35">
        <f>vlookup(E253,Products!$A:$F,3)</f>
        <v>18.12656227</v>
      </c>
      <c r="G253" s="35">
        <f>vlookup(E253,Products!$A:$F,if(L253,4,5))</f>
        <v>19.99</v>
      </c>
      <c r="H253" s="26">
        <f t="shared" si="3"/>
        <v>45298</v>
      </c>
      <c r="I253" s="44">
        <f t="shared" si="4"/>
        <v>7</v>
      </c>
      <c r="J253" s="44">
        <f t="shared" si="5"/>
        <v>1</v>
      </c>
      <c r="K253" s="45">
        <f t="shared" si="6"/>
        <v>2024</v>
      </c>
      <c r="L253" s="25" t="b">
        <f t="shared" si="7"/>
        <v>0</v>
      </c>
      <c r="M253" s="25" t="b">
        <f>AND(or(row(A253)=2,A253&gt;=A252), not(isna(VLOOKUP(D253,PersonAccounts!A:A,1,false))))</f>
        <v>1</v>
      </c>
      <c r="N253" s="37"/>
    </row>
    <row r="254">
      <c r="A254" s="42">
        <v>323483.0</v>
      </c>
      <c r="B254" s="8" t="str">
        <f t="shared" si="1"/>
        <v>2/2/24</v>
      </c>
      <c r="C254" s="21">
        <f t="shared" si="2"/>
        <v>8</v>
      </c>
      <c r="D254" s="43" t="s">
        <v>1345</v>
      </c>
      <c r="E254" s="9" t="s">
        <v>2170</v>
      </c>
      <c r="F254" s="35">
        <f>vlookup(E254,Products!$A:$F,3)</f>
        <v>87.67711041</v>
      </c>
      <c r="G254" s="35">
        <f>vlookup(E254,Products!$A:$F,if(L254,4,5))</f>
        <v>99.99</v>
      </c>
      <c r="H254" s="26">
        <f t="shared" si="3"/>
        <v>45324</v>
      </c>
      <c r="I254" s="44">
        <f t="shared" si="4"/>
        <v>2</v>
      </c>
      <c r="J254" s="44">
        <f t="shared" si="5"/>
        <v>2</v>
      </c>
      <c r="K254" s="45">
        <f t="shared" si="6"/>
        <v>2024</v>
      </c>
      <c r="L254" s="25" t="b">
        <f t="shared" si="7"/>
        <v>0</v>
      </c>
      <c r="M254" s="25" t="b">
        <f>AND(or(row(A254)=2,A254&gt;=A253), not(isna(VLOOKUP(D254,PersonAccounts!A:A,1,false))))</f>
        <v>1</v>
      </c>
      <c r="N254" s="37"/>
    </row>
    <row r="255">
      <c r="A255" s="42">
        <v>323922.0</v>
      </c>
      <c r="B255" s="8" t="str">
        <f t="shared" si="1"/>
        <v>1/13/24</v>
      </c>
      <c r="C255" s="21">
        <f t="shared" si="2"/>
        <v>2</v>
      </c>
      <c r="D255" s="43" t="s">
        <v>887</v>
      </c>
      <c r="E255" s="9" t="s">
        <v>2172</v>
      </c>
      <c r="F255" s="35">
        <f>vlookup(E255,Products!$A:$F,3)</f>
        <v>21.42395313</v>
      </c>
      <c r="G255" s="35">
        <f>vlookup(E255,Products!$A:$F,if(L255,4,5))</f>
        <v>24.99</v>
      </c>
      <c r="H255" s="26">
        <f t="shared" si="3"/>
        <v>45304</v>
      </c>
      <c r="I255" s="44">
        <f t="shared" si="4"/>
        <v>13</v>
      </c>
      <c r="J255" s="44">
        <f t="shared" si="5"/>
        <v>1</v>
      </c>
      <c r="K255" s="45">
        <f t="shared" si="6"/>
        <v>2024</v>
      </c>
      <c r="L255" s="25" t="b">
        <f t="shared" si="7"/>
        <v>0</v>
      </c>
      <c r="M255" s="25" t="b">
        <f>AND(or(row(A255)=2,A255&gt;=A254), not(isna(VLOOKUP(D255,PersonAccounts!A:A,1,false))))</f>
        <v>1</v>
      </c>
      <c r="N255" s="37"/>
    </row>
    <row r="256">
      <c r="A256" s="42">
        <v>323922.0</v>
      </c>
      <c r="B256" s="8" t="str">
        <f t="shared" si="1"/>
        <v>1/13/24</v>
      </c>
      <c r="C256" s="21">
        <f t="shared" si="2"/>
        <v>2</v>
      </c>
      <c r="D256" s="43" t="s">
        <v>887</v>
      </c>
      <c r="E256" s="9" t="s">
        <v>2174</v>
      </c>
      <c r="F256" s="35">
        <f>vlookup(E256,Products!$A:$F,3)</f>
        <v>226.2474626</v>
      </c>
      <c r="G256" s="35">
        <f>vlookup(E256,Products!$A:$F,if(L256,4,5))</f>
        <v>249.99</v>
      </c>
      <c r="H256" s="26">
        <f t="shared" si="3"/>
        <v>45304</v>
      </c>
      <c r="I256" s="44">
        <f t="shared" si="4"/>
        <v>13</v>
      </c>
      <c r="J256" s="44">
        <f t="shared" si="5"/>
        <v>1</v>
      </c>
      <c r="K256" s="45">
        <f t="shared" si="6"/>
        <v>2024</v>
      </c>
      <c r="L256" s="25" t="b">
        <f t="shared" si="7"/>
        <v>0</v>
      </c>
      <c r="M256" s="25" t="b">
        <f>AND(or(row(A256)=2,A256&gt;=A255), not(isna(VLOOKUP(D256,PersonAccounts!A:A,1,false))))</f>
        <v>1</v>
      </c>
      <c r="N256" s="37"/>
    </row>
    <row r="257">
      <c r="A257" s="42">
        <v>323992.0</v>
      </c>
      <c r="B257" s="8" t="str">
        <f t="shared" si="1"/>
        <v>2/13/24</v>
      </c>
      <c r="C257" s="21">
        <f t="shared" si="2"/>
        <v>4</v>
      </c>
      <c r="D257" s="43" t="s">
        <v>887</v>
      </c>
      <c r="E257" s="9" t="s">
        <v>2176</v>
      </c>
      <c r="F257" s="35">
        <f>vlookup(E257,Products!$A:$F,3)</f>
        <v>68.65495137</v>
      </c>
      <c r="G257" s="35">
        <f>vlookup(E257,Products!$A:$F,if(L257,4,5))</f>
        <v>79.99</v>
      </c>
      <c r="H257" s="26">
        <f t="shared" si="3"/>
        <v>45335</v>
      </c>
      <c r="I257" s="44">
        <f t="shared" si="4"/>
        <v>13</v>
      </c>
      <c r="J257" s="44">
        <f t="shared" si="5"/>
        <v>2</v>
      </c>
      <c r="K257" s="45">
        <f t="shared" si="6"/>
        <v>2024</v>
      </c>
      <c r="L257" s="25" t="b">
        <f t="shared" si="7"/>
        <v>0</v>
      </c>
      <c r="M257" s="25" t="b">
        <f>AND(or(row(A257)=2,A257&gt;=A256), not(isna(VLOOKUP(D257,PersonAccounts!A:A,1,false))))</f>
        <v>1</v>
      </c>
      <c r="N257" s="37"/>
    </row>
    <row r="258">
      <c r="A258" s="42">
        <v>324173.0</v>
      </c>
      <c r="B258" s="8" t="str">
        <f t="shared" si="1"/>
        <v>1/7/24</v>
      </c>
      <c r="C258" s="21">
        <f t="shared" si="2"/>
        <v>1</v>
      </c>
      <c r="D258" s="43" t="s">
        <v>691</v>
      </c>
      <c r="E258" s="9" t="s">
        <v>2178</v>
      </c>
      <c r="F258" s="35">
        <f>vlookup(E258,Products!$A:$F,3)</f>
        <v>7.744998896</v>
      </c>
      <c r="G258" s="35">
        <f>vlookup(E258,Products!$A:$F,if(L258,4,5))</f>
        <v>9.99</v>
      </c>
      <c r="H258" s="26">
        <f t="shared" si="3"/>
        <v>45298</v>
      </c>
      <c r="I258" s="44">
        <f t="shared" si="4"/>
        <v>7</v>
      </c>
      <c r="J258" s="44">
        <f t="shared" si="5"/>
        <v>1</v>
      </c>
      <c r="K258" s="45">
        <f t="shared" si="6"/>
        <v>2024</v>
      </c>
      <c r="L258" s="25" t="b">
        <f t="shared" si="7"/>
        <v>0</v>
      </c>
      <c r="M258" s="25" t="b">
        <f>AND(or(row(A258)=2,A258&gt;=A257), not(isna(VLOOKUP(D258,PersonAccounts!A:A,1,false))))</f>
        <v>1</v>
      </c>
      <c r="N258" s="37"/>
    </row>
    <row r="259">
      <c r="A259" s="42">
        <v>326874.0</v>
      </c>
      <c r="B259" s="8" t="str">
        <f t="shared" si="1"/>
        <v>10/25/23</v>
      </c>
      <c r="C259" s="21">
        <f t="shared" si="2"/>
        <v>2</v>
      </c>
      <c r="D259" s="43" t="s">
        <v>974</v>
      </c>
      <c r="E259" s="9" t="s">
        <v>2180</v>
      </c>
      <c r="F259" s="35">
        <f>vlookup(E259,Products!$A:$F,3)</f>
        <v>28.24543383</v>
      </c>
      <c r="G259" s="35">
        <f>vlookup(E259,Products!$A:$F,if(L259,4,5))</f>
        <v>29.99</v>
      </c>
      <c r="H259" s="26">
        <f t="shared" si="3"/>
        <v>45224</v>
      </c>
      <c r="I259" s="44">
        <f t="shared" si="4"/>
        <v>25</v>
      </c>
      <c r="J259" s="44">
        <f t="shared" si="5"/>
        <v>10</v>
      </c>
      <c r="K259" s="45">
        <f t="shared" si="6"/>
        <v>2023</v>
      </c>
      <c r="L259" s="25" t="b">
        <f t="shared" si="7"/>
        <v>0</v>
      </c>
      <c r="M259" s="25" t="b">
        <f>AND(or(row(A259)=2,A259&gt;=A258), not(isna(VLOOKUP(D259,PersonAccounts!A:A,1,false))))</f>
        <v>1</v>
      </c>
      <c r="N259" s="37"/>
    </row>
    <row r="260">
      <c r="A260" s="42">
        <v>327033.0</v>
      </c>
      <c r="B260" s="8" t="str">
        <f t="shared" si="1"/>
        <v>1/30/24</v>
      </c>
      <c r="C260" s="21">
        <f t="shared" si="2"/>
        <v>4</v>
      </c>
      <c r="D260" s="43" t="s">
        <v>1129</v>
      </c>
      <c r="E260" s="9" t="s">
        <v>2182</v>
      </c>
      <c r="F260" s="35">
        <f>vlookup(E260,Products!$A:$F,3)</f>
        <v>9.14168919</v>
      </c>
      <c r="G260" s="35">
        <f>vlookup(E260,Products!$A:$F,if(L260,4,5))</f>
        <v>9.473104221</v>
      </c>
      <c r="H260" s="26">
        <f t="shared" si="3"/>
        <v>45321</v>
      </c>
      <c r="I260" s="44">
        <f t="shared" si="4"/>
        <v>30</v>
      </c>
      <c r="J260" s="44">
        <f t="shared" si="5"/>
        <v>1</v>
      </c>
      <c r="K260" s="45">
        <f t="shared" si="6"/>
        <v>2024</v>
      </c>
      <c r="L260" s="25" t="b">
        <f t="shared" si="7"/>
        <v>1</v>
      </c>
      <c r="M260" s="25" t="b">
        <f>AND(or(row(A260)=2,A260&gt;=A259), not(isna(VLOOKUP(D260,PersonAccounts!A:A,1,false))))</f>
        <v>1</v>
      </c>
      <c r="N260" s="37"/>
    </row>
    <row r="261">
      <c r="A261" s="42">
        <v>330140.0</v>
      </c>
      <c r="B261" s="8" t="str">
        <f t="shared" si="1"/>
        <v>11/26/23</v>
      </c>
      <c r="C261" s="21">
        <f t="shared" si="2"/>
        <v>8</v>
      </c>
      <c r="D261" s="43" t="s">
        <v>649</v>
      </c>
      <c r="E261" s="9" t="s">
        <v>2184</v>
      </c>
      <c r="F261" s="35">
        <f>vlookup(E261,Products!$A:$F,3)</f>
        <v>80.73695409</v>
      </c>
      <c r="G261" s="35">
        <f>vlookup(E261,Products!$A:$F,if(L261,4,5))</f>
        <v>99.99</v>
      </c>
      <c r="H261" s="26">
        <f t="shared" si="3"/>
        <v>45256</v>
      </c>
      <c r="I261" s="44">
        <f t="shared" si="4"/>
        <v>26</v>
      </c>
      <c r="J261" s="44">
        <f t="shared" si="5"/>
        <v>11</v>
      </c>
      <c r="K261" s="45">
        <f t="shared" si="6"/>
        <v>2023</v>
      </c>
      <c r="L261" s="25" t="b">
        <f t="shared" si="7"/>
        <v>0</v>
      </c>
      <c r="M261" s="25" t="b">
        <f>AND(or(row(A261)=2,A261&gt;=A260), not(isna(VLOOKUP(D261,PersonAccounts!A:A,1,false))))</f>
        <v>1</v>
      </c>
      <c r="N261" s="37"/>
    </row>
    <row r="262">
      <c r="A262" s="42">
        <v>330140.0</v>
      </c>
      <c r="B262" s="8" t="str">
        <f t="shared" si="1"/>
        <v>11/26/23</v>
      </c>
      <c r="C262" s="21">
        <f t="shared" si="2"/>
        <v>9</v>
      </c>
      <c r="D262" s="43" t="s">
        <v>649</v>
      </c>
      <c r="E262" s="9" t="s">
        <v>2143</v>
      </c>
      <c r="F262" s="35">
        <f>vlookup(E262,Products!$A:$F,3)</f>
        <v>165.4949045</v>
      </c>
      <c r="G262" s="35">
        <f>vlookup(E262,Products!$A:$F,if(L262,4,5))</f>
        <v>199.99</v>
      </c>
      <c r="H262" s="26">
        <f t="shared" si="3"/>
        <v>45256</v>
      </c>
      <c r="I262" s="44">
        <f t="shared" si="4"/>
        <v>26</v>
      </c>
      <c r="J262" s="44">
        <f t="shared" si="5"/>
        <v>11</v>
      </c>
      <c r="K262" s="45">
        <f t="shared" si="6"/>
        <v>2023</v>
      </c>
      <c r="L262" s="25" t="b">
        <f t="shared" si="7"/>
        <v>0</v>
      </c>
      <c r="M262" s="25" t="b">
        <f>AND(or(row(A262)=2,A262&gt;=A261), not(isna(VLOOKUP(D262,PersonAccounts!A:A,1,false))))</f>
        <v>1</v>
      </c>
      <c r="N262" s="37"/>
    </row>
    <row r="263">
      <c r="A263" s="42">
        <v>330140.0</v>
      </c>
      <c r="B263" s="8" t="str">
        <f t="shared" si="1"/>
        <v>11/26/23</v>
      </c>
      <c r="C263" s="21">
        <f t="shared" si="2"/>
        <v>9</v>
      </c>
      <c r="D263" s="43" t="s">
        <v>649</v>
      </c>
      <c r="E263" s="9" t="s">
        <v>2146</v>
      </c>
      <c r="F263" s="35">
        <f>vlookup(E263,Products!$A:$F,3)</f>
        <v>829.8679445</v>
      </c>
      <c r="G263" s="35">
        <f>vlookup(E263,Products!$A:$F,if(L263,4,5))</f>
        <v>999.99</v>
      </c>
      <c r="H263" s="26">
        <f t="shared" si="3"/>
        <v>45256</v>
      </c>
      <c r="I263" s="44">
        <f t="shared" si="4"/>
        <v>26</v>
      </c>
      <c r="J263" s="44">
        <f t="shared" si="5"/>
        <v>11</v>
      </c>
      <c r="K263" s="45">
        <f t="shared" si="6"/>
        <v>2023</v>
      </c>
      <c r="L263" s="25" t="b">
        <f t="shared" si="7"/>
        <v>0</v>
      </c>
      <c r="M263" s="25" t="b">
        <f>AND(or(row(A263)=2,A263&gt;=A262), not(isna(VLOOKUP(D263,PersonAccounts!A:A,1,false))))</f>
        <v>1</v>
      </c>
      <c r="N263" s="37"/>
    </row>
    <row r="264">
      <c r="A264" s="42">
        <v>332171.0</v>
      </c>
      <c r="B264" s="8" t="str">
        <f t="shared" si="1"/>
        <v>1/6/24</v>
      </c>
      <c r="C264" s="21">
        <f t="shared" si="2"/>
        <v>6</v>
      </c>
      <c r="D264" s="43" t="s">
        <v>1679</v>
      </c>
      <c r="E264" s="9" t="s">
        <v>2148</v>
      </c>
      <c r="F264" s="35">
        <f>vlookup(E264,Products!$A:$F,3)</f>
        <v>98.23971477</v>
      </c>
      <c r="G264" s="35">
        <f>vlookup(E264,Products!$A:$F,if(L264,4,5))</f>
        <v>99.99</v>
      </c>
      <c r="H264" s="26">
        <f t="shared" si="3"/>
        <v>45297</v>
      </c>
      <c r="I264" s="44">
        <f t="shared" si="4"/>
        <v>6</v>
      </c>
      <c r="J264" s="44">
        <f t="shared" si="5"/>
        <v>1</v>
      </c>
      <c r="K264" s="45">
        <f t="shared" si="6"/>
        <v>2024</v>
      </c>
      <c r="L264" s="25" t="b">
        <f t="shared" si="7"/>
        <v>0</v>
      </c>
      <c r="M264" s="25" t="b">
        <f>AND(or(row(A264)=2,A264&gt;=A263), not(isna(VLOOKUP(D264,PersonAccounts!A:A,1,false))))</f>
        <v>1</v>
      </c>
      <c r="N264" s="37"/>
    </row>
    <row r="265">
      <c r="A265" s="42">
        <v>332171.0</v>
      </c>
      <c r="B265" s="8" t="str">
        <f t="shared" si="1"/>
        <v>1/6/24</v>
      </c>
      <c r="C265" s="21">
        <f t="shared" si="2"/>
        <v>5</v>
      </c>
      <c r="D265" s="43" t="s">
        <v>1679</v>
      </c>
      <c r="E265" s="9" t="s">
        <v>2150</v>
      </c>
      <c r="F265" s="35">
        <f>vlookup(E265,Products!$A:$F,3)</f>
        <v>11.61261726</v>
      </c>
      <c r="G265" s="35">
        <f>vlookup(E265,Products!$A:$F,if(L265,4,5))</f>
        <v>14.99</v>
      </c>
      <c r="H265" s="26">
        <f t="shared" si="3"/>
        <v>45297</v>
      </c>
      <c r="I265" s="44">
        <f t="shared" si="4"/>
        <v>6</v>
      </c>
      <c r="J265" s="44">
        <f t="shared" si="5"/>
        <v>1</v>
      </c>
      <c r="K265" s="45">
        <f t="shared" si="6"/>
        <v>2024</v>
      </c>
      <c r="L265" s="25" t="b">
        <f t="shared" si="7"/>
        <v>0</v>
      </c>
      <c r="M265" s="25" t="b">
        <f>AND(or(row(A265)=2,A265&gt;=A264), not(isna(VLOOKUP(D265,PersonAccounts!A:A,1,false))))</f>
        <v>1</v>
      </c>
      <c r="N265" s="37"/>
    </row>
    <row r="266">
      <c r="A266" s="42">
        <v>332171.0</v>
      </c>
      <c r="B266" s="8" t="str">
        <f t="shared" si="1"/>
        <v>1/6/24</v>
      </c>
      <c r="C266" s="21">
        <f t="shared" si="2"/>
        <v>5</v>
      </c>
      <c r="D266" s="43" t="s">
        <v>1679</v>
      </c>
      <c r="E266" s="9" t="s">
        <v>2152</v>
      </c>
      <c r="F266" s="35">
        <f>vlookup(E266,Products!$A:$F,3)</f>
        <v>1974.862026</v>
      </c>
      <c r="G266" s="35">
        <f>vlookup(E266,Products!$A:$F,if(L266,4,5))</f>
        <v>1985.260665</v>
      </c>
      <c r="H266" s="26">
        <f t="shared" si="3"/>
        <v>45297</v>
      </c>
      <c r="I266" s="44">
        <f t="shared" si="4"/>
        <v>6</v>
      </c>
      <c r="J266" s="44">
        <f t="shared" si="5"/>
        <v>1</v>
      </c>
      <c r="K266" s="45">
        <f t="shared" si="6"/>
        <v>2024</v>
      </c>
      <c r="L266" s="25" t="b">
        <f t="shared" si="7"/>
        <v>1</v>
      </c>
      <c r="M266" s="25" t="b">
        <f>AND(or(row(A266)=2,A266&gt;=A265), not(isna(VLOOKUP(D266,PersonAccounts!A:A,1,false))))</f>
        <v>1</v>
      </c>
      <c r="N266" s="37"/>
    </row>
    <row r="267">
      <c r="A267" s="42">
        <v>332171.0</v>
      </c>
      <c r="B267" s="8" t="str">
        <f t="shared" si="1"/>
        <v>1/6/24</v>
      </c>
      <c r="C267" s="21">
        <f t="shared" si="2"/>
        <v>7</v>
      </c>
      <c r="D267" s="43" t="s">
        <v>1679</v>
      </c>
      <c r="E267" s="9" t="s">
        <v>2155</v>
      </c>
      <c r="F267" s="35">
        <f>vlookup(E267,Products!$A:$F,3)</f>
        <v>231.8381653</v>
      </c>
      <c r="G267" s="35">
        <f>vlookup(E267,Products!$A:$F,if(L267,4,5))</f>
        <v>249.99</v>
      </c>
      <c r="H267" s="26">
        <f t="shared" si="3"/>
        <v>45297</v>
      </c>
      <c r="I267" s="44">
        <f t="shared" si="4"/>
        <v>6</v>
      </c>
      <c r="J267" s="44">
        <f t="shared" si="5"/>
        <v>1</v>
      </c>
      <c r="K267" s="45">
        <f t="shared" si="6"/>
        <v>2024</v>
      </c>
      <c r="L267" s="25" t="b">
        <f t="shared" si="7"/>
        <v>0</v>
      </c>
      <c r="M267" s="25" t="b">
        <f>AND(or(row(A267)=2,A267&gt;=A266), not(isna(VLOOKUP(D267,PersonAccounts!A:A,1,false))))</f>
        <v>1</v>
      </c>
      <c r="N267" s="37"/>
    </row>
    <row r="268">
      <c r="A268" s="42">
        <v>334579.0</v>
      </c>
      <c r="B268" s="8" t="str">
        <f t="shared" si="1"/>
        <v>8/21/23</v>
      </c>
      <c r="C268" s="21">
        <f t="shared" si="2"/>
        <v>1</v>
      </c>
      <c r="D268" s="43" t="s">
        <v>965</v>
      </c>
      <c r="E268" s="9" t="s">
        <v>2157</v>
      </c>
      <c r="F268" s="35">
        <f>vlookup(E268,Products!$A:$F,3)</f>
        <v>247.5441043</v>
      </c>
      <c r="G268" s="35">
        <f>vlookup(E268,Products!$A:$F,if(L268,4,5))</f>
        <v>248.3604379</v>
      </c>
      <c r="H268" s="26">
        <f t="shared" si="3"/>
        <v>45159</v>
      </c>
      <c r="I268" s="44">
        <f t="shared" si="4"/>
        <v>21</v>
      </c>
      <c r="J268" s="44">
        <f t="shared" si="5"/>
        <v>8</v>
      </c>
      <c r="K268" s="45">
        <f t="shared" si="6"/>
        <v>2023</v>
      </c>
      <c r="L268" s="25" t="b">
        <f t="shared" si="7"/>
        <v>1</v>
      </c>
      <c r="M268" s="25" t="b">
        <f>AND(or(row(A268)=2,A268&gt;=A267), not(isna(VLOOKUP(D268,PersonAccounts!A:A,1,false))))</f>
        <v>1</v>
      </c>
      <c r="N268" s="37"/>
    </row>
    <row r="269">
      <c r="A269" s="42">
        <v>336000.0</v>
      </c>
      <c r="B269" s="8" t="str">
        <f t="shared" si="1"/>
        <v>11/18/23</v>
      </c>
      <c r="C269" s="21">
        <f t="shared" si="2"/>
        <v>7</v>
      </c>
      <c r="D269" s="43" t="s">
        <v>1098</v>
      </c>
      <c r="E269" s="9" t="s">
        <v>2159</v>
      </c>
      <c r="F269" s="35">
        <f>vlookup(E269,Products!$A:$F,3)</f>
        <v>75.37375979</v>
      </c>
      <c r="G269" s="35">
        <f>vlookup(E269,Products!$A:$F,if(L269,4,5))</f>
        <v>99.99</v>
      </c>
      <c r="H269" s="26">
        <f t="shared" si="3"/>
        <v>45248</v>
      </c>
      <c r="I269" s="44">
        <f t="shared" si="4"/>
        <v>18</v>
      </c>
      <c r="J269" s="44">
        <f t="shared" si="5"/>
        <v>11</v>
      </c>
      <c r="K269" s="45">
        <f t="shared" si="6"/>
        <v>2023</v>
      </c>
      <c r="L269" s="25" t="b">
        <f t="shared" si="7"/>
        <v>0</v>
      </c>
      <c r="M269" s="25" t="b">
        <f>AND(or(row(A269)=2,A269&gt;=A268), not(isna(VLOOKUP(D269,PersonAccounts!A:A,1,false))))</f>
        <v>1</v>
      </c>
      <c r="N269" s="37"/>
    </row>
    <row r="270">
      <c r="A270" s="42">
        <v>336000.0</v>
      </c>
      <c r="B270" s="8" t="str">
        <f t="shared" si="1"/>
        <v>11/18/23</v>
      </c>
      <c r="C270" s="21">
        <f t="shared" si="2"/>
        <v>5</v>
      </c>
      <c r="D270" s="43" t="s">
        <v>1098</v>
      </c>
      <c r="E270" s="9" t="s">
        <v>2161</v>
      </c>
      <c r="F270" s="35">
        <f>vlookup(E270,Products!$A:$F,3)</f>
        <v>16.59320765</v>
      </c>
      <c r="G270" s="35">
        <f>vlookup(E270,Products!$A:$F,if(L270,4,5))</f>
        <v>18.86190803</v>
      </c>
      <c r="H270" s="26">
        <f t="shared" si="3"/>
        <v>45248</v>
      </c>
      <c r="I270" s="44">
        <f t="shared" si="4"/>
        <v>18</v>
      </c>
      <c r="J270" s="44">
        <f t="shared" si="5"/>
        <v>11</v>
      </c>
      <c r="K270" s="45">
        <f t="shared" si="6"/>
        <v>2023</v>
      </c>
      <c r="L270" s="25" t="b">
        <f t="shared" si="7"/>
        <v>1</v>
      </c>
      <c r="M270" s="25" t="b">
        <f>AND(or(row(A270)=2,A270&gt;=A269), not(isna(VLOOKUP(D270,PersonAccounts!A:A,1,false))))</f>
        <v>1</v>
      </c>
      <c r="N270" s="37"/>
    </row>
    <row r="271">
      <c r="A271" s="42">
        <v>336000.0</v>
      </c>
      <c r="B271" s="8" t="str">
        <f t="shared" si="1"/>
        <v>11/18/23</v>
      </c>
      <c r="C271" s="21">
        <f t="shared" si="2"/>
        <v>3</v>
      </c>
      <c r="D271" s="43" t="s">
        <v>1098</v>
      </c>
      <c r="E271" s="9" t="s">
        <v>2164</v>
      </c>
      <c r="F271" s="35">
        <f>vlookup(E271,Products!$A:$F,3)</f>
        <v>19.67042713</v>
      </c>
      <c r="G271" s="35">
        <f>vlookup(E271,Products!$A:$F,if(L271,4,5))</f>
        <v>24.99</v>
      </c>
      <c r="H271" s="26">
        <f t="shared" si="3"/>
        <v>45248</v>
      </c>
      <c r="I271" s="44">
        <f t="shared" si="4"/>
        <v>18</v>
      </c>
      <c r="J271" s="44">
        <f t="shared" si="5"/>
        <v>11</v>
      </c>
      <c r="K271" s="45">
        <f t="shared" si="6"/>
        <v>2023</v>
      </c>
      <c r="L271" s="25" t="b">
        <f t="shared" si="7"/>
        <v>0</v>
      </c>
      <c r="M271" s="25" t="b">
        <f>AND(or(row(A271)=2,A271&gt;=A270), not(isna(VLOOKUP(D271,PersonAccounts!A:A,1,false))))</f>
        <v>1</v>
      </c>
      <c r="N271" s="37"/>
    </row>
    <row r="272">
      <c r="A272" s="42">
        <v>337072.0</v>
      </c>
      <c r="B272" s="8" t="str">
        <f t="shared" si="1"/>
        <v>9/11/23</v>
      </c>
      <c r="C272" s="21">
        <f t="shared" si="2"/>
        <v>3</v>
      </c>
      <c r="D272" s="43" t="s">
        <v>480</v>
      </c>
      <c r="E272" s="9" t="s">
        <v>2166</v>
      </c>
      <c r="F272" s="35">
        <f>vlookup(E272,Products!$A:$F,3)</f>
        <v>251.897003</v>
      </c>
      <c r="G272" s="35">
        <f>vlookup(E272,Products!$A:$F,if(L272,4,5))</f>
        <v>284.8793707</v>
      </c>
      <c r="H272" s="26">
        <f t="shared" si="3"/>
        <v>45180</v>
      </c>
      <c r="I272" s="44">
        <f t="shared" si="4"/>
        <v>11</v>
      </c>
      <c r="J272" s="44">
        <f t="shared" si="5"/>
        <v>9</v>
      </c>
      <c r="K272" s="45">
        <f t="shared" si="6"/>
        <v>2023</v>
      </c>
      <c r="L272" s="25" t="b">
        <f t="shared" si="7"/>
        <v>1</v>
      </c>
      <c r="M272" s="25" t="b">
        <f>AND(or(row(A272)=2,A272&gt;=A271), not(isna(VLOOKUP(D272,PersonAccounts!A:A,1,false))))</f>
        <v>1</v>
      </c>
      <c r="N272" s="37"/>
    </row>
    <row r="273">
      <c r="A273" s="42">
        <v>337072.0</v>
      </c>
      <c r="B273" s="8" t="str">
        <f t="shared" si="1"/>
        <v>9/11/23</v>
      </c>
      <c r="C273" s="21">
        <f t="shared" si="2"/>
        <v>3</v>
      </c>
      <c r="D273" s="43" t="s">
        <v>480</v>
      </c>
      <c r="E273" s="9" t="s">
        <v>2168</v>
      </c>
      <c r="F273" s="35">
        <f>vlookup(E273,Products!$A:$F,3)</f>
        <v>18.12656227</v>
      </c>
      <c r="G273" s="35">
        <f>vlookup(E273,Products!$A:$F,if(L273,4,5))</f>
        <v>19.99</v>
      </c>
      <c r="H273" s="26">
        <f t="shared" si="3"/>
        <v>45180</v>
      </c>
      <c r="I273" s="44">
        <f t="shared" si="4"/>
        <v>11</v>
      </c>
      <c r="J273" s="44">
        <f t="shared" si="5"/>
        <v>9</v>
      </c>
      <c r="K273" s="45">
        <f t="shared" si="6"/>
        <v>2023</v>
      </c>
      <c r="L273" s="25" t="b">
        <f t="shared" si="7"/>
        <v>0</v>
      </c>
      <c r="M273" s="25" t="b">
        <f>AND(or(row(A273)=2,A273&gt;=A272), not(isna(VLOOKUP(D273,PersonAccounts!A:A,1,false))))</f>
        <v>1</v>
      </c>
      <c r="N273" s="37"/>
    </row>
    <row r="274">
      <c r="A274" s="42">
        <v>337072.0</v>
      </c>
      <c r="B274" s="8" t="str">
        <f t="shared" si="1"/>
        <v>9/11/23</v>
      </c>
      <c r="C274" s="21">
        <f t="shared" si="2"/>
        <v>3</v>
      </c>
      <c r="D274" s="43" t="s">
        <v>480</v>
      </c>
      <c r="E274" s="9" t="s">
        <v>2170</v>
      </c>
      <c r="F274" s="35">
        <f>vlookup(E274,Products!$A:$F,3)</f>
        <v>87.67711041</v>
      </c>
      <c r="G274" s="35">
        <f>vlookup(E274,Products!$A:$F,if(L274,4,5))</f>
        <v>99.99</v>
      </c>
      <c r="H274" s="26">
        <f t="shared" si="3"/>
        <v>45180</v>
      </c>
      <c r="I274" s="44">
        <f t="shared" si="4"/>
        <v>11</v>
      </c>
      <c r="J274" s="44">
        <f t="shared" si="5"/>
        <v>9</v>
      </c>
      <c r="K274" s="45">
        <f t="shared" si="6"/>
        <v>2023</v>
      </c>
      <c r="L274" s="25" t="b">
        <f t="shared" si="7"/>
        <v>0</v>
      </c>
      <c r="M274" s="25" t="b">
        <f>AND(or(row(A274)=2,A274&gt;=A273), not(isna(VLOOKUP(D274,PersonAccounts!A:A,1,false))))</f>
        <v>1</v>
      </c>
      <c r="N274" s="37"/>
    </row>
    <row r="275">
      <c r="A275" s="42">
        <v>339954.0</v>
      </c>
      <c r="B275" s="8" t="str">
        <f t="shared" si="1"/>
        <v>12/2/23</v>
      </c>
      <c r="C275" s="21">
        <f t="shared" si="2"/>
        <v>5</v>
      </c>
      <c r="D275" s="43" t="s">
        <v>288</v>
      </c>
      <c r="E275" s="9" t="s">
        <v>2172</v>
      </c>
      <c r="F275" s="35">
        <f>vlookup(E275,Products!$A:$F,3)</f>
        <v>21.42395313</v>
      </c>
      <c r="G275" s="35">
        <f>vlookup(E275,Products!$A:$F,if(L275,4,5))</f>
        <v>24.99</v>
      </c>
      <c r="H275" s="26">
        <f t="shared" si="3"/>
        <v>45262</v>
      </c>
      <c r="I275" s="44">
        <f t="shared" si="4"/>
        <v>2</v>
      </c>
      <c r="J275" s="44">
        <f t="shared" si="5"/>
        <v>12</v>
      </c>
      <c r="K275" s="45">
        <f t="shared" si="6"/>
        <v>2023</v>
      </c>
      <c r="L275" s="25" t="b">
        <f t="shared" si="7"/>
        <v>0</v>
      </c>
      <c r="M275" s="25" t="b">
        <f>AND(or(row(A275)=2,A275&gt;=A274), not(isna(VLOOKUP(D275,PersonAccounts!A:A,1,false))))</f>
        <v>1</v>
      </c>
      <c r="N275" s="37"/>
    </row>
    <row r="276">
      <c r="A276" s="42">
        <v>339954.0</v>
      </c>
      <c r="B276" s="8" t="str">
        <f t="shared" si="1"/>
        <v>12/2/23</v>
      </c>
      <c r="C276" s="21">
        <f t="shared" si="2"/>
        <v>7</v>
      </c>
      <c r="D276" s="43" t="s">
        <v>288</v>
      </c>
      <c r="E276" s="9" t="s">
        <v>2174</v>
      </c>
      <c r="F276" s="35">
        <f>vlookup(E276,Products!$A:$F,3)</f>
        <v>226.2474626</v>
      </c>
      <c r="G276" s="35">
        <f>vlookup(E276,Products!$A:$F,if(L276,4,5))</f>
        <v>249.99</v>
      </c>
      <c r="H276" s="26">
        <f t="shared" si="3"/>
        <v>45262</v>
      </c>
      <c r="I276" s="44">
        <f t="shared" si="4"/>
        <v>2</v>
      </c>
      <c r="J276" s="44">
        <f t="shared" si="5"/>
        <v>12</v>
      </c>
      <c r="K276" s="45">
        <f t="shared" si="6"/>
        <v>2023</v>
      </c>
      <c r="L276" s="25" t="b">
        <f t="shared" si="7"/>
        <v>0</v>
      </c>
      <c r="M276" s="25" t="b">
        <f>AND(or(row(A276)=2,A276&gt;=A275), not(isna(VLOOKUP(D276,PersonAccounts!A:A,1,false))))</f>
        <v>1</v>
      </c>
      <c r="N276" s="37"/>
    </row>
    <row r="277">
      <c r="A277" s="42">
        <v>341947.0</v>
      </c>
      <c r="B277" s="8" t="str">
        <f t="shared" si="1"/>
        <v>12/13/23</v>
      </c>
      <c r="C277" s="21">
        <f t="shared" si="2"/>
        <v>7</v>
      </c>
      <c r="D277" s="43" t="s">
        <v>1251</v>
      </c>
      <c r="E277" s="9" t="s">
        <v>2176</v>
      </c>
      <c r="F277" s="35">
        <f>vlookup(E277,Products!$A:$F,3)</f>
        <v>68.65495137</v>
      </c>
      <c r="G277" s="35">
        <f>vlookup(E277,Products!$A:$F,if(L277,4,5))</f>
        <v>75.75547073</v>
      </c>
      <c r="H277" s="26">
        <f t="shared" si="3"/>
        <v>45273</v>
      </c>
      <c r="I277" s="44">
        <f t="shared" si="4"/>
        <v>13</v>
      </c>
      <c r="J277" s="44">
        <f t="shared" si="5"/>
        <v>12</v>
      </c>
      <c r="K277" s="45">
        <f t="shared" si="6"/>
        <v>2023</v>
      </c>
      <c r="L277" s="25" t="b">
        <f t="shared" si="7"/>
        <v>1</v>
      </c>
      <c r="M277" s="25" t="b">
        <f>AND(or(row(A277)=2,A277&gt;=A276), not(isna(VLOOKUP(D277,PersonAccounts!A:A,1,false))))</f>
        <v>1</v>
      </c>
      <c r="N277" s="37"/>
    </row>
    <row r="278">
      <c r="A278" s="42">
        <v>341947.0</v>
      </c>
      <c r="B278" s="8" t="str">
        <f t="shared" si="1"/>
        <v>12/13/23</v>
      </c>
      <c r="C278" s="21">
        <f t="shared" si="2"/>
        <v>7</v>
      </c>
      <c r="D278" s="43" t="s">
        <v>1251</v>
      </c>
      <c r="E278" s="9" t="s">
        <v>2178</v>
      </c>
      <c r="F278" s="35">
        <f>vlookup(E278,Products!$A:$F,3)</f>
        <v>7.744998896</v>
      </c>
      <c r="G278" s="35">
        <f>vlookup(E278,Products!$A:$F,if(L278,4,5))</f>
        <v>9.351772175</v>
      </c>
      <c r="H278" s="26">
        <f t="shared" si="3"/>
        <v>45273</v>
      </c>
      <c r="I278" s="44">
        <f t="shared" si="4"/>
        <v>13</v>
      </c>
      <c r="J278" s="44">
        <f t="shared" si="5"/>
        <v>12</v>
      </c>
      <c r="K278" s="45">
        <f t="shared" si="6"/>
        <v>2023</v>
      </c>
      <c r="L278" s="25" t="b">
        <f t="shared" si="7"/>
        <v>1</v>
      </c>
      <c r="M278" s="25" t="b">
        <f>AND(or(row(A278)=2,A278&gt;=A277), not(isna(VLOOKUP(D278,PersonAccounts!A:A,1,false))))</f>
        <v>1</v>
      </c>
      <c r="N278" s="37"/>
    </row>
    <row r="279">
      <c r="A279" s="42">
        <v>341947.0</v>
      </c>
      <c r="B279" s="8" t="str">
        <f t="shared" si="1"/>
        <v>12/13/23</v>
      </c>
      <c r="C279" s="21">
        <f t="shared" si="2"/>
        <v>2</v>
      </c>
      <c r="D279" s="43" t="s">
        <v>1251</v>
      </c>
      <c r="E279" s="9" t="s">
        <v>2180</v>
      </c>
      <c r="F279" s="35">
        <f>vlookup(E279,Products!$A:$F,3)</f>
        <v>28.24543383</v>
      </c>
      <c r="G279" s="35">
        <f>vlookup(E279,Products!$A:$F,if(L279,4,5))</f>
        <v>29.99</v>
      </c>
      <c r="H279" s="26">
        <f t="shared" si="3"/>
        <v>45273</v>
      </c>
      <c r="I279" s="44">
        <f t="shared" si="4"/>
        <v>13</v>
      </c>
      <c r="J279" s="44">
        <f t="shared" si="5"/>
        <v>12</v>
      </c>
      <c r="K279" s="45">
        <f t="shared" si="6"/>
        <v>2023</v>
      </c>
      <c r="L279" s="25" t="b">
        <f t="shared" si="7"/>
        <v>0</v>
      </c>
      <c r="M279" s="25" t="b">
        <f>AND(or(row(A279)=2,A279&gt;=A278), not(isna(VLOOKUP(D279,PersonAccounts!A:A,1,false))))</f>
        <v>1</v>
      </c>
      <c r="N279" s="37"/>
    </row>
    <row r="280">
      <c r="A280" s="42">
        <v>341947.0</v>
      </c>
      <c r="B280" s="8" t="str">
        <f t="shared" si="1"/>
        <v>12/13/23</v>
      </c>
      <c r="C280" s="21">
        <f t="shared" si="2"/>
        <v>7</v>
      </c>
      <c r="D280" s="43" t="s">
        <v>1251</v>
      </c>
      <c r="E280" s="9" t="s">
        <v>2182</v>
      </c>
      <c r="F280" s="35">
        <f>vlookup(E280,Products!$A:$F,3)</f>
        <v>9.14168919</v>
      </c>
      <c r="G280" s="35">
        <f>vlookup(E280,Products!$A:$F,if(L280,4,5))</f>
        <v>9.99</v>
      </c>
      <c r="H280" s="26">
        <f t="shared" si="3"/>
        <v>45273</v>
      </c>
      <c r="I280" s="44">
        <f t="shared" si="4"/>
        <v>13</v>
      </c>
      <c r="J280" s="44">
        <f t="shared" si="5"/>
        <v>12</v>
      </c>
      <c r="K280" s="45">
        <f t="shared" si="6"/>
        <v>2023</v>
      </c>
      <c r="L280" s="25" t="b">
        <f t="shared" si="7"/>
        <v>0</v>
      </c>
      <c r="M280" s="25" t="b">
        <f>AND(or(row(A280)=2,A280&gt;=A279), not(isna(VLOOKUP(D280,PersonAccounts!A:A,1,false))))</f>
        <v>1</v>
      </c>
      <c r="N280" s="37"/>
    </row>
    <row r="281">
      <c r="A281" s="42">
        <v>347726.0</v>
      </c>
      <c r="B281" s="8" t="str">
        <f t="shared" si="1"/>
        <v>11/8/23</v>
      </c>
      <c r="C281" s="21">
        <f t="shared" si="2"/>
        <v>4</v>
      </c>
      <c r="D281" s="43" t="s">
        <v>1032</v>
      </c>
      <c r="E281" s="9" t="s">
        <v>2184</v>
      </c>
      <c r="F281" s="35">
        <f>vlookup(E281,Products!$A:$F,3)</f>
        <v>80.73695409</v>
      </c>
      <c r="G281" s="35">
        <f>vlookup(E281,Products!$A:$F,if(L281,4,5))</f>
        <v>89.34985052</v>
      </c>
      <c r="H281" s="26">
        <f t="shared" si="3"/>
        <v>45238</v>
      </c>
      <c r="I281" s="44">
        <f t="shared" si="4"/>
        <v>8</v>
      </c>
      <c r="J281" s="44">
        <f t="shared" si="5"/>
        <v>11</v>
      </c>
      <c r="K281" s="45">
        <f t="shared" si="6"/>
        <v>2023</v>
      </c>
      <c r="L281" s="25" t="b">
        <f t="shared" si="7"/>
        <v>1</v>
      </c>
      <c r="M281" s="25" t="b">
        <f>AND(or(row(A281)=2,A281&gt;=A280), not(isna(VLOOKUP(D281,PersonAccounts!A:A,1,false))))</f>
        <v>1</v>
      </c>
      <c r="N281" s="37"/>
    </row>
    <row r="282">
      <c r="A282" s="42">
        <v>348039.0</v>
      </c>
      <c r="B282" s="8" t="str">
        <f t="shared" si="1"/>
        <v>8/23/23</v>
      </c>
      <c r="C282" s="21">
        <f t="shared" si="2"/>
        <v>4</v>
      </c>
      <c r="D282" s="43" t="s">
        <v>718</v>
      </c>
      <c r="E282" s="9" t="s">
        <v>2143</v>
      </c>
      <c r="F282" s="35">
        <f>vlookup(E282,Products!$A:$F,3)</f>
        <v>165.4949045</v>
      </c>
      <c r="G282" s="35">
        <f>vlookup(E282,Products!$A:$F,if(L282,4,5))</f>
        <v>199.99</v>
      </c>
      <c r="H282" s="26">
        <f t="shared" si="3"/>
        <v>45161</v>
      </c>
      <c r="I282" s="44">
        <f t="shared" si="4"/>
        <v>23</v>
      </c>
      <c r="J282" s="44">
        <f t="shared" si="5"/>
        <v>8</v>
      </c>
      <c r="K282" s="45">
        <f t="shared" si="6"/>
        <v>2023</v>
      </c>
      <c r="L282" s="25" t="b">
        <f t="shared" si="7"/>
        <v>0</v>
      </c>
      <c r="M282" s="25" t="b">
        <f>AND(or(row(A282)=2,A282&gt;=A281), not(isna(VLOOKUP(D282,PersonAccounts!A:A,1,false))))</f>
        <v>1</v>
      </c>
      <c r="N282" s="37"/>
    </row>
    <row r="283">
      <c r="A283" s="42">
        <v>348523.0</v>
      </c>
      <c r="B283" s="8" t="str">
        <f t="shared" si="1"/>
        <v>12/13/23</v>
      </c>
      <c r="C283" s="21">
        <f t="shared" si="2"/>
        <v>7</v>
      </c>
      <c r="D283" s="43" t="s">
        <v>865</v>
      </c>
      <c r="E283" s="9" t="s">
        <v>2146</v>
      </c>
      <c r="F283" s="35">
        <f>vlookup(E283,Products!$A:$F,3)</f>
        <v>829.8679445</v>
      </c>
      <c r="G283" s="35">
        <f>vlookup(E283,Products!$A:$F,if(L283,4,5))</f>
        <v>999.99</v>
      </c>
      <c r="H283" s="26">
        <f t="shared" si="3"/>
        <v>45273</v>
      </c>
      <c r="I283" s="44">
        <f t="shared" si="4"/>
        <v>13</v>
      </c>
      <c r="J283" s="44">
        <f t="shared" si="5"/>
        <v>12</v>
      </c>
      <c r="K283" s="45">
        <f t="shared" si="6"/>
        <v>2023</v>
      </c>
      <c r="L283" s="25" t="b">
        <f t="shared" si="7"/>
        <v>0</v>
      </c>
      <c r="M283" s="25" t="b">
        <f>AND(or(row(A283)=2,A283&gt;=A282), not(isna(VLOOKUP(D283,PersonAccounts!A:A,1,false))))</f>
        <v>1</v>
      </c>
      <c r="N283" s="37"/>
    </row>
    <row r="284">
      <c r="A284" s="42">
        <v>349532.0</v>
      </c>
      <c r="B284" s="8" t="str">
        <f t="shared" si="1"/>
        <v>8/20/23</v>
      </c>
      <c r="C284" s="21">
        <f t="shared" si="2"/>
        <v>1</v>
      </c>
      <c r="D284" s="43" t="s">
        <v>1007</v>
      </c>
      <c r="E284" s="9" t="s">
        <v>2148</v>
      </c>
      <c r="F284" s="35">
        <f>vlookup(E284,Products!$A:$F,3)</f>
        <v>98.23971477</v>
      </c>
      <c r="G284" s="35">
        <f>vlookup(E284,Products!$A:$F,if(L284,4,5))</f>
        <v>99.99</v>
      </c>
      <c r="H284" s="26">
        <f t="shared" si="3"/>
        <v>45158</v>
      </c>
      <c r="I284" s="44">
        <f t="shared" si="4"/>
        <v>20</v>
      </c>
      <c r="J284" s="44">
        <f t="shared" si="5"/>
        <v>8</v>
      </c>
      <c r="K284" s="45">
        <f t="shared" si="6"/>
        <v>2023</v>
      </c>
      <c r="L284" s="25" t="b">
        <f t="shared" si="7"/>
        <v>0</v>
      </c>
      <c r="M284" s="25" t="b">
        <f>AND(or(row(A284)=2,A284&gt;=A283), not(isna(VLOOKUP(D284,PersonAccounts!A:A,1,false))))</f>
        <v>1</v>
      </c>
      <c r="N284" s="37"/>
    </row>
    <row r="285">
      <c r="A285" s="42">
        <v>353400.0</v>
      </c>
      <c r="B285" s="8" t="str">
        <f t="shared" si="1"/>
        <v>11/21/23</v>
      </c>
      <c r="C285" s="21">
        <f t="shared" si="2"/>
        <v>4</v>
      </c>
      <c r="D285" s="43" t="s">
        <v>1445</v>
      </c>
      <c r="E285" s="9" t="s">
        <v>2150</v>
      </c>
      <c r="F285" s="35">
        <f>vlookup(E285,Products!$A:$F,3)</f>
        <v>11.61261726</v>
      </c>
      <c r="G285" s="35">
        <f>vlookup(E285,Products!$A:$F,if(L285,4,5))</f>
        <v>14.99</v>
      </c>
      <c r="H285" s="26">
        <f t="shared" si="3"/>
        <v>45251</v>
      </c>
      <c r="I285" s="44">
        <f t="shared" si="4"/>
        <v>21</v>
      </c>
      <c r="J285" s="44">
        <f t="shared" si="5"/>
        <v>11</v>
      </c>
      <c r="K285" s="45">
        <f t="shared" si="6"/>
        <v>2023</v>
      </c>
      <c r="L285" s="25" t="b">
        <f t="shared" si="7"/>
        <v>0</v>
      </c>
      <c r="M285" s="25" t="b">
        <f>AND(or(row(A285)=2,A285&gt;=A284), not(isna(VLOOKUP(D285,PersonAccounts!A:A,1,false))))</f>
        <v>1</v>
      </c>
      <c r="N285" s="37"/>
    </row>
    <row r="286">
      <c r="A286" s="42">
        <v>354190.0</v>
      </c>
      <c r="B286" s="8" t="str">
        <f t="shared" si="1"/>
        <v>1/26/24</v>
      </c>
      <c r="C286" s="21">
        <f t="shared" si="2"/>
        <v>1</v>
      </c>
      <c r="D286" s="43" t="s">
        <v>876</v>
      </c>
      <c r="E286" s="9" t="s">
        <v>2152</v>
      </c>
      <c r="F286" s="35">
        <f>vlookup(E286,Products!$A:$F,3)</f>
        <v>1974.862026</v>
      </c>
      <c r="G286" s="35">
        <f>vlookup(E286,Products!$A:$F,if(L286,4,5))</f>
        <v>1999.99</v>
      </c>
      <c r="H286" s="26">
        <f t="shared" si="3"/>
        <v>45317</v>
      </c>
      <c r="I286" s="44">
        <f t="shared" si="4"/>
        <v>26</v>
      </c>
      <c r="J286" s="44">
        <f t="shared" si="5"/>
        <v>1</v>
      </c>
      <c r="K286" s="45">
        <f t="shared" si="6"/>
        <v>2024</v>
      </c>
      <c r="L286" s="25" t="b">
        <f t="shared" si="7"/>
        <v>0</v>
      </c>
      <c r="M286" s="25" t="b">
        <f>AND(or(row(A286)=2,A286&gt;=A285), not(isna(VLOOKUP(D286,PersonAccounts!A:A,1,false))))</f>
        <v>1</v>
      </c>
      <c r="N286" s="37"/>
    </row>
    <row r="287">
      <c r="A287" s="42">
        <v>355285.0</v>
      </c>
      <c r="B287" s="8" t="str">
        <f t="shared" si="1"/>
        <v>8/23/23</v>
      </c>
      <c r="C287" s="21">
        <f t="shared" si="2"/>
        <v>1</v>
      </c>
      <c r="D287" s="43" t="s">
        <v>552</v>
      </c>
      <c r="E287" s="9" t="s">
        <v>2155</v>
      </c>
      <c r="F287" s="35">
        <f>vlookup(E287,Products!$A:$F,3)</f>
        <v>231.8381653</v>
      </c>
      <c r="G287" s="35">
        <f>vlookup(E287,Products!$A:$F,if(L287,4,5))</f>
        <v>240.5450591</v>
      </c>
      <c r="H287" s="26">
        <f t="shared" si="3"/>
        <v>45161</v>
      </c>
      <c r="I287" s="44">
        <f t="shared" si="4"/>
        <v>23</v>
      </c>
      <c r="J287" s="44">
        <f t="shared" si="5"/>
        <v>8</v>
      </c>
      <c r="K287" s="45">
        <f t="shared" si="6"/>
        <v>2023</v>
      </c>
      <c r="L287" s="25" t="b">
        <f t="shared" si="7"/>
        <v>1</v>
      </c>
      <c r="M287" s="25" t="b">
        <f>AND(or(row(A287)=2,A287&gt;=A286), not(isna(VLOOKUP(D287,PersonAccounts!A:A,1,false))))</f>
        <v>1</v>
      </c>
      <c r="N287" s="37"/>
    </row>
    <row r="288">
      <c r="A288" s="42">
        <v>355285.0</v>
      </c>
      <c r="B288" s="8" t="str">
        <f t="shared" si="1"/>
        <v>8/23/23</v>
      </c>
      <c r="C288" s="21">
        <f t="shared" si="2"/>
        <v>3</v>
      </c>
      <c r="D288" s="43" t="s">
        <v>552</v>
      </c>
      <c r="E288" s="9" t="s">
        <v>2157</v>
      </c>
      <c r="F288" s="35">
        <f>vlookup(E288,Products!$A:$F,3)</f>
        <v>247.5441043</v>
      </c>
      <c r="G288" s="35">
        <f>vlookup(E288,Products!$A:$F,if(L288,4,5))</f>
        <v>249.99</v>
      </c>
      <c r="H288" s="26">
        <f t="shared" si="3"/>
        <v>45161</v>
      </c>
      <c r="I288" s="44">
        <f t="shared" si="4"/>
        <v>23</v>
      </c>
      <c r="J288" s="44">
        <f t="shared" si="5"/>
        <v>8</v>
      </c>
      <c r="K288" s="45">
        <f t="shared" si="6"/>
        <v>2023</v>
      </c>
      <c r="L288" s="25" t="b">
        <f t="shared" si="7"/>
        <v>0</v>
      </c>
      <c r="M288" s="25" t="b">
        <f>AND(or(row(A288)=2,A288&gt;=A287), not(isna(VLOOKUP(D288,PersonAccounts!A:A,1,false))))</f>
        <v>1</v>
      </c>
      <c r="N288" s="37"/>
    </row>
    <row r="289">
      <c r="A289" s="42">
        <v>355285.0</v>
      </c>
      <c r="B289" s="8" t="str">
        <f t="shared" si="1"/>
        <v>8/23/23</v>
      </c>
      <c r="C289" s="21">
        <f t="shared" si="2"/>
        <v>1</v>
      </c>
      <c r="D289" s="43" t="s">
        <v>552</v>
      </c>
      <c r="E289" s="9" t="s">
        <v>2159</v>
      </c>
      <c r="F289" s="35">
        <f>vlookup(E289,Products!$A:$F,3)</f>
        <v>75.37375979</v>
      </c>
      <c r="G289" s="35">
        <f>vlookup(E289,Products!$A:$F,if(L289,4,5))</f>
        <v>99.99</v>
      </c>
      <c r="H289" s="26">
        <f t="shared" si="3"/>
        <v>45161</v>
      </c>
      <c r="I289" s="44">
        <f t="shared" si="4"/>
        <v>23</v>
      </c>
      <c r="J289" s="44">
        <f t="shared" si="5"/>
        <v>8</v>
      </c>
      <c r="K289" s="45">
        <f t="shared" si="6"/>
        <v>2023</v>
      </c>
      <c r="L289" s="25" t="b">
        <f t="shared" si="7"/>
        <v>0</v>
      </c>
      <c r="M289" s="25" t="b">
        <f>AND(or(row(A289)=2,A289&gt;=A288), not(isna(VLOOKUP(D289,PersonAccounts!A:A,1,false))))</f>
        <v>1</v>
      </c>
      <c r="N289" s="37"/>
    </row>
    <row r="290">
      <c r="A290" s="42">
        <v>355285.0</v>
      </c>
      <c r="B290" s="8" t="str">
        <f t="shared" si="1"/>
        <v>8/23/23</v>
      </c>
      <c r="C290" s="21">
        <f t="shared" si="2"/>
        <v>4</v>
      </c>
      <c r="D290" s="43" t="s">
        <v>552</v>
      </c>
      <c r="E290" s="9" t="s">
        <v>2161</v>
      </c>
      <c r="F290" s="35">
        <f>vlookup(E290,Products!$A:$F,3)</f>
        <v>16.59320765</v>
      </c>
      <c r="G290" s="35">
        <f>vlookup(E290,Products!$A:$F,if(L290,4,5))</f>
        <v>19.99</v>
      </c>
      <c r="H290" s="26">
        <f t="shared" si="3"/>
        <v>45161</v>
      </c>
      <c r="I290" s="44">
        <f t="shared" si="4"/>
        <v>23</v>
      </c>
      <c r="J290" s="44">
        <f t="shared" si="5"/>
        <v>8</v>
      </c>
      <c r="K290" s="45">
        <f t="shared" si="6"/>
        <v>2023</v>
      </c>
      <c r="L290" s="25" t="b">
        <f t="shared" si="7"/>
        <v>0</v>
      </c>
      <c r="M290" s="25" t="b">
        <f>AND(or(row(A290)=2,A290&gt;=A289), not(isna(VLOOKUP(D290,PersonAccounts!A:A,1,false))))</f>
        <v>1</v>
      </c>
      <c r="N290" s="37"/>
    </row>
    <row r="291">
      <c r="A291" s="42">
        <v>355285.0</v>
      </c>
      <c r="B291" s="8" t="str">
        <f t="shared" si="1"/>
        <v>8/23/23</v>
      </c>
      <c r="C291" s="21">
        <f t="shared" si="2"/>
        <v>6</v>
      </c>
      <c r="D291" s="43" t="s">
        <v>552</v>
      </c>
      <c r="E291" s="9" t="s">
        <v>2164</v>
      </c>
      <c r="F291" s="35">
        <f>vlookup(E291,Products!$A:$F,3)</f>
        <v>19.67042713</v>
      </c>
      <c r="G291" s="35">
        <f>vlookup(E291,Products!$A:$F,if(L291,4,5))</f>
        <v>24.99</v>
      </c>
      <c r="H291" s="26">
        <f t="shared" si="3"/>
        <v>45161</v>
      </c>
      <c r="I291" s="44">
        <f t="shared" si="4"/>
        <v>23</v>
      </c>
      <c r="J291" s="44">
        <f t="shared" si="5"/>
        <v>8</v>
      </c>
      <c r="K291" s="45">
        <f t="shared" si="6"/>
        <v>2023</v>
      </c>
      <c r="L291" s="25" t="b">
        <f t="shared" si="7"/>
        <v>0</v>
      </c>
      <c r="M291" s="25" t="b">
        <f>AND(or(row(A291)=2,A291&gt;=A290), not(isna(VLOOKUP(D291,PersonAccounts!A:A,1,false))))</f>
        <v>1</v>
      </c>
      <c r="N291" s="37"/>
    </row>
    <row r="292">
      <c r="A292" s="42">
        <v>355285.0</v>
      </c>
      <c r="B292" s="8" t="str">
        <f t="shared" si="1"/>
        <v>8/23/23</v>
      </c>
      <c r="C292" s="21">
        <f t="shared" si="2"/>
        <v>4</v>
      </c>
      <c r="D292" s="43" t="s">
        <v>552</v>
      </c>
      <c r="E292" s="9" t="s">
        <v>2166</v>
      </c>
      <c r="F292" s="35">
        <f>vlookup(E292,Products!$A:$F,3)</f>
        <v>251.897003</v>
      </c>
      <c r="G292" s="35">
        <f>vlookup(E292,Products!$A:$F,if(L292,4,5))</f>
        <v>299.99</v>
      </c>
      <c r="H292" s="26">
        <f t="shared" si="3"/>
        <v>45161</v>
      </c>
      <c r="I292" s="44">
        <f t="shared" si="4"/>
        <v>23</v>
      </c>
      <c r="J292" s="44">
        <f t="shared" si="5"/>
        <v>8</v>
      </c>
      <c r="K292" s="45">
        <f t="shared" si="6"/>
        <v>2023</v>
      </c>
      <c r="L292" s="25" t="b">
        <f t="shared" si="7"/>
        <v>0</v>
      </c>
      <c r="M292" s="25" t="b">
        <f>AND(or(row(A292)=2,A292&gt;=A291), not(isna(VLOOKUP(D292,PersonAccounts!A:A,1,false))))</f>
        <v>1</v>
      </c>
      <c r="N292" s="37"/>
    </row>
    <row r="293">
      <c r="A293" s="42">
        <v>355285.0</v>
      </c>
      <c r="B293" s="8" t="str">
        <f t="shared" si="1"/>
        <v>8/23/23</v>
      </c>
      <c r="C293" s="21">
        <f t="shared" si="2"/>
        <v>9</v>
      </c>
      <c r="D293" s="43" t="s">
        <v>552</v>
      </c>
      <c r="E293" s="9" t="s">
        <v>2168</v>
      </c>
      <c r="F293" s="35">
        <f>vlookup(E293,Products!$A:$F,3)</f>
        <v>18.12656227</v>
      </c>
      <c r="G293" s="35">
        <f>vlookup(E293,Products!$A:$F,if(L293,4,5))</f>
        <v>19.99</v>
      </c>
      <c r="H293" s="26">
        <f t="shared" si="3"/>
        <v>45161</v>
      </c>
      <c r="I293" s="44">
        <f t="shared" si="4"/>
        <v>23</v>
      </c>
      <c r="J293" s="44">
        <f t="shared" si="5"/>
        <v>8</v>
      </c>
      <c r="K293" s="45">
        <f t="shared" si="6"/>
        <v>2023</v>
      </c>
      <c r="L293" s="25" t="b">
        <f t="shared" si="7"/>
        <v>0</v>
      </c>
      <c r="M293" s="25" t="b">
        <f>AND(or(row(A293)=2,A293&gt;=A292), not(isna(VLOOKUP(D293,PersonAccounts!A:A,1,false))))</f>
        <v>1</v>
      </c>
      <c r="N293" s="37"/>
    </row>
    <row r="294">
      <c r="A294" s="42">
        <v>362494.0</v>
      </c>
      <c r="B294" s="8" t="str">
        <f t="shared" si="1"/>
        <v>12/30/23</v>
      </c>
      <c r="C294" s="21">
        <f t="shared" si="2"/>
        <v>9</v>
      </c>
      <c r="D294" s="43" t="s">
        <v>561</v>
      </c>
      <c r="E294" s="9" t="s">
        <v>2170</v>
      </c>
      <c r="F294" s="35">
        <f>vlookup(E294,Products!$A:$F,3)</f>
        <v>87.67711041</v>
      </c>
      <c r="G294" s="35">
        <f>vlookup(E294,Products!$A:$F,if(L294,4,5))</f>
        <v>99.99</v>
      </c>
      <c r="H294" s="26">
        <f t="shared" si="3"/>
        <v>45290</v>
      </c>
      <c r="I294" s="44">
        <f t="shared" si="4"/>
        <v>30</v>
      </c>
      <c r="J294" s="44">
        <f t="shared" si="5"/>
        <v>12</v>
      </c>
      <c r="K294" s="45">
        <f t="shared" si="6"/>
        <v>2023</v>
      </c>
      <c r="L294" s="25" t="b">
        <f t="shared" si="7"/>
        <v>0</v>
      </c>
      <c r="M294" s="25" t="b">
        <f>AND(or(row(A294)=2,A294&gt;=A293), not(isna(VLOOKUP(D294,PersonAccounts!A:A,1,false))))</f>
        <v>1</v>
      </c>
      <c r="N294" s="37"/>
    </row>
    <row r="295">
      <c r="A295" s="42">
        <v>364032.0</v>
      </c>
      <c r="B295" s="8" t="str">
        <f t="shared" si="1"/>
        <v>1/28/24</v>
      </c>
      <c r="C295" s="21">
        <f t="shared" si="2"/>
        <v>3</v>
      </c>
      <c r="D295" s="43" t="s">
        <v>722</v>
      </c>
      <c r="E295" s="9" t="s">
        <v>2172</v>
      </c>
      <c r="F295" s="35">
        <f>vlookup(E295,Products!$A:$F,3)</f>
        <v>21.42395313</v>
      </c>
      <c r="G295" s="35">
        <f>vlookup(E295,Products!$A:$F,if(L295,4,5))</f>
        <v>24.99</v>
      </c>
      <c r="H295" s="26">
        <f t="shared" si="3"/>
        <v>45319</v>
      </c>
      <c r="I295" s="44">
        <f t="shared" si="4"/>
        <v>28</v>
      </c>
      <c r="J295" s="44">
        <f t="shared" si="5"/>
        <v>1</v>
      </c>
      <c r="K295" s="45">
        <f t="shared" si="6"/>
        <v>2024</v>
      </c>
      <c r="L295" s="25" t="b">
        <f t="shared" si="7"/>
        <v>0</v>
      </c>
      <c r="M295" s="25" t="b">
        <f>AND(or(row(A295)=2,A295&gt;=A294), not(isna(VLOOKUP(D295,PersonAccounts!A:A,1,false))))</f>
        <v>1</v>
      </c>
      <c r="N295" s="37"/>
    </row>
    <row r="296">
      <c r="A296" s="42">
        <v>367385.0</v>
      </c>
      <c r="B296" s="8" t="str">
        <f t="shared" si="1"/>
        <v>12/13/23</v>
      </c>
      <c r="C296" s="21">
        <f t="shared" si="2"/>
        <v>8</v>
      </c>
      <c r="D296" s="43" t="s">
        <v>134</v>
      </c>
      <c r="E296" s="9" t="s">
        <v>2174</v>
      </c>
      <c r="F296" s="35">
        <f>vlookup(E296,Products!$A:$F,3)</f>
        <v>226.2474626</v>
      </c>
      <c r="G296" s="35">
        <f>vlookup(E296,Products!$A:$F,if(L296,4,5))</f>
        <v>240.7306775</v>
      </c>
      <c r="H296" s="26">
        <f t="shared" si="3"/>
        <v>45273</v>
      </c>
      <c r="I296" s="44">
        <f t="shared" si="4"/>
        <v>13</v>
      </c>
      <c r="J296" s="44">
        <f t="shared" si="5"/>
        <v>12</v>
      </c>
      <c r="K296" s="45">
        <f t="shared" si="6"/>
        <v>2023</v>
      </c>
      <c r="L296" s="25" t="b">
        <f t="shared" si="7"/>
        <v>1</v>
      </c>
      <c r="M296" s="25" t="b">
        <f>AND(or(row(A296)=2,A296&gt;=A295), not(isna(VLOOKUP(D296,PersonAccounts!A:A,1,false))))</f>
        <v>1</v>
      </c>
      <c r="N296" s="37"/>
    </row>
    <row r="297">
      <c r="A297" s="42">
        <v>369638.0</v>
      </c>
      <c r="B297" s="8" t="str">
        <f t="shared" si="1"/>
        <v>11/10/23</v>
      </c>
      <c r="C297" s="21">
        <f t="shared" si="2"/>
        <v>5</v>
      </c>
      <c r="D297" s="43" t="s">
        <v>605</v>
      </c>
      <c r="E297" s="9" t="s">
        <v>2176</v>
      </c>
      <c r="F297" s="35">
        <f>vlookup(E297,Products!$A:$F,3)</f>
        <v>68.65495137</v>
      </c>
      <c r="G297" s="35">
        <f>vlookup(E297,Products!$A:$F,if(L297,4,5))</f>
        <v>75.75547073</v>
      </c>
      <c r="H297" s="26">
        <f t="shared" si="3"/>
        <v>45240</v>
      </c>
      <c r="I297" s="44">
        <f t="shared" si="4"/>
        <v>10</v>
      </c>
      <c r="J297" s="44">
        <f t="shared" si="5"/>
        <v>11</v>
      </c>
      <c r="K297" s="45">
        <f t="shared" si="6"/>
        <v>2023</v>
      </c>
      <c r="L297" s="25" t="b">
        <f t="shared" si="7"/>
        <v>1</v>
      </c>
      <c r="M297" s="25" t="b">
        <f>AND(or(row(A297)=2,A297&gt;=A296), not(isna(VLOOKUP(D297,PersonAccounts!A:A,1,false))))</f>
        <v>1</v>
      </c>
      <c r="N297" s="37"/>
    </row>
    <row r="298">
      <c r="A298" s="42">
        <v>371587.0</v>
      </c>
      <c r="B298" s="8" t="str">
        <f t="shared" si="1"/>
        <v>12/5/23</v>
      </c>
      <c r="C298" s="21">
        <f t="shared" si="2"/>
        <v>9</v>
      </c>
      <c r="D298" s="43" t="s">
        <v>1316</v>
      </c>
      <c r="E298" s="9" t="s">
        <v>2178</v>
      </c>
      <c r="F298" s="35">
        <f>vlookup(E298,Products!$A:$F,3)</f>
        <v>7.744998896</v>
      </c>
      <c r="G298" s="35">
        <f>vlookup(E298,Products!$A:$F,if(L298,4,5))</f>
        <v>9.99</v>
      </c>
      <c r="H298" s="26">
        <f t="shared" si="3"/>
        <v>45265</v>
      </c>
      <c r="I298" s="44">
        <f t="shared" si="4"/>
        <v>5</v>
      </c>
      <c r="J298" s="44">
        <f t="shared" si="5"/>
        <v>12</v>
      </c>
      <c r="K298" s="45">
        <f t="shared" si="6"/>
        <v>2023</v>
      </c>
      <c r="L298" s="25" t="b">
        <f t="shared" si="7"/>
        <v>0</v>
      </c>
      <c r="M298" s="25" t="b">
        <f>AND(or(row(A298)=2,A298&gt;=A297), not(isna(VLOOKUP(D298,PersonAccounts!A:A,1,false))))</f>
        <v>1</v>
      </c>
      <c r="N298" s="37"/>
    </row>
    <row r="299">
      <c r="A299" s="42">
        <v>371587.0</v>
      </c>
      <c r="B299" s="8" t="str">
        <f t="shared" si="1"/>
        <v>12/5/23</v>
      </c>
      <c r="C299" s="21">
        <f t="shared" si="2"/>
        <v>3</v>
      </c>
      <c r="D299" s="43" t="s">
        <v>1316</v>
      </c>
      <c r="E299" s="9" t="s">
        <v>2180</v>
      </c>
      <c r="F299" s="35">
        <f>vlookup(E299,Products!$A:$F,3)</f>
        <v>28.24543383</v>
      </c>
      <c r="G299" s="35">
        <f>vlookup(E299,Products!$A:$F,if(L299,4,5))</f>
        <v>29.99</v>
      </c>
      <c r="H299" s="26">
        <f t="shared" si="3"/>
        <v>45265</v>
      </c>
      <c r="I299" s="44">
        <f t="shared" si="4"/>
        <v>5</v>
      </c>
      <c r="J299" s="44">
        <f t="shared" si="5"/>
        <v>12</v>
      </c>
      <c r="K299" s="45">
        <f t="shared" si="6"/>
        <v>2023</v>
      </c>
      <c r="L299" s="25" t="b">
        <f t="shared" si="7"/>
        <v>0</v>
      </c>
      <c r="M299" s="25" t="b">
        <f>AND(or(row(A299)=2,A299&gt;=A298), not(isna(VLOOKUP(D299,PersonAccounts!A:A,1,false))))</f>
        <v>1</v>
      </c>
      <c r="N299" s="37"/>
    </row>
    <row r="300">
      <c r="A300" s="42">
        <v>380385.0</v>
      </c>
      <c r="B300" s="8" t="str">
        <f t="shared" si="1"/>
        <v>2/10/24</v>
      </c>
      <c r="C300" s="21">
        <f t="shared" si="2"/>
        <v>2</v>
      </c>
      <c r="D300" s="43" t="s">
        <v>2017</v>
      </c>
      <c r="E300" s="9" t="s">
        <v>2182</v>
      </c>
      <c r="F300" s="35">
        <f>vlookup(E300,Products!$A:$F,3)</f>
        <v>9.14168919</v>
      </c>
      <c r="G300" s="35">
        <f>vlookup(E300,Products!$A:$F,if(L300,4,5))</f>
        <v>9.473104221</v>
      </c>
      <c r="H300" s="26">
        <f t="shared" si="3"/>
        <v>45332</v>
      </c>
      <c r="I300" s="44">
        <f t="shared" si="4"/>
        <v>10</v>
      </c>
      <c r="J300" s="44">
        <f t="shared" si="5"/>
        <v>2</v>
      </c>
      <c r="K300" s="45">
        <f t="shared" si="6"/>
        <v>2024</v>
      </c>
      <c r="L300" s="25" t="b">
        <f t="shared" si="7"/>
        <v>1</v>
      </c>
      <c r="M300" s="25" t="b">
        <f>AND(or(row(A300)=2,A300&gt;=A299), not(isna(VLOOKUP(D300,PersonAccounts!A:A,1,false))))</f>
        <v>1</v>
      </c>
      <c r="N300" s="37"/>
    </row>
    <row r="301">
      <c r="A301" s="42">
        <v>381754.0</v>
      </c>
      <c r="B301" s="8" t="str">
        <f t="shared" si="1"/>
        <v>10/1/23</v>
      </c>
      <c r="C301" s="21">
        <f t="shared" si="2"/>
        <v>2</v>
      </c>
      <c r="D301" s="43" t="s">
        <v>585</v>
      </c>
      <c r="E301" s="9" t="s">
        <v>2184</v>
      </c>
      <c r="F301" s="35">
        <f>vlookup(E301,Products!$A:$F,3)</f>
        <v>80.73695409</v>
      </c>
      <c r="G301" s="35">
        <f>vlookup(E301,Products!$A:$F,if(L301,4,5))</f>
        <v>99.99</v>
      </c>
      <c r="H301" s="26">
        <f t="shared" si="3"/>
        <v>45200</v>
      </c>
      <c r="I301" s="44">
        <f t="shared" si="4"/>
        <v>1</v>
      </c>
      <c r="J301" s="44">
        <f t="shared" si="5"/>
        <v>10</v>
      </c>
      <c r="K301" s="45">
        <f t="shared" si="6"/>
        <v>2023</v>
      </c>
      <c r="L301" s="25" t="b">
        <f t="shared" si="7"/>
        <v>0</v>
      </c>
      <c r="M301" s="25" t="b">
        <f>AND(or(row(A301)=2,A301&gt;=A300), not(isna(VLOOKUP(D301,PersonAccounts!A:A,1,false))))</f>
        <v>1</v>
      </c>
      <c r="N301" s="37"/>
    </row>
    <row r="302">
      <c r="A302" s="42">
        <v>383762.0</v>
      </c>
      <c r="B302" s="8" t="str">
        <f t="shared" si="1"/>
        <v>10/2/23</v>
      </c>
      <c r="C302" s="21">
        <f t="shared" si="2"/>
        <v>6</v>
      </c>
      <c r="D302" s="43" t="s">
        <v>440</v>
      </c>
      <c r="E302" s="9" t="s">
        <v>2143</v>
      </c>
      <c r="F302" s="35">
        <f>vlookup(E302,Products!$A:$F,3)</f>
        <v>165.4949045</v>
      </c>
      <c r="G302" s="35">
        <f>vlookup(E302,Products!$A:$F,if(L302,4,5))</f>
        <v>199.99</v>
      </c>
      <c r="H302" s="26">
        <f t="shared" si="3"/>
        <v>45201</v>
      </c>
      <c r="I302" s="44">
        <f t="shared" si="4"/>
        <v>2</v>
      </c>
      <c r="J302" s="44">
        <f t="shared" si="5"/>
        <v>10</v>
      </c>
      <c r="K302" s="45">
        <f t="shared" si="6"/>
        <v>2023</v>
      </c>
      <c r="L302" s="25" t="b">
        <f t="shared" si="7"/>
        <v>0</v>
      </c>
      <c r="M302" s="25" t="b">
        <f>AND(or(row(A302)=2,A302&gt;=A301), not(isna(VLOOKUP(D302,PersonAccounts!A:A,1,false))))</f>
        <v>1</v>
      </c>
      <c r="N302" s="37"/>
    </row>
    <row r="303">
      <c r="A303" s="42">
        <v>387208.0</v>
      </c>
      <c r="B303" s="8" t="str">
        <f t="shared" si="1"/>
        <v>10/6/23</v>
      </c>
      <c r="C303" s="21">
        <f t="shared" si="2"/>
        <v>9</v>
      </c>
      <c r="D303" s="43" t="s">
        <v>1855</v>
      </c>
      <c r="E303" s="9" t="s">
        <v>2146</v>
      </c>
      <c r="F303" s="35">
        <f>vlookup(E303,Products!$A:$F,3)</f>
        <v>829.8679445</v>
      </c>
      <c r="G303" s="35">
        <f>vlookup(E303,Products!$A:$F,if(L303,4,5))</f>
        <v>999.99</v>
      </c>
      <c r="H303" s="26">
        <f t="shared" si="3"/>
        <v>45205</v>
      </c>
      <c r="I303" s="44">
        <f t="shared" si="4"/>
        <v>6</v>
      </c>
      <c r="J303" s="44">
        <f t="shared" si="5"/>
        <v>10</v>
      </c>
      <c r="K303" s="45">
        <f t="shared" si="6"/>
        <v>2023</v>
      </c>
      <c r="L303" s="25" t="b">
        <f t="shared" si="7"/>
        <v>0</v>
      </c>
      <c r="M303" s="25" t="b">
        <f>AND(or(row(A303)=2,A303&gt;=A302), not(isna(VLOOKUP(D303,PersonAccounts!A:A,1,false))))</f>
        <v>1</v>
      </c>
      <c r="N303" s="37"/>
    </row>
    <row r="304">
      <c r="A304" s="42">
        <v>387208.0</v>
      </c>
      <c r="B304" s="8" t="str">
        <f t="shared" si="1"/>
        <v>10/6/23</v>
      </c>
      <c r="C304" s="21">
        <f t="shared" si="2"/>
        <v>5</v>
      </c>
      <c r="D304" s="43" t="s">
        <v>1855</v>
      </c>
      <c r="E304" s="9" t="s">
        <v>2148</v>
      </c>
      <c r="F304" s="35">
        <f>vlookup(E304,Products!$A:$F,3)</f>
        <v>98.23971477</v>
      </c>
      <c r="G304" s="35">
        <f>vlookup(E304,Products!$A:$F,if(L304,4,5))</f>
        <v>99.99</v>
      </c>
      <c r="H304" s="26">
        <f t="shared" si="3"/>
        <v>45205</v>
      </c>
      <c r="I304" s="44">
        <f t="shared" si="4"/>
        <v>6</v>
      </c>
      <c r="J304" s="44">
        <f t="shared" si="5"/>
        <v>10</v>
      </c>
      <c r="K304" s="45">
        <f t="shared" si="6"/>
        <v>2023</v>
      </c>
      <c r="L304" s="25" t="b">
        <f t="shared" si="7"/>
        <v>0</v>
      </c>
      <c r="M304" s="25" t="b">
        <f>AND(or(row(A304)=2,A304&gt;=A303), not(isna(VLOOKUP(D304,PersonAccounts!A:A,1,false))))</f>
        <v>1</v>
      </c>
      <c r="N304" s="37"/>
    </row>
    <row r="305">
      <c r="A305" s="42">
        <v>388951.0</v>
      </c>
      <c r="B305" s="8" t="str">
        <f t="shared" si="1"/>
        <v>10/21/23</v>
      </c>
      <c r="C305" s="21">
        <f t="shared" si="2"/>
        <v>9</v>
      </c>
      <c r="D305" s="43" t="s">
        <v>201</v>
      </c>
      <c r="E305" s="9" t="s">
        <v>2150</v>
      </c>
      <c r="F305" s="35">
        <f>vlookup(E305,Products!$A:$F,3)</f>
        <v>11.61261726</v>
      </c>
      <c r="G305" s="35">
        <f>vlookup(E305,Products!$A:$F,if(L305,4,5))</f>
        <v>14.99</v>
      </c>
      <c r="H305" s="26">
        <f t="shared" si="3"/>
        <v>45220</v>
      </c>
      <c r="I305" s="44">
        <f t="shared" si="4"/>
        <v>21</v>
      </c>
      <c r="J305" s="44">
        <f t="shared" si="5"/>
        <v>10</v>
      </c>
      <c r="K305" s="45">
        <f t="shared" si="6"/>
        <v>2023</v>
      </c>
      <c r="L305" s="25" t="b">
        <f t="shared" si="7"/>
        <v>0</v>
      </c>
      <c r="M305" s="25" t="b">
        <f>AND(or(row(A305)=2,A305&gt;=A304), not(isna(VLOOKUP(D305,PersonAccounts!A:A,1,false))))</f>
        <v>1</v>
      </c>
      <c r="N305" s="37"/>
    </row>
    <row r="306">
      <c r="A306" s="42">
        <v>389482.0</v>
      </c>
      <c r="B306" s="8" t="str">
        <f t="shared" si="1"/>
        <v>1/31/24</v>
      </c>
      <c r="C306" s="21">
        <f t="shared" si="2"/>
        <v>2</v>
      </c>
      <c r="D306" s="43" t="s">
        <v>1625</v>
      </c>
      <c r="E306" s="9" t="s">
        <v>2152</v>
      </c>
      <c r="F306" s="35">
        <f>vlookup(E306,Products!$A:$F,3)</f>
        <v>1974.862026</v>
      </c>
      <c r="G306" s="35">
        <f>vlookup(E306,Products!$A:$F,if(L306,4,5))</f>
        <v>1999.99</v>
      </c>
      <c r="H306" s="26">
        <f t="shared" si="3"/>
        <v>45322</v>
      </c>
      <c r="I306" s="44">
        <f t="shared" si="4"/>
        <v>31</v>
      </c>
      <c r="J306" s="44">
        <f t="shared" si="5"/>
        <v>1</v>
      </c>
      <c r="K306" s="45">
        <f t="shared" si="6"/>
        <v>2024</v>
      </c>
      <c r="L306" s="25" t="b">
        <f t="shared" si="7"/>
        <v>0</v>
      </c>
      <c r="M306" s="25" t="b">
        <f>AND(or(row(A306)=2,A306&gt;=A305), not(isna(VLOOKUP(D306,PersonAccounts!A:A,1,false))))</f>
        <v>1</v>
      </c>
      <c r="N306" s="37"/>
    </row>
    <row r="307">
      <c r="A307" s="42">
        <v>389482.0</v>
      </c>
      <c r="B307" s="8" t="str">
        <f t="shared" si="1"/>
        <v>1/31/24</v>
      </c>
      <c r="C307" s="21">
        <f t="shared" si="2"/>
        <v>7</v>
      </c>
      <c r="D307" s="43" t="s">
        <v>1625</v>
      </c>
      <c r="E307" s="9" t="s">
        <v>2155</v>
      </c>
      <c r="F307" s="35">
        <f>vlookup(E307,Products!$A:$F,3)</f>
        <v>231.8381653</v>
      </c>
      <c r="G307" s="35">
        <f>vlookup(E307,Products!$A:$F,if(L307,4,5))</f>
        <v>249.99</v>
      </c>
      <c r="H307" s="26">
        <f t="shared" si="3"/>
        <v>45322</v>
      </c>
      <c r="I307" s="44">
        <f t="shared" si="4"/>
        <v>31</v>
      </c>
      <c r="J307" s="44">
        <f t="shared" si="5"/>
        <v>1</v>
      </c>
      <c r="K307" s="45">
        <f t="shared" si="6"/>
        <v>2024</v>
      </c>
      <c r="L307" s="25" t="b">
        <f t="shared" si="7"/>
        <v>0</v>
      </c>
      <c r="M307" s="25" t="b">
        <f>AND(or(row(A307)=2,A307&gt;=A306), not(isna(VLOOKUP(D307,PersonAccounts!A:A,1,false))))</f>
        <v>1</v>
      </c>
      <c r="N307" s="37"/>
    </row>
    <row r="308">
      <c r="A308" s="42">
        <v>391169.0</v>
      </c>
      <c r="B308" s="8" t="str">
        <f t="shared" si="1"/>
        <v>12/8/23</v>
      </c>
      <c r="C308" s="21">
        <f t="shared" si="2"/>
        <v>5</v>
      </c>
      <c r="D308" s="43" t="s">
        <v>1298</v>
      </c>
      <c r="E308" s="9" t="s">
        <v>2157</v>
      </c>
      <c r="F308" s="35">
        <f>vlookup(E308,Products!$A:$F,3)</f>
        <v>247.5441043</v>
      </c>
      <c r="G308" s="35">
        <f>vlookup(E308,Products!$A:$F,if(L308,4,5))</f>
        <v>248.3604379</v>
      </c>
      <c r="H308" s="26">
        <f t="shared" si="3"/>
        <v>45268</v>
      </c>
      <c r="I308" s="44">
        <f t="shared" si="4"/>
        <v>8</v>
      </c>
      <c r="J308" s="44">
        <f t="shared" si="5"/>
        <v>12</v>
      </c>
      <c r="K308" s="45">
        <f t="shared" si="6"/>
        <v>2023</v>
      </c>
      <c r="L308" s="25" t="b">
        <f t="shared" si="7"/>
        <v>1</v>
      </c>
      <c r="M308" s="25" t="b">
        <f>AND(or(row(A308)=2,A308&gt;=A307), not(isna(VLOOKUP(D308,PersonAccounts!A:A,1,false))))</f>
        <v>1</v>
      </c>
      <c r="N308" s="37"/>
    </row>
    <row r="309">
      <c r="A309" s="42">
        <v>393241.0</v>
      </c>
      <c r="B309" s="8" t="str">
        <f t="shared" si="1"/>
        <v>8/22/23</v>
      </c>
      <c r="C309" s="21">
        <f t="shared" si="2"/>
        <v>7</v>
      </c>
      <c r="D309" s="43" t="s">
        <v>1593</v>
      </c>
      <c r="E309" s="9" t="s">
        <v>2159</v>
      </c>
      <c r="F309" s="35">
        <f>vlookup(E309,Products!$A:$F,3)</f>
        <v>75.37375979</v>
      </c>
      <c r="G309" s="35">
        <f>vlookup(E309,Products!$A:$F,if(L309,4,5))</f>
        <v>89.88125327</v>
      </c>
      <c r="H309" s="26">
        <f t="shared" si="3"/>
        <v>45160</v>
      </c>
      <c r="I309" s="44">
        <f t="shared" si="4"/>
        <v>22</v>
      </c>
      <c r="J309" s="44">
        <f t="shared" si="5"/>
        <v>8</v>
      </c>
      <c r="K309" s="45">
        <f t="shared" si="6"/>
        <v>2023</v>
      </c>
      <c r="L309" s="25" t="b">
        <f t="shared" si="7"/>
        <v>1</v>
      </c>
      <c r="M309" s="25" t="b">
        <f>AND(or(row(A309)=2,A309&gt;=A308), not(isna(VLOOKUP(D309,PersonAccounts!A:A,1,false))))</f>
        <v>1</v>
      </c>
      <c r="N309" s="37"/>
    </row>
    <row r="310">
      <c r="A310" s="42">
        <v>393512.0</v>
      </c>
      <c r="B310" s="8" t="str">
        <f t="shared" si="1"/>
        <v>10/20/23</v>
      </c>
      <c r="C310" s="21">
        <f t="shared" si="2"/>
        <v>6</v>
      </c>
      <c r="D310" s="43" t="s">
        <v>1625</v>
      </c>
      <c r="E310" s="9" t="s">
        <v>2161</v>
      </c>
      <c r="F310" s="35">
        <f>vlookup(E310,Products!$A:$F,3)</f>
        <v>16.59320765</v>
      </c>
      <c r="G310" s="35">
        <f>vlookup(E310,Products!$A:$F,if(L310,4,5))</f>
        <v>19.99</v>
      </c>
      <c r="H310" s="26">
        <f t="shared" si="3"/>
        <v>45219</v>
      </c>
      <c r="I310" s="44">
        <f t="shared" si="4"/>
        <v>20</v>
      </c>
      <c r="J310" s="44">
        <f t="shared" si="5"/>
        <v>10</v>
      </c>
      <c r="K310" s="45">
        <f t="shared" si="6"/>
        <v>2023</v>
      </c>
      <c r="L310" s="25" t="b">
        <f t="shared" si="7"/>
        <v>0</v>
      </c>
      <c r="M310" s="25" t="b">
        <f>AND(or(row(A310)=2,A310&gt;=A309), not(isna(VLOOKUP(D310,PersonAccounts!A:A,1,false))))</f>
        <v>1</v>
      </c>
      <c r="N310" s="37"/>
    </row>
    <row r="311">
      <c r="A311" s="42">
        <v>393512.0</v>
      </c>
      <c r="B311" s="8" t="str">
        <f t="shared" si="1"/>
        <v>10/20/23</v>
      </c>
      <c r="C311" s="21">
        <f t="shared" si="2"/>
        <v>4</v>
      </c>
      <c r="D311" s="43" t="s">
        <v>1625</v>
      </c>
      <c r="E311" s="9" t="s">
        <v>2164</v>
      </c>
      <c r="F311" s="35">
        <f>vlookup(E311,Products!$A:$F,3)</f>
        <v>19.67042713</v>
      </c>
      <c r="G311" s="35">
        <f>vlookup(E311,Products!$A:$F,if(L311,4,5))</f>
        <v>24.99</v>
      </c>
      <c r="H311" s="26">
        <f t="shared" si="3"/>
        <v>45219</v>
      </c>
      <c r="I311" s="44">
        <f t="shared" si="4"/>
        <v>20</v>
      </c>
      <c r="J311" s="44">
        <f t="shared" si="5"/>
        <v>10</v>
      </c>
      <c r="K311" s="45">
        <f t="shared" si="6"/>
        <v>2023</v>
      </c>
      <c r="L311" s="25" t="b">
        <f t="shared" si="7"/>
        <v>0</v>
      </c>
      <c r="M311" s="25" t="b">
        <f>AND(or(row(A311)=2,A311&gt;=A310), not(isna(VLOOKUP(D311,PersonAccounts!A:A,1,false))))</f>
        <v>1</v>
      </c>
      <c r="N311" s="37"/>
    </row>
    <row r="312">
      <c r="A312" s="42">
        <v>393512.0</v>
      </c>
      <c r="B312" s="8" t="str">
        <f t="shared" si="1"/>
        <v>10/20/23</v>
      </c>
      <c r="C312" s="21">
        <f t="shared" si="2"/>
        <v>9</v>
      </c>
      <c r="D312" s="43" t="s">
        <v>1625</v>
      </c>
      <c r="E312" s="9" t="s">
        <v>2166</v>
      </c>
      <c r="F312" s="35">
        <f>vlookup(E312,Products!$A:$F,3)</f>
        <v>251.897003</v>
      </c>
      <c r="G312" s="35">
        <f>vlookup(E312,Products!$A:$F,if(L312,4,5))</f>
        <v>284.8793707</v>
      </c>
      <c r="H312" s="26">
        <f t="shared" si="3"/>
        <v>45219</v>
      </c>
      <c r="I312" s="44">
        <f t="shared" si="4"/>
        <v>20</v>
      </c>
      <c r="J312" s="44">
        <f t="shared" si="5"/>
        <v>10</v>
      </c>
      <c r="K312" s="45">
        <f t="shared" si="6"/>
        <v>2023</v>
      </c>
      <c r="L312" s="25" t="b">
        <f t="shared" si="7"/>
        <v>1</v>
      </c>
      <c r="M312" s="25" t="b">
        <f>AND(or(row(A312)=2,A312&gt;=A311), not(isna(VLOOKUP(D312,PersonAccounts!A:A,1,false))))</f>
        <v>1</v>
      </c>
      <c r="N312" s="37"/>
    </row>
    <row r="313">
      <c r="A313" s="42">
        <v>393749.0</v>
      </c>
      <c r="B313" s="8" t="str">
        <f t="shared" si="1"/>
        <v>9/12/23</v>
      </c>
      <c r="C313" s="21">
        <f t="shared" si="2"/>
        <v>7</v>
      </c>
      <c r="D313" s="43" t="s">
        <v>1756</v>
      </c>
      <c r="E313" s="9" t="s">
        <v>2168</v>
      </c>
      <c r="F313" s="35">
        <f>vlookup(E313,Products!$A:$F,3)</f>
        <v>18.12656227</v>
      </c>
      <c r="G313" s="35">
        <f>vlookup(E313,Products!$A:$F,if(L313,4,5))</f>
        <v>19.99</v>
      </c>
      <c r="H313" s="26">
        <f t="shared" si="3"/>
        <v>45181</v>
      </c>
      <c r="I313" s="44">
        <f t="shared" si="4"/>
        <v>12</v>
      </c>
      <c r="J313" s="44">
        <f t="shared" si="5"/>
        <v>9</v>
      </c>
      <c r="K313" s="45">
        <f t="shared" si="6"/>
        <v>2023</v>
      </c>
      <c r="L313" s="25" t="b">
        <f t="shared" si="7"/>
        <v>0</v>
      </c>
      <c r="M313" s="25" t="b">
        <f>AND(or(row(A313)=2,A313&gt;=A312), not(isna(VLOOKUP(D313,PersonAccounts!A:A,1,false))))</f>
        <v>1</v>
      </c>
      <c r="N313" s="37"/>
    </row>
    <row r="314">
      <c r="A314" s="42">
        <v>398040.0</v>
      </c>
      <c r="B314" s="8" t="str">
        <f t="shared" si="1"/>
        <v>1/11/24</v>
      </c>
      <c r="C314" s="21">
        <f t="shared" si="2"/>
        <v>8</v>
      </c>
      <c r="D314" s="43" t="s">
        <v>1103</v>
      </c>
      <c r="E314" s="9" t="s">
        <v>2170</v>
      </c>
      <c r="F314" s="35">
        <f>vlookup(E314,Products!$A:$F,3)</f>
        <v>87.67711041</v>
      </c>
      <c r="G314" s="35">
        <f>vlookup(E314,Products!$A:$F,if(L314,4,5))</f>
        <v>99.99</v>
      </c>
      <c r="H314" s="26">
        <f t="shared" si="3"/>
        <v>45302</v>
      </c>
      <c r="I314" s="44">
        <f t="shared" si="4"/>
        <v>11</v>
      </c>
      <c r="J314" s="44">
        <f t="shared" si="5"/>
        <v>1</v>
      </c>
      <c r="K314" s="45">
        <f t="shared" si="6"/>
        <v>2024</v>
      </c>
      <c r="L314" s="25" t="b">
        <f t="shared" si="7"/>
        <v>0</v>
      </c>
      <c r="M314" s="25" t="b">
        <f>AND(or(row(A314)=2,A314&gt;=A313), not(isna(VLOOKUP(D314,PersonAccounts!A:A,1,false))))</f>
        <v>1</v>
      </c>
      <c r="N314" s="37"/>
    </row>
    <row r="315">
      <c r="A315" s="42">
        <v>399281.0</v>
      </c>
      <c r="B315" s="8" t="str">
        <f t="shared" si="1"/>
        <v>8/28/23</v>
      </c>
      <c r="C315" s="21">
        <f t="shared" si="2"/>
        <v>7</v>
      </c>
      <c r="D315" s="43" t="s">
        <v>612</v>
      </c>
      <c r="E315" s="9" t="s">
        <v>2172</v>
      </c>
      <c r="F315" s="35">
        <f>vlookup(E315,Products!$A:$F,3)</f>
        <v>21.42395313</v>
      </c>
      <c r="G315" s="35">
        <f>vlookup(E315,Products!$A:$F,if(L315,4,5))</f>
        <v>24.99</v>
      </c>
      <c r="H315" s="26">
        <f t="shared" si="3"/>
        <v>45166</v>
      </c>
      <c r="I315" s="44">
        <f t="shared" si="4"/>
        <v>28</v>
      </c>
      <c r="J315" s="44">
        <f t="shared" si="5"/>
        <v>8</v>
      </c>
      <c r="K315" s="45">
        <f t="shared" si="6"/>
        <v>2023</v>
      </c>
      <c r="L315" s="25" t="b">
        <f t="shared" si="7"/>
        <v>0</v>
      </c>
      <c r="M315" s="25" t="b">
        <f>AND(or(row(A315)=2,A315&gt;=A314), not(isna(VLOOKUP(D315,PersonAccounts!A:A,1,false))))</f>
        <v>1</v>
      </c>
      <c r="N315" s="37"/>
    </row>
    <row r="316">
      <c r="A316" s="42">
        <v>399281.0</v>
      </c>
      <c r="B316" s="8" t="str">
        <f t="shared" si="1"/>
        <v>8/28/23</v>
      </c>
      <c r="C316" s="21">
        <f t="shared" si="2"/>
        <v>3</v>
      </c>
      <c r="D316" s="43" t="s">
        <v>612</v>
      </c>
      <c r="E316" s="9" t="s">
        <v>2174</v>
      </c>
      <c r="F316" s="35">
        <f>vlookup(E316,Products!$A:$F,3)</f>
        <v>226.2474626</v>
      </c>
      <c r="G316" s="35">
        <f>vlookup(E316,Products!$A:$F,if(L316,4,5))</f>
        <v>249.99</v>
      </c>
      <c r="H316" s="26">
        <f t="shared" si="3"/>
        <v>45166</v>
      </c>
      <c r="I316" s="44">
        <f t="shared" si="4"/>
        <v>28</v>
      </c>
      <c r="J316" s="44">
        <f t="shared" si="5"/>
        <v>8</v>
      </c>
      <c r="K316" s="45">
        <f t="shared" si="6"/>
        <v>2023</v>
      </c>
      <c r="L316" s="25" t="b">
        <f t="shared" si="7"/>
        <v>0</v>
      </c>
      <c r="M316" s="25" t="b">
        <f>AND(or(row(A316)=2,A316&gt;=A315), not(isna(VLOOKUP(D316,PersonAccounts!A:A,1,false))))</f>
        <v>1</v>
      </c>
      <c r="N316" s="37"/>
    </row>
    <row r="317">
      <c r="A317" s="42">
        <v>401938.0</v>
      </c>
      <c r="B317" s="8" t="str">
        <f t="shared" si="1"/>
        <v>1/29/24</v>
      </c>
      <c r="C317" s="21">
        <f t="shared" si="2"/>
        <v>9</v>
      </c>
      <c r="D317" s="43" t="s">
        <v>1641</v>
      </c>
      <c r="E317" s="9" t="s">
        <v>2176</v>
      </c>
      <c r="F317" s="35">
        <f>vlookup(E317,Products!$A:$F,3)</f>
        <v>68.65495137</v>
      </c>
      <c r="G317" s="35">
        <f>vlookup(E317,Products!$A:$F,if(L317,4,5))</f>
        <v>79.99</v>
      </c>
      <c r="H317" s="26">
        <f t="shared" si="3"/>
        <v>45320</v>
      </c>
      <c r="I317" s="44">
        <f t="shared" si="4"/>
        <v>29</v>
      </c>
      <c r="J317" s="44">
        <f t="shared" si="5"/>
        <v>1</v>
      </c>
      <c r="K317" s="45">
        <f t="shared" si="6"/>
        <v>2024</v>
      </c>
      <c r="L317" s="25" t="b">
        <f t="shared" si="7"/>
        <v>0</v>
      </c>
      <c r="M317" s="25" t="b">
        <f>AND(or(row(A317)=2,A317&gt;=A316), not(isna(VLOOKUP(D317,PersonAccounts!A:A,1,false))))</f>
        <v>1</v>
      </c>
      <c r="N317" s="37"/>
    </row>
    <row r="318">
      <c r="A318" s="42">
        <v>401938.0</v>
      </c>
      <c r="B318" s="8" t="str">
        <f t="shared" si="1"/>
        <v>1/29/24</v>
      </c>
      <c r="C318" s="21">
        <f t="shared" si="2"/>
        <v>4</v>
      </c>
      <c r="D318" s="43" t="s">
        <v>1641</v>
      </c>
      <c r="E318" s="9" t="s">
        <v>2178</v>
      </c>
      <c r="F318" s="35">
        <f>vlookup(E318,Products!$A:$F,3)</f>
        <v>7.744998896</v>
      </c>
      <c r="G318" s="35">
        <f>vlookup(E318,Products!$A:$F,if(L318,4,5))</f>
        <v>9.99</v>
      </c>
      <c r="H318" s="26">
        <f t="shared" si="3"/>
        <v>45320</v>
      </c>
      <c r="I318" s="44">
        <f t="shared" si="4"/>
        <v>29</v>
      </c>
      <c r="J318" s="44">
        <f t="shared" si="5"/>
        <v>1</v>
      </c>
      <c r="K318" s="45">
        <f t="shared" si="6"/>
        <v>2024</v>
      </c>
      <c r="L318" s="25" t="b">
        <f t="shared" si="7"/>
        <v>0</v>
      </c>
      <c r="M318" s="25" t="b">
        <f>AND(or(row(A318)=2,A318&gt;=A317), not(isna(VLOOKUP(D318,PersonAccounts!A:A,1,false))))</f>
        <v>1</v>
      </c>
      <c r="N318" s="37"/>
    </row>
    <row r="319">
      <c r="A319" s="42">
        <v>401938.0</v>
      </c>
      <c r="B319" s="8" t="str">
        <f t="shared" si="1"/>
        <v>1/29/24</v>
      </c>
      <c r="C319" s="21">
        <f t="shared" si="2"/>
        <v>3</v>
      </c>
      <c r="D319" s="43" t="s">
        <v>1641</v>
      </c>
      <c r="E319" s="9" t="s">
        <v>2180</v>
      </c>
      <c r="F319" s="35">
        <f>vlookup(E319,Products!$A:$F,3)</f>
        <v>28.24543383</v>
      </c>
      <c r="G319" s="35">
        <f>vlookup(E319,Products!$A:$F,if(L319,4,5))</f>
        <v>29.09116645</v>
      </c>
      <c r="H319" s="26">
        <f t="shared" si="3"/>
        <v>45320</v>
      </c>
      <c r="I319" s="44">
        <f t="shared" si="4"/>
        <v>29</v>
      </c>
      <c r="J319" s="44">
        <f t="shared" si="5"/>
        <v>1</v>
      </c>
      <c r="K319" s="45">
        <f t="shared" si="6"/>
        <v>2024</v>
      </c>
      <c r="L319" s="25" t="b">
        <f t="shared" si="7"/>
        <v>1</v>
      </c>
      <c r="M319" s="25" t="b">
        <f>AND(or(row(A319)=2,A319&gt;=A318), not(isna(VLOOKUP(D319,PersonAccounts!A:A,1,false))))</f>
        <v>1</v>
      </c>
      <c r="N319" s="37"/>
    </row>
    <row r="320">
      <c r="A320" s="42">
        <v>401938.0</v>
      </c>
      <c r="B320" s="8" t="str">
        <f t="shared" si="1"/>
        <v>1/29/24</v>
      </c>
      <c r="C320" s="21">
        <f t="shared" si="2"/>
        <v>6</v>
      </c>
      <c r="D320" s="43" t="s">
        <v>1641</v>
      </c>
      <c r="E320" s="9" t="s">
        <v>2182</v>
      </c>
      <c r="F320" s="35">
        <f>vlookup(E320,Products!$A:$F,3)</f>
        <v>9.14168919</v>
      </c>
      <c r="G320" s="35">
        <f>vlookup(E320,Products!$A:$F,if(L320,4,5))</f>
        <v>9.99</v>
      </c>
      <c r="H320" s="26">
        <f t="shared" si="3"/>
        <v>45320</v>
      </c>
      <c r="I320" s="44">
        <f t="shared" si="4"/>
        <v>29</v>
      </c>
      <c r="J320" s="44">
        <f t="shared" si="5"/>
        <v>1</v>
      </c>
      <c r="K320" s="45">
        <f t="shared" si="6"/>
        <v>2024</v>
      </c>
      <c r="L320" s="25" t="b">
        <f t="shared" si="7"/>
        <v>0</v>
      </c>
      <c r="M320" s="25" t="b">
        <f>AND(or(row(A320)=2,A320&gt;=A319), not(isna(VLOOKUP(D320,PersonAccounts!A:A,1,false))))</f>
        <v>1</v>
      </c>
      <c r="N320" s="37"/>
    </row>
    <row r="321">
      <c r="A321" s="42">
        <v>401938.0</v>
      </c>
      <c r="B321" s="8" t="str">
        <f t="shared" si="1"/>
        <v>1/29/24</v>
      </c>
      <c r="C321" s="21">
        <f t="shared" si="2"/>
        <v>2</v>
      </c>
      <c r="D321" s="43" t="s">
        <v>1641</v>
      </c>
      <c r="E321" s="9" t="s">
        <v>2184</v>
      </c>
      <c r="F321" s="35">
        <f>vlookup(E321,Products!$A:$F,3)</f>
        <v>80.73695409</v>
      </c>
      <c r="G321" s="35">
        <f>vlookup(E321,Products!$A:$F,if(L321,4,5))</f>
        <v>99.99</v>
      </c>
      <c r="H321" s="26">
        <f t="shared" si="3"/>
        <v>45320</v>
      </c>
      <c r="I321" s="44">
        <f t="shared" si="4"/>
        <v>29</v>
      </c>
      <c r="J321" s="44">
        <f t="shared" si="5"/>
        <v>1</v>
      </c>
      <c r="K321" s="45">
        <f t="shared" si="6"/>
        <v>2024</v>
      </c>
      <c r="L321" s="25" t="b">
        <f t="shared" si="7"/>
        <v>0</v>
      </c>
      <c r="M321" s="25" t="b">
        <f>AND(or(row(A321)=2,A321&gt;=A320), not(isna(VLOOKUP(D321,PersonAccounts!A:A,1,false))))</f>
        <v>1</v>
      </c>
      <c r="N321" s="37"/>
    </row>
    <row r="322">
      <c r="A322" s="42">
        <v>401938.0</v>
      </c>
      <c r="B322" s="8" t="str">
        <f t="shared" si="1"/>
        <v>1/29/24</v>
      </c>
      <c r="C322" s="21">
        <f t="shared" si="2"/>
        <v>5</v>
      </c>
      <c r="D322" s="43" t="s">
        <v>1641</v>
      </c>
      <c r="E322" s="9" t="s">
        <v>2143</v>
      </c>
      <c r="F322" s="35">
        <f>vlookup(E322,Products!$A:$F,3)</f>
        <v>165.4949045</v>
      </c>
      <c r="G322" s="35">
        <f>vlookup(E322,Products!$A:$F,if(L322,4,5))</f>
        <v>189.4995798</v>
      </c>
      <c r="H322" s="26">
        <f t="shared" si="3"/>
        <v>45320</v>
      </c>
      <c r="I322" s="44">
        <f t="shared" si="4"/>
        <v>29</v>
      </c>
      <c r="J322" s="44">
        <f t="shared" si="5"/>
        <v>1</v>
      </c>
      <c r="K322" s="45">
        <f t="shared" si="6"/>
        <v>2024</v>
      </c>
      <c r="L322" s="25" t="b">
        <f t="shared" si="7"/>
        <v>1</v>
      </c>
      <c r="M322" s="25" t="b">
        <f>AND(or(row(A322)=2,A322&gt;=A321), not(isna(VLOOKUP(D322,PersonAccounts!A:A,1,false))))</f>
        <v>1</v>
      </c>
      <c r="N322" s="37"/>
    </row>
    <row r="323">
      <c r="A323" s="42">
        <v>401938.0</v>
      </c>
      <c r="B323" s="8" t="str">
        <f t="shared" si="1"/>
        <v>1/29/24</v>
      </c>
      <c r="C323" s="21">
        <f t="shared" si="2"/>
        <v>6</v>
      </c>
      <c r="D323" s="43" t="s">
        <v>1641</v>
      </c>
      <c r="E323" s="9" t="s">
        <v>2146</v>
      </c>
      <c r="F323" s="35">
        <f>vlookup(E323,Products!$A:$F,3)</f>
        <v>829.8679445</v>
      </c>
      <c r="G323" s="35">
        <f>vlookup(E323,Products!$A:$F,if(L323,4,5))</f>
        <v>956.4309401</v>
      </c>
      <c r="H323" s="26">
        <f t="shared" si="3"/>
        <v>45320</v>
      </c>
      <c r="I323" s="44">
        <f t="shared" si="4"/>
        <v>29</v>
      </c>
      <c r="J323" s="44">
        <f t="shared" si="5"/>
        <v>1</v>
      </c>
      <c r="K323" s="45">
        <f t="shared" si="6"/>
        <v>2024</v>
      </c>
      <c r="L323" s="25" t="b">
        <f t="shared" si="7"/>
        <v>1</v>
      </c>
      <c r="M323" s="25" t="b">
        <f>AND(or(row(A323)=2,A323&gt;=A322), not(isna(VLOOKUP(D323,PersonAccounts!A:A,1,false))))</f>
        <v>1</v>
      </c>
      <c r="N323" s="37"/>
    </row>
    <row r="324">
      <c r="A324" s="42">
        <v>401938.0</v>
      </c>
      <c r="B324" s="8" t="str">
        <f t="shared" si="1"/>
        <v>1/29/24</v>
      </c>
      <c r="C324" s="21">
        <f t="shared" si="2"/>
        <v>5</v>
      </c>
      <c r="D324" s="43" t="s">
        <v>1641</v>
      </c>
      <c r="E324" s="9" t="s">
        <v>2148</v>
      </c>
      <c r="F324" s="35">
        <f>vlookup(E324,Products!$A:$F,3)</f>
        <v>98.23971477</v>
      </c>
      <c r="G324" s="35">
        <f>vlookup(E324,Products!$A:$F,if(L324,4,5))</f>
        <v>99.99</v>
      </c>
      <c r="H324" s="26">
        <f t="shared" si="3"/>
        <v>45320</v>
      </c>
      <c r="I324" s="44">
        <f t="shared" si="4"/>
        <v>29</v>
      </c>
      <c r="J324" s="44">
        <f t="shared" si="5"/>
        <v>1</v>
      </c>
      <c r="K324" s="45">
        <f t="shared" si="6"/>
        <v>2024</v>
      </c>
      <c r="L324" s="25" t="b">
        <f t="shared" si="7"/>
        <v>0</v>
      </c>
      <c r="M324" s="25" t="b">
        <f>AND(or(row(A324)=2,A324&gt;=A323), not(isna(VLOOKUP(D324,PersonAccounts!A:A,1,false))))</f>
        <v>1</v>
      </c>
      <c r="N324" s="37"/>
    </row>
    <row r="325">
      <c r="A325" s="42">
        <v>402786.0</v>
      </c>
      <c r="B325" s="8" t="str">
        <f t="shared" si="1"/>
        <v>10/25/23</v>
      </c>
      <c r="C325" s="21">
        <f t="shared" si="2"/>
        <v>5</v>
      </c>
      <c r="D325" s="43" t="s">
        <v>1330</v>
      </c>
      <c r="E325" s="9" t="s">
        <v>2150</v>
      </c>
      <c r="F325" s="35">
        <f>vlookup(E325,Products!$A:$F,3)</f>
        <v>11.61261726</v>
      </c>
      <c r="G325" s="35">
        <f>vlookup(E325,Products!$A:$F,if(L325,4,5))</f>
        <v>14.99</v>
      </c>
      <c r="H325" s="26">
        <f t="shared" si="3"/>
        <v>45224</v>
      </c>
      <c r="I325" s="44">
        <f t="shared" si="4"/>
        <v>25</v>
      </c>
      <c r="J325" s="44">
        <f t="shared" si="5"/>
        <v>10</v>
      </c>
      <c r="K325" s="45">
        <f t="shared" si="6"/>
        <v>2023</v>
      </c>
      <c r="L325" s="25" t="b">
        <f t="shared" si="7"/>
        <v>0</v>
      </c>
      <c r="M325" s="25" t="b">
        <f>AND(or(row(A325)=2,A325&gt;=A324), not(isna(VLOOKUP(D325,PersonAccounts!A:A,1,false))))</f>
        <v>1</v>
      </c>
      <c r="N325" s="37"/>
    </row>
    <row r="326">
      <c r="A326" s="42">
        <v>402932.0</v>
      </c>
      <c r="B326" s="8" t="str">
        <f t="shared" si="1"/>
        <v>2/7/24</v>
      </c>
      <c r="C326" s="21">
        <f t="shared" si="2"/>
        <v>9</v>
      </c>
      <c r="D326" s="43" t="s">
        <v>472</v>
      </c>
      <c r="E326" s="9" t="s">
        <v>2152</v>
      </c>
      <c r="F326" s="35">
        <f>vlookup(E326,Products!$A:$F,3)</f>
        <v>1974.862026</v>
      </c>
      <c r="G326" s="35">
        <f>vlookup(E326,Products!$A:$F,if(L326,4,5))</f>
        <v>1999.99</v>
      </c>
      <c r="H326" s="26">
        <f t="shared" si="3"/>
        <v>45329</v>
      </c>
      <c r="I326" s="44">
        <f t="shared" si="4"/>
        <v>7</v>
      </c>
      <c r="J326" s="44">
        <f t="shared" si="5"/>
        <v>2</v>
      </c>
      <c r="K326" s="45">
        <f t="shared" si="6"/>
        <v>2024</v>
      </c>
      <c r="L326" s="25" t="b">
        <f t="shared" si="7"/>
        <v>0</v>
      </c>
      <c r="M326" s="25" t="b">
        <f>AND(or(row(A326)=2,A326&gt;=A325), not(isna(VLOOKUP(D326,PersonAccounts!A:A,1,false))))</f>
        <v>1</v>
      </c>
      <c r="N326" s="37"/>
    </row>
    <row r="327">
      <c r="A327" s="42">
        <v>402932.0</v>
      </c>
      <c r="B327" s="8" t="str">
        <f t="shared" si="1"/>
        <v>2/7/24</v>
      </c>
      <c r="C327" s="21">
        <f t="shared" si="2"/>
        <v>1</v>
      </c>
      <c r="D327" s="43" t="s">
        <v>472</v>
      </c>
      <c r="E327" s="9" t="s">
        <v>2155</v>
      </c>
      <c r="F327" s="35">
        <f>vlookup(E327,Products!$A:$F,3)</f>
        <v>231.8381653</v>
      </c>
      <c r="G327" s="35">
        <f>vlookup(E327,Products!$A:$F,if(L327,4,5))</f>
        <v>249.99</v>
      </c>
      <c r="H327" s="26">
        <f t="shared" si="3"/>
        <v>45329</v>
      </c>
      <c r="I327" s="44">
        <f t="shared" si="4"/>
        <v>7</v>
      </c>
      <c r="J327" s="44">
        <f t="shared" si="5"/>
        <v>2</v>
      </c>
      <c r="K327" s="45">
        <f t="shared" si="6"/>
        <v>2024</v>
      </c>
      <c r="L327" s="25" t="b">
        <f t="shared" si="7"/>
        <v>0</v>
      </c>
      <c r="M327" s="25" t="b">
        <f>AND(or(row(A327)=2,A327&gt;=A326), not(isna(VLOOKUP(D327,PersonAccounts!A:A,1,false))))</f>
        <v>1</v>
      </c>
      <c r="N327" s="37"/>
    </row>
    <row r="328">
      <c r="A328" s="42">
        <v>402932.0</v>
      </c>
      <c r="B328" s="8" t="str">
        <f t="shared" si="1"/>
        <v>2/7/24</v>
      </c>
      <c r="C328" s="21">
        <f t="shared" si="2"/>
        <v>1</v>
      </c>
      <c r="D328" s="43" t="s">
        <v>472</v>
      </c>
      <c r="E328" s="9" t="s">
        <v>2157</v>
      </c>
      <c r="F328" s="35">
        <f>vlookup(E328,Products!$A:$F,3)</f>
        <v>247.5441043</v>
      </c>
      <c r="G328" s="35">
        <f>vlookup(E328,Products!$A:$F,if(L328,4,5))</f>
        <v>249.99</v>
      </c>
      <c r="H328" s="26">
        <f t="shared" si="3"/>
        <v>45329</v>
      </c>
      <c r="I328" s="44">
        <f t="shared" si="4"/>
        <v>7</v>
      </c>
      <c r="J328" s="44">
        <f t="shared" si="5"/>
        <v>2</v>
      </c>
      <c r="K328" s="45">
        <f t="shared" si="6"/>
        <v>2024</v>
      </c>
      <c r="L328" s="25" t="b">
        <f t="shared" si="7"/>
        <v>0</v>
      </c>
      <c r="M328" s="25" t="b">
        <f>AND(or(row(A328)=2,A328&gt;=A327), not(isna(VLOOKUP(D328,PersonAccounts!A:A,1,false))))</f>
        <v>1</v>
      </c>
      <c r="N328" s="37"/>
    </row>
    <row r="329">
      <c r="A329" s="42">
        <v>402932.0</v>
      </c>
      <c r="B329" s="8" t="str">
        <f t="shared" si="1"/>
        <v>2/7/24</v>
      </c>
      <c r="C329" s="21">
        <f t="shared" si="2"/>
        <v>9</v>
      </c>
      <c r="D329" s="43" t="s">
        <v>472</v>
      </c>
      <c r="E329" s="9" t="s">
        <v>2159</v>
      </c>
      <c r="F329" s="35">
        <f>vlookup(E329,Products!$A:$F,3)</f>
        <v>75.37375979</v>
      </c>
      <c r="G329" s="35">
        <f>vlookup(E329,Products!$A:$F,if(L329,4,5))</f>
        <v>99.99</v>
      </c>
      <c r="H329" s="26">
        <f t="shared" si="3"/>
        <v>45329</v>
      </c>
      <c r="I329" s="44">
        <f t="shared" si="4"/>
        <v>7</v>
      </c>
      <c r="J329" s="44">
        <f t="shared" si="5"/>
        <v>2</v>
      </c>
      <c r="K329" s="45">
        <f t="shared" si="6"/>
        <v>2024</v>
      </c>
      <c r="L329" s="25" t="b">
        <f t="shared" si="7"/>
        <v>0</v>
      </c>
      <c r="M329" s="25" t="b">
        <f>AND(or(row(A329)=2,A329&gt;=A328), not(isna(VLOOKUP(D329,PersonAccounts!A:A,1,false))))</f>
        <v>1</v>
      </c>
      <c r="N329" s="37"/>
    </row>
    <row r="330">
      <c r="A330" s="42">
        <v>403315.0</v>
      </c>
      <c r="B330" s="8" t="str">
        <f t="shared" si="1"/>
        <v>10/21/23</v>
      </c>
      <c r="C330" s="21">
        <f t="shared" si="2"/>
        <v>7</v>
      </c>
      <c r="D330" s="43" t="s">
        <v>1281</v>
      </c>
      <c r="E330" s="9" t="s">
        <v>2161</v>
      </c>
      <c r="F330" s="35">
        <f>vlookup(E330,Products!$A:$F,3)</f>
        <v>16.59320765</v>
      </c>
      <c r="G330" s="35">
        <f>vlookup(E330,Products!$A:$F,if(L330,4,5))</f>
        <v>19.99</v>
      </c>
      <c r="H330" s="26">
        <f t="shared" si="3"/>
        <v>45220</v>
      </c>
      <c r="I330" s="44">
        <f t="shared" si="4"/>
        <v>21</v>
      </c>
      <c r="J330" s="44">
        <f t="shared" si="5"/>
        <v>10</v>
      </c>
      <c r="K330" s="45">
        <f t="shared" si="6"/>
        <v>2023</v>
      </c>
      <c r="L330" s="25" t="b">
        <f t="shared" si="7"/>
        <v>0</v>
      </c>
      <c r="M330" s="25" t="b">
        <f>AND(or(row(A330)=2,A330&gt;=A329), not(isna(VLOOKUP(D330,PersonAccounts!A:A,1,false))))</f>
        <v>1</v>
      </c>
      <c r="N330" s="37"/>
    </row>
    <row r="331">
      <c r="A331" s="42">
        <v>403315.0</v>
      </c>
      <c r="B331" s="8" t="str">
        <f t="shared" si="1"/>
        <v>10/21/23</v>
      </c>
      <c r="C331" s="21">
        <f t="shared" si="2"/>
        <v>1</v>
      </c>
      <c r="D331" s="43" t="s">
        <v>1281</v>
      </c>
      <c r="E331" s="9" t="s">
        <v>2164</v>
      </c>
      <c r="F331" s="35">
        <f>vlookup(E331,Products!$A:$F,3)</f>
        <v>19.67042713</v>
      </c>
      <c r="G331" s="35">
        <f>vlookup(E331,Products!$A:$F,if(L331,4,5))</f>
        <v>24.99</v>
      </c>
      <c r="H331" s="26">
        <f t="shared" si="3"/>
        <v>45220</v>
      </c>
      <c r="I331" s="44">
        <f t="shared" si="4"/>
        <v>21</v>
      </c>
      <c r="J331" s="44">
        <f t="shared" si="5"/>
        <v>10</v>
      </c>
      <c r="K331" s="45">
        <f t="shared" si="6"/>
        <v>2023</v>
      </c>
      <c r="L331" s="25" t="b">
        <f t="shared" si="7"/>
        <v>0</v>
      </c>
      <c r="M331" s="25" t="b">
        <f>AND(or(row(A331)=2,A331&gt;=A330), not(isna(VLOOKUP(D331,PersonAccounts!A:A,1,false))))</f>
        <v>1</v>
      </c>
      <c r="N331" s="37"/>
    </row>
    <row r="332">
      <c r="A332" s="42">
        <v>405601.0</v>
      </c>
      <c r="B332" s="8" t="str">
        <f t="shared" si="1"/>
        <v>1/3/24</v>
      </c>
      <c r="C332" s="21">
        <f t="shared" si="2"/>
        <v>3</v>
      </c>
      <c r="D332" s="43" t="s">
        <v>1764</v>
      </c>
      <c r="E332" s="9" t="s">
        <v>2166</v>
      </c>
      <c r="F332" s="35">
        <f>vlookup(E332,Products!$A:$F,3)</f>
        <v>251.897003</v>
      </c>
      <c r="G332" s="35">
        <f>vlookup(E332,Products!$A:$F,if(L332,4,5))</f>
        <v>299.99</v>
      </c>
      <c r="H332" s="26">
        <f t="shared" si="3"/>
        <v>45294</v>
      </c>
      <c r="I332" s="44">
        <f t="shared" si="4"/>
        <v>3</v>
      </c>
      <c r="J332" s="44">
        <f t="shared" si="5"/>
        <v>1</v>
      </c>
      <c r="K332" s="45">
        <f t="shared" si="6"/>
        <v>2024</v>
      </c>
      <c r="L332" s="25" t="b">
        <f t="shared" si="7"/>
        <v>0</v>
      </c>
      <c r="M332" s="25" t="b">
        <f>AND(or(row(A332)=2,A332&gt;=A331), not(isna(VLOOKUP(D332,PersonAccounts!A:A,1,false))))</f>
        <v>1</v>
      </c>
      <c r="N332" s="37"/>
    </row>
    <row r="333">
      <c r="A333" s="42">
        <v>406313.0</v>
      </c>
      <c r="B333" s="8" t="str">
        <f t="shared" si="1"/>
        <v>11/23/23</v>
      </c>
      <c r="C333" s="21">
        <f t="shared" si="2"/>
        <v>3</v>
      </c>
      <c r="D333" s="43" t="s">
        <v>386</v>
      </c>
      <c r="E333" s="9" t="s">
        <v>2168</v>
      </c>
      <c r="F333" s="35">
        <f>vlookup(E333,Products!$A:$F,3)</f>
        <v>18.12656227</v>
      </c>
      <c r="G333" s="35">
        <f>vlookup(E333,Products!$A:$F,if(L333,4,5))</f>
        <v>19.99</v>
      </c>
      <c r="H333" s="26">
        <f t="shared" si="3"/>
        <v>45253</v>
      </c>
      <c r="I333" s="44">
        <f t="shared" si="4"/>
        <v>23</v>
      </c>
      <c r="J333" s="44">
        <f t="shared" si="5"/>
        <v>11</v>
      </c>
      <c r="K333" s="45">
        <f t="shared" si="6"/>
        <v>2023</v>
      </c>
      <c r="L333" s="25" t="b">
        <f t="shared" si="7"/>
        <v>0</v>
      </c>
      <c r="M333" s="25" t="b">
        <f>AND(or(row(A333)=2,A333&gt;=A332), not(isna(VLOOKUP(D333,PersonAccounts!A:A,1,false))))</f>
        <v>1</v>
      </c>
      <c r="N333" s="37"/>
    </row>
    <row r="334">
      <c r="A334" s="42">
        <v>408199.0</v>
      </c>
      <c r="B334" s="8" t="str">
        <f t="shared" si="1"/>
        <v>2/1/24</v>
      </c>
      <c r="C334" s="21">
        <f t="shared" si="2"/>
        <v>8</v>
      </c>
      <c r="D334" s="43" t="s">
        <v>698</v>
      </c>
      <c r="E334" s="9" t="s">
        <v>2170</v>
      </c>
      <c r="F334" s="35">
        <f>vlookup(E334,Products!$A:$F,3)</f>
        <v>87.67711041</v>
      </c>
      <c r="G334" s="35">
        <f>vlookup(E334,Products!$A:$F,if(L334,4,5))</f>
        <v>99.99</v>
      </c>
      <c r="H334" s="26">
        <f t="shared" si="3"/>
        <v>45323</v>
      </c>
      <c r="I334" s="44">
        <f t="shared" si="4"/>
        <v>1</v>
      </c>
      <c r="J334" s="44">
        <f t="shared" si="5"/>
        <v>2</v>
      </c>
      <c r="K334" s="45">
        <f t="shared" si="6"/>
        <v>2024</v>
      </c>
      <c r="L334" s="25" t="b">
        <f t="shared" si="7"/>
        <v>0</v>
      </c>
      <c r="M334" s="25" t="b">
        <f>AND(or(row(A334)=2,A334&gt;=A333), not(isna(VLOOKUP(D334,PersonAccounts!A:A,1,false))))</f>
        <v>1</v>
      </c>
      <c r="N334" s="37"/>
    </row>
    <row r="335">
      <c r="A335" s="42">
        <v>409109.0</v>
      </c>
      <c r="B335" s="8" t="str">
        <f t="shared" si="1"/>
        <v>12/15/23</v>
      </c>
      <c r="C335" s="21">
        <f t="shared" si="2"/>
        <v>8</v>
      </c>
      <c r="D335" s="43" t="s">
        <v>383</v>
      </c>
      <c r="E335" s="9" t="s">
        <v>2172</v>
      </c>
      <c r="F335" s="35">
        <f>vlookup(E335,Products!$A:$F,3)</f>
        <v>21.42395313</v>
      </c>
      <c r="G335" s="35">
        <f>vlookup(E335,Products!$A:$F,if(L335,4,5))</f>
        <v>22.51529626</v>
      </c>
      <c r="H335" s="26">
        <f t="shared" si="3"/>
        <v>45275</v>
      </c>
      <c r="I335" s="44">
        <f t="shared" si="4"/>
        <v>15</v>
      </c>
      <c r="J335" s="44">
        <f t="shared" si="5"/>
        <v>12</v>
      </c>
      <c r="K335" s="45">
        <f t="shared" si="6"/>
        <v>2023</v>
      </c>
      <c r="L335" s="25" t="b">
        <f t="shared" si="7"/>
        <v>1</v>
      </c>
      <c r="M335" s="25" t="b">
        <f>AND(or(row(A335)=2,A335&gt;=A334), not(isna(VLOOKUP(D335,PersonAccounts!A:A,1,false))))</f>
        <v>1</v>
      </c>
      <c r="N335" s="37"/>
    </row>
    <row r="336">
      <c r="A336" s="42">
        <v>410335.0</v>
      </c>
      <c r="B336" s="8" t="str">
        <f t="shared" si="1"/>
        <v>12/3/23</v>
      </c>
      <c r="C336" s="21">
        <f t="shared" si="2"/>
        <v>7</v>
      </c>
      <c r="D336" s="43" t="s">
        <v>99</v>
      </c>
      <c r="E336" s="9" t="s">
        <v>2174</v>
      </c>
      <c r="F336" s="35">
        <f>vlookup(E336,Products!$A:$F,3)</f>
        <v>226.2474626</v>
      </c>
      <c r="G336" s="35">
        <f>vlookup(E336,Products!$A:$F,if(L336,4,5))</f>
        <v>249.99</v>
      </c>
      <c r="H336" s="26">
        <f t="shared" si="3"/>
        <v>45263</v>
      </c>
      <c r="I336" s="44">
        <f t="shared" si="4"/>
        <v>3</v>
      </c>
      <c r="J336" s="44">
        <f t="shared" si="5"/>
        <v>12</v>
      </c>
      <c r="K336" s="45">
        <f t="shared" si="6"/>
        <v>2023</v>
      </c>
      <c r="L336" s="25" t="b">
        <f t="shared" si="7"/>
        <v>0</v>
      </c>
      <c r="M336" s="25" t="b">
        <f>AND(or(row(A336)=2,A336&gt;=A335), not(isna(VLOOKUP(D336,PersonAccounts!A:A,1,false))))</f>
        <v>1</v>
      </c>
      <c r="N336" s="37"/>
    </row>
    <row r="337">
      <c r="A337" s="42">
        <v>410335.0</v>
      </c>
      <c r="B337" s="8" t="str">
        <f t="shared" si="1"/>
        <v>12/3/23</v>
      </c>
      <c r="C337" s="21">
        <f t="shared" si="2"/>
        <v>6</v>
      </c>
      <c r="D337" s="43" t="s">
        <v>99</v>
      </c>
      <c r="E337" s="9" t="s">
        <v>2176</v>
      </c>
      <c r="F337" s="35">
        <f>vlookup(E337,Products!$A:$F,3)</f>
        <v>68.65495137</v>
      </c>
      <c r="G337" s="35">
        <f>vlookup(E337,Products!$A:$F,if(L337,4,5))</f>
        <v>79.99</v>
      </c>
      <c r="H337" s="26">
        <f t="shared" si="3"/>
        <v>45263</v>
      </c>
      <c r="I337" s="44">
        <f t="shared" si="4"/>
        <v>3</v>
      </c>
      <c r="J337" s="44">
        <f t="shared" si="5"/>
        <v>12</v>
      </c>
      <c r="K337" s="45">
        <f t="shared" si="6"/>
        <v>2023</v>
      </c>
      <c r="L337" s="25" t="b">
        <f t="shared" si="7"/>
        <v>0</v>
      </c>
      <c r="M337" s="25" t="b">
        <f>AND(or(row(A337)=2,A337&gt;=A336), not(isna(VLOOKUP(D337,PersonAccounts!A:A,1,false))))</f>
        <v>1</v>
      </c>
      <c r="N337" s="37"/>
    </row>
    <row r="338">
      <c r="A338" s="42">
        <v>412000.0</v>
      </c>
      <c r="B338" s="8" t="str">
        <f t="shared" si="1"/>
        <v>1/21/24</v>
      </c>
      <c r="C338" s="21">
        <f t="shared" si="2"/>
        <v>4</v>
      </c>
      <c r="D338" s="43" t="s">
        <v>512</v>
      </c>
      <c r="E338" s="9" t="s">
        <v>2178</v>
      </c>
      <c r="F338" s="35">
        <f>vlookup(E338,Products!$A:$F,3)</f>
        <v>7.744998896</v>
      </c>
      <c r="G338" s="35">
        <f>vlookup(E338,Products!$A:$F,if(L338,4,5))</f>
        <v>9.99</v>
      </c>
      <c r="H338" s="26">
        <f t="shared" si="3"/>
        <v>45312</v>
      </c>
      <c r="I338" s="44">
        <f t="shared" si="4"/>
        <v>21</v>
      </c>
      <c r="J338" s="44">
        <f t="shared" si="5"/>
        <v>1</v>
      </c>
      <c r="K338" s="45">
        <f t="shared" si="6"/>
        <v>2024</v>
      </c>
      <c r="L338" s="25" t="b">
        <f t="shared" si="7"/>
        <v>0</v>
      </c>
      <c r="M338" s="25" t="b">
        <f>AND(or(row(A338)=2,A338&gt;=A337), not(isna(VLOOKUP(D338,PersonAccounts!A:A,1,false))))</f>
        <v>1</v>
      </c>
      <c r="N338" s="37"/>
    </row>
    <row r="339">
      <c r="A339" s="42">
        <v>416023.0</v>
      </c>
      <c r="B339" s="8" t="str">
        <f t="shared" si="1"/>
        <v>8/17/23</v>
      </c>
      <c r="C339" s="21">
        <f t="shared" si="2"/>
        <v>5</v>
      </c>
      <c r="D339" s="43" t="s">
        <v>1463</v>
      </c>
      <c r="E339" s="9" t="s">
        <v>2180</v>
      </c>
      <c r="F339" s="35">
        <f>vlookup(E339,Products!$A:$F,3)</f>
        <v>28.24543383</v>
      </c>
      <c r="G339" s="35">
        <f>vlookup(E339,Products!$A:$F,if(L339,4,5))</f>
        <v>29.99</v>
      </c>
      <c r="H339" s="26">
        <f t="shared" si="3"/>
        <v>45155</v>
      </c>
      <c r="I339" s="44">
        <f t="shared" si="4"/>
        <v>17</v>
      </c>
      <c r="J339" s="44">
        <f t="shared" si="5"/>
        <v>8</v>
      </c>
      <c r="K339" s="45">
        <f t="shared" si="6"/>
        <v>2023</v>
      </c>
      <c r="L339" s="25" t="b">
        <f t="shared" si="7"/>
        <v>0</v>
      </c>
      <c r="M339" s="25" t="b">
        <f>AND(or(row(A339)=2,A339&gt;=A338), not(isna(VLOOKUP(D339,PersonAccounts!A:A,1,false))))</f>
        <v>1</v>
      </c>
      <c r="N339" s="37"/>
    </row>
    <row r="340">
      <c r="A340" s="42">
        <v>416277.0</v>
      </c>
      <c r="B340" s="8" t="str">
        <f t="shared" si="1"/>
        <v>10/3/23</v>
      </c>
      <c r="C340" s="21">
        <f t="shared" si="2"/>
        <v>6</v>
      </c>
      <c r="D340" s="43" t="s">
        <v>556</v>
      </c>
      <c r="E340" s="9" t="s">
        <v>2182</v>
      </c>
      <c r="F340" s="35">
        <f>vlookup(E340,Products!$A:$F,3)</f>
        <v>9.14168919</v>
      </c>
      <c r="G340" s="35">
        <f>vlookup(E340,Products!$A:$F,if(L340,4,5))</f>
        <v>9.99</v>
      </c>
      <c r="H340" s="26">
        <f t="shared" si="3"/>
        <v>45202</v>
      </c>
      <c r="I340" s="44">
        <f t="shared" si="4"/>
        <v>3</v>
      </c>
      <c r="J340" s="44">
        <f t="shared" si="5"/>
        <v>10</v>
      </c>
      <c r="K340" s="45">
        <f t="shared" si="6"/>
        <v>2023</v>
      </c>
      <c r="L340" s="25" t="b">
        <f t="shared" si="7"/>
        <v>0</v>
      </c>
      <c r="M340" s="25" t="b">
        <f>AND(or(row(A340)=2,A340&gt;=A339), not(isna(VLOOKUP(D340,PersonAccounts!A:A,1,false))))</f>
        <v>1</v>
      </c>
      <c r="N340" s="37"/>
    </row>
    <row r="341">
      <c r="A341" s="42">
        <v>419432.0</v>
      </c>
      <c r="B341" s="8" t="str">
        <f t="shared" si="1"/>
        <v>11/2/23</v>
      </c>
      <c r="C341" s="21">
        <f t="shared" si="2"/>
        <v>7</v>
      </c>
      <c r="D341" s="43" t="s">
        <v>230</v>
      </c>
      <c r="E341" s="9" t="s">
        <v>2184</v>
      </c>
      <c r="F341" s="35">
        <f>vlookup(E341,Products!$A:$F,3)</f>
        <v>80.73695409</v>
      </c>
      <c r="G341" s="35">
        <f>vlookup(E341,Products!$A:$F,if(L341,4,5))</f>
        <v>99.99</v>
      </c>
      <c r="H341" s="26">
        <f t="shared" si="3"/>
        <v>45232</v>
      </c>
      <c r="I341" s="44">
        <f t="shared" si="4"/>
        <v>2</v>
      </c>
      <c r="J341" s="44">
        <f t="shared" si="5"/>
        <v>11</v>
      </c>
      <c r="K341" s="45">
        <f t="shared" si="6"/>
        <v>2023</v>
      </c>
      <c r="L341" s="25" t="b">
        <f t="shared" si="7"/>
        <v>0</v>
      </c>
      <c r="M341" s="25" t="b">
        <f>AND(or(row(A341)=2,A341&gt;=A340), not(isna(VLOOKUP(D341,PersonAccounts!A:A,1,false))))</f>
        <v>1</v>
      </c>
      <c r="N341" s="37"/>
    </row>
    <row r="342">
      <c r="A342" s="42">
        <v>419823.0</v>
      </c>
      <c r="B342" s="8" t="str">
        <f t="shared" si="1"/>
        <v>11/25/23</v>
      </c>
      <c r="C342" s="21">
        <f t="shared" si="2"/>
        <v>1</v>
      </c>
      <c r="D342" s="43" t="s">
        <v>1726</v>
      </c>
      <c r="E342" s="9" t="s">
        <v>2143</v>
      </c>
      <c r="F342" s="35">
        <f>vlookup(E342,Products!$A:$F,3)</f>
        <v>165.4949045</v>
      </c>
      <c r="G342" s="35">
        <f>vlookup(E342,Products!$A:$F,if(L342,4,5))</f>
        <v>199.99</v>
      </c>
      <c r="H342" s="26">
        <f t="shared" si="3"/>
        <v>45255</v>
      </c>
      <c r="I342" s="44">
        <f t="shared" si="4"/>
        <v>25</v>
      </c>
      <c r="J342" s="44">
        <f t="shared" si="5"/>
        <v>11</v>
      </c>
      <c r="K342" s="45">
        <f t="shared" si="6"/>
        <v>2023</v>
      </c>
      <c r="L342" s="25" t="b">
        <f t="shared" si="7"/>
        <v>0</v>
      </c>
      <c r="M342" s="25" t="b">
        <f>AND(or(row(A342)=2,A342&gt;=A341), not(isna(VLOOKUP(D342,PersonAccounts!A:A,1,false))))</f>
        <v>1</v>
      </c>
      <c r="N342" s="37"/>
    </row>
    <row r="343">
      <c r="A343" s="42">
        <v>428363.0</v>
      </c>
      <c r="B343" s="8" t="str">
        <f t="shared" si="1"/>
        <v>1/23/24</v>
      </c>
      <c r="C343" s="21">
        <f t="shared" si="2"/>
        <v>9</v>
      </c>
      <c r="D343" s="43" t="s">
        <v>1621</v>
      </c>
      <c r="E343" s="9" t="s">
        <v>2146</v>
      </c>
      <c r="F343" s="35">
        <f>vlookup(E343,Products!$A:$F,3)</f>
        <v>829.8679445</v>
      </c>
      <c r="G343" s="35">
        <f>vlookup(E343,Products!$A:$F,if(L343,4,5))</f>
        <v>999.99</v>
      </c>
      <c r="H343" s="26">
        <f t="shared" si="3"/>
        <v>45314</v>
      </c>
      <c r="I343" s="44">
        <f t="shared" si="4"/>
        <v>23</v>
      </c>
      <c r="J343" s="44">
        <f t="shared" si="5"/>
        <v>1</v>
      </c>
      <c r="K343" s="45">
        <f t="shared" si="6"/>
        <v>2024</v>
      </c>
      <c r="L343" s="25" t="b">
        <f t="shared" si="7"/>
        <v>0</v>
      </c>
      <c r="M343" s="25" t="b">
        <f>AND(or(row(A343)=2,A343&gt;=A342), not(isna(VLOOKUP(D343,PersonAccounts!A:A,1,false))))</f>
        <v>1</v>
      </c>
      <c r="N343" s="37"/>
    </row>
    <row r="344">
      <c r="A344" s="42">
        <v>429621.0</v>
      </c>
      <c r="B344" s="8" t="str">
        <f t="shared" si="1"/>
        <v>11/8/23</v>
      </c>
      <c r="C344" s="21">
        <f t="shared" si="2"/>
        <v>8</v>
      </c>
      <c r="D344" s="43" t="s">
        <v>1506</v>
      </c>
      <c r="E344" s="9" t="s">
        <v>2148</v>
      </c>
      <c r="F344" s="35">
        <f>vlookup(E344,Products!$A:$F,3)</f>
        <v>98.23971477</v>
      </c>
      <c r="G344" s="35">
        <f>vlookup(E344,Products!$A:$F,if(L344,4,5))</f>
        <v>99.99</v>
      </c>
      <c r="H344" s="26">
        <f t="shared" si="3"/>
        <v>45238</v>
      </c>
      <c r="I344" s="44">
        <f t="shared" si="4"/>
        <v>8</v>
      </c>
      <c r="J344" s="44">
        <f t="shared" si="5"/>
        <v>11</v>
      </c>
      <c r="K344" s="45">
        <f t="shared" si="6"/>
        <v>2023</v>
      </c>
      <c r="L344" s="25" t="b">
        <f t="shared" si="7"/>
        <v>0</v>
      </c>
      <c r="M344" s="25" t="b">
        <f>AND(or(row(A344)=2,A344&gt;=A343), not(isna(VLOOKUP(D344,PersonAccounts!A:A,1,false))))</f>
        <v>1</v>
      </c>
      <c r="N344" s="37"/>
    </row>
    <row r="345">
      <c r="A345" s="42">
        <v>430866.0</v>
      </c>
      <c r="B345" s="8" t="str">
        <f t="shared" si="1"/>
        <v>9/21/23</v>
      </c>
      <c r="C345" s="21">
        <f t="shared" si="2"/>
        <v>7</v>
      </c>
      <c r="D345" s="43" t="s">
        <v>277</v>
      </c>
      <c r="E345" s="9" t="s">
        <v>2150</v>
      </c>
      <c r="F345" s="35">
        <f>vlookup(E345,Products!$A:$F,3)</f>
        <v>11.61261726</v>
      </c>
      <c r="G345" s="35">
        <f>vlookup(E345,Products!$A:$F,if(L345,4,5))</f>
        <v>14.99</v>
      </c>
      <c r="H345" s="26">
        <f t="shared" si="3"/>
        <v>45190</v>
      </c>
      <c r="I345" s="44">
        <f t="shared" si="4"/>
        <v>21</v>
      </c>
      <c r="J345" s="44">
        <f t="shared" si="5"/>
        <v>9</v>
      </c>
      <c r="K345" s="45">
        <f t="shared" si="6"/>
        <v>2023</v>
      </c>
      <c r="L345" s="25" t="b">
        <f t="shared" si="7"/>
        <v>0</v>
      </c>
      <c r="M345" s="25" t="b">
        <f>AND(or(row(A345)=2,A345&gt;=A344), not(isna(VLOOKUP(D345,PersonAccounts!A:A,1,false))))</f>
        <v>1</v>
      </c>
      <c r="N345" s="37"/>
    </row>
    <row r="346">
      <c r="A346" s="42">
        <v>430900.0</v>
      </c>
      <c r="B346" s="8" t="str">
        <f t="shared" si="1"/>
        <v>12/20/23</v>
      </c>
      <c r="C346" s="21">
        <f t="shared" si="2"/>
        <v>3</v>
      </c>
      <c r="D346" s="43" t="s">
        <v>1660</v>
      </c>
      <c r="E346" s="9" t="s">
        <v>2152</v>
      </c>
      <c r="F346" s="35">
        <f>vlookup(E346,Products!$A:$F,3)</f>
        <v>1974.862026</v>
      </c>
      <c r="G346" s="35">
        <f>vlookup(E346,Products!$A:$F,if(L346,4,5))</f>
        <v>1999.99</v>
      </c>
      <c r="H346" s="26">
        <f t="shared" si="3"/>
        <v>45280</v>
      </c>
      <c r="I346" s="44">
        <f t="shared" si="4"/>
        <v>20</v>
      </c>
      <c r="J346" s="44">
        <f t="shared" si="5"/>
        <v>12</v>
      </c>
      <c r="K346" s="45">
        <f t="shared" si="6"/>
        <v>2023</v>
      </c>
      <c r="L346" s="25" t="b">
        <f t="shared" si="7"/>
        <v>0</v>
      </c>
      <c r="M346" s="25" t="b">
        <f>AND(or(row(A346)=2,A346&gt;=A345), not(isna(VLOOKUP(D346,PersonAccounts!A:A,1,false))))</f>
        <v>1</v>
      </c>
      <c r="N346" s="37"/>
    </row>
    <row r="347">
      <c r="A347" s="42">
        <v>430900.0</v>
      </c>
      <c r="B347" s="8" t="str">
        <f t="shared" si="1"/>
        <v>12/20/23</v>
      </c>
      <c r="C347" s="21">
        <f t="shared" si="2"/>
        <v>9</v>
      </c>
      <c r="D347" s="43" t="s">
        <v>1660</v>
      </c>
      <c r="E347" s="9" t="s">
        <v>2155</v>
      </c>
      <c r="F347" s="35">
        <f>vlookup(E347,Products!$A:$F,3)</f>
        <v>231.8381653</v>
      </c>
      <c r="G347" s="35">
        <f>vlookup(E347,Products!$A:$F,if(L347,4,5))</f>
        <v>249.99</v>
      </c>
      <c r="H347" s="26">
        <f t="shared" si="3"/>
        <v>45280</v>
      </c>
      <c r="I347" s="44">
        <f t="shared" si="4"/>
        <v>20</v>
      </c>
      <c r="J347" s="44">
        <f t="shared" si="5"/>
        <v>12</v>
      </c>
      <c r="K347" s="45">
        <f t="shared" si="6"/>
        <v>2023</v>
      </c>
      <c r="L347" s="25" t="b">
        <f t="shared" si="7"/>
        <v>0</v>
      </c>
      <c r="M347" s="25" t="b">
        <f>AND(or(row(A347)=2,A347&gt;=A346), not(isna(VLOOKUP(D347,PersonAccounts!A:A,1,false))))</f>
        <v>1</v>
      </c>
      <c r="N347" s="37"/>
    </row>
    <row r="348">
      <c r="A348" s="42">
        <v>430900.0</v>
      </c>
      <c r="B348" s="8" t="str">
        <f t="shared" si="1"/>
        <v>12/20/23</v>
      </c>
      <c r="C348" s="21">
        <f t="shared" si="2"/>
        <v>3</v>
      </c>
      <c r="D348" s="43" t="s">
        <v>1660</v>
      </c>
      <c r="E348" s="9" t="s">
        <v>2157</v>
      </c>
      <c r="F348" s="35">
        <f>vlookup(E348,Products!$A:$F,3)</f>
        <v>247.5441043</v>
      </c>
      <c r="G348" s="35">
        <f>vlookup(E348,Products!$A:$F,if(L348,4,5))</f>
        <v>249.99</v>
      </c>
      <c r="H348" s="26">
        <f t="shared" si="3"/>
        <v>45280</v>
      </c>
      <c r="I348" s="44">
        <f t="shared" si="4"/>
        <v>20</v>
      </c>
      <c r="J348" s="44">
        <f t="shared" si="5"/>
        <v>12</v>
      </c>
      <c r="K348" s="45">
        <f t="shared" si="6"/>
        <v>2023</v>
      </c>
      <c r="L348" s="25" t="b">
        <f t="shared" si="7"/>
        <v>0</v>
      </c>
      <c r="M348" s="25" t="b">
        <f>AND(or(row(A348)=2,A348&gt;=A347), not(isna(VLOOKUP(D348,PersonAccounts!A:A,1,false))))</f>
        <v>1</v>
      </c>
      <c r="N348" s="37"/>
    </row>
    <row r="349">
      <c r="A349" s="42">
        <v>430900.0</v>
      </c>
      <c r="B349" s="8" t="str">
        <f t="shared" si="1"/>
        <v>12/20/23</v>
      </c>
      <c r="C349" s="21">
        <f t="shared" si="2"/>
        <v>7</v>
      </c>
      <c r="D349" s="43" t="s">
        <v>1660</v>
      </c>
      <c r="E349" s="9" t="s">
        <v>2159</v>
      </c>
      <c r="F349" s="35">
        <f>vlookup(E349,Products!$A:$F,3)</f>
        <v>75.37375979</v>
      </c>
      <c r="G349" s="35">
        <f>vlookup(E349,Products!$A:$F,if(L349,4,5))</f>
        <v>99.99</v>
      </c>
      <c r="H349" s="26">
        <f t="shared" si="3"/>
        <v>45280</v>
      </c>
      <c r="I349" s="44">
        <f t="shared" si="4"/>
        <v>20</v>
      </c>
      <c r="J349" s="44">
        <f t="shared" si="5"/>
        <v>12</v>
      </c>
      <c r="K349" s="45">
        <f t="shared" si="6"/>
        <v>2023</v>
      </c>
      <c r="L349" s="25" t="b">
        <f t="shared" si="7"/>
        <v>0</v>
      </c>
      <c r="M349" s="25" t="b">
        <f>AND(or(row(A349)=2,A349&gt;=A348), not(isna(VLOOKUP(D349,PersonAccounts!A:A,1,false))))</f>
        <v>1</v>
      </c>
      <c r="N349" s="37"/>
    </row>
    <row r="350">
      <c r="A350" s="42">
        <v>430948.0</v>
      </c>
      <c r="B350" s="8" t="str">
        <f t="shared" si="1"/>
        <v>9/3/23</v>
      </c>
      <c r="C350" s="21">
        <f t="shared" si="2"/>
        <v>3</v>
      </c>
      <c r="D350" s="43" t="s">
        <v>43</v>
      </c>
      <c r="E350" s="9" t="s">
        <v>2161</v>
      </c>
      <c r="F350" s="35">
        <f>vlookup(E350,Products!$A:$F,3)</f>
        <v>16.59320765</v>
      </c>
      <c r="G350" s="35">
        <f>vlookup(E350,Products!$A:$F,if(L350,4,5))</f>
        <v>19.99</v>
      </c>
      <c r="H350" s="26">
        <f t="shared" si="3"/>
        <v>45172</v>
      </c>
      <c r="I350" s="44">
        <f t="shared" si="4"/>
        <v>3</v>
      </c>
      <c r="J350" s="44">
        <f t="shared" si="5"/>
        <v>9</v>
      </c>
      <c r="K350" s="45">
        <f t="shared" si="6"/>
        <v>2023</v>
      </c>
      <c r="L350" s="25" t="b">
        <f t="shared" si="7"/>
        <v>0</v>
      </c>
      <c r="M350" s="25" t="b">
        <f>AND(or(row(A350)=2,A350&gt;=A349), not(isna(VLOOKUP(D350,PersonAccounts!A:A,1,false))))</f>
        <v>1</v>
      </c>
      <c r="N350" s="37"/>
    </row>
    <row r="351">
      <c r="A351" s="42">
        <v>432112.0</v>
      </c>
      <c r="B351" s="8" t="str">
        <f t="shared" si="1"/>
        <v>11/26/23</v>
      </c>
      <c r="C351" s="21">
        <f t="shared" si="2"/>
        <v>3</v>
      </c>
      <c r="D351" s="43" t="s">
        <v>292</v>
      </c>
      <c r="E351" s="9" t="s">
        <v>2164</v>
      </c>
      <c r="F351" s="35">
        <f>vlookup(E351,Products!$A:$F,3)</f>
        <v>19.67042713</v>
      </c>
      <c r="G351" s="35">
        <f>vlookup(E351,Products!$A:$F,if(L351,4,5))</f>
        <v>24.99</v>
      </c>
      <c r="H351" s="26">
        <f t="shared" si="3"/>
        <v>45256</v>
      </c>
      <c r="I351" s="44">
        <f t="shared" si="4"/>
        <v>26</v>
      </c>
      <c r="J351" s="44">
        <f t="shared" si="5"/>
        <v>11</v>
      </c>
      <c r="K351" s="45">
        <f t="shared" si="6"/>
        <v>2023</v>
      </c>
      <c r="L351" s="25" t="b">
        <f t="shared" si="7"/>
        <v>0</v>
      </c>
      <c r="M351" s="25" t="b">
        <f>AND(or(row(A351)=2,A351&gt;=A350), not(isna(VLOOKUP(D351,PersonAccounts!A:A,1,false))))</f>
        <v>1</v>
      </c>
      <c r="N351" s="37"/>
    </row>
    <row r="352">
      <c r="A352" s="42">
        <v>432699.0</v>
      </c>
      <c r="B352" s="8" t="str">
        <f t="shared" si="1"/>
        <v>8/19/23</v>
      </c>
      <c r="C352" s="21">
        <f t="shared" si="2"/>
        <v>8</v>
      </c>
      <c r="D352" s="43" t="s">
        <v>451</v>
      </c>
      <c r="E352" s="9" t="s">
        <v>2166</v>
      </c>
      <c r="F352" s="35">
        <f>vlookup(E352,Products!$A:$F,3)</f>
        <v>251.897003</v>
      </c>
      <c r="G352" s="35">
        <f>vlookup(E352,Products!$A:$F,if(L352,4,5))</f>
        <v>299.99</v>
      </c>
      <c r="H352" s="26">
        <f t="shared" si="3"/>
        <v>45157</v>
      </c>
      <c r="I352" s="44">
        <f t="shared" si="4"/>
        <v>19</v>
      </c>
      <c r="J352" s="44">
        <f t="shared" si="5"/>
        <v>8</v>
      </c>
      <c r="K352" s="45">
        <f t="shared" si="6"/>
        <v>2023</v>
      </c>
      <c r="L352" s="25" t="b">
        <f t="shared" si="7"/>
        <v>0</v>
      </c>
      <c r="M352" s="25" t="b">
        <f>AND(or(row(A352)=2,A352&gt;=A351), not(isna(VLOOKUP(D352,PersonAccounts!A:A,1,false))))</f>
        <v>1</v>
      </c>
      <c r="N352" s="37"/>
    </row>
    <row r="353">
      <c r="A353" s="42">
        <v>437200.0</v>
      </c>
      <c r="B353" s="8" t="str">
        <f t="shared" si="1"/>
        <v>11/18/23</v>
      </c>
      <c r="C353" s="21">
        <f t="shared" si="2"/>
        <v>4</v>
      </c>
      <c r="D353" s="43" t="s">
        <v>1714</v>
      </c>
      <c r="E353" s="9" t="s">
        <v>2168</v>
      </c>
      <c r="F353" s="35">
        <f>vlookup(E353,Products!$A:$F,3)</f>
        <v>18.12656227</v>
      </c>
      <c r="G353" s="35">
        <f>vlookup(E353,Products!$A:$F,if(L353,4,5))</f>
        <v>19.99</v>
      </c>
      <c r="H353" s="26">
        <f t="shared" si="3"/>
        <v>45248</v>
      </c>
      <c r="I353" s="44">
        <f t="shared" si="4"/>
        <v>18</v>
      </c>
      <c r="J353" s="44">
        <f t="shared" si="5"/>
        <v>11</v>
      </c>
      <c r="K353" s="45">
        <f t="shared" si="6"/>
        <v>2023</v>
      </c>
      <c r="L353" s="25" t="b">
        <f t="shared" si="7"/>
        <v>0</v>
      </c>
      <c r="M353" s="25" t="b">
        <f>AND(or(row(A353)=2,A353&gt;=A352), not(isna(VLOOKUP(D353,PersonAccounts!A:A,1,false))))</f>
        <v>1</v>
      </c>
      <c r="N353" s="37"/>
    </row>
    <row r="354">
      <c r="A354" s="42">
        <v>438621.0</v>
      </c>
      <c r="B354" s="8" t="str">
        <f t="shared" si="1"/>
        <v>1/24/24</v>
      </c>
      <c r="C354" s="21">
        <f t="shared" si="2"/>
        <v>9</v>
      </c>
      <c r="D354" s="43" t="s">
        <v>1302</v>
      </c>
      <c r="E354" s="9" t="s">
        <v>2170</v>
      </c>
      <c r="F354" s="35">
        <f>vlookup(E354,Products!$A:$F,3)</f>
        <v>87.67711041</v>
      </c>
      <c r="G354" s="35">
        <f>vlookup(E354,Products!$A:$F,if(L354,4,5))</f>
        <v>99.99</v>
      </c>
      <c r="H354" s="26">
        <f t="shared" si="3"/>
        <v>45315</v>
      </c>
      <c r="I354" s="44">
        <f t="shared" si="4"/>
        <v>24</v>
      </c>
      <c r="J354" s="44">
        <f t="shared" si="5"/>
        <v>1</v>
      </c>
      <c r="K354" s="45">
        <f t="shared" si="6"/>
        <v>2024</v>
      </c>
      <c r="L354" s="25" t="b">
        <f t="shared" si="7"/>
        <v>0</v>
      </c>
      <c r="M354" s="25" t="b">
        <f>AND(or(row(A354)=2,A354&gt;=A353), not(isna(VLOOKUP(D354,PersonAccounts!A:A,1,false))))</f>
        <v>1</v>
      </c>
      <c r="N354" s="37"/>
    </row>
    <row r="355">
      <c r="A355" s="42">
        <v>438839.0</v>
      </c>
      <c r="B355" s="8" t="str">
        <f t="shared" si="1"/>
        <v>2/3/24</v>
      </c>
      <c r="C355" s="21">
        <f t="shared" si="2"/>
        <v>2</v>
      </c>
      <c r="D355" s="43" t="s">
        <v>1597</v>
      </c>
      <c r="E355" s="9" t="s">
        <v>2172</v>
      </c>
      <c r="F355" s="35">
        <f>vlookup(E355,Products!$A:$F,3)</f>
        <v>21.42395313</v>
      </c>
      <c r="G355" s="35">
        <f>vlookup(E355,Products!$A:$F,if(L355,4,5))</f>
        <v>24.99</v>
      </c>
      <c r="H355" s="26">
        <f t="shared" si="3"/>
        <v>45325</v>
      </c>
      <c r="I355" s="44">
        <f t="shared" si="4"/>
        <v>3</v>
      </c>
      <c r="J355" s="44">
        <f t="shared" si="5"/>
        <v>2</v>
      </c>
      <c r="K355" s="45">
        <f t="shared" si="6"/>
        <v>2024</v>
      </c>
      <c r="L355" s="25" t="b">
        <f t="shared" si="7"/>
        <v>0</v>
      </c>
      <c r="M355" s="25" t="b">
        <f>AND(or(row(A355)=2,A355&gt;=A354), not(isna(VLOOKUP(D355,PersonAccounts!A:A,1,false))))</f>
        <v>1</v>
      </c>
      <c r="N355" s="37"/>
    </row>
    <row r="356">
      <c r="A356" s="42">
        <v>439180.0</v>
      </c>
      <c r="B356" s="8" t="str">
        <f t="shared" si="1"/>
        <v>9/28/23</v>
      </c>
      <c r="C356" s="21">
        <f t="shared" si="2"/>
        <v>2</v>
      </c>
      <c r="D356" s="43" t="s">
        <v>1803</v>
      </c>
      <c r="E356" s="9" t="s">
        <v>2174</v>
      </c>
      <c r="F356" s="35">
        <f>vlookup(E356,Products!$A:$F,3)</f>
        <v>226.2474626</v>
      </c>
      <c r="G356" s="35">
        <f>vlookup(E356,Products!$A:$F,if(L356,4,5))</f>
        <v>249.99</v>
      </c>
      <c r="H356" s="26">
        <f t="shared" si="3"/>
        <v>45197</v>
      </c>
      <c r="I356" s="44">
        <f t="shared" si="4"/>
        <v>28</v>
      </c>
      <c r="J356" s="44">
        <f t="shared" si="5"/>
        <v>9</v>
      </c>
      <c r="K356" s="45">
        <f t="shared" si="6"/>
        <v>2023</v>
      </c>
      <c r="L356" s="25" t="b">
        <f t="shared" si="7"/>
        <v>0</v>
      </c>
      <c r="M356" s="25" t="b">
        <f>AND(or(row(A356)=2,A356&gt;=A355), not(isna(VLOOKUP(D356,PersonAccounts!A:A,1,false))))</f>
        <v>1</v>
      </c>
      <c r="N356" s="37"/>
    </row>
    <row r="357">
      <c r="A357" s="42">
        <v>440519.0</v>
      </c>
      <c r="B357" s="8" t="str">
        <f t="shared" si="1"/>
        <v>8/15/23</v>
      </c>
      <c r="C357" s="21">
        <f t="shared" si="2"/>
        <v>3</v>
      </c>
      <c r="D357" s="43" t="s">
        <v>872</v>
      </c>
      <c r="E357" s="9" t="s">
        <v>2176</v>
      </c>
      <c r="F357" s="35">
        <f>vlookup(E357,Products!$A:$F,3)</f>
        <v>68.65495137</v>
      </c>
      <c r="G357" s="35">
        <f>vlookup(E357,Products!$A:$F,if(L357,4,5))</f>
        <v>79.99</v>
      </c>
      <c r="H357" s="26">
        <f t="shared" si="3"/>
        <v>45153</v>
      </c>
      <c r="I357" s="44">
        <f t="shared" si="4"/>
        <v>15</v>
      </c>
      <c r="J357" s="44">
        <f t="shared" si="5"/>
        <v>8</v>
      </c>
      <c r="K357" s="45">
        <f t="shared" si="6"/>
        <v>2023</v>
      </c>
      <c r="L357" s="25" t="b">
        <f t="shared" si="7"/>
        <v>0</v>
      </c>
      <c r="M357" s="25" t="b">
        <f>AND(or(row(A357)=2,A357&gt;=A356), not(isna(VLOOKUP(D357,PersonAccounts!A:A,1,false))))</f>
        <v>1</v>
      </c>
      <c r="N357" s="37"/>
    </row>
    <row r="358">
      <c r="A358" s="42">
        <v>441730.0</v>
      </c>
      <c r="B358" s="8" t="str">
        <f t="shared" si="1"/>
        <v>10/15/23</v>
      </c>
      <c r="C358" s="21">
        <f t="shared" si="2"/>
        <v>4</v>
      </c>
      <c r="D358" s="43" t="s">
        <v>564</v>
      </c>
      <c r="E358" s="9" t="s">
        <v>2178</v>
      </c>
      <c r="F358" s="35">
        <f>vlookup(E358,Products!$A:$F,3)</f>
        <v>7.744998896</v>
      </c>
      <c r="G358" s="35">
        <f>vlookup(E358,Products!$A:$F,if(L358,4,5))</f>
        <v>9.99</v>
      </c>
      <c r="H358" s="26">
        <f t="shared" si="3"/>
        <v>45214</v>
      </c>
      <c r="I358" s="44">
        <f t="shared" si="4"/>
        <v>15</v>
      </c>
      <c r="J358" s="44">
        <f t="shared" si="5"/>
        <v>10</v>
      </c>
      <c r="K358" s="45">
        <f t="shared" si="6"/>
        <v>2023</v>
      </c>
      <c r="L358" s="25" t="b">
        <f t="shared" si="7"/>
        <v>0</v>
      </c>
      <c r="M358" s="25" t="b">
        <f>AND(or(row(A358)=2,A358&gt;=A357), not(isna(VLOOKUP(D358,PersonAccounts!A:A,1,false))))</f>
        <v>1</v>
      </c>
      <c r="N358" s="37"/>
    </row>
    <row r="359">
      <c r="A359" s="42">
        <v>441730.0</v>
      </c>
      <c r="B359" s="8" t="str">
        <f t="shared" si="1"/>
        <v>10/15/23</v>
      </c>
      <c r="C359" s="21">
        <f t="shared" si="2"/>
        <v>6</v>
      </c>
      <c r="D359" s="43" t="s">
        <v>564</v>
      </c>
      <c r="E359" s="9" t="s">
        <v>2180</v>
      </c>
      <c r="F359" s="35">
        <f>vlookup(E359,Products!$A:$F,3)</f>
        <v>28.24543383</v>
      </c>
      <c r="G359" s="35">
        <f>vlookup(E359,Products!$A:$F,if(L359,4,5))</f>
        <v>29.99</v>
      </c>
      <c r="H359" s="26">
        <f t="shared" si="3"/>
        <v>45214</v>
      </c>
      <c r="I359" s="44">
        <f t="shared" si="4"/>
        <v>15</v>
      </c>
      <c r="J359" s="44">
        <f t="shared" si="5"/>
        <v>10</v>
      </c>
      <c r="K359" s="45">
        <f t="shared" si="6"/>
        <v>2023</v>
      </c>
      <c r="L359" s="25" t="b">
        <f t="shared" si="7"/>
        <v>0</v>
      </c>
      <c r="M359" s="25" t="b">
        <f>AND(or(row(A359)=2,A359&gt;=A358), not(isna(VLOOKUP(D359,PersonAccounts!A:A,1,false))))</f>
        <v>1</v>
      </c>
      <c r="N359" s="37"/>
    </row>
    <row r="360">
      <c r="A360" s="42">
        <v>442010.0</v>
      </c>
      <c r="B360" s="8" t="str">
        <f t="shared" si="1"/>
        <v>11/22/23</v>
      </c>
      <c r="C360" s="21">
        <f t="shared" si="2"/>
        <v>7</v>
      </c>
      <c r="D360" s="43" t="s">
        <v>1195</v>
      </c>
      <c r="E360" s="9" t="s">
        <v>2182</v>
      </c>
      <c r="F360" s="35">
        <f>vlookup(E360,Products!$A:$F,3)</f>
        <v>9.14168919</v>
      </c>
      <c r="G360" s="35">
        <f>vlookup(E360,Products!$A:$F,if(L360,4,5))</f>
        <v>9.99</v>
      </c>
      <c r="H360" s="26">
        <f t="shared" si="3"/>
        <v>45252</v>
      </c>
      <c r="I360" s="44">
        <f t="shared" si="4"/>
        <v>22</v>
      </c>
      <c r="J360" s="44">
        <f t="shared" si="5"/>
        <v>11</v>
      </c>
      <c r="K360" s="45">
        <f t="shared" si="6"/>
        <v>2023</v>
      </c>
      <c r="L360" s="25" t="b">
        <f t="shared" si="7"/>
        <v>0</v>
      </c>
      <c r="M360" s="25" t="b">
        <f>AND(or(row(A360)=2,A360&gt;=A359), not(isna(VLOOKUP(D360,PersonAccounts!A:A,1,false))))</f>
        <v>1</v>
      </c>
      <c r="N360" s="37"/>
    </row>
    <row r="361">
      <c r="A361" s="42">
        <v>442010.0</v>
      </c>
      <c r="B361" s="8" t="str">
        <f t="shared" si="1"/>
        <v>11/22/23</v>
      </c>
      <c r="C361" s="21">
        <f t="shared" si="2"/>
        <v>6</v>
      </c>
      <c r="D361" s="43" t="s">
        <v>1195</v>
      </c>
      <c r="E361" s="9" t="s">
        <v>2184</v>
      </c>
      <c r="F361" s="35">
        <f>vlookup(E361,Products!$A:$F,3)</f>
        <v>80.73695409</v>
      </c>
      <c r="G361" s="35">
        <f>vlookup(E361,Products!$A:$F,if(L361,4,5))</f>
        <v>99.99</v>
      </c>
      <c r="H361" s="26">
        <f t="shared" si="3"/>
        <v>45252</v>
      </c>
      <c r="I361" s="44">
        <f t="shared" si="4"/>
        <v>22</v>
      </c>
      <c r="J361" s="44">
        <f t="shared" si="5"/>
        <v>11</v>
      </c>
      <c r="K361" s="45">
        <f t="shared" si="6"/>
        <v>2023</v>
      </c>
      <c r="L361" s="25" t="b">
        <f t="shared" si="7"/>
        <v>0</v>
      </c>
      <c r="M361" s="25" t="b">
        <f>AND(or(row(A361)=2,A361&gt;=A360), not(isna(VLOOKUP(D361,PersonAccounts!A:A,1,false))))</f>
        <v>1</v>
      </c>
      <c r="N361" s="37"/>
    </row>
    <row r="362">
      <c r="A362" s="42">
        <v>442010.0</v>
      </c>
      <c r="B362" s="8" t="str">
        <f t="shared" si="1"/>
        <v>11/22/23</v>
      </c>
      <c r="C362" s="21">
        <f t="shared" si="2"/>
        <v>3</v>
      </c>
      <c r="D362" s="43" t="s">
        <v>1195</v>
      </c>
      <c r="E362" s="9" t="s">
        <v>2143</v>
      </c>
      <c r="F362" s="35">
        <f>vlookup(E362,Products!$A:$F,3)</f>
        <v>165.4949045</v>
      </c>
      <c r="G362" s="35">
        <f>vlookup(E362,Products!$A:$F,if(L362,4,5))</f>
        <v>189.4995798</v>
      </c>
      <c r="H362" s="26">
        <f t="shared" si="3"/>
        <v>45252</v>
      </c>
      <c r="I362" s="44">
        <f t="shared" si="4"/>
        <v>22</v>
      </c>
      <c r="J362" s="44">
        <f t="shared" si="5"/>
        <v>11</v>
      </c>
      <c r="K362" s="45">
        <f t="shared" si="6"/>
        <v>2023</v>
      </c>
      <c r="L362" s="25" t="b">
        <f t="shared" si="7"/>
        <v>1</v>
      </c>
      <c r="M362" s="25" t="b">
        <f>AND(or(row(A362)=2,A362&gt;=A361), not(isna(VLOOKUP(D362,PersonAccounts!A:A,1,false))))</f>
        <v>1</v>
      </c>
      <c r="N362" s="37"/>
    </row>
    <row r="363">
      <c r="A363" s="42">
        <v>442010.0</v>
      </c>
      <c r="B363" s="8" t="str">
        <f t="shared" si="1"/>
        <v>11/22/23</v>
      </c>
      <c r="C363" s="21">
        <f t="shared" si="2"/>
        <v>4</v>
      </c>
      <c r="D363" s="43" t="s">
        <v>1195</v>
      </c>
      <c r="E363" s="9" t="s">
        <v>2146</v>
      </c>
      <c r="F363" s="35">
        <f>vlookup(E363,Products!$A:$F,3)</f>
        <v>829.8679445</v>
      </c>
      <c r="G363" s="35">
        <f>vlookup(E363,Products!$A:$F,if(L363,4,5))</f>
        <v>999.99</v>
      </c>
      <c r="H363" s="26">
        <f t="shared" si="3"/>
        <v>45252</v>
      </c>
      <c r="I363" s="44">
        <f t="shared" si="4"/>
        <v>22</v>
      </c>
      <c r="J363" s="44">
        <f t="shared" si="5"/>
        <v>11</v>
      </c>
      <c r="K363" s="45">
        <f t="shared" si="6"/>
        <v>2023</v>
      </c>
      <c r="L363" s="25" t="b">
        <f t="shared" si="7"/>
        <v>0</v>
      </c>
      <c r="M363" s="25" t="b">
        <f>AND(or(row(A363)=2,A363&gt;=A362), not(isna(VLOOKUP(D363,PersonAccounts!A:A,1,false))))</f>
        <v>1</v>
      </c>
      <c r="N363" s="37"/>
    </row>
    <row r="364">
      <c r="A364" s="42">
        <v>442010.0</v>
      </c>
      <c r="B364" s="8" t="str">
        <f t="shared" si="1"/>
        <v>11/22/23</v>
      </c>
      <c r="C364" s="21">
        <f t="shared" si="2"/>
        <v>5</v>
      </c>
      <c r="D364" s="43" t="s">
        <v>1195</v>
      </c>
      <c r="E364" s="9" t="s">
        <v>2148</v>
      </c>
      <c r="F364" s="35">
        <f>vlookup(E364,Products!$A:$F,3)</f>
        <v>98.23971477</v>
      </c>
      <c r="G364" s="35">
        <f>vlookup(E364,Products!$A:$F,if(L364,4,5))</f>
        <v>99.99</v>
      </c>
      <c r="H364" s="26">
        <f t="shared" si="3"/>
        <v>45252</v>
      </c>
      <c r="I364" s="44">
        <f t="shared" si="4"/>
        <v>22</v>
      </c>
      <c r="J364" s="44">
        <f t="shared" si="5"/>
        <v>11</v>
      </c>
      <c r="K364" s="45">
        <f t="shared" si="6"/>
        <v>2023</v>
      </c>
      <c r="L364" s="25" t="b">
        <f t="shared" si="7"/>
        <v>0</v>
      </c>
      <c r="M364" s="25" t="b">
        <f>AND(or(row(A364)=2,A364&gt;=A363), not(isna(VLOOKUP(D364,PersonAccounts!A:A,1,false))))</f>
        <v>1</v>
      </c>
      <c r="N364" s="37"/>
    </row>
    <row r="365">
      <c r="A365" s="42">
        <v>442010.0</v>
      </c>
      <c r="B365" s="8" t="str">
        <f t="shared" si="1"/>
        <v>11/22/23</v>
      </c>
      <c r="C365" s="21">
        <f t="shared" si="2"/>
        <v>9</v>
      </c>
      <c r="D365" s="43" t="s">
        <v>1195</v>
      </c>
      <c r="E365" s="9" t="s">
        <v>2150</v>
      </c>
      <c r="F365" s="35">
        <f>vlookup(E365,Products!$A:$F,3)</f>
        <v>11.61261726</v>
      </c>
      <c r="G365" s="35">
        <f>vlookup(E365,Products!$A:$F,if(L365,4,5))</f>
        <v>12.49569003</v>
      </c>
      <c r="H365" s="26">
        <f t="shared" si="3"/>
        <v>45252</v>
      </c>
      <c r="I365" s="44">
        <f t="shared" si="4"/>
        <v>22</v>
      </c>
      <c r="J365" s="44">
        <f t="shared" si="5"/>
        <v>11</v>
      </c>
      <c r="K365" s="45">
        <f t="shared" si="6"/>
        <v>2023</v>
      </c>
      <c r="L365" s="25" t="b">
        <f t="shared" si="7"/>
        <v>1</v>
      </c>
      <c r="M365" s="25" t="b">
        <f>AND(or(row(A365)=2,A365&gt;=A364), not(isna(VLOOKUP(D365,PersonAccounts!A:A,1,false))))</f>
        <v>1</v>
      </c>
      <c r="N365" s="37"/>
    </row>
    <row r="366">
      <c r="A366" s="42">
        <v>442010.0</v>
      </c>
      <c r="B366" s="8" t="str">
        <f t="shared" si="1"/>
        <v>11/22/23</v>
      </c>
      <c r="C366" s="21">
        <f t="shared" si="2"/>
        <v>7</v>
      </c>
      <c r="D366" s="43" t="s">
        <v>1195</v>
      </c>
      <c r="E366" s="9" t="s">
        <v>2152</v>
      </c>
      <c r="F366" s="35">
        <f>vlookup(E366,Products!$A:$F,3)</f>
        <v>1974.862026</v>
      </c>
      <c r="G366" s="35">
        <f>vlookup(E366,Products!$A:$F,if(L366,4,5))</f>
        <v>1999.99</v>
      </c>
      <c r="H366" s="26">
        <f t="shared" si="3"/>
        <v>45252</v>
      </c>
      <c r="I366" s="44">
        <f t="shared" si="4"/>
        <v>22</v>
      </c>
      <c r="J366" s="44">
        <f t="shared" si="5"/>
        <v>11</v>
      </c>
      <c r="K366" s="45">
        <f t="shared" si="6"/>
        <v>2023</v>
      </c>
      <c r="L366" s="25" t="b">
        <f t="shared" si="7"/>
        <v>0</v>
      </c>
      <c r="M366" s="25" t="b">
        <f>AND(or(row(A366)=2,A366&gt;=A365), not(isna(VLOOKUP(D366,PersonAccounts!A:A,1,false))))</f>
        <v>1</v>
      </c>
      <c r="N366" s="37"/>
    </row>
    <row r="367">
      <c r="A367" s="42">
        <v>442010.0</v>
      </c>
      <c r="B367" s="8" t="str">
        <f t="shared" si="1"/>
        <v>11/22/23</v>
      </c>
      <c r="C367" s="21">
        <f t="shared" si="2"/>
        <v>5</v>
      </c>
      <c r="D367" s="43" t="s">
        <v>1195</v>
      </c>
      <c r="E367" s="9" t="s">
        <v>2155</v>
      </c>
      <c r="F367" s="35">
        <f>vlookup(E367,Products!$A:$F,3)</f>
        <v>231.8381653</v>
      </c>
      <c r="G367" s="35">
        <f>vlookup(E367,Products!$A:$F,if(L367,4,5))</f>
        <v>249.99</v>
      </c>
      <c r="H367" s="26">
        <f t="shared" si="3"/>
        <v>45252</v>
      </c>
      <c r="I367" s="44">
        <f t="shared" si="4"/>
        <v>22</v>
      </c>
      <c r="J367" s="44">
        <f t="shared" si="5"/>
        <v>11</v>
      </c>
      <c r="K367" s="45">
        <f t="shared" si="6"/>
        <v>2023</v>
      </c>
      <c r="L367" s="25" t="b">
        <f t="shared" si="7"/>
        <v>0</v>
      </c>
      <c r="M367" s="25" t="b">
        <f>AND(or(row(A367)=2,A367&gt;=A366), not(isna(VLOOKUP(D367,PersonAccounts!A:A,1,false))))</f>
        <v>1</v>
      </c>
      <c r="N367" s="37"/>
    </row>
    <row r="368">
      <c r="A368" s="42">
        <v>445335.0</v>
      </c>
      <c r="B368" s="8" t="str">
        <f t="shared" si="1"/>
        <v>11/18/23</v>
      </c>
      <c r="C368" s="21">
        <f t="shared" si="2"/>
        <v>2</v>
      </c>
      <c r="D368" s="43" t="s">
        <v>1752</v>
      </c>
      <c r="E368" s="9" t="s">
        <v>2157</v>
      </c>
      <c r="F368" s="35">
        <f>vlookup(E368,Products!$A:$F,3)</f>
        <v>247.5441043</v>
      </c>
      <c r="G368" s="35">
        <f>vlookup(E368,Products!$A:$F,if(L368,4,5))</f>
        <v>249.99</v>
      </c>
      <c r="H368" s="26">
        <f t="shared" si="3"/>
        <v>45248</v>
      </c>
      <c r="I368" s="44">
        <f t="shared" si="4"/>
        <v>18</v>
      </c>
      <c r="J368" s="44">
        <f t="shared" si="5"/>
        <v>11</v>
      </c>
      <c r="K368" s="45">
        <f t="shared" si="6"/>
        <v>2023</v>
      </c>
      <c r="L368" s="25" t="b">
        <f t="shared" si="7"/>
        <v>0</v>
      </c>
      <c r="M368" s="25" t="b">
        <f>AND(or(row(A368)=2,A368&gt;=A367), not(isna(VLOOKUP(D368,PersonAccounts!A:A,1,false))))</f>
        <v>1</v>
      </c>
      <c r="N368" s="37"/>
    </row>
    <row r="369">
      <c r="A369" s="42">
        <v>449032.0</v>
      </c>
      <c r="B369" s="8" t="str">
        <f t="shared" si="1"/>
        <v>12/12/23</v>
      </c>
      <c r="C369" s="21">
        <f t="shared" si="2"/>
        <v>8</v>
      </c>
      <c r="D369" s="43" t="s">
        <v>197</v>
      </c>
      <c r="E369" s="9" t="s">
        <v>2159</v>
      </c>
      <c r="F369" s="35">
        <f>vlookup(E369,Products!$A:$F,3)</f>
        <v>75.37375979</v>
      </c>
      <c r="G369" s="35">
        <f>vlookup(E369,Products!$A:$F,if(L369,4,5))</f>
        <v>99.99</v>
      </c>
      <c r="H369" s="26">
        <f t="shared" si="3"/>
        <v>45272</v>
      </c>
      <c r="I369" s="44">
        <f t="shared" si="4"/>
        <v>12</v>
      </c>
      <c r="J369" s="44">
        <f t="shared" si="5"/>
        <v>12</v>
      </c>
      <c r="K369" s="45">
        <f t="shared" si="6"/>
        <v>2023</v>
      </c>
      <c r="L369" s="25" t="b">
        <f t="shared" si="7"/>
        <v>0</v>
      </c>
      <c r="M369" s="25" t="b">
        <f>AND(or(row(A369)=2,A369&gt;=A368), not(isna(VLOOKUP(D369,PersonAccounts!A:A,1,false))))</f>
        <v>1</v>
      </c>
      <c r="N369" s="37"/>
    </row>
    <row r="370">
      <c r="A370" s="42">
        <v>449516.0</v>
      </c>
      <c r="B370" s="8" t="str">
        <f t="shared" si="1"/>
        <v>12/14/23</v>
      </c>
      <c r="C370" s="21">
        <f t="shared" si="2"/>
        <v>2</v>
      </c>
      <c r="D370" s="43" t="s">
        <v>1402</v>
      </c>
      <c r="E370" s="9" t="s">
        <v>2161</v>
      </c>
      <c r="F370" s="35">
        <f>vlookup(E370,Products!$A:$F,3)</f>
        <v>16.59320765</v>
      </c>
      <c r="G370" s="35">
        <f>vlookup(E370,Products!$A:$F,if(L370,4,5))</f>
        <v>19.99</v>
      </c>
      <c r="H370" s="26">
        <f t="shared" si="3"/>
        <v>45274</v>
      </c>
      <c r="I370" s="44">
        <f t="shared" si="4"/>
        <v>14</v>
      </c>
      <c r="J370" s="44">
        <f t="shared" si="5"/>
        <v>12</v>
      </c>
      <c r="K370" s="45">
        <f t="shared" si="6"/>
        <v>2023</v>
      </c>
      <c r="L370" s="25" t="b">
        <f t="shared" si="7"/>
        <v>0</v>
      </c>
      <c r="M370" s="25" t="b">
        <f>AND(or(row(A370)=2,A370&gt;=A369), not(isna(VLOOKUP(D370,PersonAccounts!A:A,1,false))))</f>
        <v>1</v>
      </c>
      <c r="N370" s="37"/>
    </row>
    <row r="371">
      <c r="A371" s="42">
        <v>449986.0</v>
      </c>
      <c r="B371" s="8" t="str">
        <f t="shared" si="1"/>
        <v>11/4/23</v>
      </c>
      <c r="C371" s="21">
        <f t="shared" si="2"/>
        <v>6</v>
      </c>
      <c r="D371" s="43" t="s">
        <v>1322</v>
      </c>
      <c r="E371" s="9" t="s">
        <v>2164</v>
      </c>
      <c r="F371" s="35">
        <f>vlookup(E371,Products!$A:$F,3)</f>
        <v>19.67042713</v>
      </c>
      <c r="G371" s="35">
        <f>vlookup(E371,Products!$A:$F,if(L371,4,5))</f>
        <v>22.12106777</v>
      </c>
      <c r="H371" s="26">
        <f t="shared" si="3"/>
        <v>45234</v>
      </c>
      <c r="I371" s="44">
        <f t="shared" si="4"/>
        <v>4</v>
      </c>
      <c r="J371" s="44">
        <f t="shared" si="5"/>
        <v>11</v>
      </c>
      <c r="K371" s="45">
        <f t="shared" si="6"/>
        <v>2023</v>
      </c>
      <c r="L371" s="25" t="b">
        <f t="shared" si="7"/>
        <v>1</v>
      </c>
      <c r="M371" s="25" t="b">
        <f>AND(or(row(A371)=2,A371&gt;=A370), not(isna(VLOOKUP(D371,PersonAccounts!A:A,1,false))))</f>
        <v>1</v>
      </c>
      <c r="N371" s="37"/>
    </row>
    <row r="372">
      <c r="A372" s="42">
        <v>450010.0</v>
      </c>
      <c r="B372" s="8" t="str">
        <f t="shared" si="1"/>
        <v>12/17/23</v>
      </c>
      <c r="C372" s="21">
        <f t="shared" si="2"/>
        <v>9</v>
      </c>
      <c r="D372" s="43" t="s">
        <v>1070</v>
      </c>
      <c r="E372" s="9" t="s">
        <v>2166</v>
      </c>
      <c r="F372" s="35">
        <f>vlookup(E372,Products!$A:$F,3)</f>
        <v>251.897003</v>
      </c>
      <c r="G372" s="35">
        <f>vlookup(E372,Products!$A:$F,if(L372,4,5))</f>
        <v>299.99</v>
      </c>
      <c r="H372" s="26">
        <f t="shared" si="3"/>
        <v>45277</v>
      </c>
      <c r="I372" s="44">
        <f t="shared" si="4"/>
        <v>17</v>
      </c>
      <c r="J372" s="44">
        <f t="shared" si="5"/>
        <v>12</v>
      </c>
      <c r="K372" s="45">
        <f t="shared" si="6"/>
        <v>2023</v>
      </c>
      <c r="L372" s="25" t="b">
        <f t="shared" si="7"/>
        <v>0</v>
      </c>
      <c r="M372" s="25" t="b">
        <f>AND(or(row(A372)=2,A372&gt;=A371), not(isna(VLOOKUP(D372,PersonAccounts!A:A,1,false))))</f>
        <v>1</v>
      </c>
      <c r="N372" s="37"/>
    </row>
    <row r="373">
      <c r="A373" s="42">
        <v>450836.0</v>
      </c>
      <c r="B373" s="8" t="str">
        <f t="shared" si="1"/>
        <v>10/22/23</v>
      </c>
      <c r="C373" s="21">
        <f t="shared" si="2"/>
        <v>7</v>
      </c>
      <c r="D373" s="43" t="s">
        <v>1144</v>
      </c>
      <c r="E373" s="9" t="s">
        <v>2168</v>
      </c>
      <c r="F373" s="35">
        <f>vlookup(E373,Products!$A:$F,3)</f>
        <v>18.12656227</v>
      </c>
      <c r="G373" s="35">
        <f>vlookup(E373,Products!$A:$F,if(L373,4,5))</f>
        <v>18.65216581</v>
      </c>
      <c r="H373" s="26">
        <f t="shared" si="3"/>
        <v>45221</v>
      </c>
      <c r="I373" s="44">
        <f t="shared" si="4"/>
        <v>22</v>
      </c>
      <c r="J373" s="44">
        <f t="shared" si="5"/>
        <v>10</v>
      </c>
      <c r="K373" s="45">
        <f t="shared" si="6"/>
        <v>2023</v>
      </c>
      <c r="L373" s="25" t="b">
        <f t="shared" si="7"/>
        <v>1</v>
      </c>
      <c r="M373" s="25" t="b">
        <f>AND(or(row(A373)=2,A373&gt;=A372), not(isna(VLOOKUP(D373,PersonAccounts!A:A,1,false))))</f>
        <v>1</v>
      </c>
      <c r="N373" s="37"/>
    </row>
    <row r="374">
      <c r="A374" s="42">
        <v>451870.0</v>
      </c>
      <c r="B374" s="8" t="str">
        <f t="shared" si="1"/>
        <v>12/22/23</v>
      </c>
      <c r="C374" s="21">
        <f t="shared" si="2"/>
        <v>7</v>
      </c>
      <c r="D374" s="43" t="s">
        <v>978</v>
      </c>
      <c r="E374" s="9" t="s">
        <v>2170</v>
      </c>
      <c r="F374" s="35">
        <f>vlookup(E374,Products!$A:$F,3)</f>
        <v>87.67711041</v>
      </c>
      <c r="G374" s="35">
        <f>vlookup(E374,Products!$A:$F,if(L374,4,5))</f>
        <v>99.99</v>
      </c>
      <c r="H374" s="26">
        <f t="shared" si="3"/>
        <v>45282</v>
      </c>
      <c r="I374" s="44">
        <f t="shared" si="4"/>
        <v>22</v>
      </c>
      <c r="J374" s="44">
        <f t="shared" si="5"/>
        <v>12</v>
      </c>
      <c r="K374" s="45">
        <f t="shared" si="6"/>
        <v>2023</v>
      </c>
      <c r="L374" s="25" t="b">
        <f t="shared" si="7"/>
        <v>0</v>
      </c>
      <c r="M374" s="25" t="b">
        <f>AND(or(row(A374)=2,A374&gt;=A373), not(isna(VLOOKUP(D374,PersonAccounts!A:A,1,false))))</f>
        <v>1</v>
      </c>
      <c r="N374" s="37"/>
    </row>
    <row r="375">
      <c r="A375" s="42">
        <v>460338.0</v>
      </c>
      <c r="B375" s="8" t="str">
        <f t="shared" si="1"/>
        <v>12/20/23</v>
      </c>
      <c r="C375" s="21">
        <f t="shared" si="2"/>
        <v>7</v>
      </c>
      <c r="D375" s="43" t="s">
        <v>1627</v>
      </c>
      <c r="E375" s="9" t="s">
        <v>2172</v>
      </c>
      <c r="F375" s="35">
        <f>vlookup(E375,Products!$A:$F,3)</f>
        <v>21.42395313</v>
      </c>
      <c r="G375" s="35">
        <f>vlookup(E375,Products!$A:$F,if(L375,4,5))</f>
        <v>24.99</v>
      </c>
      <c r="H375" s="26">
        <f t="shared" si="3"/>
        <v>45280</v>
      </c>
      <c r="I375" s="44">
        <f t="shared" si="4"/>
        <v>20</v>
      </c>
      <c r="J375" s="44">
        <f t="shared" si="5"/>
        <v>12</v>
      </c>
      <c r="K375" s="45">
        <f t="shared" si="6"/>
        <v>2023</v>
      </c>
      <c r="L375" s="25" t="b">
        <f t="shared" si="7"/>
        <v>0</v>
      </c>
      <c r="M375" s="25" t="b">
        <f>AND(or(row(A375)=2,A375&gt;=A374), not(isna(VLOOKUP(D375,PersonAccounts!A:A,1,false))))</f>
        <v>1</v>
      </c>
      <c r="N375" s="37"/>
    </row>
    <row r="376">
      <c r="A376" s="42">
        <v>463183.0</v>
      </c>
      <c r="B376" s="8" t="str">
        <f t="shared" si="1"/>
        <v>11/12/23</v>
      </c>
      <c r="C376" s="21">
        <f t="shared" si="2"/>
        <v>9</v>
      </c>
      <c r="D376" s="43" t="s">
        <v>253</v>
      </c>
      <c r="E376" s="9" t="s">
        <v>2174</v>
      </c>
      <c r="F376" s="35">
        <f>vlookup(E376,Products!$A:$F,3)</f>
        <v>226.2474626</v>
      </c>
      <c r="G376" s="35">
        <f>vlookup(E376,Products!$A:$F,if(L376,4,5))</f>
        <v>249.99</v>
      </c>
      <c r="H376" s="26">
        <f t="shared" si="3"/>
        <v>45242</v>
      </c>
      <c r="I376" s="44">
        <f t="shared" si="4"/>
        <v>12</v>
      </c>
      <c r="J376" s="44">
        <f t="shared" si="5"/>
        <v>11</v>
      </c>
      <c r="K376" s="45">
        <f t="shared" si="6"/>
        <v>2023</v>
      </c>
      <c r="L376" s="25" t="b">
        <f t="shared" si="7"/>
        <v>0</v>
      </c>
      <c r="M376" s="25" t="b">
        <f>AND(or(row(A376)=2,A376&gt;=A375), not(isna(VLOOKUP(D376,PersonAccounts!A:A,1,false))))</f>
        <v>1</v>
      </c>
      <c r="N376" s="37"/>
    </row>
    <row r="377">
      <c r="A377" s="42">
        <v>464633.0</v>
      </c>
      <c r="B377" s="8" t="str">
        <f t="shared" si="1"/>
        <v>12/27/23</v>
      </c>
      <c r="C377" s="21">
        <f t="shared" si="2"/>
        <v>8</v>
      </c>
      <c r="D377" s="43" t="s">
        <v>1865</v>
      </c>
      <c r="E377" s="9" t="s">
        <v>2176</v>
      </c>
      <c r="F377" s="35">
        <f>vlookup(E377,Products!$A:$F,3)</f>
        <v>68.65495137</v>
      </c>
      <c r="G377" s="35">
        <f>vlookup(E377,Products!$A:$F,if(L377,4,5))</f>
        <v>79.99</v>
      </c>
      <c r="H377" s="26">
        <f t="shared" si="3"/>
        <v>45287</v>
      </c>
      <c r="I377" s="44">
        <f t="shared" si="4"/>
        <v>27</v>
      </c>
      <c r="J377" s="44">
        <f t="shared" si="5"/>
        <v>12</v>
      </c>
      <c r="K377" s="45">
        <f t="shared" si="6"/>
        <v>2023</v>
      </c>
      <c r="L377" s="25" t="b">
        <f t="shared" si="7"/>
        <v>0</v>
      </c>
      <c r="M377" s="25" t="b">
        <f>AND(or(row(A377)=2,A377&gt;=A376), not(isna(VLOOKUP(D377,PersonAccounts!A:A,1,false))))</f>
        <v>1</v>
      </c>
      <c r="N377" s="37"/>
    </row>
    <row r="378">
      <c r="A378" s="42">
        <v>468212.0</v>
      </c>
      <c r="B378" s="8" t="str">
        <f t="shared" si="1"/>
        <v>11/22/23</v>
      </c>
      <c r="C378" s="21">
        <f t="shared" si="2"/>
        <v>5</v>
      </c>
      <c r="D378" s="43" t="s">
        <v>1477</v>
      </c>
      <c r="E378" s="9" t="s">
        <v>2178</v>
      </c>
      <c r="F378" s="35">
        <f>vlookup(E378,Products!$A:$F,3)</f>
        <v>7.744998896</v>
      </c>
      <c r="G378" s="35">
        <f>vlookup(E378,Products!$A:$F,if(L378,4,5))</f>
        <v>9.99</v>
      </c>
      <c r="H378" s="26">
        <f t="shared" si="3"/>
        <v>45252</v>
      </c>
      <c r="I378" s="44">
        <f t="shared" si="4"/>
        <v>22</v>
      </c>
      <c r="J378" s="44">
        <f t="shared" si="5"/>
        <v>11</v>
      </c>
      <c r="K378" s="45">
        <f t="shared" si="6"/>
        <v>2023</v>
      </c>
      <c r="L378" s="25" t="b">
        <f t="shared" si="7"/>
        <v>0</v>
      </c>
      <c r="M378" s="25" t="b">
        <f>AND(or(row(A378)=2,A378&gt;=A377), not(isna(VLOOKUP(D378,PersonAccounts!A:A,1,false))))</f>
        <v>1</v>
      </c>
      <c r="N378" s="37"/>
    </row>
    <row r="379">
      <c r="A379" s="42">
        <v>468481.0</v>
      </c>
      <c r="B379" s="8" t="str">
        <f t="shared" si="1"/>
        <v>11/25/23</v>
      </c>
      <c r="C379" s="21">
        <f t="shared" si="2"/>
        <v>6</v>
      </c>
      <c r="D379" s="43" t="s">
        <v>1937</v>
      </c>
      <c r="E379" s="9" t="s">
        <v>2180</v>
      </c>
      <c r="F379" s="35">
        <f>vlookup(E379,Products!$A:$F,3)</f>
        <v>28.24543383</v>
      </c>
      <c r="G379" s="35">
        <f>vlookup(E379,Products!$A:$F,if(L379,4,5))</f>
        <v>29.99</v>
      </c>
      <c r="H379" s="26">
        <f t="shared" si="3"/>
        <v>45255</v>
      </c>
      <c r="I379" s="44">
        <f t="shared" si="4"/>
        <v>25</v>
      </c>
      <c r="J379" s="44">
        <f t="shared" si="5"/>
        <v>11</v>
      </c>
      <c r="K379" s="45">
        <f t="shared" si="6"/>
        <v>2023</v>
      </c>
      <c r="L379" s="25" t="b">
        <f t="shared" si="7"/>
        <v>0</v>
      </c>
      <c r="M379" s="25" t="b">
        <f>AND(or(row(A379)=2,A379&gt;=A378), not(isna(VLOOKUP(D379,PersonAccounts!A:A,1,false))))</f>
        <v>1</v>
      </c>
      <c r="N379" s="37"/>
    </row>
    <row r="380">
      <c r="A380" s="42">
        <v>473116.0</v>
      </c>
      <c r="B380" s="8" t="str">
        <f t="shared" si="1"/>
        <v>10/10/23</v>
      </c>
      <c r="C380" s="21">
        <f t="shared" si="2"/>
        <v>2</v>
      </c>
      <c r="D380" s="43" t="s">
        <v>933</v>
      </c>
      <c r="E380" s="9" t="s">
        <v>2182</v>
      </c>
      <c r="F380" s="35">
        <f>vlookup(E380,Products!$A:$F,3)</f>
        <v>9.14168919</v>
      </c>
      <c r="G380" s="35">
        <f>vlookup(E380,Products!$A:$F,if(L380,4,5))</f>
        <v>9.99</v>
      </c>
      <c r="H380" s="26">
        <f t="shared" si="3"/>
        <v>45209</v>
      </c>
      <c r="I380" s="44">
        <f t="shared" si="4"/>
        <v>10</v>
      </c>
      <c r="J380" s="44">
        <f t="shared" si="5"/>
        <v>10</v>
      </c>
      <c r="K380" s="45">
        <f t="shared" si="6"/>
        <v>2023</v>
      </c>
      <c r="L380" s="25" t="b">
        <f t="shared" si="7"/>
        <v>0</v>
      </c>
      <c r="M380" s="25" t="b">
        <f>AND(or(row(A380)=2,A380&gt;=A379), not(isna(VLOOKUP(D380,PersonAccounts!A:A,1,false))))</f>
        <v>1</v>
      </c>
      <c r="N380" s="37"/>
    </row>
    <row r="381">
      <c r="A381" s="42">
        <v>473995.0</v>
      </c>
      <c r="B381" s="8" t="str">
        <f t="shared" si="1"/>
        <v>10/27/23</v>
      </c>
      <c r="C381" s="21">
        <f t="shared" si="2"/>
        <v>7</v>
      </c>
      <c r="D381" s="43" t="s">
        <v>1513</v>
      </c>
      <c r="E381" s="9" t="s">
        <v>2184</v>
      </c>
      <c r="F381" s="35">
        <f>vlookup(E381,Products!$A:$F,3)</f>
        <v>80.73695409</v>
      </c>
      <c r="G381" s="35">
        <f>vlookup(E381,Products!$A:$F,if(L381,4,5))</f>
        <v>99.99</v>
      </c>
      <c r="H381" s="26">
        <f t="shared" si="3"/>
        <v>45226</v>
      </c>
      <c r="I381" s="44">
        <f t="shared" si="4"/>
        <v>27</v>
      </c>
      <c r="J381" s="44">
        <f t="shared" si="5"/>
        <v>10</v>
      </c>
      <c r="K381" s="45">
        <f t="shared" si="6"/>
        <v>2023</v>
      </c>
      <c r="L381" s="25" t="b">
        <f t="shared" si="7"/>
        <v>0</v>
      </c>
      <c r="M381" s="25" t="b">
        <f>AND(or(row(A381)=2,A381&gt;=A380), not(isna(VLOOKUP(D381,PersonAccounts!A:A,1,false))))</f>
        <v>1</v>
      </c>
      <c r="N381" s="37"/>
    </row>
    <row r="382">
      <c r="A382" s="42">
        <v>475758.0</v>
      </c>
      <c r="B382" s="8" t="str">
        <f t="shared" si="1"/>
        <v>1/21/24</v>
      </c>
      <c r="C382" s="21">
        <f t="shared" si="2"/>
        <v>6</v>
      </c>
      <c r="D382" s="43" t="s">
        <v>1582</v>
      </c>
      <c r="E382" s="9" t="s">
        <v>2143</v>
      </c>
      <c r="F382" s="35">
        <f>vlookup(E382,Products!$A:$F,3)</f>
        <v>165.4949045</v>
      </c>
      <c r="G382" s="35">
        <f>vlookup(E382,Products!$A:$F,if(L382,4,5))</f>
        <v>199.99</v>
      </c>
      <c r="H382" s="26">
        <f t="shared" si="3"/>
        <v>45312</v>
      </c>
      <c r="I382" s="44">
        <f t="shared" si="4"/>
        <v>21</v>
      </c>
      <c r="J382" s="44">
        <f t="shared" si="5"/>
        <v>1</v>
      </c>
      <c r="K382" s="45">
        <f t="shared" si="6"/>
        <v>2024</v>
      </c>
      <c r="L382" s="25" t="b">
        <f t="shared" si="7"/>
        <v>0</v>
      </c>
      <c r="M382" s="25" t="b">
        <f>AND(or(row(A382)=2,A382&gt;=A381), not(isna(VLOOKUP(D382,PersonAccounts!A:A,1,false))))</f>
        <v>1</v>
      </c>
      <c r="N382" s="37"/>
    </row>
    <row r="383">
      <c r="A383" s="42">
        <v>476118.0</v>
      </c>
      <c r="B383" s="8" t="str">
        <f t="shared" si="1"/>
        <v>11/12/23</v>
      </c>
      <c r="C383" s="21">
        <f t="shared" si="2"/>
        <v>2</v>
      </c>
      <c r="D383" s="43" t="s">
        <v>1305</v>
      </c>
      <c r="E383" s="9" t="s">
        <v>2146</v>
      </c>
      <c r="F383" s="35">
        <f>vlookup(E383,Products!$A:$F,3)</f>
        <v>829.8679445</v>
      </c>
      <c r="G383" s="35">
        <f>vlookup(E383,Products!$A:$F,if(L383,4,5))</f>
        <v>999.99</v>
      </c>
      <c r="H383" s="26">
        <f t="shared" si="3"/>
        <v>45242</v>
      </c>
      <c r="I383" s="44">
        <f t="shared" si="4"/>
        <v>12</v>
      </c>
      <c r="J383" s="44">
        <f t="shared" si="5"/>
        <v>11</v>
      </c>
      <c r="K383" s="45">
        <f t="shared" si="6"/>
        <v>2023</v>
      </c>
      <c r="L383" s="25" t="b">
        <f t="shared" si="7"/>
        <v>0</v>
      </c>
      <c r="M383" s="25" t="b">
        <f>AND(or(row(A383)=2,A383&gt;=A382), not(isna(VLOOKUP(D383,PersonAccounts!A:A,1,false))))</f>
        <v>1</v>
      </c>
      <c r="N383" s="37"/>
    </row>
    <row r="384">
      <c r="A384" s="42">
        <v>476118.0</v>
      </c>
      <c r="B384" s="8" t="str">
        <f t="shared" si="1"/>
        <v>11/12/23</v>
      </c>
      <c r="C384" s="21">
        <f t="shared" si="2"/>
        <v>3</v>
      </c>
      <c r="D384" s="43" t="s">
        <v>1305</v>
      </c>
      <c r="E384" s="9" t="s">
        <v>2148</v>
      </c>
      <c r="F384" s="35">
        <f>vlookup(E384,Products!$A:$F,3)</f>
        <v>98.23971477</v>
      </c>
      <c r="G384" s="35">
        <f>vlookup(E384,Products!$A:$F,if(L384,4,5))</f>
        <v>99.99</v>
      </c>
      <c r="H384" s="26">
        <f t="shared" si="3"/>
        <v>45242</v>
      </c>
      <c r="I384" s="44">
        <f t="shared" si="4"/>
        <v>12</v>
      </c>
      <c r="J384" s="44">
        <f t="shared" si="5"/>
        <v>11</v>
      </c>
      <c r="K384" s="45">
        <f t="shared" si="6"/>
        <v>2023</v>
      </c>
      <c r="L384" s="25" t="b">
        <f t="shared" si="7"/>
        <v>0</v>
      </c>
      <c r="M384" s="25" t="b">
        <f>AND(or(row(A384)=2,A384&gt;=A383), not(isna(VLOOKUP(D384,PersonAccounts!A:A,1,false))))</f>
        <v>1</v>
      </c>
      <c r="N384" s="37"/>
    </row>
    <row r="385">
      <c r="A385" s="42">
        <v>477365.0</v>
      </c>
      <c r="B385" s="8" t="str">
        <f t="shared" si="1"/>
        <v>8/17/23</v>
      </c>
      <c r="C385" s="21">
        <f t="shared" si="2"/>
        <v>5</v>
      </c>
      <c r="D385" s="43" t="s">
        <v>1437</v>
      </c>
      <c r="E385" s="9" t="s">
        <v>2150</v>
      </c>
      <c r="F385" s="35">
        <f>vlookup(E385,Products!$A:$F,3)</f>
        <v>11.61261726</v>
      </c>
      <c r="G385" s="35">
        <f>vlookup(E385,Products!$A:$F,if(L385,4,5))</f>
        <v>14.99</v>
      </c>
      <c r="H385" s="26">
        <f t="shared" si="3"/>
        <v>45155</v>
      </c>
      <c r="I385" s="44">
        <f t="shared" si="4"/>
        <v>17</v>
      </c>
      <c r="J385" s="44">
        <f t="shared" si="5"/>
        <v>8</v>
      </c>
      <c r="K385" s="45">
        <f t="shared" si="6"/>
        <v>2023</v>
      </c>
      <c r="L385" s="25" t="b">
        <f t="shared" si="7"/>
        <v>0</v>
      </c>
      <c r="M385" s="25" t="b">
        <f>AND(or(row(A385)=2,A385&gt;=A384), not(isna(VLOOKUP(D385,PersonAccounts!A:A,1,false))))</f>
        <v>1</v>
      </c>
      <c r="N385" s="37"/>
    </row>
    <row r="386">
      <c r="A386" s="42">
        <v>477365.0</v>
      </c>
      <c r="B386" s="8" t="str">
        <f t="shared" si="1"/>
        <v>8/17/23</v>
      </c>
      <c r="C386" s="21">
        <f t="shared" si="2"/>
        <v>6</v>
      </c>
      <c r="D386" s="43" t="s">
        <v>1739</v>
      </c>
      <c r="E386" s="9" t="s">
        <v>2152</v>
      </c>
      <c r="F386" s="35">
        <f>vlookup(E386,Products!$A:$F,3)</f>
        <v>1974.862026</v>
      </c>
      <c r="G386" s="35">
        <f>vlookup(E386,Products!$A:$F,if(L386,4,5))</f>
        <v>1999.99</v>
      </c>
      <c r="H386" s="26">
        <f t="shared" si="3"/>
        <v>45155</v>
      </c>
      <c r="I386" s="44">
        <f t="shared" si="4"/>
        <v>17</v>
      </c>
      <c r="J386" s="44">
        <f t="shared" si="5"/>
        <v>8</v>
      </c>
      <c r="K386" s="45">
        <f t="shared" si="6"/>
        <v>2023</v>
      </c>
      <c r="L386" s="25" t="b">
        <f t="shared" si="7"/>
        <v>0</v>
      </c>
      <c r="M386" s="25" t="b">
        <f>AND(or(row(A386)=2,A386&gt;=A385), not(isna(VLOOKUP(D386,PersonAccounts!A:A,1,false))))</f>
        <v>1</v>
      </c>
      <c r="N386" s="37"/>
    </row>
    <row r="387">
      <c r="A387" s="42">
        <v>478039.0</v>
      </c>
      <c r="B387" s="8" t="str">
        <f t="shared" si="1"/>
        <v>8/22/23</v>
      </c>
      <c r="C387" s="21">
        <f t="shared" si="2"/>
        <v>5</v>
      </c>
      <c r="D387" s="43" t="s">
        <v>1982</v>
      </c>
      <c r="E387" s="9" t="s">
        <v>2155</v>
      </c>
      <c r="F387" s="35">
        <f>vlookup(E387,Products!$A:$F,3)</f>
        <v>231.8381653</v>
      </c>
      <c r="G387" s="35">
        <f>vlookup(E387,Products!$A:$F,if(L387,4,5))</f>
        <v>249.99</v>
      </c>
      <c r="H387" s="26">
        <f t="shared" si="3"/>
        <v>45160</v>
      </c>
      <c r="I387" s="44">
        <f t="shared" si="4"/>
        <v>22</v>
      </c>
      <c r="J387" s="44">
        <f t="shared" si="5"/>
        <v>8</v>
      </c>
      <c r="K387" s="45">
        <f t="shared" si="6"/>
        <v>2023</v>
      </c>
      <c r="L387" s="25" t="b">
        <f t="shared" si="7"/>
        <v>0</v>
      </c>
      <c r="M387" s="25" t="b">
        <f>AND(or(row(A387)=2,A387&gt;=A386), not(isna(VLOOKUP(D387,PersonAccounts!A:A,1,false))))</f>
        <v>1</v>
      </c>
      <c r="N387" s="37"/>
    </row>
    <row r="388">
      <c r="A388" s="42">
        <v>480522.0</v>
      </c>
      <c r="B388" s="8" t="str">
        <f t="shared" si="1"/>
        <v>1/6/24</v>
      </c>
      <c r="C388" s="21">
        <f t="shared" si="2"/>
        <v>9</v>
      </c>
      <c r="D388" s="43" t="s">
        <v>844</v>
      </c>
      <c r="E388" s="9" t="s">
        <v>2157</v>
      </c>
      <c r="F388" s="35">
        <f>vlookup(E388,Products!$A:$F,3)</f>
        <v>247.5441043</v>
      </c>
      <c r="G388" s="35">
        <f>vlookup(E388,Products!$A:$F,if(L388,4,5))</f>
        <v>249.99</v>
      </c>
      <c r="H388" s="26">
        <f t="shared" si="3"/>
        <v>45297</v>
      </c>
      <c r="I388" s="44">
        <f t="shared" si="4"/>
        <v>6</v>
      </c>
      <c r="J388" s="44">
        <f t="shared" si="5"/>
        <v>1</v>
      </c>
      <c r="K388" s="45">
        <f t="shared" si="6"/>
        <v>2024</v>
      </c>
      <c r="L388" s="25" t="b">
        <f t="shared" si="7"/>
        <v>0</v>
      </c>
      <c r="M388" s="25" t="b">
        <f>AND(or(row(A388)=2,A388&gt;=A387), not(isna(VLOOKUP(D388,PersonAccounts!A:A,1,false))))</f>
        <v>1</v>
      </c>
      <c r="N388" s="37"/>
    </row>
    <row r="389">
      <c r="A389" s="42">
        <v>482080.0</v>
      </c>
      <c r="B389" s="8" t="str">
        <f t="shared" si="1"/>
        <v>8/16/23</v>
      </c>
      <c r="C389" s="21">
        <f t="shared" si="2"/>
        <v>5</v>
      </c>
      <c r="D389" s="43" t="s">
        <v>1784</v>
      </c>
      <c r="E389" s="9" t="s">
        <v>2159</v>
      </c>
      <c r="F389" s="35">
        <f>vlookup(E389,Products!$A:$F,3)</f>
        <v>75.37375979</v>
      </c>
      <c r="G389" s="35">
        <f>vlookup(E389,Products!$A:$F,if(L389,4,5))</f>
        <v>99.99</v>
      </c>
      <c r="H389" s="26">
        <f t="shared" si="3"/>
        <v>45154</v>
      </c>
      <c r="I389" s="44">
        <f t="shared" si="4"/>
        <v>16</v>
      </c>
      <c r="J389" s="44">
        <f t="shared" si="5"/>
        <v>8</v>
      </c>
      <c r="K389" s="45">
        <f t="shared" si="6"/>
        <v>2023</v>
      </c>
      <c r="L389" s="25" t="b">
        <f t="shared" si="7"/>
        <v>0</v>
      </c>
      <c r="M389" s="25" t="b">
        <f>AND(or(row(A389)=2,A389&gt;=A388), not(isna(VLOOKUP(D389,PersonAccounts!A:A,1,false))))</f>
        <v>1</v>
      </c>
      <c r="N389" s="37"/>
    </row>
    <row r="390">
      <c r="A390" s="42">
        <v>483585.0</v>
      </c>
      <c r="B390" s="8" t="str">
        <f t="shared" si="1"/>
        <v>12/6/23</v>
      </c>
      <c r="C390" s="21">
        <f t="shared" si="2"/>
        <v>9</v>
      </c>
      <c r="D390" s="43" t="s">
        <v>616</v>
      </c>
      <c r="E390" s="9" t="s">
        <v>2161</v>
      </c>
      <c r="F390" s="35">
        <f>vlookup(E390,Products!$A:$F,3)</f>
        <v>16.59320765</v>
      </c>
      <c r="G390" s="35">
        <f>vlookup(E390,Products!$A:$F,if(L390,4,5))</f>
        <v>19.99</v>
      </c>
      <c r="H390" s="26">
        <f t="shared" si="3"/>
        <v>45266</v>
      </c>
      <c r="I390" s="44">
        <f t="shared" si="4"/>
        <v>6</v>
      </c>
      <c r="J390" s="44">
        <f t="shared" si="5"/>
        <v>12</v>
      </c>
      <c r="K390" s="45">
        <f t="shared" si="6"/>
        <v>2023</v>
      </c>
      <c r="L390" s="25" t="b">
        <f t="shared" si="7"/>
        <v>0</v>
      </c>
      <c r="M390" s="25" t="b">
        <f>AND(or(row(A390)=2,A390&gt;=A389), not(isna(VLOOKUP(D390,PersonAccounts!A:A,1,false))))</f>
        <v>1</v>
      </c>
      <c r="N390" s="37"/>
    </row>
    <row r="391">
      <c r="A391" s="42">
        <v>487878.0</v>
      </c>
      <c r="B391" s="8" t="str">
        <f t="shared" si="1"/>
        <v>1/18/24</v>
      </c>
      <c r="C391" s="21">
        <f t="shared" si="2"/>
        <v>7</v>
      </c>
      <c r="D391" s="43" t="s">
        <v>489</v>
      </c>
      <c r="E391" s="9" t="s">
        <v>2164</v>
      </c>
      <c r="F391" s="35">
        <f>vlookup(E391,Products!$A:$F,3)</f>
        <v>19.67042713</v>
      </c>
      <c r="G391" s="35">
        <f>vlookup(E391,Products!$A:$F,if(L391,4,5))</f>
        <v>24.99</v>
      </c>
      <c r="H391" s="26">
        <f t="shared" si="3"/>
        <v>45309</v>
      </c>
      <c r="I391" s="44">
        <f t="shared" si="4"/>
        <v>18</v>
      </c>
      <c r="J391" s="44">
        <f t="shared" si="5"/>
        <v>1</v>
      </c>
      <c r="K391" s="45">
        <f t="shared" si="6"/>
        <v>2024</v>
      </c>
      <c r="L391" s="25" t="b">
        <f t="shared" si="7"/>
        <v>0</v>
      </c>
      <c r="M391" s="25" t="b">
        <f>AND(or(row(A391)=2,A391&gt;=A390), not(isna(VLOOKUP(D391,PersonAccounts!A:A,1,false))))</f>
        <v>1</v>
      </c>
      <c r="N391" s="37"/>
    </row>
    <row r="392">
      <c r="A392" s="42">
        <v>491850.0</v>
      </c>
      <c r="B392" s="8" t="str">
        <f t="shared" si="1"/>
        <v>10/16/23</v>
      </c>
      <c r="C392" s="21">
        <f t="shared" si="2"/>
        <v>6</v>
      </c>
      <c r="D392" s="43" t="s">
        <v>486</v>
      </c>
      <c r="E392" s="9" t="s">
        <v>2166</v>
      </c>
      <c r="F392" s="35">
        <f>vlookup(E392,Products!$A:$F,3)</f>
        <v>251.897003</v>
      </c>
      <c r="G392" s="35">
        <f>vlookup(E392,Products!$A:$F,if(L392,4,5))</f>
        <v>299.99</v>
      </c>
      <c r="H392" s="26">
        <f t="shared" si="3"/>
        <v>45215</v>
      </c>
      <c r="I392" s="44">
        <f t="shared" si="4"/>
        <v>16</v>
      </c>
      <c r="J392" s="44">
        <f t="shared" si="5"/>
        <v>10</v>
      </c>
      <c r="K392" s="45">
        <f t="shared" si="6"/>
        <v>2023</v>
      </c>
      <c r="L392" s="25" t="b">
        <f t="shared" si="7"/>
        <v>0</v>
      </c>
      <c r="M392" s="25" t="b">
        <f>AND(or(row(A392)=2,A392&gt;=A391), not(isna(VLOOKUP(D392,PersonAccounts!A:A,1,false))))</f>
        <v>1</v>
      </c>
      <c r="N392" s="37"/>
    </row>
    <row r="393">
      <c r="A393" s="42">
        <v>492916.0</v>
      </c>
      <c r="B393" s="8" t="str">
        <f t="shared" si="1"/>
        <v>9/26/23</v>
      </c>
      <c r="C393" s="21">
        <f t="shared" si="2"/>
        <v>5</v>
      </c>
      <c r="D393" s="43" t="s">
        <v>1993</v>
      </c>
      <c r="E393" s="9" t="s">
        <v>2168</v>
      </c>
      <c r="F393" s="35">
        <f>vlookup(E393,Products!$A:$F,3)</f>
        <v>18.12656227</v>
      </c>
      <c r="G393" s="35">
        <f>vlookup(E393,Products!$A:$F,if(L393,4,5))</f>
        <v>19.99</v>
      </c>
      <c r="H393" s="26">
        <f t="shared" si="3"/>
        <v>45195</v>
      </c>
      <c r="I393" s="44">
        <f t="shared" si="4"/>
        <v>26</v>
      </c>
      <c r="J393" s="44">
        <f t="shared" si="5"/>
        <v>9</v>
      </c>
      <c r="K393" s="45">
        <f t="shared" si="6"/>
        <v>2023</v>
      </c>
      <c r="L393" s="25" t="b">
        <f t="shared" si="7"/>
        <v>0</v>
      </c>
      <c r="M393" s="25" t="b">
        <f>AND(or(row(A393)=2,A393&gt;=A392), not(isna(VLOOKUP(D393,PersonAccounts!A:A,1,false))))</f>
        <v>1</v>
      </c>
      <c r="N393" s="37"/>
    </row>
    <row r="394">
      <c r="A394" s="42">
        <v>492916.0</v>
      </c>
      <c r="B394" s="8" t="str">
        <f t="shared" si="1"/>
        <v>9/26/23</v>
      </c>
      <c r="C394" s="21">
        <f t="shared" si="2"/>
        <v>7</v>
      </c>
      <c r="D394" s="43" t="s">
        <v>1993</v>
      </c>
      <c r="E394" s="9" t="s">
        <v>2170</v>
      </c>
      <c r="F394" s="35">
        <f>vlookup(E394,Products!$A:$F,3)</f>
        <v>87.67711041</v>
      </c>
      <c r="G394" s="35">
        <f>vlookup(E394,Products!$A:$F,if(L394,4,5))</f>
        <v>90.92832635</v>
      </c>
      <c r="H394" s="26">
        <f t="shared" si="3"/>
        <v>45195</v>
      </c>
      <c r="I394" s="44">
        <f t="shared" si="4"/>
        <v>26</v>
      </c>
      <c r="J394" s="44">
        <f t="shared" si="5"/>
        <v>9</v>
      </c>
      <c r="K394" s="45">
        <f t="shared" si="6"/>
        <v>2023</v>
      </c>
      <c r="L394" s="25" t="b">
        <f t="shared" si="7"/>
        <v>1</v>
      </c>
      <c r="M394" s="25" t="b">
        <f>AND(or(row(A394)=2,A394&gt;=A393), not(isna(VLOOKUP(D394,PersonAccounts!A:A,1,false))))</f>
        <v>1</v>
      </c>
      <c r="N394" s="37"/>
    </row>
    <row r="395">
      <c r="A395" s="42">
        <v>492916.0</v>
      </c>
      <c r="B395" s="8" t="str">
        <f t="shared" si="1"/>
        <v>9/26/23</v>
      </c>
      <c r="C395" s="21">
        <f t="shared" si="2"/>
        <v>8</v>
      </c>
      <c r="D395" s="43" t="s">
        <v>1993</v>
      </c>
      <c r="E395" s="9" t="s">
        <v>2172</v>
      </c>
      <c r="F395" s="35">
        <f>vlookup(E395,Products!$A:$F,3)</f>
        <v>21.42395313</v>
      </c>
      <c r="G395" s="35">
        <f>vlookup(E395,Products!$A:$F,if(L395,4,5))</f>
        <v>24.99</v>
      </c>
      <c r="H395" s="26">
        <f t="shared" si="3"/>
        <v>45195</v>
      </c>
      <c r="I395" s="44">
        <f t="shared" si="4"/>
        <v>26</v>
      </c>
      <c r="J395" s="44">
        <f t="shared" si="5"/>
        <v>9</v>
      </c>
      <c r="K395" s="45">
        <f t="shared" si="6"/>
        <v>2023</v>
      </c>
      <c r="L395" s="25" t="b">
        <f t="shared" si="7"/>
        <v>0</v>
      </c>
      <c r="M395" s="25" t="b">
        <f>AND(or(row(A395)=2,A395&gt;=A394), not(isna(VLOOKUP(D395,PersonAccounts!A:A,1,false))))</f>
        <v>1</v>
      </c>
      <c r="N395" s="37"/>
    </row>
    <row r="396">
      <c r="A396" s="42">
        <v>495306.0</v>
      </c>
      <c r="B396" s="8" t="str">
        <f t="shared" si="1"/>
        <v>12/19/23</v>
      </c>
      <c r="C396" s="21">
        <f t="shared" si="2"/>
        <v>6</v>
      </c>
      <c r="D396" s="43" t="s">
        <v>1722</v>
      </c>
      <c r="E396" s="9" t="s">
        <v>2174</v>
      </c>
      <c r="F396" s="35">
        <f>vlookup(E396,Products!$A:$F,3)</f>
        <v>226.2474626</v>
      </c>
      <c r="G396" s="35">
        <f>vlookup(E396,Products!$A:$F,if(L396,4,5))</f>
        <v>249.99</v>
      </c>
      <c r="H396" s="26">
        <f t="shared" si="3"/>
        <v>45279</v>
      </c>
      <c r="I396" s="44">
        <f t="shared" si="4"/>
        <v>19</v>
      </c>
      <c r="J396" s="44">
        <f t="shared" si="5"/>
        <v>12</v>
      </c>
      <c r="K396" s="45">
        <f t="shared" si="6"/>
        <v>2023</v>
      </c>
      <c r="L396" s="25" t="b">
        <f t="shared" si="7"/>
        <v>0</v>
      </c>
      <c r="M396" s="25" t="b">
        <f>AND(or(row(A396)=2,A396&gt;=A395), not(isna(VLOOKUP(D396,PersonAccounts!A:A,1,false))))</f>
        <v>1</v>
      </c>
      <c r="N396" s="37"/>
    </row>
    <row r="397">
      <c r="A397" s="42">
        <v>496908.0</v>
      </c>
      <c r="B397" s="8" t="str">
        <f t="shared" si="1"/>
        <v>10/4/23</v>
      </c>
      <c r="C397" s="21">
        <f t="shared" si="2"/>
        <v>9</v>
      </c>
      <c r="D397" s="43" t="s">
        <v>1021</v>
      </c>
      <c r="E397" s="9" t="s">
        <v>2176</v>
      </c>
      <c r="F397" s="35">
        <f>vlookup(E397,Products!$A:$F,3)</f>
        <v>68.65495137</v>
      </c>
      <c r="G397" s="35">
        <f>vlookup(E397,Products!$A:$F,if(L397,4,5))</f>
        <v>79.99</v>
      </c>
      <c r="H397" s="26">
        <f t="shared" si="3"/>
        <v>45203</v>
      </c>
      <c r="I397" s="44">
        <f t="shared" si="4"/>
        <v>4</v>
      </c>
      <c r="J397" s="44">
        <f t="shared" si="5"/>
        <v>10</v>
      </c>
      <c r="K397" s="45">
        <f t="shared" si="6"/>
        <v>2023</v>
      </c>
      <c r="L397" s="25" t="b">
        <f t="shared" si="7"/>
        <v>0</v>
      </c>
      <c r="M397" s="25" t="b">
        <f>AND(or(row(A397)=2,A397&gt;=A396), not(isna(VLOOKUP(D397,PersonAccounts!A:A,1,false))))</f>
        <v>1</v>
      </c>
      <c r="N397" s="37"/>
    </row>
    <row r="398">
      <c r="A398" s="42">
        <v>498054.0</v>
      </c>
      <c r="B398" s="8" t="str">
        <f t="shared" si="1"/>
        <v>11/9/23</v>
      </c>
      <c r="C398" s="21">
        <f t="shared" si="2"/>
        <v>9</v>
      </c>
      <c r="D398" s="43" t="s">
        <v>1807</v>
      </c>
      <c r="E398" s="9" t="s">
        <v>2178</v>
      </c>
      <c r="F398" s="35">
        <f>vlookup(E398,Products!$A:$F,3)</f>
        <v>7.744998896</v>
      </c>
      <c r="G398" s="35">
        <f>vlookup(E398,Products!$A:$F,if(L398,4,5))</f>
        <v>9.99</v>
      </c>
      <c r="H398" s="26">
        <f t="shared" si="3"/>
        <v>45239</v>
      </c>
      <c r="I398" s="44">
        <f t="shared" si="4"/>
        <v>9</v>
      </c>
      <c r="J398" s="44">
        <f t="shared" si="5"/>
        <v>11</v>
      </c>
      <c r="K398" s="45">
        <f t="shared" si="6"/>
        <v>2023</v>
      </c>
      <c r="L398" s="25" t="b">
        <f t="shared" si="7"/>
        <v>0</v>
      </c>
      <c r="M398" s="25" t="b">
        <f>AND(or(row(A398)=2,A398&gt;=A397), not(isna(VLOOKUP(D398,PersonAccounts!A:A,1,false))))</f>
        <v>1</v>
      </c>
      <c r="N398" s="37"/>
    </row>
    <row r="399">
      <c r="A399" s="42">
        <v>498054.0</v>
      </c>
      <c r="B399" s="8" t="str">
        <f t="shared" si="1"/>
        <v>11/9/23</v>
      </c>
      <c r="C399" s="21">
        <f t="shared" si="2"/>
        <v>1</v>
      </c>
      <c r="D399" s="43" t="s">
        <v>1807</v>
      </c>
      <c r="E399" s="9" t="s">
        <v>2180</v>
      </c>
      <c r="F399" s="35">
        <f>vlookup(E399,Products!$A:$F,3)</f>
        <v>28.24543383</v>
      </c>
      <c r="G399" s="35">
        <f>vlookup(E399,Products!$A:$F,if(L399,4,5))</f>
        <v>29.99</v>
      </c>
      <c r="H399" s="26">
        <f t="shared" si="3"/>
        <v>45239</v>
      </c>
      <c r="I399" s="44">
        <f t="shared" si="4"/>
        <v>9</v>
      </c>
      <c r="J399" s="44">
        <f t="shared" si="5"/>
        <v>11</v>
      </c>
      <c r="K399" s="45">
        <f t="shared" si="6"/>
        <v>2023</v>
      </c>
      <c r="L399" s="25" t="b">
        <f t="shared" si="7"/>
        <v>0</v>
      </c>
      <c r="M399" s="25" t="b">
        <f>AND(or(row(A399)=2,A399&gt;=A398), not(isna(VLOOKUP(D399,PersonAccounts!A:A,1,false))))</f>
        <v>1</v>
      </c>
      <c r="N399" s="37"/>
    </row>
    <row r="400">
      <c r="A400" s="42">
        <v>502551.0</v>
      </c>
      <c r="B400" s="8" t="str">
        <f t="shared" si="1"/>
        <v>11/26/23</v>
      </c>
      <c r="C400" s="21">
        <f t="shared" si="2"/>
        <v>8</v>
      </c>
      <c r="D400" s="43" t="s">
        <v>678</v>
      </c>
      <c r="E400" s="9" t="s">
        <v>2182</v>
      </c>
      <c r="F400" s="35">
        <f>vlookup(E400,Products!$A:$F,3)</f>
        <v>9.14168919</v>
      </c>
      <c r="G400" s="35">
        <f>vlookup(E400,Products!$A:$F,if(L400,4,5))</f>
        <v>9.99</v>
      </c>
      <c r="H400" s="26">
        <f t="shared" si="3"/>
        <v>45256</v>
      </c>
      <c r="I400" s="44">
        <f t="shared" si="4"/>
        <v>26</v>
      </c>
      <c r="J400" s="44">
        <f t="shared" si="5"/>
        <v>11</v>
      </c>
      <c r="K400" s="45">
        <f t="shared" si="6"/>
        <v>2023</v>
      </c>
      <c r="L400" s="25" t="b">
        <f t="shared" si="7"/>
        <v>0</v>
      </c>
      <c r="M400" s="25" t="b">
        <f>AND(or(row(A400)=2,A400&gt;=A399), not(isna(VLOOKUP(D400,PersonAccounts!A:A,1,false))))</f>
        <v>1</v>
      </c>
      <c r="N400" s="37"/>
    </row>
    <row r="401">
      <c r="A401" s="42">
        <v>509924.0</v>
      </c>
      <c r="B401" s="8" t="str">
        <f t="shared" si="1"/>
        <v>1/17/24</v>
      </c>
      <c r="C401" s="21">
        <f t="shared" si="2"/>
        <v>6</v>
      </c>
      <c r="D401" s="43" t="s">
        <v>965</v>
      </c>
      <c r="E401" s="9" t="s">
        <v>2184</v>
      </c>
      <c r="F401" s="35">
        <f>vlookup(E401,Products!$A:$F,3)</f>
        <v>80.73695409</v>
      </c>
      <c r="G401" s="35">
        <f>vlookup(E401,Products!$A:$F,if(L401,4,5))</f>
        <v>99.99</v>
      </c>
      <c r="H401" s="26">
        <f t="shared" si="3"/>
        <v>45308</v>
      </c>
      <c r="I401" s="44">
        <f t="shared" si="4"/>
        <v>17</v>
      </c>
      <c r="J401" s="44">
        <f t="shared" si="5"/>
        <v>1</v>
      </c>
      <c r="K401" s="45">
        <f t="shared" si="6"/>
        <v>2024</v>
      </c>
      <c r="L401" s="25" t="b">
        <f t="shared" si="7"/>
        <v>0</v>
      </c>
      <c r="M401" s="25" t="b">
        <f>AND(or(row(A401)=2,A401&gt;=A400), not(isna(VLOOKUP(D401,PersonAccounts!A:A,1,false))))</f>
        <v>1</v>
      </c>
      <c r="N401" s="37"/>
    </row>
    <row r="402">
      <c r="A402" s="42">
        <v>509924.0</v>
      </c>
      <c r="B402" s="8" t="str">
        <f t="shared" si="1"/>
        <v>1/17/24</v>
      </c>
      <c r="C402" s="21">
        <f t="shared" si="2"/>
        <v>7</v>
      </c>
      <c r="D402" s="43" t="s">
        <v>965</v>
      </c>
      <c r="E402" s="9" t="s">
        <v>2143</v>
      </c>
      <c r="F402" s="35">
        <f>vlookup(E402,Products!$A:$F,3)</f>
        <v>165.4949045</v>
      </c>
      <c r="G402" s="35">
        <f>vlookup(E402,Products!$A:$F,if(L402,4,5))</f>
        <v>189.4995798</v>
      </c>
      <c r="H402" s="26">
        <f t="shared" si="3"/>
        <v>45308</v>
      </c>
      <c r="I402" s="44">
        <f t="shared" si="4"/>
        <v>17</v>
      </c>
      <c r="J402" s="44">
        <f t="shared" si="5"/>
        <v>1</v>
      </c>
      <c r="K402" s="45">
        <f t="shared" si="6"/>
        <v>2024</v>
      </c>
      <c r="L402" s="25" t="b">
        <f t="shared" si="7"/>
        <v>1</v>
      </c>
      <c r="M402" s="25" t="b">
        <f>AND(or(row(A402)=2,A402&gt;=A401), not(isna(VLOOKUP(D402,PersonAccounts!A:A,1,false))))</f>
        <v>1</v>
      </c>
      <c r="N402" s="37"/>
    </row>
    <row r="403">
      <c r="A403" s="42">
        <v>511920.0</v>
      </c>
      <c r="B403" s="8" t="str">
        <f t="shared" si="1"/>
        <v>12/19/23</v>
      </c>
      <c r="C403" s="21">
        <f t="shared" si="2"/>
        <v>4</v>
      </c>
      <c r="D403" s="43" t="s">
        <v>2046</v>
      </c>
      <c r="E403" s="9" t="s">
        <v>2146</v>
      </c>
      <c r="F403" s="35">
        <f>vlookup(E403,Products!$A:$F,3)</f>
        <v>829.8679445</v>
      </c>
      <c r="G403" s="35">
        <f>vlookup(E403,Products!$A:$F,if(L403,4,5))</f>
        <v>999.99</v>
      </c>
      <c r="H403" s="26">
        <f t="shared" si="3"/>
        <v>45279</v>
      </c>
      <c r="I403" s="44">
        <f t="shared" si="4"/>
        <v>19</v>
      </c>
      <c r="J403" s="44">
        <f t="shared" si="5"/>
        <v>12</v>
      </c>
      <c r="K403" s="45">
        <f t="shared" si="6"/>
        <v>2023</v>
      </c>
      <c r="L403" s="25" t="b">
        <f t="shared" si="7"/>
        <v>0</v>
      </c>
      <c r="M403" s="25" t="b">
        <f>AND(or(row(A403)=2,A403&gt;=A402), not(isna(VLOOKUP(D403,PersonAccounts!A:A,1,false))))</f>
        <v>1</v>
      </c>
      <c r="N403" s="37"/>
    </row>
    <row r="404">
      <c r="A404" s="42">
        <v>512435.0</v>
      </c>
      <c r="B404" s="8" t="str">
        <f t="shared" si="1"/>
        <v>8/26/23</v>
      </c>
      <c r="C404" s="21">
        <f t="shared" si="2"/>
        <v>8</v>
      </c>
      <c r="D404" s="43" t="s">
        <v>674</v>
      </c>
      <c r="E404" s="9" t="s">
        <v>2148</v>
      </c>
      <c r="F404" s="35">
        <f>vlookup(E404,Products!$A:$F,3)</f>
        <v>98.23971477</v>
      </c>
      <c r="G404" s="35">
        <f>vlookup(E404,Products!$A:$F,if(L404,4,5))</f>
        <v>99.99</v>
      </c>
      <c r="H404" s="26">
        <f t="shared" si="3"/>
        <v>45164</v>
      </c>
      <c r="I404" s="44">
        <f t="shared" si="4"/>
        <v>26</v>
      </c>
      <c r="J404" s="44">
        <f t="shared" si="5"/>
        <v>8</v>
      </c>
      <c r="K404" s="45">
        <f t="shared" si="6"/>
        <v>2023</v>
      </c>
      <c r="L404" s="25" t="b">
        <f t="shared" si="7"/>
        <v>0</v>
      </c>
      <c r="M404" s="25" t="b">
        <f>AND(or(row(A404)=2,A404&gt;=A403), not(isna(VLOOKUP(D404,PersonAccounts!A:A,1,false))))</f>
        <v>1</v>
      </c>
      <c r="N404" s="37"/>
    </row>
    <row r="405">
      <c r="A405" s="42">
        <v>512568.0</v>
      </c>
      <c r="B405" s="8" t="str">
        <f t="shared" si="1"/>
        <v>9/18/23</v>
      </c>
      <c r="C405" s="21">
        <f t="shared" si="2"/>
        <v>2</v>
      </c>
      <c r="D405" s="43" t="s">
        <v>1445</v>
      </c>
      <c r="E405" s="9" t="s">
        <v>2150</v>
      </c>
      <c r="F405" s="35">
        <f>vlookup(E405,Products!$A:$F,3)</f>
        <v>11.61261726</v>
      </c>
      <c r="G405" s="35">
        <f>vlookup(E405,Products!$A:$F,if(L405,4,5))</f>
        <v>14.99</v>
      </c>
      <c r="H405" s="26">
        <f t="shared" si="3"/>
        <v>45187</v>
      </c>
      <c r="I405" s="44">
        <f t="shared" si="4"/>
        <v>18</v>
      </c>
      <c r="J405" s="44">
        <f t="shared" si="5"/>
        <v>9</v>
      </c>
      <c r="K405" s="45">
        <f t="shared" si="6"/>
        <v>2023</v>
      </c>
      <c r="L405" s="25" t="b">
        <f t="shared" si="7"/>
        <v>0</v>
      </c>
      <c r="M405" s="25" t="b">
        <f>AND(or(row(A405)=2,A405&gt;=A404), not(isna(VLOOKUP(D405,PersonAccounts!A:A,1,false))))</f>
        <v>1</v>
      </c>
      <c r="N405" s="37"/>
    </row>
    <row r="406">
      <c r="A406" s="42">
        <v>512568.0</v>
      </c>
      <c r="B406" s="8" t="str">
        <f t="shared" si="1"/>
        <v>9/18/23</v>
      </c>
      <c r="C406" s="21">
        <f t="shared" si="2"/>
        <v>9</v>
      </c>
      <c r="D406" s="43" t="s">
        <v>1445</v>
      </c>
      <c r="E406" s="9" t="s">
        <v>2152</v>
      </c>
      <c r="F406" s="35">
        <f>vlookup(E406,Products!$A:$F,3)</f>
        <v>1974.862026</v>
      </c>
      <c r="G406" s="35">
        <f>vlookup(E406,Products!$A:$F,if(L406,4,5))</f>
        <v>1999.99</v>
      </c>
      <c r="H406" s="26">
        <f t="shared" si="3"/>
        <v>45187</v>
      </c>
      <c r="I406" s="44">
        <f t="shared" si="4"/>
        <v>18</v>
      </c>
      <c r="J406" s="44">
        <f t="shared" si="5"/>
        <v>9</v>
      </c>
      <c r="K406" s="45">
        <f t="shared" si="6"/>
        <v>2023</v>
      </c>
      <c r="L406" s="25" t="b">
        <f t="shared" si="7"/>
        <v>0</v>
      </c>
      <c r="M406" s="25" t="b">
        <f>AND(or(row(A406)=2,A406&gt;=A405), not(isna(VLOOKUP(D406,PersonAccounts!A:A,1,false))))</f>
        <v>1</v>
      </c>
      <c r="N406" s="37"/>
    </row>
    <row r="407">
      <c r="A407" s="42">
        <v>512568.0</v>
      </c>
      <c r="B407" s="8" t="str">
        <f t="shared" si="1"/>
        <v>9/18/23</v>
      </c>
      <c r="C407" s="21">
        <f t="shared" si="2"/>
        <v>5</v>
      </c>
      <c r="D407" s="43" t="s">
        <v>1445</v>
      </c>
      <c r="E407" s="9" t="s">
        <v>2155</v>
      </c>
      <c r="F407" s="35">
        <f>vlookup(E407,Products!$A:$F,3)</f>
        <v>231.8381653</v>
      </c>
      <c r="G407" s="35">
        <f>vlookup(E407,Products!$A:$F,if(L407,4,5))</f>
        <v>249.99</v>
      </c>
      <c r="H407" s="26">
        <f t="shared" si="3"/>
        <v>45187</v>
      </c>
      <c r="I407" s="44">
        <f t="shared" si="4"/>
        <v>18</v>
      </c>
      <c r="J407" s="44">
        <f t="shared" si="5"/>
        <v>9</v>
      </c>
      <c r="K407" s="45">
        <f t="shared" si="6"/>
        <v>2023</v>
      </c>
      <c r="L407" s="25" t="b">
        <f t="shared" si="7"/>
        <v>0</v>
      </c>
      <c r="M407" s="25" t="b">
        <f>AND(or(row(A407)=2,A407&gt;=A406), not(isna(VLOOKUP(D407,PersonAccounts!A:A,1,false))))</f>
        <v>1</v>
      </c>
      <c r="N407" s="37"/>
    </row>
    <row r="408">
      <c r="A408" s="42">
        <v>512655.0</v>
      </c>
      <c r="B408" s="8" t="str">
        <f t="shared" si="1"/>
        <v>11/15/23</v>
      </c>
      <c r="C408" s="21">
        <f t="shared" si="2"/>
        <v>9</v>
      </c>
      <c r="D408" s="43" t="s">
        <v>134</v>
      </c>
      <c r="E408" s="9" t="s">
        <v>2157</v>
      </c>
      <c r="F408" s="35">
        <f>vlookup(E408,Products!$A:$F,3)</f>
        <v>247.5441043</v>
      </c>
      <c r="G408" s="35">
        <f>vlookup(E408,Products!$A:$F,if(L408,4,5))</f>
        <v>249.99</v>
      </c>
      <c r="H408" s="26">
        <f t="shared" si="3"/>
        <v>45245</v>
      </c>
      <c r="I408" s="44">
        <f t="shared" si="4"/>
        <v>15</v>
      </c>
      <c r="J408" s="44">
        <f t="shared" si="5"/>
        <v>11</v>
      </c>
      <c r="K408" s="45">
        <f t="shared" si="6"/>
        <v>2023</v>
      </c>
      <c r="L408" s="25" t="b">
        <f t="shared" si="7"/>
        <v>0</v>
      </c>
      <c r="M408" s="25" t="b">
        <f>AND(or(row(A408)=2,A408&gt;=A407), not(isna(VLOOKUP(D408,PersonAccounts!A:A,1,false))))</f>
        <v>1</v>
      </c>
      <c r="N408" s="37"/>
    </row>
    <row r="409">
      <c r="A409" s="42">
        <v>512655.0</v>
      </c>
      <c r="B409" s="8" t="str">
        <f t="shared" si="1"/>
        <v>11/15/23</v>
      </c>
      <c r="C409" s="21">
        <f t="shared" si="2"/>
        <v>6</v>
      </c>
      <c r="D409" s="43" t="s">
        <v>134</v>
      </c>
      <c r="E409" s="9" t="s">
        <v>2159</v>
      </c>
      <c r="F409" s="35">
        <f>vlookup(E409,Products!$A:$F,3)</f>
        <v>75.37375979</v>
      </c>
      <c r="G409" s="35">
        <f>vlookup(E409,Products!$A:$F,if(L409,4,5))</f>
        <v>99.99</v>
      </c>
      <c r="H409" s="26">
        <f t="shared" si="3"/>
        <v>45245</v>
      </c>
      <c r="I409" s="44">
        <f t="shared" si="4"/>
        <v>15</v>
      </c>
      <c r="J409" s="44">
        <f t="shared" si="5"/>
        <v>11</v>
      </c>
      <c r="K409" s="45">
        <f t="shared" si="6"/>
        <v>2023</v>
      </c>
      <c r="L409" s="25" t="b">
        <f t="shared" si="7"/>
        <v>0</v>
      </c>
      <c r="M409" s="25" t="b">
        <f>AND(or(row(A409)=2,A409&gt;=A408), not(isna(VLOOKUP(D409,PersonAccounts!A:A,1,false))))</f>
        <v>1</v>
      </c>
      <c r="N409" s="37"/>
    </row>
    <row r="410">
      <c r="A410" s="42">
        <v>512655.0</v>
      </c>
      <c r="B410" s="8" t="str">
        <f t="shared" si="1"/>
        <v>11/15/23</v>
      </c>
      <c r="C410" s="21">
        <f t="shared" si="2"/>
        <v>6</v>
      </c>
      <c r="D410" s="43" t="s">
        <v>134</v>
      </c>
      <c r="E410" s="9" t="s">
        <v>2161</v>
      </c>
      <c r="F410" s="35">
        <f>vlookup(E410,Products!$A:$F,3)</f>
        <v>16.59320765</v>
      </c>
      <c r="G410" s="35">
        <f>vlookup(E410,Products!$A:$F,if(L410,4,5))</f>
        <v>19.99</v>
      </c>
      <c r="H410" s="26">
        <f t="shared" si="3"/>
        <v>45245</v>
      </c>
      <c r="I410" s="44">
        <f t="shared" si="4"/>
        <v>15</v>
      </c>
      <c r="J410" s="44">
        <f t="shared" si="5"/>
        <v>11</v>
      </c>
      <c r="K410" s="45">
        <f t="shared" si="6"/>
        <v>2023</v>
      </c>
      <c r="L410" s="25" t="b">
        <f t="shared" si="7"/>
        <v>0</v>
      </c>
      <c r="M410" s="25" t="b">
        <f>AND(or(row(A410)=2,A410&gt;=A409), not(isna(VLOOKUP(D410,PersonAccounts!A:A,1,false))))</f>
        <v>1</v>
      </c>
      <c r="N410" s="37"/>
    </row>
    <row r="411">
      <c r="A411" s="42">
        <v>512710.0</v>
      </c>
      <c r="B411" s="8" t="str">
        <f t="shared" si="1"/>
        <v>10/27/23</v>
      </c>
      <c r="C411" s="21">
        <f t="shared" si="2"/>
        <v>3</v>
      </c>
      <c r="D411" s="43" t="s">
        <v>1937</v>
      </c>
      <c r="E411" s="9" t="s">
        <v>2164</v>
      </c>
      <c r="F411" s="35">
        <f>vlookup(E411,Products!$A:$F,3)</f>
        <v>19.67042713</v>
      </c>
      <c r="G411" s="35">
        <f>vlookup(E411,Products!$A:$F,if(L411,4,5))</f>
        <v>22.12106777</v>
      </c>
      <c r="H411" s="26">
        <f t="shared" si="3"/>
        <v>45226</v>
      </c>
      <c r="I411" s="44">
        <f t="shared" si="4"/>
        <v>27</v>
      </c>
      <c r="J411" s="44">
        <f t="shared" si="5"/>
        <v>10</v>
      </c>
      <c r="K411" s="45">
        <f t="shared" si="6"/>
        <v>2023</v>
      </c>
      <c r="L411" s="25" t="b">
        <f t="shared" si="7"/>
        <v>1</v>
      </c>
      <c r="M411" s="25" t="b">
        <f>AND(or(row(A411)=2,A411&gt;=A410), not(isna(VLOOKUP(D411,PersonAccounts!A:A,1,false))))</f>
        <v>1</v>
      </c>
      <c r="N411" s="37"/>
    </row>
    <row r="412">
      <c r="A412" s="42">
        <v>514773.0</v>
      </c>
      <c r="B412" s="8" t="str">
        <f t="shared" si="1"/>
        <v>8/22/23</v>
      </c>
      <c r="C412" s="21">
        <f t="shared" si="2"/>
        <v>3</v>
      </c>
      <c r="D412" s="43" t="s">
        <v>230</v>
      </c>
      <c r="E412" s="9" t="s">
        <v>2166</v>
      </c>
      <c r="F412" s="35">
        <f>vlookup(E412,Products!$A:$F,3)</f>
        <v>251.897003</v>
      </c>
      <c r="G412" s="35">
        <f>vlookup(E412,Products!$A:$F,if(L412,4,5))</f>
        <v>299.99</v>
      </c>
      <c r="H412" s="26">
        <f t="shared" si="3"/>
        <v>45160</v>
      </c>
      <c r="I412" s="44">
        <f t="shared" si="4"/>
        <v>22</v>
      </c>
      <c r="J412" s="44">
        <f t="shared" si="5"/>
        <v>8</v>
      </c>
      <c r="K412" s="45">
        <f t="shared" si="6"/>
        <v>2023</v>
      </c>
      <c r="L412" s="25" t="b">
        <f t="shared" si="7"/>
        <v>0</v>
      </c>
      <c r="M412" s="25" t="b">
        <f>AND(or(row(A412)=2,A412&gt;=A411), not(isna(VLOOKUP(D412,PersonAccounts!A:A,1,false))))</f>
        <v>1</v>
      </c>
      <c r="N412" s="37"/>
    </row>
    <row r="413">
      <c r="A413" s="42">
        <v>514773.0</v>
      </c>
      <c r="B413" s="8" t="str">
        <f t="shared" si="1"/>
        <v>8/22/23</v>
      </c>
      <c r="C413" s="21">
        <f t="shared" si="2"/>
        <v>1</v>
      </c>
      <c r="D413" s="43" t="s">
        <v>230</v>
      </c>
      <c r="E413" s="9" t="s">
        <v>2168</v>
      </c>
      <c r="F413" s="35">
        <f>vlookup(E413,Products!$A:$F,3)</f>
        <v>18.12656227</v>
      </c>
      <c r="G413" s="35">
        <f>vlookup(E413,Products!$A:$F,if(L413,4,5))</f>
        <v>19.99</v>
      </c>
      <c r="H413" s="26">
        <f t="shared" si="3"/>
        <v>45160</v>
      </c>
      <c r="I413" s="44">
        <f t="shared" si="4"/>
        <v>22</v>
      </c>
      <c r="J413" s="44">
        <f t="shared" si="5"/>
        <v>8</v>
      </c>
      <c r="K413" s="45">
        <f t="shared" si="6"/>
        <v>2023</v>
      </c>
      <c r="L413" s="25" t="b">
        <f t="shared" si="7"/>
        <v>0</v>
      </c>
      <c r="M413" s="25" t="b">
        <f>AND(or(row(A413)=2,A413&gt;=A412), not(isna(VLOOKUP(D413,PersonAccounts!A:A,1,false))))</f>
        <v>1</v>
      </c>
      <c r="N413" s="37"/>
    </row>
    <row r="414">
      <c r="A414" s="42">
        <v>515886.0</v>
      </c>
      <c r="B414" s="8" t="str">
        <f t="shared" si="1"/>
        <v>11/13/23</v>
      </c>
      <c r="C414" s="21">
        <f t="shared" si="2"/>
        <v>6</v>
      </c>
      <c r="D414" s="43" t="s">
        <v>933</v>
      </c>
      <c r="E414" s="9" t="s">
        <v>2170</v>
      </c>
      <c r="F414" s="35">
        <f>vlookup(E414,Products!$A:$F,3)</f>
        <v>87.67711041</v>
      </c>
      <c r="G414" s="35">
        <f>vlookup(E414,Products!$A:$F,if(L414,4,5))</f>
        <v>99.99</v>
      </c>
      <c r="H414" s="26">
        <f t="shared" si="3"/>
        <v>45243</v>
      </c>
      <c r="I414" s="44">
        <f t="shared" si="4"/>
        <v>13</v>
      </c>
      <c r="J414" s="44">
        <f t="shared" si="5"/>
        <v>11</v>
      </c>
      <c r="K414" s="45">
        <f t="shared" si="6"/>
        <v>2023</v>
      </c>
      <c r="L414" s="25" t="b">
        <f t="shared" si="7"/>
        <v>0</v>
      </c>
      <c r="M414" s="25" t="b">
        <f>AND(or(row(A414)=2,A414&gt;=A413), not(isna(VLOOKUP(D414,PersonAccounts!A:A,1,false))))</f>
        <v>1</v>
      </c>
      <c r="N414" s="37"/>
    </row>
    <row r="415">
      <c r="A415" s="42">
        <v>518982.0</v>
      </c>
      <c r="B415" s="8" t="str">
        <f t="shared" si="1"/>
        <v>10/23/23</v>
      </c>
      <c r="C415" s="21">
        <f t="shared" si="2"/>
        <v>1</v>
      </c>
      <c r="D415" s="43" t="s">
        <v>1513</v>
      </c>
      <c r="E415" s="9" t="s">
        <v>2172</v>
      </c>
      <c r="F415" s="35">
        <f>vlookup(E415,Products!$A:$F,3)</f>
        <v>21.42395313</v>
      </c>
      <c r="G415" s="35">
        <f>vlookup(E415,Products!$A:$F,if(L415,4,5))</f>
        <v>24.99</v>
      </c>
      <c r="H415" s="26">
        <f t="shared" si="3"/>
        <v>45222</v>
      </c>
      <c r="I415" s="44">
        <f t="shared" si="4"/>
        <v>23</v>
      </c>
      <c r="J415" s="44">
        <f t="shared" si="5"/>
        <v>10</v>
      </c>
      <c r="K415" s="45">
        <f t="shared" si="6"/>
        <v>2023</v>
      </c>
      <c r="L415" s="25" t="b">
        <f t="shared" si="7"/>
        <v>0</v>
      </c>
      <c r="M415" s="25" t="b">
        <f>AND(or(row(A415)=2,A415&gt;=A414), not(isna(VLOOKUP(D415,PersonAccounts!A:A,1,false))))</f>
        <v>1</v>
      </c>
      <c r="N415" s="37"/>
    </row>
    <row r="416">
      <c r="A416" s="42">
        <v>519855.0</v>
      </c>
      <c r="B416" s="8" t="str">
        <f t="shared" si="1"/>
        <v>1/31/24</v>
      </c>
      <c r="C416" s="21">
        <f t="shared" si="2"/>
        <v>5</v>
      </c>
      <c r="D416" s="43" t="s">
        <v>1582</v>
      </c>
      <c r="E416" s="9" t="s">
        <v>2174</v>
      </c>
      <c r="F416" s="35">
        <f>vlookup(E416,Products!$A:$F,3)</f>
        <v>226.2474626</v>
      </c>
      <c r="G416" s="35">
        <f>vlookup(E416,Products!$A:$F,if(L416,4,5))</f>
        <v>249.99</v>
      </c>
      <c r="H416" s="26">
        <f t="shared" si="3"/>
        <v>45322</v>
      </c>
      <c r="I416" s="44">
        <f t="shared" si="4"/>
        <v>31</v>
      </c>
      <c r="J416" s="44">
        <f t="shared" si="5"/>
        <v>1</v>
      </c>
      <c r="K416" s="45">
        <f t="shared" si="6"/>
        <v>2024</v>
      </c>
      <c r="L416" s="25" t="b">
        <f t="shared" si="7"/>
        <v>0</v>
      </c>
      <c r="M416" s="25" t="b">
        <f>AND(or(row(A416)=2,A416&gt;=A415), not(isna(VLOOKUP(D416,PersonAccounts!A:A,1,false))))</f>
        <v>1</v>
      </c>
      <c r="N416" s="37"/>
    </row>
    <row r="417">
      <c r="A417" s="42">
        <v>520694.0</v>
      </c>
      <c r="B417" s="8" t="str">
        <f t="shared" si="1"/>
        <v>12/31/23</v>
      </c>
      <c r="C417" s="21">
        <f t="shared" si="2"/>
        <v>3</v>
      </c>
      <c r="D417" s="43" t="s">
        <v>1437</v>
      </c>
      <c r="E417" s="9" t="s">
        <v>2176</v>
      </c>
      <c r="F417" s="35">
        <f>vlookup(E417,Products!$A:$F,3)</f>
        <v>68.65495137</v>
      </c>
      <c r="G417" s="35">
        <f>vlookup(E417,Products!$A:$F,if(L417,4,5))</f>
        <v>75.75547073</v>
      </c>
      <c r="H417" s="26">
        <f t="shared" si="3"/>
        <v>45291</v>
      </c>
      <c r="I417" s="44">
        <f t="shared" si="4"/>
        <v>31</v>
      </c>
      <c r="J417" s="44">
        <f t="shared" si="5"/>
        <v>12</v>
      </c>
      <c r="K417" s="45">
        <f t="shared" si="6"/>
        <v>2023</v>
      </c>
      <c r="L417" s="25" t="b">
        <f t="shared" si="7"/>
        <v>1</v>
      </c>
      <c r="M417" s="25" t="b">
        <f>AND(or(row(A417)=2,A417&gt;=A416), not(isna(VLOOKUP(D417,PersonAccounts!A:A,1,false))))</f>
        <v>1</v>
      </c>
      <c r="N417" s="37"/>
    </row>
    <row r="418">
      <c r="A418" s="42">
        <v>525785.0</v>
      </c>
      <c r="B418" s="8" t="str">
        <f t="shared" si="1"/>
        <v>11/20/23</v>
      </c>
      <c r="C418" s="21">
        <f t="shared" si="2"/>
        <v>5</v>
      </c>
      <c r="D418" s="43" t="s">
        <v>1739</v>
      </c>
      <c r="E418" s="9" t="s">
        <v>2178</v>
      </c>
      <c r="F418" s="35">
        <f>vlookup(E418,Products!$A:$F,3)</f>
        <v>7.744998896</v>
      </c>
      <c r="G418" s="35">
        <f>vlookup(E418,Products!$A:$F,if(L418,4,5))</f>
        <v>9.351772175</v>
      </c>
      <c r="H418" s="26">
        <f t="shared" si="3"/>
        <v>45250</v>
      </c>
      <c r="I418" s="44">
        <f t="shared" si="4"/>
        <v>20</v>
      </c>
      <c r="J418" s="44">
        <f t="shared" si="5"/>
        <v>11</v>
      </c>
      <c r="K418" s="45">
        <f t="shared" si="6"/>
        <v>2023</v>
      </c>
      <c r="L418" s="25" t="b">
        <f t="shared" si="7"/>
        <v>1</v>
      </c>
      <c r="M418" s="25" t="b">
        <f>AND(or(row(A418)=2,A418&gt;=A417), not(isna(VLOOKUP(D418,PersonAccounts!A:A,1,false))))</f>
        <v>1</v>
      </c>
      <c r="N418" s="37"/>
    </row>
    <row r="419">
      <c r="A419" s="42">
        <v>527833.0</v>
      </c>
      <c r="B419" s="8" t="str">
        <f t="shared" si="1"/>
        <v>10/13/23</v>
      </c>
      <c r="C419" s="21">
        <f t="shared" si="2"/>
        <v>3</v>
      </c>
      <c r="D419" s="43" t="s">
        <v>1982</v>
      </c>
      <c r="E419" s="9" t="s">
        <v>2180</v>
      </c>
      <c r="F419" s="35">
        <f>vlookup(E419,Products!$A:$F,3)</f>
        <v>28.24543383</v>
      </c>
      <c r="G419" s="35">
        <f>vlookup(E419,Products!$A:$F,if(L419,4,5))</f>
        <v>29.99</v>
      </c>
      <c r="H419" s="26">
        <f t="shared" si="3"/>
        <v>45212</v>
      </c>
      <c r="I419" s="44">
        <f t="shared" si="4"/>
        <v>13</v>
      </c>
      <c r="J419" s="44">
        <f t="shared" si="5"/>
        <v>10</v>
      </c>
      <c r="K419" s="45">
        <f t="shared" si="6"/>
        <v>2023</v>
      </c>
      <c r="L419" s="25" t="b">
        <f t="shared" si="7"/>
        <v>0</v>
      </c>
      <c r="M419" s="25" t="b">
        <f>AND(or(row(A419)=2,A419&gt;=A418), not(isna(VLOOKUP(D419,PersonAccounts!A:A,1,false))))</f>
        <v>1</v>
      </c>
      <c r="N419" s="37"/>
    </row>
    <row r="420">
      <c r="A420" s="42">
        <v>529100.0</v>
      </c>
      <c r="B420" s="8" t="str">
        <f t="shared" si="1"/>
        <v>11/29/23</v>
      </c>
      <c r="C420" s="21">
        <f t="shared" si="2"/>
        <v>7</v>
      </c>
      <c r="D420" s="43" t="s">
        <v>844</v>
      </c>
      <c r="E420" s="9" t="s">
        <v>2182</v>
      </c>
      <c r="F420" s="35">
        <f>vlookup(E420,Products!$A:$F,3)</f>
        <v>9.14168919</v>
      </c>
      <c r="G420" s="35">
        <f>vlookup(E420,Products!$A:$F,if(L420,4,5))</f>
        <v>9.473104221</v>
      </c>
      <c r="H420" s="26">
        <f t="shared" si="3"/>
        <v>45259</v>
      </c>
      <c r="I420" s="44">
        <f t="shared" si="4"/>
        <v>29</v>
      </c>
      <c r="J420" s="44">
        <f t="shared" si="5"/>
        <v>11</v>
      </c>
      <c r="K420" s="45">
        <f t="shared" si="6"/>
        <v>2023</v>
      </c>
      <c r="L420" s="25" t="b">
        <f t="shared" si="7"/>
        <v>1</v>
      </c>
      <c r="M420" s="25" t="b">
        <f>AND(or(row(A420)=2,A420&gt;=A419), not(isna(VLOOKUP(D420,PersonAccounts!A:A,1,false))))</f>
        <v>1</v>
      </c>
      <c r="N420" s="37"/>
    </row>
    <row r="421">
      <c r="A421" s="42">
        <v>529385.0</v>
      </c>
      <c r="B421" s="8" t="str">
        <f t="shared" si="1"/>
        <v>11/18/23</v>
      </c>
      <c r="C421" s="21">
        <f t="shared" si="2"/>
        <v>5</v>
      </c>
      <c r="D421" s="43" t="s">
        <v>1784</v>
      </c>
      <c r="E421" s="9" t="s">
        <v>2184</v>
      </c>
      <c r="F421" s="35">
        <f>vlookup(E421,Products!$A:$F,3)</f>
        <v>80.73695409</v>
      </c>
      <c r="G421" s="35">
        <f>vlookup(E421,Products!$A:$F,if(L421,4,5))</f>
        <v>89.34985052</v>
      </c>
      <c r="H421" s="26">
        <f t="shared" si="3"/>
        <v>45248</v>
      </c>
      <c r="I421" s="44">
        <f t="shared" si="4"/>
        <v>18</v>
      </c>
      <c r="J421" s="44">
        <f t="shared" si="5"/>
        <v>11</v>
      </c>
      <c r="K421" s="45">
        <f t="shared" si="6"/>
        <v>2023</v>
      </c>
      <c r="L421" s="25" t="b">
        <f t="shared" si="7"/>
        <v>1</v>
      </c>
      <c r="M421" s="25" t="b">
        <f>AND(or(row(A421)=2,A421&gt;=A420), not(isna(VLOOKUP(D421,PersonAccounts!A:A,1,false))))</f>
        <v>1</v>
      </c>
      <c r="N421" s="37"/>
    </row>
    <row r="422">
      <c r="A422" s="42">
        <v>533906.0</v>
      </c>
      <c r="B422" s="8" t="str">
        <f t="shared" si="1"/>
        <v>11/1/23</v>
      </c>
      <c r="C422" s="21">
        <f t="shared" si="2"/>
        <v>7</v>
      </c>
      <c r="D422" s="43" t="s">
        <v>1803</v>
      </c>
      <c r="E422" s="9" t="s">
        <v>2143</v>
      </c>
      <c r="F422" s="35">
        <f>vlookup(E422,Products!$A:$F,3)</f>
        <v>165.4949045</v>
      </c>
      <c r="G422" s="35">
        <f>vlookup(E422,Products!$A:$F,if(L422,4,5))</f>
        <v>199.99</v>
      </c>
      <c r="H422" s="26">
        <f t="shared" si="3"/>
        <v>45231</v>
      </c>
      <c r="I422" s="44">
        <f t="shared" si="4"/>
        <v>1</v>
      </c>
      <c r="J422" s="44">
        <f t="shared" si="5"/>
        <v>11</v>
      </c>
      <c r="K422" s="45">
        <f t="shared" si="6"/>
        <v>2023</v>
      </c>
      <c r="L422" s="25" t="b">
        <f t="shared" si="7"/>
        <v>0</v>
      </c>
      <c r="M422" s="25" t="b">
        <f>AND(or(row(A422)=2,A422&gt;=A421), not(isna(VLOOKUP(D422,PersonAccounts!A:A,1,false))))</f>
        <v>1</v>
      </c>
      <c r="N422" s="37"/>
    </row>
    <row r="423">
      <c r="A423" s="42">
        <v>533906.0</v>
      </c>
      <c r="B423" s="8" t="str">
        <f t="shared" si="1"/>
        <v>11/1/23</v>
      </c>
      <c r="C423" s="21">
        <f t="shared" si="2"/>
        <v>3</v>
      </c>
      <c r="D423" s="43" t="s">
        <v>1803</v>
      </c>
      <c r="E423" s="9" t="s">
        <v>2146</v>
      </c>
      <c r="F423" s="35">
        <f>vlookup(E423,Products!$A:$F,3)</f>
        <v>829.8679445</v>
      </c>
      <c r="G423" s="35">
        <f>vlookup(E423,Products!$A:$F,if(L423,4,5))</f>
        <v>956.4309401</v>
      </c>
      <c r="H423" s="26">
        <f t="shared" si="3"/>
        <v>45231</v>
      </c>
      <c r="I423" s="44">
        <f t="shared" si="4"/>
        <v>1</v>
      </c>
      <c r="J423" s="44">
        <f t="shared" si="5"/>
        <v>11</v>
      </c>
      <c r="K423" s="45">
        <f t="shared" si="6"/>
        <v>2023</v>
      </c>
      <c r="L423" s="25" t="b">
        <f t="shared" si="7"/>
        <v>1</v>
      </c>
      <c r="M423" s="25" t="b">
        <f>AND(or(row(A423)=2,A423&gt;=A422), not(isna(VLOOKUP(D423,PersonAccounts!A:A,1,false))))</f>
        <v>1</v>
      </c>
      <c r="N423" s="37"/>
    </row>
    <row r="424">
      <c r="A424" s="42">
        <v>541279.0</v>
      </c>
      <c r="B424" s="8" t="str">
        <f t="shared" si="1"/>
        <v>12/18/23</v>
      </c>
      <c r="C424" s="21">
        <f t="shared" si="2"/>
        <v>7</v>
      </c>
      <c r="D424" s="43" t="s">
        <v>616</v>
      </c>
      <c r="E424" s="9" t="s">
        <v>2148</v>
      </c>
      <c r="F424" s="35">
        <f>vlookup(E424,Products!$A:$F,3)</f>
        <v>98.23971477</v>
      </c>
      <c r="G424" s="35">
        <f>vlookup(E424,Products!$A:$F,if(L424,4,5))</f>
        <v>99.99</v>
      </c>
      <c r="H424" s="26">
        <f t="shared" si="3"/>
        <v>45278</v>
      </c>
      <c r="I424" s="44">
        <f t="shared" si="4"/>
        <v>18</v>
      </c>
      <c r="J424" s="44">
        <f t="shared" si="5"/>
        <v>12</v>
      </c>
      <c r="K424" s="45">
        <f t="shared" si="6"/>
        <v>2023</v>
      </c>
      <c r="L424" s="25" t="b">
        <f t="shared" si="7"/>
        <v>0</v>
      </c>
      <c r="M424" s="25" t="b">
        <f>AND(or(row(A424)=2,A424&gt;=A423), not(isna(VLOOKUP(D424,PersonAccounts!A:A,1,false))))</f>
        <v>1</v>
      </c>
      <c r="N424" s="37"/>
    </row>
    <row r="425">
      <c r="A425" s="42">
        <v>541734.0</v>
      </c>
      <c r="B425" s="8" t="str">
        <f t="shared" si="1"/>
        <v>10/1/23</v>
      </c>
      <c r="C425" s="21">
        <f t="shared" si="2"/>
        <v>5</v>
      </c>
      <c r="D425" s="43" t="s">
        <v>489</v>
      </c>
      <c r="E425" s="9" t="s">
        <v>2150</v>
      </c>
      <c r="F425" s="35">
        <f>vlookup(E425,Products!$A:$F,3)</f>
        <v>11.61261726</v>
      </c>
      <c r="G425" s="35">
        <f>vlookup(E425,Products!$A:$F,if(L425,4,5))</f>
        <v>14.99</v>
      </c>
      <c r="H425" s="26">
        <f t="shared" si="3"/>
        <v>45200</v>
      </c>
      <c r="I425" s="44">
        <f t="shared" si="4"/>
        <v>1</v>
      </c>
      <c r="J425" s="44">
        <f t="shared" si="5"/>
        <v>10</v>
      </c>
      <c r="K425" s="45">
        <f t="shared" si="6"/>
        <v>2023</v>
      </c>
      <c r="L425" s="25" t="b">
        <f t="shared" si="7"/>
        <v>0</v>
      </c>
      <c r="M425" s="25" t="b">
        <f>AND(or(row(A425)=2,A425&gt;=A424), not(isna(VLOOKUP(D425,PersonAccounts!A:A,1,false))))</f>
        <v>1</v>
      </c>
      <c r="N425" s="37"/>
    </row>
    <row r="426">
      <c r="A426" s="42">
        <v>548404.0</v>
      </c>
      <c r="B426" s="8" t="str">
        <f t="shared" si="1"/>
        <v>10/19/23</v>
      </c>
      <c r="C426" s="21">
        <f t="shared" si="2"/>
        <v>8</v>
      </c>
      <c r="D426" s="43" t="s">
        <v>486</v>
      </c>
      <c r="E426" s="9" t="s">
        <v>2152</v>
      </c>
      <c r="F426" s="35">
        <f>vlookup(E426,Products!$A:$F,3)</f>
        <v>1974.862026</v>
      </c>
      <c r="G426" s="35">
        <f>vlookup(E426,Products!$A:$F,if(L426,4,5))</f>
        <v>1999.99</v>
      </c>
      <c r="H426" s="26">
        <f t="shared" si="3"/>
        <v>45218</v>
      </c>
      <c r="I426" s="44">
        <f t="shared" si="4"/>
        <v>19</v>
      </c>
      <c r="J426" s="44">
        <f t="shared" si="5"/>
        <v>10</v>
      </c>
      <c r="K426" s="45">
        <f t="shared" si="6"/>
        <v>2023</v>
      </c>
      <c r="L426" s="25" t="b">
        <f t="shared" si="7"/>
        <v>0</v>
      </c>
      <c r="M426" s="25" t="b">
        <f>AND(or(row(A426)=2,A426&gt;=A425), not(isna(VLOOKUP(D426,PersonAccounts!A:A,1,false))))</f>
        <v>1</v>
      </c>
      <c r="N426" s="37"/>
    </row>
    <row r="427">
      <c r="A427" s="42">
        <v>550664.0</v>
      </c>
      <c r="B427" s="8" t="str">
        <f t="shared" si="1"/>
        <v>12/21/23</v>
      </c>
      <c r="C427" s="21">
        <f t="shared" si="2"/>
        <v>3</v>
      </c>
      <c r="D427" s="43" t="s">
        <v>1722</v>
      </c>
      <c r="E427" s="9" t="s">
        <v>2155</v>
      </c>
      <c r="F427" s="35">
        <f>vlookup(E427,Products!$A:$F,3)</f>
        <v>231.8381653</v>
      </c>
      <c r="G427" s="35">
        <f>vlookup(E427,Products!$A:$F,if(L427,4,5))</f>
        <v>249.99</v>
      </c>
      <c r="H427" s="26">
        <f t="shared" si="3"/>
        <v>45281</v>
      </c>
      <c r="I427" s="44">
        <f t="shared" si="4"/>
        <v>21</v>
      </c>
      <c r="J427" s="44">
        <f t="shared" si="5"/>
        <v>12</v>
      </c>
      <c r="K427" s="45">
        <f t="shared" si="6"/>
        <v>2023</v>
      </c>
      <c r="L427" s="25" t="b">
        <f t="shared" si="7"/>
        <v>0</v>
      </c>
      <c r="M427" s="25" t="b">
        <f>AND(or(row(A427)=2,A427&gt;=A426), not(isna(VLOOKUP(D427,PersonAccounts!A:A,1,false))))</f>
        <v>1</v>
      </c>
      <c r="N427" s="37"/>
    </row>
    <row r="428">
      <c r="A428" s="42">
        <v>551977.0</v>
      </c>
      <c r="B428" s="8" t="str">
        <f t="shared" si="1"/>
        <v>11/11/23</v>
      </c>
      <c r="C428" s="21">
        <f t="shared" si="2"/>
        <v>5</v>
      </c>
      <c r="D428" s="43" t="s">
        <v>1021</v>
      </c>
      <c r="E428" s="9" t="s">
        <v>2157</v>
      </c>
      <c r="F428" s="35">
        <f>vlookup(E428,Products!$A:$F,3)</f>
        <v>247.5441043</v>
      </c>
      <c r="G428" s="35">
        <f>vlookup(E428,Products!$A:$F,if(L428,4,5))</f>
        <v>249.99</v>
      </c>
      <c r="H428" s="26">
        <f t="shared" si="3"/>
        <v>45241</v>
      </c>
      <c r="I428" s="44">
        <f t="shared" si="4"/>
        <v>11</v>
      </c>
      <c r="J428" s="44">
        <f t="shared" si="5"/>
        <v>11</v>
      </c>
      <c r="K428" s="45">
        <f t="shared" si="6"/>
        <v>2023</v>
      </c>
      <c r="L428" s="25" t="b">
        <f t="shared" si="7"/>
        <v>0</v>
      </c>
      <c r="M428" s="25" t="b">
        <f>AND(or(row(A428)=2,A428&gt;=A427), not(isna(VLOOKUP(D428,PersonAccounts!A:A,1,false))))</f>
        <v>1</v>
      </c>
      <c r="N428" s="37"/>
    </row>
    <row r="429">
      <c r="A429" s="42">
        <v>554518.0</v>
      </c>
      <c r="B429" s="8" t="str">
        <f t="shared" si="1"/>
        <v>11/17/23</v>
      </c>
      <c r="C429" s="21">
        <f t="shared" si="2"/>
        <v>2</v>
      </c>
      <c r="D429" s="43" t="s">
        <v>678</v>
      </c>
      <c r="E429" s="9" t="s">
        <v>2159</v>
      </c>
      <c r="F429" s="35">
        <f>vlookup(E429,Products!$A:$F,3)</f>
        <v>75.37375979</v>
      </c>
      <c r="G429" s="35">
        <f>vlookup(E429,Products!$A:$F,if(L429,4,5))</f>
        <v>89.88125327</v>
      </c>
      <c r="H429" s="26">
        <f t="shared" si="3"/>
        <v>45247</v>
      </c>
      <c r="I429" s="44">
        <f t="shared" si="4"/>
        <v>17</v>
      </c>
      <c r="J429" s="44">
        <f t="shared" si="5"/>
        <v>11</v>
      </c>
      <c r="K429" s="45">
        <f t="shared" si="6"/>
        <v>2023</v>
      </c>
      <c r="L429" s="25" t="b">
        <f t="shared" si="7"/>
        <v>1</v>
      </c>
      <c r="M429" s="25" t="b">
        <f>AND(or(row(A429)=2,A429&gt;=A428), not(isna(VLOOKUP(D429,PersonAccounts!A:A,1,false))))</f>
        <v>1</v>
      </c>
      <c r="N429" s="37"/>
    </row>
    <row r="430">
      <c r="A430" s="42">
        <v>555154.0</v>
      </c>
      <c r="B430" s="8" t="str">
        <f t="shared" si="1"/>
        <v>2/8/24</v>
      </c>
      <c r="C430" s="21">
        <f t="shared" si="2"/>
        <v>4</v>
      </c>
      <c r="D430" s="43" t="s">
        <v>2046</v>
      </c>
      <c r="E430" s="9" t="s">
        <v>2161</v>
      </c>
      <c r="F430" s="35">
        <f>vlookup(E430,Products!$A:$F,3)</f>
        <v>16.59320765</v>
      </c>
      <c r="G430" s="35">
        <f>vlookup(E430,Products!$A:$F,if(L430,4,5))</f>
        <v>19.99</v>
      </c>
      <c r="H430" s="26">
        <f t="shared" si="3"/>
        <v>45330</v>
      </c>
      <c r="I430" s="44">
        <f t="shared" si="4"/>
        <v>8</v>
      </c>
      <c r="J430" s="44">
        <f t="shared" si="5"/>
        <v>2</v>
      </c>
      <c r="K430" s="45">
        <f t="shared" si="6"/>
        <v>2024</v>
      </c>
      <c r="L430" s="25" t="b">
        <f t="shared" si="7"/>
        <v>0</v>
      </c>
      <c r="M430" s="25" t="b">
        <f>AND(or(row(A430)=2,A430&gt;=A429), not(isna(VLOOKUP(D430,PersonAccounts!A:A,1,false))))</f>
        <v>1</v>
      </c>
      <c r="N430" s="37"/>
    </row>
    <row r="431">
      <c r="A431" s="42">
        <v>557279.0</v>
      </c>
      <c r="B431" s="8" t="str">
        <f t="shared" si="1"/>
        <v>12/26/23</v>
      </c>
      <c r="C431" s="21">
        <f t="shared" si="2"/>
        <v>4</v>
      </c>
      <c r="D431" s="43" t="s">
        <v>1070</v>
      </c>
      <c r="E431" s="9" t="s">
        <v>2164</v>
      </c>
      <c r="F431" s="35">
        <f>vlookup(E431,Products!$A:$F,3)</f>
        <v>19.67042713</v>
      </c>
      <c r="G431" s="35">
        <f>vlookup(E431,Products!$A:$F,if(L431,4,5))</f>
        <v>24.99</v>
      </c>
      <c r="H431" s="26">
        <f t="shared" si="3"/>
        <v>45286</v>
      </c>
      <c r="I431" s="44">
        <f t="shared" si="4"/>
        <v>26</v>
      </c>
      <c r="J431" s="44">
        <f t="shared" si="5"/>
        <v>12</v>
      </c>
      <c r="K431" s="45">
        <f t="shared" si="6"/>
        <v>2023</v>
      </c>
      <c r="L431" s="25" t="b">
        <f t="shared" si="7"/>
        <v>0</v>
      </c>
      <c r="M431" s="25" t="b">
        <f>AND(or(row(A431)=2,A431&gt;=A430), not(isna(VLOOKUP(D431,PersonAccounts!A:A,1,false))))</f>
        <v>1</v>
      </c>
      <c r="N431" s="37"/>
    </row>
    <row r="432">
      <c r="A432" s="42">
        <v>557279.0</v>
      </c>
      <c r="B432" s="8" t="str">
        <f t="shared" si="1"/>
        <v>12/26/23</v>
      </c>
      <c r="C432" s="21">
        <f t="shared" si="2"/>
        <v>2</v>
      </c>
      <c r="D432" s="43" t="s">
        <v>1070</v>
      </c>
      <c r="E432" s="9" t="s">
        <v>2166</v>
      </c>
      <c r="F432" s="35">
        <f>vlookup(E432,Products!$A:$F,3)</f>
        <v>251.897003</v>
      </c>
      <c r="G432" s="35">
        <f>vlookup(E432,Products!$A:$F,if(L432,4,5))</f>
        <v>299.99</v>
      </c>
      <c r="H432" s="26">
        <f t="shared" si="3"/>
        <v>45286</v>
      </c>
      <c r="I432" s="44">
        <f t="shared" si="4"/>
        <v>26</v>
      </c>
      <c r="J432" s="44">
        <f t="shared" si="5"/>
        <v>12</v>
      </c>
      <c r="K432" s="45">
        <f t="shared" si="6"/>
        <v>2023</v>
      </c>
      <c r="L432" s="25" t="b">
        <f t="shared" si="7"/>
        <v>0</v>
      </c>
      <c r="M432" s="25" t="b">
        <f>AND(or(row(A432)=2,A432&gt;=A431), not(isna(VLOOKUP(D432,PersonAccounts!A:A,1,false))))</f>
        <v>1</v>
      </c>
      <c r="N432" s="37"/>
    </row>
    <row r="433">
      <c r="A433" s="42">
        <v>557279.0</v>
      </c>
      <c r="B433" s="8" t="str">
        <f t="shared" si="1"/>
        <v>12/26/23</v>
      </c>
      <c r="C433" s="21">
        <f t="shared" si="2"/>
        <v>6</v>
      </c>
      <c r="D433" s="43" t="s">
        <v>1070</v>
      </c>
      <c r="E433" s="9" t="s">
        <v>2168</v>
      </c>
      <c r="F433" s="35">
        <f>vlookup(E433,Products!$A:$F,3)</f>
        <v>18.12656227</v>
      </c>
      <c r="G433" s="35">
        <f>vlookup(E433,Products!$A:$F,if(L433,4,5))</f>
        <v>18.65216581</v>
      </c>
      <c r="H433" s="26">
        <f t="shared" si="3"/>
        <v>45286</v>
      </c>
      <c r="I433" s="44">
        <f t="shared" si="4"/>
        <v>26</v>
      </c>
      <c r="J433" s="44">
        <f t="shared" si="5"/>
        <v>12</v>
      </c>
      <c r="K433" s="45">
        <f t="shared" si="6"/>
        <v>2023</v>
      </c>
      <c r="L433" s="25" t="b">
        <f t="shared" si="7"/>
        <v>1</v>
      </c>
      <c r="M433" s="25" t="b">
        <f>AND(or(row(A433)=2,A433&gt;=A432), not(isna(VLOOKUP(D433,PersonAccounts!A:A,1,false))))</f>
        <v>1</v>
      </c>
      <c r="N433" s="37"/>
    </row>
    <row r="434">
      <c r="A434" s="42">
        <v>557279.0</v>
      </c>
      <c r="B434" s="8" t="str">
        <f t="shared" si="1"/>
        <v>12/26/23</v>
      </c>
      <c r="C434" s="21">
        <f t="shared" si="2"/>
        <v>8</v>
      </c>
      <c r="D434" s="43" t="s">
        <v>1070</v>
      </c>
      <c r="E434" s="9" t="s">
        <v>2170</v>
      </c>
      <c r="F434" s="35">
        <f>vlookup(E434,Products!$A:$F,3)</f>
        <v>87.67711041</v>
      </c>
      <c r="G434" s="35">
        <f>vlookup(E434,Products!$A:$F,if(L434,4,5))</f>
        <v>90.92832635</v>
      </c>
      <c r="H434" s="26">
        <f t="shared" si="3"/>
        <v>45286</v>
      </c>
      <c r="I434" s="44">
        <f t="shared" si="4"/>
        <v>26</v>
      </c>
      <c r="J434" s="44">
        <f t="shared" si="5"/>
        <v>12</v>
      </c>
      <c r="K434" s="45">
        <f t="shared" si="6"/>
        <v>2023</v>
      </c>
      <c r="L434" s="25" t="b">
        <f t="shared" si="7"/>
        <v>1</v>
      </c>
      <c r="M434" s="25" t="b">
        <f>AND(or(row(A434)=2,A434&gt;=A433), not(isna(VLOOKUP(D434,PersonAccounts!A:A,1,false))))</f>
        <v>1</v>
      </c>
      <c r="N434" s="37"/>
    </row>
    <row r="435">
      <c r="A435" s="42">
        <v>557279.0</v>
      </c>
      <c r="B435" s="8" t="str">
        <f t="shared" si="1"/>
        <v>12/26/23</v>
      </c>
      <c r="C435" s="21">
        <f t="shared" si="2"/>
        <v>4</v>
      </c>
      <c r="D435" s="43" t="s">
        <v>1070</v>
      </c>
      <c r="E435" s="9" t="s">
        <v>2172</v>
      </c>
      <c r="F435" s="35">
        <f>vlookup(E435,Products!$A:$F,3)</f>
        <v>21.42395313</v>
      </c>
      <c r="G435" s="35">
        <f>vlookup(E435,Products!$A:$F,if(L435,4,5))</f>
        <v>24.99</v>
      </c>
      <c r="H435" s="26">
        <f t="shared" si="3"/>
        <v>45286</v>
      </c>
      <c r="I435" s="44">
        <f t="shared" si="4"/>
        <v>26</v>
      </c>
      <c r="J435" s="44">
        <f t="shared" si="5"/>
        <v>12</v>
      </c>
      <c r="K435" s="45">
        <f t="shared" si="6"/>
        <v>2023</v>
      </c>
      <c r="L435" s="25" t="b">
        <f t="shared" si="7"/>
        <v>0</v>
      </c>
      <c r="M435" s="25" t="b">
        <f>AND(or(row(A435)=2,A435&gt;=A434), not(isna(VLOOKUP(D435,PersonAccounts!A:A,1,false))))</f>
        <v>1</v>
      </c>
      <c r="N435" s="37"/>
    </row>
    <row r="436">
      <c r="A436" s="42">
        <v>557279.0</v>
      </c>
      <c r="B436" s="8" t="str">
        <f t="shared" si="1"/>
        <v>12/26/23</v>
      </c>
      <c r="C436" s="21">
        <f t="shared" si="2"/>
        <v>6</v>
      </c>
      <c r="D436" s="43" t="s">
        <v>1070</v>
      </c>
      <c r="E436" s="9" t="s">
        <v>2174</v>
      </c>
      <c r="F436" s="35">
        <f>vlookup(E436,Products!$A:$F,3)</f>
        <v>226.2474626</v>
      </c>
      <c r="G436" s="35">
        <f>vlookup(E436,Products!$A:$F,if(L436,4,5))</f>
        <v>249.99</v>
      </c>
      <c r="H436" s="26">
        <f t="shared" si="3"/>
        <v>45286</v>
      </c>
      <c r="I436" s="44">
        <f t="shared" si="4"/>
        <v>26</v>
      </c>
      <c r="J436" s="44">
        <f t="shared" si="5"/>
        <v>12</v>
      </c>
      <c r="K436" s="45">
        <f t="shared" si="6"/>
        <v>2023</v>
      </c>
      <c r="L436" s="25" t="b">
        <f t="shared" si="7"/>
        <v>0</v>
      </c>
      <c r="M436" s="25" t="b">
        <f>AND(or(row(A436)=2,A436&gt;=A435), not(isna(VLOOKUP(D436,PersonAccounts!A:A,1,false))))</f>
        <v>1</v>
      </c>
      <c r="N436" s="37"/>
    </row>
    <row r="437">
      <c r="A437" s="42">
        <v>557279.0</v>
      </c>
      <c r="B437" s="8" t="str">
        <f t="shared" si="1"/>
        <v>12/26/23</v>
      </c>
      <c r="C437" s="21">
        <f t="shared" si="2"/>
        <v>6</v>
      </c>
      <c r="D437" s="43" t="s">
        <v>1070</v>
      </c>
      <c r="E437" s="9" t="s">
        <v>2176</v>
      </c>
      <c r="F437" s="35">
        <f>vlookup(E437,Products!$A:$F,3)</f>
        <v>68.65495137</v>
      </c>
      <c r="G437" s="35">
        <f>vlookup(E437,Products!$A:$F,if(L437,4,5))</f>
        <v>79.99</v>
      </c>
      <c r="H437" s="26">
        <f t="shared" si="3"/>
        <v>45286</v>
      </c>
      <c r="I437" s="44">
        <f t="shared" si="4"/>
        <v>26</v>
      </c>
      <c r="J437" s="44">
        <f t="shared" si="5"/>
        <v>12</v>
      </c>
      <c r="K437" s="45">
        <f t="shared" si="6"/>
        <v>2023</v>
      </c>
      <c r="L437" s="25" t="b">
        <f t="shared" si="7"/>
        <v>0</v>
      </c>
      <c r="M437" s="25" t="b">
        <f>AND(or(row(A437)=2,A437&gt;=A436), not(isna(VLOOKUP(D437,PersonAccounts!A:A,1,false))))</f>
        <v>1</v>
      </c>
      <c r="N437" s="37"/>
    </row>
    <row r="438">
      <c r="A438" s="42">
        <v>557279.0</v>
      </c>
      <c r="B438" s="8" t="str">
        <f t="shared" si="1"/>
        <v>12/26/23</v>
      </c>
      <c r="C438" s="21">
        <f t="shared" si="2"/>
        <v>1</v>
      </c>
      <c r="D438" s="43" t="s">
        <v>1070</v>
      </c>
      <c r="E438" s="9" t="s">
        <v>2178</v>
      </c>
      <c r="F438" s="35">
        <f>vlookup(E438,Products!$A:$F,3)</f>
        <v>7.744998896</v>
      </c>
      <c r="G438" s="35">
        <f>vlookup(E438,Products!$A:$F,if(L438,4,5))</f>
        <v>9.99</v>
      </c>
      <c r="H438" s="26">
        <f t="shared" si="3"/>
        <v>45286</v>
      </c>
      <c r="I438" s="44">
        <f t="shared" si="4"/>
        <v>26</v>
      </c>
      <c r="J438" s="44">
        <f t="shared" si="5"/>
        <v>12</v>
      </c>
      <c r="K438" s="45">
        <f t="shared" si="6"/>
        <v>2023</v>
      </c>
      <c r="L438" s="25" t="b">
        <f t="shared" si="7"/>
        <v>0</v>
      </c>
      <c r="M438" s="25" t="b">
        <f>AND(or(row(A438)=2,A438&gt;=A437), not(isna(VLOOKUP(D438,PersonAccounts!A:A,1,false))))</f>
        <v>1</v>
      </c>
      <c r="N438" s="37"/>
    </row>
    <row r="439">
      <c r="A439" s="42">
        <v>557279.0</v>
      </c>
      <c r="B439" s="8" t="str">
        <f t="shared" si="1"/>
        <v>12/26/23</v>
      </c>
      <c r="C439" s="21">
        <f t="shared" si="2"/>
        <v>9</v>
      </c>
      <c r="D439" s="43" t="s">
        <v>1070</v>
      </c>
      <c r="E439" s="9" t="s">
        <v>2180</v>
      </c>
      <c r="F439" s="35">
        <f>vlookup(E439,Products!$A:$F,3)</f>
        <v>28.24543383</v>
      </c>
      <c r="G439" s="35">
        <f>vlookup(E439,Products!$A:$F,if(L439,4,5))</f>
        <v>29.99</v>
      </c>
      <c r="H439" s="26">
        <f t="shared" si="3"/>
        <v>45286</v>
      </c>
      <c r="I439" s="44">
        <f t="shared" si="4"/>
        <v>26</v>
      </c>
      <c r="J439" s="44">
        <f t="shared" si="5"/>
        <v>12</v>
      </c>
      <c r="K439" s="45">
        <f t="shared" si="6"/>
        <v>2023</v>
      </c>
      <c r="L439" s="25" t="b">
        <f t="shared" si="7"/>
        <v>0</v>
      </c>
      <c r="M439" s="25" t="b">
        <f>AND(or(row(A439)=2,A439&gt;=A438), not(isna(VLOOKUP(D439,PersonAccounts!A:A,1,false))))</f>
        <v>1</v>
      </c>
      <c r="N439" s="37"/>
    </row>
    <row r="440">
      <c r="A440" s="42">
        <v>557647.0</v>
      </c>
      <c r="B440" s="8" t="str">
        <f t="shared" si="1"/>
        <v>12/3/23</v>
      </c>
      <c r="C440" s="21">
        <f t="shared" si="2"/>
        <v>1</v>
      </c>
      <c r="D440" s="43" t="s">
        <v>1070</v>
      </c>
      <c r="E440" s="9" t="s">
        <v>2182</v>
      </c>
      <c r="F440" s="35">
        <f>vlookup(E440,Products!$A:$F,3)</f>
        <v>9.14168919</v>
      </c>
      <c r="G440" s="35">
        <f>vlookup(E440,Products!$A:$F,if(L440,4,5))</f>
        <v>9.99</v>
      </c>
      <c r="H440" s="26">
        <f t="shared" si="3"/>
        <v>45263</v>
      </c>
      <c r="I440" s="44">
        <f t="shared" si="4"/>
        <v>3</v>
      </c>
      <c r="J440" s="44">
        <f t="shared" si="5"/>
        <v>12</v>
      </c>
      <c r="K440" s="45">
        <f t="shared" si="6"/>
        <v>2023</v>
      </c>
      <c r="L440" s="25" t="b">
        <f t="shared" si="7"/>
        <v>0</v>
      </c>
      <c r="M440" s="25" t="b">
        <f>AND(or(row(A440)=2,A440&gt;=A439), not(isna(VLOOKUP(D440,PersonAccounts!A:A,1,false))))</f>
        <v>1</v>
      </c>
      <c r="N440" s="37"/>
    </row>
    <row r="441">
      <c r="A441" s="42">
        <v>561696.0</v>
      </c>
      <c r="B441" s="8" t="str">
        <f t="shared" si="1"/>
        <v>1/19/24</v>
      </c>
      <c r="C441" s="21">
        <f t="shared" si="2"/>
        <v>9</v>
      </c>
      <c r="D441" s="43" t="s">
        <v>1865</v>
      </c>
      <c r="E441" s="9" t="s">
        <v>2184</v>
      </c>
      <c r="F441" s="35">
        <f>vlookup(E441,Products!$A:$F,3)</f>
        <v>80.73695409</v>
      </c>
      <c r="G441" s="35">
        <f>vlookup(E441,Products!$A:$F,if(L441,4,5))</f>
        <v>99.99</v>
      </c>
      <c r="H441" s="26">
        <f t="shared" si="3"/>
        <v>45310</v>
      </c>
      <c r="I441" s="44">
        <f t="shared" si="4"/>
        <v>19</v>
      </c>
      <c r="J441" s="44">
        <f t="shared" si="5"/>
        <v>1</v>
      </c>
      <c r="K441" s="45">
        <f t="shared" si="6"/>
        <v>2024</v>
      </c>
      <c r="L441" s="25" t="b">
        <f t="shared" si="7"/>
        <v>0</v>
      </c>
      <c r="M441" s="25" t="b">
        <f>AND(or(row(A441)=2,A441&gt;=A440), not(isna(VLOOKUP(D441,PersonAccounts!A:A,1,false))))</f>
        <v>1</v>
      </c>
      <c r="N441" s="37"/>
    </row>
    <row r="442">
      <c r="A442" s="42">
        <v>561696.0</v>
      </c>
      <c r="B442" s="8" t="str">
        <f t="shared" si="1"/>
        <v>1/19/24</v>
      </c>
      <c r="C442" s="21">
        <f t="shared" si="2"/>
        <v>8</v>
      </c>
      <c r="D442" s="43" t="s">
        <v>1865</v>
      </c>
      <c r="E442" s="9" t="s">
        <v>2143</v>
      </c>
      <c r="F442" s="35">
        <f>vlookup(E442,Products!$A:$F,3)</f>
        <v>165.4949045</v>
      </c>
      <c r="G442" s="35">
        <f>vlookup(E442,Products!$A:$F,if(L442,4,5))</f>
        <v>199.99</v>
      </c>
      <c r="H442" s="26">
        <f t="shared" si="3"/>
        <v>45310</v>
      </c>
      <c r="I442" s="44">
        <f t="shared" si="4"/>
        <v>19</v>
      </c>
      <c r="J442" s="44">
        <f t="shared" si="5"/>
        <v>1</v>
      </c>
      <c r="K442" s="45">
        <f t="shared" si="6"/>
        <v>2024</v>
      </c>
      <c r="L442" s="25" t="b">
        <f t="shared" si="7"/>
        <v>0</v>
      </c>
      <c r="M442" s="25" t="b">
        <f>AND(or(row(A442)=2,A442&gt;=A441), not(isna(VLOOKUP(D442,PersonAccounts!A:A,1,false))))</f>
        <v>1</v>
      </c>
      <c r="N442" s="37"/>
    </row>
    <row r="443">
      <c r="A443" s="42">
        <v>561696.0</v>
      </c>
      <c r="B443" s="8" t="str">
        <f t="shared" si="1"/>
        <v>1/19/24</v>
      </c>
      <c r="C443" s="21">
        <f t="shared" si="2"/>
        <v>7</v>
      </c>
      <c r="D443" s="43" t="s">
        <v>1865</v>
      </c>
      <c r="E443" s="9" t="s">
        <v>2146</v>
      </c>
      <c r="F443" s="35">
        <f>vlookup(E443,Products!$A:$F,3)</f>
        <v>829.8679445</v>
      </c>
      <c r="G443" s="35">
        <f>vlookup(E443,Products!$A:$F,if(L443,4,5))</f>
        <v>956.4309401</v>
      </c>
      <c r="H443" s="26">
        <f t="shared" si="3"/>
        <v>45310</v>
      </c>
      <c r="I443" s="44">
        <f t="shared" si="4"/>
        <v>19</v>
      </c>
      <c r="J443" s="44">
        <f t="shared" si="5"/>
        <v>1</v>
      </c>
      <c r="K443" s="45">
        <f t="shared" si="6"/>
        <v>2024</v>
      </c>
      <c r="L443" s="25" t="b">
        <f t="shared" si="7"/>
        <v>1</v>
      </c>
      <c r="M443" s="25" t="b">
        <f>AND(or(row(A443)=2,A443&gt;=A442), not(isna(VLOOKUP(D443,PersonAccounts!A:A,1,false))))</f>
        <v>1</v>
      </c>
      <c r="N443" s="37"/>
    </row>
    <row r="444">
      <c r="A444" s="42">
        <v>563077.0</v>
      </c>
      <c r="B444" s="8" t="str">
        <f t="shared" si="1"/>
        <v>11/16/23</v>
      </c>
      <c r="C444" s="21">
        <f t="shared" si="2"/>
        <v>3</v>
      </c>
      <c r="D444" s="43" t="s">
        <v>674</v>
      </c>
      <c r="E444" s="9" t="s">
        <v>2148</v>
      </c>
      <c r="F444" s="35">
        <f>vlookup(E444,Products!$A:$F,3)</f>
        <v>98.23971477</v>
      </c>
      <c r="G444" s="35">
        <f>vlookup(E444,Products!$A:$F,if(L444,4,5))</f>
        <v>98.87264752</v>
      </c>
      <c r="H444" s="26">
        <f t="shared" si="3"/>
        <v>45246</v>
      </c>
      <c r="I444" s="44">
        <f t="shared" si="4"/>
        <v>16</v>
      </c>
      <c r="J444" s="44">
        <f t="shared" si="5"/>
        <v>11</v>
      </c>
      <c r="K444" s="45">
        <f t="shared" si="6"/>
        <v>2023</v>
      </c>
      <c r="L444" s="25" t="b">
        <f t="shared" si="7"/>
        <v>1</v>
      </c>
      <c r="M444" s="25" t="b">
        <f>AND(or(row(A444)=2,A444&gt;=A443), not(isna(VLOOKUP(D444,PersonAccounts!A:A,1,false))))</f>
        <v>1</v>
      </c>
      <c r="N444" s="37"/>
    </row>
    <row r="445">
      <c r="A445" s="42">
        <v>564109.0</v>
      </c>
      <c r="B445" s="8" t="str">
        <f t="shared" si="1"/>
        <v>10/22/23</v>
      </c>
      <c r="C445" s="21">
        <f t="shared" si="2"/>
        <v>6</v>
      </c>
      <c r="D445" s="43" t="s">
        <v>1937</v>
      </c>
      <c r="E445" s="9" t="s">
        <v>2150</v>
      </c>
      <c r="F445" s="35">
        <f>vlookup(E445,Products!$A:$F,3)</f>
        <v>11.61261726</v>
      </c>
      <c r="G445" s="35">
        <f>vlookup(E445,Products!$A:$F,if(L445,4,5))</f>
        <v>12.49569003</v>
      </c>
      <c r="H445" s="26">
        <f t="shared" si="3"/>
        <v>45221</v>
      </c>
      <c r="I445" s="44">
        <f t="shared" si="4"/>
        <v>22</v>
      </c>
      <c r="J445" s="44">
        <f t="shared" si="5"/>
        <v>10</v>
      </c>
      <c r="K445" s="45">
        <f t="shared" si="6"/>
        <v>2023</v>
      </c>
      <c r="L445" s="25" t="b">
        <f t="shared" si="7"/>
        <v>1</v>
      </c>
      <c r="M445" s="25" t="b">
        <f>AND(or(row(A445)=2,A445&gt;=A444), not(isna(VLOOKUP(D445,PersonAccounts!A:A,1,false))))</f>
        <v>1</v>
      </c>
      <c r="N445" s="37"/>
    </row>
    <row r="446">
      <c r="A446" s="42">
        <v>568756.0</v>
      </c>
      <c r="B446" s="8" t="str">
        <f t="shared" si="1"/>
        <v>11/30/23</v>
      </c>
      <c r="C446" s="21">
        <f t="shared" si="2"/>
        <v>6</v>
      </c>
      <c r="D446" s="43" t="s">
        <v>933</v>
      </c>
      <c r="E446" s="9" t="s">
        <v>2152</v>
      </c>
      <c r="F446" s="35">
        <f>vlookup(E446,Products!$A:$F,3)</f>
        <v>1974.862026</v>
      </c>
      <c r="G446" s="35">
        <f>vlookup(E446,Products!$A:$F,if(L446,4,5))</f>
        <v>1999.99</v>
      </c>
      <c r="H446" s="26">
        <f t="shared" si="3"/>
        <v>45260</v>
      </c>
      <c r="I446" s="44">
        <f t="shared" si="4"/>
        <v>30</v>
      </c>
      <c r="J446" s="44">
        <f t="shared" si="5"/>
        <v>11</v>
      </c>
      <c r="K446" s="45">
        <f t="shared" si="6"/>
        <v>2023</v>
      </c>
      <c r="L446" s="25" t="b">
        <f t="shared" si="7"/>
        <v>0</v>
      </c>
      <c r="M446" s="25" t="b">
        <f>AND(or(row(A446)=2,A446&gt;=A445), not(isna(VLOOKUP(D446,PersonAccounts!A:A,1,false))))</f>
        <v>1</v>
      </c>
      <c r="N446" s="37"/>
    </row>
    <row r="447">
      <c r="A447" s="42">
        <v>570295.0</v>
      </c>
      <c r="B447" s="8" t="str">
        <f t="shared" si="1"/>
        <v>8/28/23</v>
      </c>
      <c r="C447" s="21">
        <f t="shared" si="2"/>
        <v>6</v>
      </c>
      <c r="D447" s="43" t="s">
        <v>75</v>
      </c>
      <c r="E447" s="9" t="s">
        <v>2155</v>
      </c>
      <c r="F447" s="35">
        <f>vlookup(E447,Products!$A:$F,3)</f>
        <v>231.8381653</v>
      </c>
      <c r="G447" s="35">
        <f>vlookup(E447,Products!$A:$F,if(L447,4,5))</f>
        <v>249.99</v>
      </c>
      <c r="H447" s="26">
        <f t="shared" si="3"/>
        <v>45166</v>
      </c>
      <c r="I447" s="44">
        <f t="shared" si="4"/>
        <v>28</v>
      </c>
      <c r="J447" s="44">
        <f t="shared" si="5"/>
        <v>8</v>
      </c>
      <c r="K447" s="45">
        <f t="shared" si="6"/>
        <v>2023</v>
      </c>
      <c r="L447" s="25" t="b">
        <f t="shared" si="7"/>
        <v>0</v>
      </c>
      <c r="M447" s="25" t="b">
        <f>AND(or(row(A447)=2,A447&gt;=A446), not(isna(VLOOKUP(D447,PersonAccounts!A:A,1,false))))</f>
        <v>1</v>
      </c>
      <c r="N447" s="37"/>
    </row>
    <row r="448">
      <c r="A448" s="42">
        <v>570295.0</v>
      </c>
      <c r="B448" s="8" t="str">
        <f t="shared" si="1"/>
        <v>8/28/23</v>
      </c>
      <c r="C448" s="21">
        <f t="shared" si="2"/>
        <v>7</v>
      </c>
      <c r="D448" s="43" t="s">
        <v>75</v>
      </c>
      <c r="E448" s="9" t="s">
        <v>2157</v>
      </c>
      <c r="F448" s="35">
        <f>vlookup(E448,Products!$A:$F,3)</f>
        <v>247.5441043</v>
      </c>
      <c r="G448" s="35">
        <f>vlookup(E448,Products!$A:$F,if(L448,4,5))</f>
        <v>249.99</v>
      </c>
      <c r="H448" s="26">
        <f t="shared" si="3"/>
        <v>45166</v>
      </c>
      <c r="I448" s="44">
        <f t="shared" si="4"/>
        <v>28</v>
      </c>
      <c r="J448" s="44">
        <f t="shared" si="5"/>
        <v>8</v>
      </c>
      <c r="K448" s="45">
        <f t="shared" si="6"/>
        <v>2023</v>
      </c>
      <c r="L448" s="25" t="b">
        <f t="shared" si="7"/>
        <v>0</v>
      </c>
      <c r="M448" s="25" t="b">
        <f>AND(or(row(A448)=2,A448&gt;=A447), not(isna(VLOOKUP(D448,PersonAccounts!A:A,1,false))))</f>
        <v>1</v>
      </c>
      <c r="N448" s="37"/>
    </row>
    <row r="449">
      <c r="A449" s="42">
        <v>570295.0</v>
      </c>
      <c r="B449" s="8" t="str">
        <f t="shared" si="1"/>
        <v>8/28/23</v>
      </c>
      <c r="C449" s="21">
        <f t="shared" si="2"/>
        <v>6</v>
      </c>
      <c r="D449" s="43" t="s">
        <v>75</v>
      </c>
      <c r="E449" s="9" t="s">
        <v>2159</v>
      </c>
      <c r="F449" s="35">
        <f>vlookup(E449,Products!$A:$F,3)</f>
        <v>75.37375979</v>
      </c>
      <c r="G449" s="35">
        <f>vlookup(E449,Products!$A:$F,if(L449,4,5))</f>
        <v>99.99</v>
      </c>
      <c r="H449" s="26">
        <f t="shared" si="3"/>
        <v>45166</v>
      </c>
      <c r="I449" s="44">
        <f t="shared" si="4"/>
        <v>28</v>
      </c>
      <c r="J449" s="44">
        <f t="shared" si="5"/>
        <v>8</v>
      </c>
      <c r="K449" s="45">
        <f t="shared" si="6"/>
        <v>2023</v>
      </c>
      <c r="L449" s="25" t="b">
        <f t="shared" si="7"/>
        <v>0</v>
      </c>
      <c r="M449" s="25" t="b">
        <f>AND(or(row(A449)=2,A449&gt;=A448), not(isna(VLOOKUP(D449,PersonAccounts!A:A,1,false))))</f>
        <v>1</v>
      </c>
      <c r="N449" s="37"/>
    </row>
    <row r="450">
      <c r="A450" s="42">
        <v>570295.0</v>
      </c>
      <c r="B450" s="8" t="str">
        <f t="shared" si="1"/>
        <v>8/28/23</v>
      </c>
      <c r="C450" s="21">
        <f t="shared" si="2"/>
        <v>6</v>
      </c>
      <c r="D450" s="43" t="s">
        <v>75</v>
      </c>
      <c r="E450" s="9" t="s">
        <v>2161</v>
      </c>
      <c r="F450" s="35">
        <f>vlookup(E450,Products!$A:$F,3)</f>
        <v>16.59320765</v>
      </c>
      <c r="G450" s="35">
        <f>vlookup(E450,Products!$A:$F,if(L450,4,5))</f>
        <v>18.86190803</v>
      </c>
      <c r="H450" s="26">
        <f t="shared" si="3"/>
        <v>45166</v>
      </c>
      <c r="I450" s="44">
        <f t="shared" si="4"/>
        <v>28</v>
      </c>
      <c r="J450" s="44">
        <f t="shared" si="5"/>
        <v>8</v>
      </c>
      <c r="K450" s="45">
        <f t="shared" si="6"/>
        <v>2023</v>
      </c>
      <c r="L450" s="25" t="b">
        <f t="shared" si="7"/>
        <v>1</v>
      </c>
      <c r="M450" s="25" t="b">
        <f>AND(or(row(A450)=2,A450&gt;=A449), not(isna(VLOOKUP(D450,PersonAccounts!A:A,1,false))))</f>
        <v>1</v>
      </c>
      <c r="N450" s="37"/>
    </row>
    <row r="451">
      <c r="A451" s="42">
        <v>570295.0</v>
      </c>
      <c r="B451" s="8" t="str">
        <f t="shared" si="1"/>
        <v>8/28/23</v>
      </c>
      <c r="C451" s="21">
        <f t="shared" si="2"/>
        <v>8</v>
      </c>
      <c r="D451" s="43" t="s">
        <v>75</v>
      </c>
      <c r="E451" s="9" t="s">
        <v>2164</v>
      </c>
      <c r="F451" s="35">
        <f>vlookup(E451,Products!$A:$F,3)</f>
        <v>19.67042713</v>
      </c>
      <c r="G451" s="35">
        <f>vlookup(E451,Products!$A:$F,if(L451,4,5))</f>
        <v>24.99</v>
      </c>
      <c r="H451" s="26">
        <f t="shared" si="3"/>
        <v>45166</v>
      </c>
      <c r="I451" s="44">
        <f t="shared" si="4"/>
        <v>28</v>
      </c>
      <c r="J451" s="44">
        <f t="shared" si="5"/>
        <v>8</v>
      </c>
      <c r="K451" s="45">
        <f t="shared" si="6"/>
        <v>2023</v>
      </c>
      <c r="L451" s="25" t="b">
        <f t="shared" si="7"/>
        <v>0</v>
      </c>
      <c r="M451" s="25" t="b">
        <f>AND(or(row(A451)=2,A451&gt;=A450), not(isna(VLOOKUP(D451,PersonAccounts!A:A,1,false))))</f>
        <v>1</v>
      </c>
      <c r="N451" s="37"/>
    </row>
    <row r="452">
      <c r="A452" s="42">
        <v>570295.0</v>
      </c>
      <c r="B452" s="8" t="str">
        <f t="shared" si="1"/>
        <v>8/28/23</v>
      </c>
      <c r="C452" s="21">
        <f t="shared" si="2"/>
        <v>5</v>
      </c>
      <c r="D452" s="43" t="s">
        <v>75</v>
      </c>
      <c r="E452" s="9" t="s">
        <v>2166</v>
      </c>
      <c r="F452" s="35">
        <f>vlookup(E452,Products!$A:$F,3)</f>
        <v>251.897003</v>
      </c>
      <c r="G452" s="35">
        <f>vlookup(E452,Products!$A:$F,if(L452,4,5))</f>
        <v>299.99</v>
      </c>
      <c r="H452" s="26">
        <f t="shared" si="3"/>
        <v>45166</v>
      </c>
      <c r="I452" s="44">
        <f t="shared" si="4"/>
        <v>28</v>
      </c>
      <c r="J452" s="44">
        <f t="shared" si="5"/>
        <v>8</v>
      </c>
      <c r="K452" s="45">
        <f t="shared" si="6"/>
        <v>2023</v>
      </c>
      <c r="L452" s="25" t="b">
        <f t="shared" si="7"/>
        <v>0</v>
      </c>
      <c r="M452" s="25" t="b">
        <f>AND(or(row(A452)=2,A452&gt;=A451), not(isna(VLOOKUP(D452,PersonAccounts!A:A,1,false))))</f>
        <v>1</v>
      </c>
      <c r="N452" s="37"/>
    </row>
    <row r="453">
      <c r="A453" s="42">
        <v>570295.0</v>
      </c>
      <c r="B453" s="8" t="str">
        <f t="shared" si="1"/>
        <v>8/28/23</v>
      </c>
      <c r="C453" s="21">
        <f t="shared" si="2"/>
        <v>7</v>
      </c>
      <c r="D453" s="43" t="s">
        <v>75</v>
      </c>
      <c r="E453" s="9" t="s">
        <v>2168</v>
      </c>
      <c r="F453" s="35">
        <f>vlookup(E453,Products!$A:$F,3)</f>
        <v>18.12656227</v>
      </c>
      <c r="G453" s="35">
        <f>vlookup(E453,Products!$A:$F,if(L453,4,5))</f>
        <v>18.65216581</v>
      </c>
      <c r="H453" s="26">
        <f t="shared" si="3"/>
        <v>45166</v>
      </c>
      <c r="I453" s="44">
        <f t="shared" si="4"/>
        <v>28</v>
      </c>
      <c r="J453" s="44">
        <f t="shared" si="5"/>
        <v>8</v>
      </c>
      <c r="K453" s="45">
        <f t="shared" si="6"/>
        <v>2023</v>
      </c>
      <c r="L453" s="25" t="b">
        <f t="shared" si="7"/>
        <v>1</v>
      </c>
      <c r="M453" s="25" t="b">
        <f>AND(or(row(A453)=2,A453&gt;=A452), not(isna(VLOOKUP(D453,PersonAccounts!A:A,1,false))))</f>
        <v>1</v>
      </c>
      <c r="N453" s="37"/>
    </row>
    <row r="454">
      <c r="A454" s="42">
        <v>570295.0</v>
      </c>
      <c r="B454" s="8" t="str">
        <f t="shared" si="1"/>
        <v>8/28/23</v>
      </c>
      <c r="C454" s="21">
        <f t="shared" si="2"/>
        <v>2</v>
      </c>
      <c r="D454" s="43" t="s">
        <v>75</v>
      </c>
      <c r="E454" s="9" t="s">
        <v>2170</v>
      </c>
      <c r="F454" s="35">
        <f>vlookup(E454,Products!$A:$F,3)</f>
        <v>87.67711041</v>
      </c>
      <c r="G454" s="35">
        <f>vlookup(E454,Products!$A:$F,if(L454,4,5))</f>
        <v>99.99</v>
      </c>
      <c r="H454" s="26">
        <f t="shared" si="3"/>
        <v>45166</v>
      </c>
      <c r="I454" s="44">
        <f t="shared" si="4"/>
        <v>28</v>
      </c>
      <c r="J454" s="44">
        <f t="shared" si="5"/>
        <v>8</v>
      </c>
      <c r="K454" s="45">
        <f t="shared" si="6"/>
        <v>2023</v>
      </c>
      <c r="L454" s="25" t="b">
        <f t="shared" si="7"/>
        <v>0</v>
      </c>
      <c r="M454" s="25" t="b">
        <f>AND(or(row(A454)=2,A454&gt;=A453), not(isna(VLOOKUP(D454,PersonAccounts!A:A,1,false))))</f>
        <v>1</v>
      </c>
      <c r="N454" s="37"/>
    </row>
    <row r="455">
      <c r="A455" s="42">
        <v>570398.0</v>
      </c>
      <c r="B455" s="8" t="str">
        <f t="shared" si="1"/>
        <v>11/7/23</v>
      </c>
      <c r="C455" s="21">
        <f t="shared" si="2"/>
        <v>5</v>
      </c>
      <c r="D455" s="43" t="s">
        <v>1513</v>
      </c>
      <c r="E455" s="9" t="s">
        <v>2172</v>
      </c>
      <c r="F455" s="35">
        <f>vlookup(E455,Products!$A:$F,3)</f>
        <v>21.42395313</v>
      </c>
      <c r="G455" s="35">
        <f>vlookup(E455,Products!$A:$F,if(L455,4,5))</f>
        <v>24.99</v>
      </c>
      <c r="H455" s="26">
        <f t="shared" si="3"/>
        <v>45237</v>
      </c>
      <c r="I455" s="44">
        <f t="shared" si="4"/>
        <v>7</v>
      </c>
      <c r="J455" s="44">
        <f t="shared" si="5"/>
        <v>11</v>
      </c>
      <c r="K455" s="45">
        <f t="shared" si="6"/>
        <v>2023</v>
      </c>
      <c r="L455" s="25" t="b">
        <f t="shared" si="7"/>
        <v>0</v>
      </c>
      <c r="M455" s="25" t="b">
        <f>AND(or(row(A455)=2,A455&gt;=A454), not(isna(VLOOKUP(D455,PersonAccounts!A:A,1,false))))</f>
        <v>1</v>
      </c>
      <c r="N455" s="37"/>
    </row>
    <row r="456">
      <c r="A456" s="42">
        <v>572731.0</v>
      </c>
      <c r="B456" s="8" t="str">
        <f t="shared" si="1"/>
        <v>1/11/24</v>
      </c>
      <c r="C456" s="21">
        <f t="shared" si="2"/>
        <v>4</v>
      </c>
      <c r="D456" s="43" t="s">
        <v>1582</v>
      </c>
      <c r="E456" s="9" t="s">
        <v>2174</v>
      </c>
      <c r="F456" s="35">
        <f>vlookup(E456,Products!$A:$F,3)</f>
        <v>226.2474626</v>
      </c>
      <c r="G456" s="35">
        <f>vlookup(E456,Products!$A:$F,if(L456,4,5))</f>
        <v>249.99</v>
      </c>
      <c r="H456" s="26">
        <f t="shared" si="3"/>
        <v>45302</v>
      </c>
      <c r="I456" s="44">
        <f t="shared" si="4"/>
        <v>11</v>
      </c>
      <c r="J456" s="44">
        <f t="shared" si="5"/>
        <v>1</v>
      </c>
      <c r="K456" s="45">
        <f t="shared" si="6"/>
        <v>2024</v>
      </c>
      <c r="L456" s="25" t="b">
        <f t="shared" si="7"/>
        <v>0</v>
      </c>
      <c r="M456" s="25" t="b">
        <f>AND(or(row(A456)=2,A456&gt;=A455), not(isna(VLOOKUP(D456,PersonAccounts!A:A,1,false))))</f>
        <v>1</v>
      </c>
      <c r="N456" s="37"/>
    </row>
    <row r="457">
      <c r="A457" s="42">
        <v>572993.0</v>
      </c>
      <c r="B457" s="8" t="str">
        <f t="shared" si="1"/>
        <v>11/3/23</v>
      </c>
      <c r="C457" s="21">
        <f t="shared" si="2"/>
        <v>8</v>
      </c>
      <c r="D457" s="43" t="s">
        <v>1513</v>
      </c>
      <c r="E457" s="9" t="s">
        <v>2176</v>
      </c>
      <c r="F457" s="35">
        <f>vlookup(E457,Products!$A:$F,3)</f>
        <v>68.65495137</v>
      </c>
      <c r="G457" s="35">
        <f>vlookup(E457,Products!$A:$F,if(L457,4,5))</f>
        <v>79.99</v>
      </c>
      <c r="H457" s="26">
        <f t="shared" si="3"/>
        <v>45233</v>
      </c>
      <c r="I457" s="44">
        <f t="shared" si="4"/>
        <v>3</v>
      </c>
      <c r="J457" s="44">
        <f t="shared" si="5"/>
        <v>11</v>
      </c>
      <c r="K457" s="45">
        <f t="shared" si="6"/>
        <v>2023</v>
      </c>
      <c r="L457" s="25" t="b">
        <f t="shared" si="7"/>
        <v>0</v>
      </c>
      <c r="M457" s="25" t="b">
        <f>AND(or(row(A457)=2,A457&gt;=A456), not(isna(VLOOKUP(D457,PersonAccounts!A:A,1,false))))</f>
        <v>1</v>
      </c>
      <c r="N457" s="37"/>
    </row>
    <row r="458">
      <c r="A458" s="42">
        <v>572993.0</v>
      </c>
      <c r="B458" s="8" t="str">
        <f t="shared" si="1"/>
        <v>11/3/23</v>
      </c>
      <c r="C458" s="21">
        <f t="shared" si="2"/>
        <v>8</v>
      </c>
      <c r="D458" s="43" t="s">
        <v>1513</v>
      </c>
      <c r="E458" s="9" t="s">
        <v>2178</v>
      </c>
      <c r="F458" s="35">
        <f>vlookup(E458,Products!$A:$F,3)</f>
        <v>7.744998896</v>
      </c>
      <c r="G458" s="35">
        <f>vlookup(E458,Products!$A:$F,if(L458,4,5))</f>
        <v>9.351772175</v>
      </c>
      <c r="H458" s="26">
        <f t="shared" si="3"/>
        <v>45233</v>
      </c>
      <c r="I458" s="44">
        <f t="shared" si="4"/>
        <v>3</v>
      </c>
      <c r="J458" s="44">
        <f t="shared" si="5"/>
        <v>11</v>
      </c>
      <c r="K458" s="45">
        <f t="shared" si="6"/>
        <v>2023</v>
      </c>
      <c r="L458" s="25" t="b">
        <f t="shared" si="7"/>
        <v>1</v>
      </c>
      <c r="M458" s="25" t="b">
        <f>AND(or(row(A458)=2,A458&gt;=A457), not(isna(VLOOKUP(D458,PersonAccounts!A:A,1,false))))</f>
        <v>1</v>
      </c>
      <c r="N458" s="37"/>
    </row>
    <row r="459">
      <c r="A459" s="42">
        <v>575155.0</v>
      </c>
      <c r="B459" s="8" t="str">
        <f t="shared" si="1"/>
        <v>12/26/23</v>
      </c>
      <c r="C459" s="21">
        <f t="shared" si="2"/>
        <v>3</v>
      </c>
      <c r="D459" s="43" t="s">
        <v>1437</v>
      </c>
      <c r="E459" s="9" t="s">
        <v>2180</v>
      </c>
      <c r="F459" s="35">
        <f>vlookup(E459,Products!$A:$F,3)</f>
        <v>28.24543383</v>
      </c>
      <c r="G459" s="35">
        <f>vlookup(E459,Products!$A:$F,if(L459,4,5))</f>
        <v>29.99</v>
      </c>
      <c r="H459" s="26">
        <f t="shared" si="3"/>
        <v>45286</v>
      </c>
      <c r="I459" s="44">
        <f t="shared" si="4"/>
        <v>26</v>
      </c>
      <c r="J459" s="44">
        <f t="shared" si="5"/>
        <v>12</v>
      </c>
      <c r="K459" s="45">
        <f t="shared" si="6"/>
        <v>2023</v>
      </c>
      <c r="L459" s="25" t="b">
        <f t="shared" si="7"/>
        <v>0</v>
      </c>
      <c r="M459" s="25" t="b">
        <f>AND(or(row(A459)=2,A459&gt;=A458), not(isna(VLOOKUP(D459,PersonAccounts!A:A,1,false))))</f>
        <v>1</v>
      </c>
      <c r="N459" s="37"/>
    </row>
    <row r="460">
      <c r="A460" s="42">
        <v>577386.0</v>
      </c>
      <c r="B460" s="8" t="str">
        <f t="shared" si="1"/>
        <v>2/7/24</v>
      </c>
      <c r="C460" s="21">
        <f t="shared" si="2"/>
        <v>5</v>
      </c>
      <c r="D460" s="43" t="s">
        <v>844</v>
      </c>
      <c r="E460" s="9" t="s">
        <v>2182</v>
      </c>
      <c r="F460" s="35">
        <f>vlookup(E460,Products!$A:$F,3)</f>
        <v>9.14168919</v>
      </c>
      <c r="G460" s="35">
        <f>vlookup(E460,Products!$A:$F,if(L460,4,5))</f>
        <v>9.99</v>
      </c>
      <c r="H460" s="26">
        <f t="shared" si="3"/>
        <v>45329</v>
      </c>
      <c r="I460" s="44">
        <f t="shared" si="4"/>
        <v>7</v>
      </c>
      <c r="J460" s="44">
        <f t="shared" si="5"/>
        <v>2</v>
      </c>
      <c r="K460" s="45">
        <f t="shared" si="6"/>
        <v>2024</v>
      </c>
      <c r="L460" s="25" t="b">
        <f t="shared" si="7"/>
        <v>0</v>
      </c>
      <c r="M460" s="25" t="b">
        <f>AND(or(row(A460)=2,A460&gt;=A459), not(isna(VLOOKUP(D460,PersonAccounts!A:A,1,false))))</f>
        <v>1</v>
      </c>
      <c r="N460" s="37"/>
    </row>
    <row r="461">
      <c r="A461" s="42">
        <v>577386.0</v>
      </c>
      <c r="B461" s="8" t="str">
        <f t="shared" si="1"/>
        <v>2/7/24</v>
      </c>
      <c r="C461" s="21">
        <f t="shared" si="2"/>
        <v>7</v>
      </c>
      <c r="D461" s="43" t="s">
        <v>844</v>
      </c>
      <c r="E461" s="9" t="s">
        <v>2184</v>
      </c>
      <c r="F461" s="35">
        <f>vlookup(E461,Products!$A:$F,3)</f>
        <v>80.73695409</v>
      </c>
      <c r="G461" s="35">
        <f>vlookup(E461,Products!$A:$F,if(L461,4,5))</f>
        <v>89.34985052</v>
      </c>
      <c r="H461" s="26">
        <f t="shared" si="3"/>
        <v>45329</v>
      </c>
      <c r="I461" s="44">
        <f t="shared" si="4"/>
        <v>7</v>
      </c>
      <c r="J461" s="44">
        <f t="shared" si="5"/>
        <v>2</v>
      </c>
      <c r="K461" s="45">
        <f t="shared" si="6"/>
        <v>2024</v>
      </c>
      <c r="L461" s="25" t="b">
        <f t="shared" si="7"/>
        <v>1</v>
      </c>
      <c r="M461" s="25" t="b">
        <f>AND(or(row(A461)=2,A461&gt;=A460), not(isna(VLOOKUP(D461,PersonAccounts!A:A,1,false))))</f>
        <v>1</v>
      </c>
      <c r="N461" s="37"/>
    </row>
    <row r="462">
      <c r="A462" s="42">
        <v>577386.0</v>
      </c>
      <c r="B462" s="8" t="str">
        <f t="shared" si="1"/>
        <v>2/7/24</v>
      </c>
      <c r="C462" s="21">
        <f t="shared" si="2"/>
        <v>7</v>
      </c>
      <c r="D462" s="43" t="s">
        <v>844</v>
      </c>
      <c r="E462" s="9" t="s">
        <v>2143</v>
      </c>
      <c r="F462" s="35">
        <f>vlookup(E462,Products!$A:$F,3)</f>
        <v>165.4949045</v>
      </c>
      <c r="G462" s="35">
        <f>vlookup(E462,Products!$A:$F,if(L462,4,5))</f>
        <v>189.4995798</v>
      </c>
      <c r="H462" s="26">
        <f t="shared" si="3"/>
        <v>45329</v>
      </c>
      <c r="I462" s="44">
        <f t="shared" si="4"/>
        <v>7</v>
      </c>
      <c r="J462" s="44">
        <f t="shared" si="5"/>
        <v>2</v>
      </c>
      <c r="K462" s="45">
        <f t="shared" si="6"/>
        <v>2024</v>
      </c>
      <c r="L462" s="25" t="b">
        <f t="shared" si="7"/>
        <v>1</v>
      </c>
      <c r="M462" s="25" t="b">
        <f>AND(or(row(A462)=2,A462&gt;=A461), not(isna(VLOOKUP(D462,PersonAccounts!A:A,1,false))))</f>
        <v>1</v>
      </c>
      <c r="N462" s="37"/>
    </row>
    <row r="463">
      <c r="A463" s="42">
        <v>579928.0</v>
      </c>
      <c r="B463" s="8" t="str">
        <f t="shared" si="1"/>
        <v>2/13/24</v>
      </c>
      <c r="C463" s="21">
        <f t="shared" si="2"/>
        <v>4</v>
      </c>
      <c r="D463" s="43" t="s">
        <v>1722</v>
      </c>
      <c r="E463" s="9" t="s">
        <v>2146</v>
      </c>
      <c r="F463" s="35">
        <f>vlookup(E463,Products!$A:$F,3)</f>
        <v>829.8679445</v>
      </c>
      <c r="G463" s="35">
        <f>vlookup(E463,Products!$A:$F,if(L463,4,5))</f>
        <v>956.4309401</v>
      </c>
      <c r="H463" s="26">
        <f t="shared" si="3"/>
        <v>45335</v>
      </c>
      <c r="I463" s="44">
        <f t="shared" si="4"/>
        <v>13</v>
      </c>
      <c r="J463" s="44">
        <f t="shared" si="5"/>
        <v>2</v>
      </c>
      <c r="K463" s="45">
        <f t="shared" si="6"/>
        <v>2024</v>
      </c>
      <c r="L463" s="25" t="b">
        <f t="shared" si="7"/>
        <v>1</v>
      </c>
      <c r="M463" s="25" t="b">
        <f>AND(or(row(A463)=2,A463&gt;=A462), not(isna(VLOOKUP(D463,PersonAccounts!A:A,1,false))))</f>
        <v>1</v>
      </c>
      <c r="N463" s="37"/>
    </row>
    <row r="464">
      <c r="A464" s="42">
        <v>579928.0</v>
      </c>
      <c r="B464" s="8" t="str">
        <f t="shared" si="1"/>
        <v>2/13/24</v>
      </c>
      <c r="C464" s="21">
        <f t="shared" si="2"/>
        <v>9</v>
      </c>
      <c r="D464" s="43" t="s">
        <v>1722</v>
      </c>
      <c r="E464" s="9" t="s">
        <v>2148</v>
      </c>
      <c r="F464" s="35">
        <f>vlookup(E464,Products!$A:$F,3)</f>
        <v>98.23971477</v>
      </c>
      <c r="G464" s="35">
        <f>vlookup(E464,Products!$A:$F,if(L464,4,5))</f>
        <v>99.99</v>
      </c>
      <c r="H464" s="26">
        <f t="shared" si="3"/>
        <v>45335</v>
      </c>
      <c r="I464" s="44">
        <f t="shared" si="4"/>
        <v>13</v>
      </c>
      <c r="J464" s="44">
        <f t="shared" si="5"/>
        <v>2</v>
      </c>
      <c r="K464" s="45">
        <f t="shared" si="6"/>
        <v>2024</v>
      </c>
      <c r="L464" s="25" t="b">
        <f t="shared" si="7"/>
        <v>0</v>
      </c>
      <c r="M464" s="25" t="b">
        <f>AND(or(row(A464)=2,A464&gt;=A463), not(isna(VLOOKUP(D464,PersonAccounts!A:A,1,false))))</f>
        <v>1</v>
      </c>
      <c r="N464" s="37"/>
    </row>
    <row r="465">
      <c r="A465" s="42">
        <v>579928.0</v>
      </c>
      <c r="B465" s="8" t="str">
        <f t="shared" si="1"/>
        <v>2/13/24</v>
      </c>
      <c r="C465" s="21">
        <f t="shared" si="2"/>
        <v>3</v>
      </c>
      <c r="D465" s="43" t="s">
        <v>1722</v>
      </c>
      <c r="E465" s="9" t="s">
        <v>2150</v>
      </c>
      <c r="F465" s="35">
        <f>vlookup(E465,Products!$A:$F,3)</f>
        <v>11.61261726</v>
      </c>
      <c r="G465" s="35">
        <f>vlookup(E465,Products!$A:$F,if(L465,4,5))</f>
        <v>14.99</v>
      </c>
      <c r="H465" s="26">
        <f t="shared" si="3"/>
        <v>45335</v>
      </c>
      <c r="I465" s="44">
        <f t="shared" si="4"/>
        <v>13</v>
      </c>
      <c r="J465" s="44">
        <f t="shared" si="5"/>
        <v>2</v>
      </c>
      <c r="K465" s="45">
        <f t="shared" si="6"/>
        <v>2024</v>
      </c>
      <c r="L465" s="25" t="b">
        <f t="shared" si="7"/>
        <v>0</v>
      </c>
      <c r="M465" s="25" t="b">
        <f>AND(or(row(A465)=2,A465&gt;=A464), not(isna(VLOOKUP(D465,PersonAccounts!A:A,1,false))))</f>
        <v>1</v>
      </c>
      <c r="N465" s="37"/>
    </row>
    <row r="466">
      <c r="A466" s="42">
        <v>582976.0</v>
      </c>
      <c r="B466" s="8" t="str">
        <f t="shared" si="1"/>
        <v>12/5/23</v>
      </c>
      <c r="C466" s="21">
        <f t="shared" si="2"/>
        <v>8</v>
      </c>
      <c r="D466" s="43" t="s">
        <v>1739</v>
      </c>
      <c r="E466" s="9" t="s">
        <v>2152</v>
      </c>
      <c r="F466" s="35">
        <f>vlookup(E466,Products!$A:$F,3)</f>
        <v>1974.862026</v>
      </c>
      <c r="G466" s="35">
        <f>vlookup(E466,Products!$A:$F,if(L466,4,5))</f>
        <v>1999.99</v>
      </c>
      <c r="H466" s="26">
        <f t="shared" si="3"/>
        <v>45265</v>
      </c>
      <c r="I466" s="44">
        <f t="shared" si="4"/>
        <v>5</v>
      </c>
      <c r="J466" s="44">
        <f t="shared" si="5"/>
        <v>12</v>
      </c>
      <c r="K466" s="45">
        <f t="shared" si="6"/>
        <v>2023</v>
      </c>
      <c r="L466" s="25" t="b">
        <f t="shared" si="7"/>
        <v>0</v>
      </c>
      <c r="M466" s="25" t="b">
        <f>AND(or(row(A466)=2,A466&gt;=A465), not(isna(VLOOKUP(D466,PersonAccounts!A:A,1,false))))</f>
        <v>1</v>
      </c>
      <c r="N466" s="37"/>
    </row>
    <row r="467">
      <c r="A467" s="42">
        <v>585167.0</v>
      </c>
      <c r="B467" s="8" t="str">
        <f t="shared" si="1"/>
        <v>1/17/24</v>
      </c>
      <c r="C467" s="21">
        <f t="shared" si="2"/>
        <v>5</v>
      </c>
      <c r="D467" s="43" t="s">
        <v>1982</v>
      </c>
      <c r="E467" s="9" t="s">
        <v>2155</v>
      </c>
      <c r="F467" s="35">
        <f>vlookup(E467,Products!$A:$F,3)</f>
        <v>231.8381653</v>
      </c>
      <c r="G467" s="35">
        <f>vlookup(E467,Products!$A:$F,if(L467,4,5))</f>
        <v>249.99</v>
      </c>
      <c r="H467" s="26">
        <f t="shared" si="3"/>
        <v>45308</v>
      </c>
      <c r="I467" s="44">
        <f t="shared" si="4"/>
        <v>17</v>
      </c>
      <c r="J467" s="44">
        <f t="shared" si="5"/>
        <v>1</v>
      </c>
      <c r="K467" s="45">
        <f t="shared" si="6"/>
        <v>2024</v>
      </c>
      <c r="L467" s="25" t="b">
        <f t="shared" si="7"/>
        <v>0</v>
      </c>
      <c r="M467" s="25" t="b">
        <f>AND(or(row(A467)=2,A467&gt;=A466), not(isna(VLOOKUP(D467,PersonAccounts!A:A,1,false))))</f>
        <v>1</v>
      </c>
      <c r="N467" s="37"/>
    </row>
    <row r="468">
      <c r="A468" s="42">
        <v>586372.0</v>
      </c>
      <c r="B468" s="8" t="str">
        <f t="shared" si="1"/>
        <v>2/2/24</v>
      </c>
      <c r="C468" s="21">
        <f t="shared" si="2"/>
        <v>1</v>
      </c>
      <c r="D468" s="43" t="s">
        <v>844</v>
      </c>
      <c r="E468" s="9" t="s">
        <v>2157</v>
      </c>
      <c r="F468" s="35">
        <f>vlookup(E468,Products!$A:$F,3)</f>
        <v>247.5441043</v>
      </c>
      <c r="G468" s="35">
        <f>vlookup(E468,Products!$A:$F,if(L468,4,5))</f>
        <v>249.99</v>
      </c>
      <c r="H468" s="26">
        <f t="shared" si="3"/>
        <v>45324</v>
      </c>
      <c r="I468" s="44">
        <f t="shared" si="4"/>
        <v>2</v>
      </c>
      <c r="J468" s="44">
        <f t="shared" si="5"/>
        <v>2</v>
      </c>
      <c r="K468" s="45">
        <f t="shared" si="6"/>
        <v>2024</v>
      </c>
      <c r="L468" s="25" t="b">
        <f t="shared" si="7"/>
        <v>0</v>
      </c>
      <c r="M468" s="25" t="b">
        <f>AND(or(row(A468)=2,A468&gt;=A467), not(isna(VLOOKUP(D468,PersonAccounts!A:A,1,false))))</f>
        <v>1</v>
      </c>
      <c r="N468" s="37"/>
    </row>
    <row r="469">
      <c r="A469" s="42">
        <v>590328.0</v>
      </c>
      <c r="B469" s="8" t="str">
        <f t="shared" si="1"/>
        <v>1/20/24</v>
      </c>
      <c r="C469" s="21">
        <f t="shared" si="2"/>
        <v>3</v>
      </c>
      <c r="D469" s="43" t="s">
        <v>1784</v>
      </c>
      <c r="E469" s="9" t="s">
        <v>2159</v>
      </c>
      <c r="F469" s="35">
        <f>vlookup(E469,Products!$A:$F,3)</f>
        <v>75.37375979</v>
      </c>
      <c r="G469" s="35">
        <f>vlookup(E469,Products!$A:$F,if(L469,4,5))</f>
        <v>99.99</v>
      </c>
      <c r="H469" s="26">
        <f t="shared" si="3"/>
        <v>45311</v>
      </c>
      <c r="I469" s="44">
        <f t="shared" si="4"/>
        <v>20</v>
      </c>
      <c r="J469" s="44">
        <f t="shared" si="5"/>
        <v>1</v>
      </c>
      <c r="K469" s="45">
        <f t="shared" si="6"/>
        <v>2024</v>
      </c>
      <c r="L469" s="25" t="b">
        <f t="shared" si="7"/>
        <v>0</v>
      </c>
      <c r="M469" s="25" t="b">
        <f>AND(or(row(A469)=2,A469&gt;=A468), not(isna(VLOOKUP(D469,PersonAccounts!A:A,1,false))))</f>
        <v>1</v>
      </c>
      <c r="N469" s="37"/>
    </row>
    <row r="470">
      <c r="A470" s="42">
        <v>591752.0</v>
      </c>
      <c r="B470" s="8" t="str">
        <f t="shared" si="1"/>
        <v>10/28/23</v>
      </c>
      <c r="C470" s="21">
        <f t="shared" si="2"/>
        <v>3</v>
      </c>
      <c r="D470" s="43" t="s">
        <v>616</v>
      </c>
      <c r="E470" s="9" t="s">
        <v>2161</v>
      </c>
      <c r="F470" s="35">
        <f>vlookup(E470,Products!$A:$F,3)</f>
        <v>16.59320765</v>
      </c>
      <c r="G470" s="35">
        <f>vlookup(E470,Products!$A:$F,if(L470,4,5))</f>
        <v>19.99</v>
      </c>
      <c r="H470" s="26">
        <f t="shared" si="3"/>
        <v>45227</v>
      </c>
      <c r="I470" s="44">
        <f t="shared" si="4"/>
        <v>28</v>
      </c>
      <c r="J470" s="44">
        <f t="shared" si="5"/>
        <v>10</v>
      </c>
      <c r="K470" s="45">
        <f t="shared" si="6"/>
        <v>2023</v>
      </c>
      <c r="L470" s="25" t="b">
        <f t="shared" si="7"/>
        <v>0</v>
      </c>
      <c r="M470" s="25" t="b">
        <f>AND(or(row(A470)=2,A470&gt;=A469), not(isna(VLOOKUP(D470,PersonAccounts!A:A,1,false))))</f>
        <v>1</v>
      </c>
      <c r="N470" s="37"/>
    </row>
    <row r="471">
      <c r="A471" s="42">
        <v>594180.0</v>
      </c>
      <c r="B471" s="8" t="str">
        <f t="shared" si="1"/>
        <v>11/27/23</v>
      </c>
      <c r="C471" s="21">
        <f t="shared" si="2"/>
        <v>9</v>
      </c>
      <c r="D471" s="43" t="s">
        <v>489</v>
      </c>
      <c r="E471" s="9" t="s">
        <v>2164</v>
      </c>
      <c r="F471" s="35">
        <f>vlookup(E471,Products!$A:$F,3)</f>
        <v>19.67042713</v>
      </c>
      <c r="G471" s="35">
        <f>vlookup(E471,Products!$A:$F,if(L471,4,5))</f>
        <v>24.99</v>
      </c>
      <c r="H471" s="26">
        <f t="shared" si="3"/>
        <v>45257</v>
      </c>
      <c r="I471" s="44">
        <f t="shared" si="4"/>
        <v>27</v>
      </c>
      <c r="J471" s="44">
        <f t="shared" si="5"/>
        <v>11</v>
      </c>
      <c r="K471" s="45">
        <f t="shared" si="6"/>
        <v>2023</v>
      </c>
      <c r="L471" s="25" t="b">
        <f t="shared" si="7"/>
        <v>0</v>
      </c>
      <c r="M471" s="25" t="b">
        <f>AND(or(row(A471)=2,A471&gt;=A470), not(isna(VLOOKUP(D471,PersonAccounts!A:A,1,false))))</f>
        <v>1</v>
      </c>
      <c r="N471" s="37"/>
    </row>
    <row r="472">
      <c r="A472" s="42">
        <v>595210.0</v>
      </c>
      <c r="B472" s="8" t="str">
        <f t="shared" si="1"/>
        <v>9/30/23</v>
      </c>
      <c r="C472" s="21">
        <f t="shared" si="2"/>
        <v>4</v>
      </c>
      <c r="D472" s="43" t="s">
        <v>1383</v>
      </c>
      <c r="E472" s="9" t="s">
        <v>2166</v>
      </c>
      <c r="F472" s="35">
        <f>vlookup(E472,Products!$A:$F,3)</f>
        <v>251.897003</v>
      </c>
      <c r="G472" s="35">
        <f>vlookup(E472,Products!$A:$F,if(L472,4,5))</f>
        <v>299.99</v>
      </c>
      <c r="H472" s="26">
        <f t="shared" si="3"/>
        <v>45199</v>
      </c>
      <c r="I472" s="44">
        <f t="shared" si="4"/>
        <v>30</v>
      </c>
      <c r="J472" s="44">
        <f t="shared" si="5"/>
        <v>9</v>
      </c>
      <c r="K472" s="45">
        <f t="shared" si="6"/>
        <v>2023</v>
      </c>
      <c r="L472" s="25" t="b">
        <f t="shared" si="7"/>
        <v>0</v>
      </c>
      <c r="M472" s="25" t="b">
        <f>AND(or(row(A472)=2,A472&gt;=A471), not(isna(VLOOKUP(D472,PersonAccounts!A:A,1,false))))</f>
        <v>1</v>
      </c>
      <c r="N472" s="37"/>
    </row>
    <row r="473">
      <c r="A473" s="42">
        <v>595210.0</v>
      </c>
      <c r="B473" s="8" t="str">
        <f t="shared" si="1"/>
        <v>9/30/23</v>
      </c>
      <c r="C473" s="21">
        <f t="shared" si="2"/>
        <v>5</v>
      </c>
      <c r="D473" s="43" t="s">
        <v>1383</v>
      </c>
      <c r="E473" s="9" t="s">
        <v>2168</v>
      </c>
      <c r="F473" s="35">
        <f>vlookup(E473,Products!$A:$F,3)</f>
        <v>18.12656227</v>
      </c>
      <c r="G473" s="35">
        <f>vlookup(E473,Products!$A:$F,if(L473,4,5))</f>
        <v>19.99</v>
      </c>
      <c r="H473" s="26">
        <f t="shared" si="3"/>
        <v>45199</v>
      </c>
      <c r="I473" s="44">
        <f t="shared" si="4"/>
        <v>30</v>
      </c>
      <c r="J473" s="44">
        <f t="shared" si="5"/>
        <v>9</v>
      </c>
      <c r="K473" s="45">
        <f t="shared" si="6"/>
        <v>2023</v>
      </c>
      <c r="L473" s="25" t="b">
        <f t="shared" si="7"/>
        <v>0</v>
      </c>
      <c r="M473" s="25" t="b">
        <f>AND(or(row(A473)=2,A473&gt;=A472), not(isna(VLOOKUP(D473,PersonAccounts!A:A,1,false))))</f>
        <v>1</v>
      </c>
      <c r="N473" s="37"/>
    </row>
    <row r="474">
      <c r="A474" s="42">
        <v>600296.0</v>
      </c>
      <c r="B474" s="8" t="str">
        <f t="shared" si="1"/>
        <v>12/14/23</v>
      </c>
      <c r="C474" s="21">
        <f t="shared" si="2"/>
        <v>2</v>
      </c>
      <c r="D474" s="43" t="s">
        <v>486</v>
      </c>
      <c r="E474" s="9" t="s">
        <v>2170</v>
      </c>
      <c r="F474" s="35">
        <f>vlookup(E474,Products!$A:$F,3)</f>
        <v>87.67711041</v>
      </c>
      <c r="G474" s="35">
        <f>vlookup(E474,Products!$A:$F,if(L474,4,5))</f>
        <v>99.99</v>
      </c>
      <c r="H474" s="26">
        <f t="shared" si="3"/>
        <v>45274</v>
      </c>
      <c r="I474" s="44">
        <f t="shared" si="4"/>
        <v>14</v>
      </c>
      <c r="J474" s="44">
        <f t="shared" si="5"/>
        <v>12</v>
      </c>
      <c r="K474" s="45">
        <f t="shared" si="6"/>
        <v>2023</v>
      </c>
      <c r="L474" s="25" t="b">
        <f t="shared" si="7"/>
        <v>0</v>
      </c>
      <c r="M474" s="25" t="b">
        <f>AND(or(row(A474)=2,A474&gt;=A473), not(isna(VLOOKUP(D474,PersonAccounts!A:A,1,false))))</f>
        <v>1</v>
      </c>
      <c r="N474" s="37"/>
    </row>
    <row r="475">
      <c r="A475" s="42">
        <v>600960.0</v>
      </c>
      <c r="B475" s="8" t="str">
        <f t="shared" si="1"/>
        <v>1/13/24</v>
      </c>
      <c r="C475" s="21">
        <f t="shared" si="2"/>
        <v>6</v>
      </c>
      <c r="D475" s="43" t="s">
        <v>1722</v>
      </c>
      <c r="E475" s="9" t="s">
        <v>2172</v>
      </c>
      <c r="F475" s="35">
        <f>vlookup(E475,Products!$A:$F,3)</f>
        <v>21.42395313</v>
      </c>
      <c r="G475" s="35">
        <f>vlookup(E475,Products!$A:$F,if(L475,4,5))</f>
        <v>22.51529626</v>
      </c>
      <c r="H475" s="26">
        <f t="shared" si="3"/>
        <v>45304</v>
      </c>
      <c r="I475" s="44">
        <f t="shared" si="4"/>
        <v>13</v>
      </c>
      <c r="J475" s="44">
        <f t="shared" si="5"/>
        <v>1</v>
      </c>
      <c r="K475" s="45">
        <f t="shared" si="6"/>
        <v>2024</v>
      </c>
      <c r="L475" s="25" t="b">
        <f t="shared" si="7"/>
        <v>1</v>
      </c>
      <c r="M475" s="25" t="b">
        <f>AND(or(row(A475)=2,A475&gt;=A474), not(isna(VLOOKUP(D475,PersonAccounts!A:A,1,false))))</f>
        <v>1</v>
      </c>
      <c r="N475" s="37"/>
    </row>
    <row r="476">
      <c r="A476" s="42">
        <v>603518.0</v>
      </c>
      <c r="B476" s="8" t="str">
        <f t="shared" si="1"/>
        <v>9/4/23</v>
      </c>
      <c r="C476" s="21">
        <f t="shared" si="2"/>
        <v>5</v>
      </c>
      <c r="D476" s="43" t="s">
        <v>1021</v>
      </c>
      <c r="E476" s="9" t="s">
        <v>2174</v>
      </c>
      <c r="F476" s="35">
        <f>vlookup(E476,Products!$A:$F,3)</f>
        <v>226.2474626</v>
      </c>
      <c r="G476" s="35">
        <f>vlookup(E476,Products!$A:$F,if(L476,4,5))</f>
        <v>249.99</v>
      </c>
      <c r="H476" s="26">
        <f t="shared" si="3"/>
        <v>45173</v>
      </c>
      <c r="I476" s="44">
        <f t="shared" si="4"/>
        <v>4</v>
      </c>
      <c r="J476" s="44">
        <f t="shared" si="5"/>
        <v>9</v>
      </c>
      <c r="K476" s="45">
        <f t="shared" si="6"/>
        <v>2023</v>
      </c>
      <c r="L476" s="25" t="b">
        <f t="shared" si="7"/>
        <v>0</v>
      </c>
      <c r="M476" s="25" t="b">
        <f>AND(or(row(A476)=2,A476&gt;=A475), not(isna(VLOOKUP(D476,PersonAccounts!A:A,1,false))))</f>
        <v>1</v>
      </c>
      <c r="N476" s="37"/>
    </row>
    <row r="477">
      <c r="A477" s="42">
        <v>604427.0</v>
      </c>
      <c r="B477" s="8" t="str">
        <f t="shared" si="1"/>
        <v>12/9/23</v>
      </c>
      <c r="C477" s="21">
        <f t="shared" si="2"/>
        <v>9</v>
      </c>
      <c r="D477" s="43" t="s">
        <v>678</v>
      </c>
      <c r="E477" s="9" t="s">
        <v>2176</v>
      </c>
      <c r="F477" s="35">
        <f>vlookup(E477,Products!$A:$F,3)</f>
        <v>68.65495137</v>
      </c>
      <c r="G477" s="35">
        <f>vlookup(E477,Products!$A:$F,if(L477,4,5))</f>
        <v>75.75547073</v>
      </c>
      <c r="H477" s="26">
        <f t="shared" si="3"/>
        <v>45269</v>
      </c>
      <c r="I477" s="44">
        <f t="shared" si="4"/>
        <v>9</v>
      </c>
      <c r="J477" s="44">
        <f t="shared" si="5"/>
        <v>12</v>
      </c>
      <c r="K477" s="45">
        <f t="shared" si="6"/>
        <v>2023</v>
      </c>
      <c r="L477" s="25" t="b">
        <f t="shared" si="7"/>
        <v>1</v>
      </c>
      <c r="M477" s="25" t="b">
        <f>AND(or(row(A477)=2,A477&gt;=A476), not(isna(VLOOKUP(D477,PersonAccounts!A:A,1,false))))</f>
        <v>1</v>
      </c>
      <c r="N477" s="37"/>
    </row>
    <row r="478">
      <c r="A478" s="42">
        <v>611473.0</v>
      </c>
      <c r="B478" s="8" t="str">
        <f t="shared" si="1"/>
        <v>2/4/24</v>
      </c>
      <c r="C478" s="21">
        <f t="shared" si="2"/>
        <v>5</v>
      </c>
      <c r="D478" s="43" t="s">
        <v>2046</v>
      </c>
      <c r="E478" s="9" t="s">
        <v>2178</v>
      </c>
      <c r="F478" s="35">
        <f>vlookup(E478,Products!$A:$F,3)</f>
        <v>7.744998896</v>
      </c>
      <c r="G478" s="35">
        <f>vlookup(E478,Products!$A:$F,if(L478,4,5))</f>
        <v>9.99</v>
      </c>
      <c r="H478" s="26">
        <f t="shared" si="3"/>
        <v>45326</v>
      </c>
      <c r="I478" s="44">
        <f t="shared" si="4"/>
        <v>4</v>
      </c>
      <c r="J478" s="44">
        <f t="shared" si="5"/>
        <v>2</v>
      </c>
      <c r="K478" s="45">
        <f t="shared" si="6"/>
        <v>2024</v>
      </c>
      <c r="L478" s="25" t="b">
        <f t="shared" si="7"/>
        <v>0</v>
      </c>
      <c r="M478" s="25" t="b">
        <f>AND(or(row(A478)=2,A478&gt;=A477), not(isna(VLOOKUP(D478,PersonAccounts!A:A,1,false))))</f>
        <v>1</v>
      </c>
      <c r="N478" s="37"/>
    </row>
    <row r="479">
      <c r="A479" s="42">
        <v>614544.0</v>
      </c>
      <c r="B479" s="8" t="str">
        <f t="shared" si="1"/>
        <v>9/28/23</v>
      </c>
      <c r="C479" s="21">
        <f t="shared" si="2"/>
        <v>2</v>
      </c>
      <c r="D479" s="43" t="s">
        <v>674</v>
      </c>
      <c r="E479" s="9" t="s">
        <v>2180</v>
      </c>
      <c r="F479" s="35">
        <f>vlookup(E479,Products!$A:$F,3)</f>
        <v>28.24543383</v>
      </c>
      <c r="G479" s="35">
        <f>vlookup(E479,Products!$A:$F,if(L479,4,5))</f>
        <v>29.99</v>
      </c>
      <c r="H479" s="26">
        <f t="shared" si="3"/>
        <v>45197</v>
      </c>
      <c r="I479" s="44">
        <f t="shared" si="4"/>
        <v>28</v>
      </c>
      <c r="J479" s="44">
        <f t="shared" si="5"/>
        <v>9</v>
      </c>
      <c r="K479" s="45">
        <f t="shared" si="6"/>
        <v>2023</v>
      </c>
      <c r="L479" s="25" t="b">
        <f t="shared" si="7"/>
        <v>0</v>
      </c>
      <c r="M479" s="25" t="b">
        <f>AND(or(row(A479)=2,A479&gt;=A478), not(isna(VLOOKUP(D479,PersonAccounts!A:A,1,false))))</f>
        <v>1</v>
      </c>
      <c r="N479" s="37"/>
    </row>
    <row r="480">
      <c r="A480" s="42">
        <v>615373.0</v>
      </c>
      <c r="B480" s="8" t="str">
        <f t="shared" si="1"/>
        <v>9/1/23</v>
      </c>
      <c r="C480" s="21">
        <f t="shared" si="2"/>
        <v>3</v>
      </c>
      <c r="D480" s="43" t="s">
        <v>1733</v>
      </c>
      <c r="E480" s="9" t="s">
        <v>2182</v>
      </c>
      <c r="F480" s="35">
        <f>vlookup(E480,Products!$A:$F,3)</f>
        <v>9.14168919</v>
      </c>
      <c r="G480" s="35">
        <f>vlookup(E480,Products!$A:$F,if(L480,4,5))</f>
        <v>9.473104221</v>
      </c>
      <c r="H480" s="26">
        <f t="shared" si="3"/>
        <v>45170</v>
      </c>
      <c r="I480" s="44">
        <f t="shared" si="4"/>
        <v>1</v>
      </c>
      <c r="J480" s="44">
        <f t="shared" si="5"/>
        <v>9</v>
      </c>
      <c r="K480" s="45">
        <f t="shared" si="6"/>
        <v>2023</v>
      </c>
      <c r="L480" s="25" t="b">
        <f t="shared" si="7"/>
        <v>1</v>
      </c>
      <c r="M480" s="25" t="b">
        <f>AND(or(row(A480)=2,A480&gt;=A479), not(isna(VLOOKUP(D480,PersonAccounts!A:A,1,false))))</f>
        <v>1</v>
      </c>
      <c r="N480" s="37"/>
    </row>
    <row r="481">
      <c r="A481" s="42">
        <v>616904.0</v>
      </c>
      <c r="B481" s="8" t="str">
        <f t="shared" si="1"/>
        <v>8/25/23</v>
      </c>
      <c r="C481" s="21">
        <f t="shared" si="2"/>
        <v>6</v>
      </c>
      <c r="D481" s="43" t="s">
        <v>574</v>
      </c>
      <c r="E481" s="9" t="s">
        <v>2184</v>
      </c>
      <c r="F481" s="35">
        <f>vlookup(E481,Products!$A:$F,3)</f>
        <v>80.73695409</v>
      </c>
      <c r="G481" s="35">
        <f>vlookup(E481,Products!$A:$F,if(L481,4,5))</f>
        <v>99.99</v>
      </c>
      <c r="H481" s="26">
        <f t="shared" si="3"/>
        <v>45163</v>
      </c>
      <c r="I481" s="44">
        <f t="shared" si="4"/>
        <v>25</v>
      </c>
      <c r="J481" s="44">
        <f t="shared" si="5"/>
        <v>8</v>
      </c>
      <c r="K481" s="45">
        <f t="shared" si="6"/>
        <v>2023</v>
      </c>
      <c r="L481" s="25" t="b">
        <f t="shared" si="7"/>
        <v>0</v>
      </c>
      <c r="M481" s="25" t="b">
        <f>AND(or(row(A481)=2,A481&gt;=A480), not(isna(VLOOKUP(D481,PersonAccounts!A:A,1,false))))</f>
        <v>1</v>
      </c>
      <c r="N481" s="37"/>
    </row>
    <row r="482">
      <c r="A482" s="42">
        <v>617547.0</v>
      </c>
      <c r="B482" s="8" t="str">
        <f t="shared" si="1"/>
        <v>1/1/24</v>
      </c>
      <c r="C482" s="21">
        <f t="shared" si="2"/>
        <v>3</v>
      </c>
      <c r="D482" s="43" t="s">
        <v>674</v>
      </c>
      <c r="E482" s="9" t="s">
        <v>2143</v>
      </c>
      <c r="F482" s="35">
        <f>vlookup(E482,Products!$A:$F,3)</f>
        <v>165.4949045</v>
      </c>
      <c r="G482" s="35">
        <f>vlookup(E482,Products!$A:$F,if(L482,4,5))</f>
        <v>199.99</v>
      </c>
      <c r="H482" s="26">
        <f t="shared" si="3"/>
        <v>45292</v>
      </c>
      <c r="I482" s="44">
        <f t="shared" si="4"/>
        <v>1</v>
      </c>
      <c r="J482" s="44">
        <f t="shared" si="5"/>
        <v>1</v>
      </c>
      <c r="K482" s="45">
        <f t="shared" si="6"/>
        <v>2024</v>
      </c>
      <c r="L482" s="25" t="b">
        <f t="shared" si="7"/>
        <v>0</v>
      </c>
      <c r="M482" s="25" t="b">
        <f>AND(or(row(A482)=2,A482&gt;=A481), not(isna(VLOOKUP(D482,PersonAccounts!A:A,1,false))))</f>
        <v>1</v>
      </c>
      <c r="N482" s="37"/>
    </row>
    <row r="483">
      <c r="A483" s="42">
        <v>617547.0</v>
      </c>
      <c r="B483" s="8" t="str">
        <f t="shared" si="1"/>
        <v>1/1/24</v>
      </c>
      <c r="C483" s="21">
        <f t="shared" si="2"/>
        <v>3</v>
      </c>
      <c r="D483" s="43" t="s">
        <v>674</v>
      </c>
      <c r="E483" s="9" t="s">
        <v>2146</v>
      </c>
      <c r="F483" s="35">
        <f>vlookup(E483,Products!$A:$F,3)</f>
        <v>829.8679445</v>
      </c>
      <c r="G483" s="35">
        <f>vlookup(E483,Products!$A:$F,if(L483,4,5))</f>
        <v>999.99</v>
      </c>
      <c r="H483" s="26">
        <f t="shared" si="3"/>
        <v>45292</v>
      </c>
      <c r="I483" s="44">
        <f t="shared" si="4"/>
        <v>1</v>
      </c>
      <c r="J483" s="44">
        <f t="shared" si="5"/>
        <v>1</v>
      </c>
      <c r="K483" s="45">
        <f t="shared" si="6"/>
        <v>2024</v>
      </c>
      <c r="L483" s="25" t="b">
        <f t="shared" si="7"/>
        <v>0</v>
      </c>
      <c r="M483" s="25" t="b">
        <f>AND(or(row(A483)=2,A483&gt;=A482), not(isna(VLOOKUP(D483,PersonAccounts!A:A,1,false))))</f>
        <v>1</v>
      </c>
      <c r="N483" s="37"/>
    </row>
    <row r="484">
      <c r="A484" s="42">
        <v>617547.0</v>
      </c>
      <c r="B484" s="8" t="str">
        <f t="shared" si="1"/>
        <v>1/1/24</v>
      </c>
      <c r="C484" s="21">
        <f t="shared" si="2"/>
        <v>5</v>
      </c>
      <c r="D484" s="43" t="s">
        <v>674</v>
      </c>
      <c r="E484" s="9" t="s">
        <v>2148</v>
      </c>
      <c r="F484" s="35">
        <f>vlookup(E484,Products!$A:$F,3)</f>
        <v>98.23971477</v>
      </c>
      <c r="G484" s="35">
        <f>vlookup(E484,Products!$A:$F,if(L484,4,5))</f>
        <v>99.99</v>
      </c>
      <c r="H484" s="26">
        <f t="shared" si="3"/>
        <v>45292</v>
      </c>
      <c r="I484" s="44">
        <f t="shared" si="4"/>
        <v>1</v>
      </c>
      <c r="J484" s="44">
        <f t="shared" si="5"/>
        <v>1</v>
      </c>
      <c r="K484" s="45">
        <f t="shared" si="6"/>
        <v>2024</v>
      </c>
      <c r="L484" s="25" t="b">
        <f t="shared" si="7"/>
        <v>0</v>
      </c>
      <c r="M484" s="25" t="b">
        <f>AND(or(row(A484)=2,A484&gt;=A483), not(isna(VLOOKUP(D484,PersonAccounts!A:A,1,false))))</f>
        <v>1</v>
      </c>
      <c r="N484" s="37"/>
    </row>
    <row r="485">
      <c r="A485" s="42">
        <v>617761.0</v>
      </c>
      <c r="B485" s="8" t="str">
        <f t="shared" si="1"/>
        <v>9/12/23</v>
      </c>
      <c r="C485" s="21">
        <f t="shared" si="2"/>
        <v>4</v>
      </c>
      <c r="D485" s="43" t="s">
        <v>88</v>
      </c>
      <c r="E485" s="9" t="s">
        <v>2150</v>
      </c>
      <c r="F485" s="35">
        <f>vlookup(E485,Products!$A:$F,3)</f>
        <v>11.61261726</v>
      </c>
      <c r="G485" s="35">
        <f>vlookup(E485,Products!$A:$F,if(L485,4,5))</f>
        <v>14.99</v>
      </c>
      <c r="H485" s="26">
        <f t="shared" si="3"/>
        <v>45181</v>
      </c>
      <c r="I485" s="44">
        <f t="shared" si="4"/>
        <v>12</v>
      </c>
      <c r="J485" s="44">
        <f t="shared" si="5"/>
        <v>9</v>
      </c>
      <c r="K485" s="45">
        <f t="shared" si="6"/>
        <v>2023</v>
      </c>
      <c r="L485" s="25" t="b">
        <f t="shared" si="7"/>
        <v>0</v>
      </c>
      <c r="M485" s="25" t="b">
        <f>AND(or(row(A485)=2,A485&gt;=A484), not(isna(VLOOKUP(D485,PersonAccounts!A:A,1,false))))</f>
        <v>1</v>
      </c>
      <c r="N485" s="37"/>
    </row>
    <row r="486">
      <c r="A486" s="42">
        <v>618935.0</v>
      </c>
      <c r="B486" s="8" t="str">
        <f t="shared" si="1"/>
        <v>10/2/23</v>
      </c>
      <c r="C486" s="21">
        <f t="shared" si="2"/>
        <v>4</v>
      </c>
      <c r="D486" s="43" t="s">
        <v>217</v>
      </c>
      <c r="E486" s="9" t="s">
        <v>2152</v>
      </c>
      <c r="F486" s="35">
        <f>vlookup(E486,Products!$A:$F,3)</f>
        <v>1974.862026</v>
      </c>
      <c r="G486" s="35">
        <f>vlookup(E486,Products!$A:$F,if(L486,4,5))</f>
        <v>1999.99</v>
      </c>
      <c r="H486" s="26">
        <f t="shared" si="3"/>
        <v>45201</v>
      </c>
      <c r="I486" s="44">
        <f t="shared" si="4"/>
        <v>2</v>
      </c>
      <c r="J486" s="44">
        <f t="shared" si="5"/>
        <v>10</v>
      </c>
      <c r="K486" s="45">
        <f t="shared" si="6"/>
        <v>2023</v>
      </c>
      <c r="L486" s="25" t="b">
        <f t="shared" si="7"/>
        <v>0</v>
      </c>
      <c r="M486" s="25" t="b">
        <f>AND(or(row(A486)=2,A486&gt;=A485), not(isna(VLOOKUP(D486,PersonAccounts!A:A,1,false))))</f>
        <v>1</v>
      </c>
      <c r="N486" s="37"/>
    </row>
    <row r="487">
      <c r="A487" s="42">
        <v>618935.0</v>
      </c>
      <c r="B487" s="8" t="str">
        <f t="shared" si="1"/>
        <v>10/2/23</v>
      </c>
      <c r="C487" s="21">
        <f t="shared" si="2"/>
        <v>8</v>
      </c>
      <c r="D487" s="43" t="s">
        <v>217</v>
      </c>
      <c r="E487" s="9" t="s">
        <v>2155</v>
      </c>
      <c r="F487" s="35">
        <f>vlookup(E487,Products!$A:$F,3)</f>
        <v>231.8381653</v>
      </c>
      <c r="G487" s="35">
        <f>vlookup(E487,Products!$A:$F,if(L487,4,5))</f>
        <v>249.99</v>
      </c>
      <c r="H487" s="26">
        <f t="shared" si="3"/>
        <v>45201</v>
      </c>
      <c r="I487" s="44">
        <f t="shared" si="4"/>
        <v>2</v>
      </c>
      <c r="J487" s="44">
        <f t="shared" si="5"/>
        <v>10</v>
      </c>
      <c r="K487" s="45">
        <f t="shared" si="6"/>
        <v>2023</v>
      </c>
      <c r="L487" s="25" t="b">
        <f t="shared" si="7"/>
        <v>0</v>
      </c>
      <c r="M487" s="25" t="b">
        <f>AND(or(row(A487)=2,A487&gt;=A486), not(isna(VLOOKUP(D487,PersonAccounts!A:A,1,false))))</f>
        <v>1</v>
      </c>
      <c r="N487" s="37"/>
    </row>
    <row r="488">
      <c r="A488" s="42">
        <v>618935.0</v>
      </c>
      <c r="B488" s="8" t="str">
        <f t="shared" si="1"/>
        <v>10/2/23</v>
      </c>
      <c r="C488" s="21">
        <f t="shared" si="2"/>
        <v>1</v>
      </c>
      <c r="D488" s="43" t="s">
        <v>217</v>
      </c>
      <c r="E488" s="9" t="s">
        <v>2157</v>
      </c>
      <c r="F488" s="35">
        <f>vlookup(E488,Products!$A:$F,3)</f>
        <v>247.5441043</v>
      </c>
      <c r="G488" s="35">
        <f>vlookup(E488,Products!$A:$F,if(L488,4,5))</f>
        <v>248.3604379</v>
      </c>
      <c r="H488" s="26">
        <f t="shared" si="3"/>
        <v>45201</v>
      </c>
      <c r="I488" s="44">
        <f t="shared" si="4"/>
        <v>2</v>
      </c>
      <c r="J488" s="44">
        <f t="shared" si="5"/>
        <v>10</v>
      </c>
      <c r="K488" s="45">
        <f t="shared" si="6"/>
        <v>2023</v>
      </c>
      <c r="L488" s="25" t="b">
        <f t="shared" si="7"/>
        <v>1</v>
      </c>
      <c r="M488" s="25" t="b">
        <f>AND(or(row(A488)=2,A488&gt;=A487), not(isna(VLOOKUP(D488,PersonAccounts!A:A,1,false))))</f>
        <v>1</v>
      </c>
      <c r="N488" s="37"/>
    </row>
    <row r="489">
      <c r="A489" s="42">
        <v>618935.0</v>
      </c>
      <c r="B489" s="8" t="str">
        <f t="shared" si="1"/>
        <v>10/2/23</v>
      </c>
      <c r="C489" s="21">
        <f t="shared" si="2"/>
        <v>5</v>
      </c>
      <c r="D489" s="43" t="s">
        <v>217</v>
      </c>
      <c r="E489" s="9" t="s">
        <v>2159</v>
      </c>
      <c r="F489" s="35">
        <f>vlookup(E489,Products!$A:$F,3)</f>
        <v>75.37375979</v>
      </c>
      <c r="G489" s="35">
        <f>vlookup(E489,Products!$A:$F,if(L489,4,5))</f>
        <v>99.99</v>
      </c>
      <c r="H489" s="26">
        <f t="shared" si="3"/>
        <v>45201</v>
      </c>
      <c r="I489" s="44">
        <f t="shared" si="4"/>
        <v>2</v>
      </c>
      <c r="J489" s="44">
        <f t="shared" si="5"/>
        <v>10</v>
      </c>
      <c r="K489" s="45">
        <f t="shared" si="6"/>
        <v>2023</v>
      </c>
      <c r="L489" s="25" t="b">
        <f t="shared" si="7"/>
        <v>0</v>
      </c>
      <c r="M489" s="25" t="b">
        <f>AND(or(row(A489)=2,A489&gt;=A488), not(isna(VLOOKUP(D489,PersonAccounts!A:A,1,false))))</f>
        <v>1</v>
      </c>
      <c r="N489" s="37"/>
    </row>
    <row r="490">
      <c r="A490" s="42">
        <v>618935.0</v>
      </c>
      <c r="B490" s="8" t="str">
        <f t="shared" si="1"/>
        <v>10/2/23</v>
      </c>
      <c r="C490" s="21">
        <f t="shared" si="2"/>
        <v>5</v>
      </c>
      <c r="D490" s="43" t="s">
        <v>217</v>
      </c>
      <c r="E490" s="9" t="s">
        <v>2161</v>
      </c>
      <c r="F490" s="35">
        <f>vlookup(E490,Products!$A:$F,3)</f>
        <v>16.59320765</v>
      </c>
      <c r="G490" s="35">
        <f>vlookup(E490,Products!$A:$F,if(L490,4,5))</f>
        <v>19.99</v>
      </c>
      <c r="H490" s="26">
        <f t="shared" si="3"/>
        <v>45201</v>
      </c>
      <c r="I490" s="44">
        <f t="shared" si="4"/>
        <v>2</v>
      </c>
      <c r="J490" s="44">
        <f t="shared" si="5"/>
        <v>10</v>
      </c>
      <c r="K490" s="45">
        <f t="shared" si="6"/>
        <v>2023</v>
      </c>
      <c r="L490" s="25" t="b">
        <f t="shared" si="7"/>
        <v>0</v>
      </c>
      <c r="M490" s="25" t="b">
        <f>AND(or(row(A490)=2,A490&gt;=A489), not(isna(VLOOKUP(D490,PersonAccounts!A:A,1,false))))</f>
        <v>1</v>
      </c>
      <c r="N490" s="37"/>
    </row>
    <row r="491">
      <c r="A491" s="42">
        <v>618935.0</v>
      </c>
      <c r="B491" s="8" t="str">
        <f t="shared" si="1"/>
        <v>10/2/23</v>
      </c>
      <c r="C491" s="21">
        <f t="shared" si="2"/>
        <v>3</v>
      </c>
      <c r="D491" s="43" t="s">
        <v>217</v>
      </c>
      <c r="E491" s="9" t="s">
        <v>2164</v>
      </c>
      <c r="F491" s="35">
        <f>vlookup(E491,Products!$A:$F,3)</f>
        <v>19.67042713</v>
      </c>
      <c r="G491" s="35">
        <f>vlookup(E491,Products!$A:$F,if(L491,4,5))</f>
        <v>24.99</v>
      </c>
      <c r="H491" s="26">
        <f t="shared" si="3"/>
        <v>45201</v>
      </c>
      <c r="I491" s="44">
        <f t="shared" si="4"/>
        <v>2</v>
      </c>
      <c r="J491" s="44">
        <f t="shared" si="5"/>
        <v>10</v>
      </c>
      <c r="K491" s="45">
        <f t="shared" si="6"/>
        <v>2023</v>
      </c>
      <c r="L491" s="25" t="b">
        <f t="shared" si="7"/>
        <v>0</v>
      </c>
      <c r="M491" s="25" t="b">
        <f>AND(or(row(A491)=2,A491&gt;=A490), not(isna(VLOOKUP(D491,PersonAccounts!A:A,1,false))))</f>
        <v>1</v>
      </c>
      <c r="N491" s="37"/>
    </row>
    <row r="492">
      <c r="A492" s="42">
        <v>618935.0</v>
      </c>
      <c r="B492" s="8" t="str">
        <f t="shared" si="1"/>
        <v>10/2/23</v>
      </c>
      <c r="C492" s="21">
        <f t="shared" si="2"/>
        <v>9</v>
      </c>
      <c r="D492" s="43" t="s">
        <v>217</v>
      </c>
      <c r="E492" s="9" t="s">
        <v>2166</v>
      </c>
      <c r="F492" s="35">
        <f>vlookup(E492,Products!$A:$F,3)</f>
        <v>251.897003</v>
      </c>
      <c r="G492" s="35">
        <f>vlookup(E492,Products!$A:$F,if(L492,4,5))</f>
        <v>299.99</v>
      </c>
      <c r="H492" s="26">
        <f t="shared" si="3"/>
        <v>45201</v>
      </c>
      <c r="I492" s="44">
        <f t="shared" si="4"/>
        <v>2</v>
      </c>
      <c r="J492" s="44">
        <f t="shared" si="5"/>
        <v>10</v>
      </c>
      <c r="K492" s="45">
        <f t="shared" si="6"/>
        <v>2023</v>
      </c>
      <c r="L492" s="25" t="b">
        <f t="shared" si="7"/>
        <v>0</v>
      </c>
      <c r="M492" s="25" t="b">
        <f>AND(or(row(A492)=2,A492&gt;=A491), not(isna(VLOOKUP(D492,PersonAccounts!A:A,1,false))))</f>
        <v>1</v>
      </c>
      <c r="N492" s="37"/>
    </row>
    <row r="493">
      <c r="A493" s="42">
        <v>618935.0</v>
      </c>
      <c r="B493" s="8" t="str">
        <f t="shared" si="1"/>
        <v>10/2/23</v>
      </c>
      <c r="C493" s="21">
        <f t="shared" si="2"/>
        <v>7</v>
      </c>
      <c r="D493" s="43" t="s">
        <v>217</v>
      </c>
      <c r="E493" s="9" t="s">
        <v>2168</v>
      </c>
      <c r="F493" s="35">
        <f>vlookup(E493,Products!$A:$F,3)</f>
        <v>18.12656227</v>
      </c>
      <c r="G493" s="35">
        <f>vlookup(E493,Products!$A:$F,if(L493,4,5))</f>
        <v>19.99</v>
      </c>
      <c r="H493" s="26">
        <f t="shared" si="3"/>
        <v>45201</v>
      </c>
      <c r="I493" s="44">
        <f t="shared" si="4"/>
        <v>2</v>
      </c>
      <c r="J493" s="44">
        <f t="shared" si="5"/>
        <v>10</v>
      </c>
      <c r="K493" s="45">
        <f t="shared" si="6"/>
        <v>2023</v>
      </c>
      <c r="L493" s="25" t="b">
        <f t="shared" si="7"/>
        <v>0</v>
      </c>
      <c r="M493" s="25" t="b">
        <f>AND(or(row(A493)=2,A493&gt;=A492), not(isna(VLOOKUP(D493,PersonAccounts!A:A,1,false))))</f>
        <v>1</v>
      </c>
      <c r="N493" s="37"/>
    </row>
    <row r="494">
      <c r="A494" s="42">
        <v>627105.0</v>
      </c>
      <c r="B494" s="8" t="str">
        <f t="shared" si="1"/>
        <v>1/14/24</v>
      </c>
      <c r="C494" s="21">
        <f t="shared" si="2"/>
        <v>6</v>
      </c>
      <c r="D494" s="43" t="s">
        <v>887</v>
      </c>
      <c r="E494" s="9" t="s">
        <v>2170</v>
      </c>
      <c r="F494" s="35">
        <f>vlookup(E494,Products!$A:$F,3)</f>
        <v>87.67711041</v>
      </c>
      <c r="G494" s="35">
        <f>vlookup(E494,Products!$A:$F,if(L494,4,5))</f>
        <v>99.99</v>
      </c>
      <c r="H494" s="26">
        <f t="shared" si="3"/>
        <v>45305</v>
      </c>
      <c r="I494" s="44">
        <f t="shared" si="4"/>
        <v>14</v>
      </c>
      <c r="J494" s="44">
        <f t="shared" si="5"/>
        <v>1</v>
      </c>
      <c r="K494" s="45">
        <f t="shared" si="6"/>
        <v>2024</v>
      </c>
      <c r="L494" s="25" t="b">
        <f t="shared" si="7"/>
        <v>0</v>
      </c>
      <c r="M494" s="25" t="b">
        <f>AND(or(row(A494)=2,A494&gt;=A493), not(isna(VLOOKUP(D494,PersonAccounts!A:A,1,false))))</f>
        <v>1</v>
      </c>
      <c r="N494" s="37"/>
    </row>
    <row r="495">
      <c r="A495" s="42">
        <v>631892.0</v>
      </c>
      <c r="B495" s="8" t="str">
        <f t="shared" si="1"/>
        <v>11/21/23</v>
      </c>
      <c r="C495" s="21">
        <f t="shared" si="2"/>
        <v>7</v>
      </c>
      <c r="D495" s="43" t="s">
        <v>444</v>
      </c>
      <c r="E495" s="9" t="s">
        <v>2172</v>
      </c>
      <c r="F495" s="35">
        <f>vlookup(E495,Products!$A:$F,3)</f>
        <v>21.42395313</v>
      </c>
      <c r="G495" s="35">
        <f>vlookup(E495,Products!$A:$F,if(L495,4,5))</f>
        <v>24.99</v>
      </c>
      <c r="H495" s="26">
        <f t="shared" si="3"/>
        <v>45251</v>
      </c>
      <c r="I495" s="44">
        <f t="shared" si="4"/>
        <v>21</v>
      </c>
      <c r="J495" s="44">
        <f t="shared" si="5"/>
        <v>11</v>
      </c>
      <c r="K495" s="45">
        <f t="shared" si="6"/>
        <v>2023</v>
      </c>
      <c r="L495" s="25" t="b">
        <f t="shared" si="7"/>
        <v>0</v>
      </c>
      <c r="M495" s="25" t="b">
        <f>AND(or(row(A495)=2,A495&gt;=A494), not(isna(VLOOKUP(D495,PersonAccounts!A:A,1,false))))</f>
        <v>1</v>
      </c>
      <c r="N495" s="37"/>
    </row>
    <row r="496">
      <c r="A496" s="42">
        <v>632061.0</v>
      </c>
      <c r="B496" s="8" t="str">
        <f t="shared" si="1"/>
        <v>8/21/23</v>
      </c>
      <c r="C496" s="21">
        <f t="shared" si="2"/>
        <v>9</v>
      </c>
      <c r="D496" s="43" t="s">
        <v>1796</v>
      </c>
      <c r="E496" s="9" t="s">
        <v>2174</v>
      </c>
      <c r="F496" s="35">
        <f>vlookup(E496,Products!$A:$F,3)</f>
        <v>226.2474626</v>
      </c>
      <c r="G496" s="35">
        <f>vlookup(E496,Products!$A:$F,if(L496,4,5))</f>
        <v>240.7306775</v>
      </c>
      <c r="H496" s="26">
        <f t="shared" si="3"/>
        <v>45159</v>
      </c>
      <c r="I496" s="44">
        <f t="shared" si="4"/>
        <v>21</v>
      </c>
      <c r="J496" s="44">
        <f t="shared" si="5"/>
        <v>8</v>
      </c>
      <c r="K496" s="45">
        <f t="shared" si="6"/>
        <v>2023</v>
      </c>
      <c r="L496" s="25" t="b">
        <f t="shared" si="7"/>
        <v>1</v>
      </c>
      <c r="M496" s="25" t="b">
        <f>AND(or(row(A496)=2,A496&gt;=A495), not(isna(VLOOKUP(D496,PersonAccounts!A:A,1,false))))</f>
        <v>1</v>
      </c>
      <c r="N496" s="37"/>
    </row>
    <row r="497">
      <c r="A497" s="42">
        <v>634164.0</v>
      </c>
      <c r="B497" s="8" t="str">
        <f t="shared" si="1"/>
        <v>9/9/23</v>
      </c>
      <c r="C497" s="21">
        <f t="shared" si="2"/>
        <v>6</v>
      </c>
      <c r="D497" s="43" t="s">
        <v>709</v>
      </c>
      <c r="E497" s="9" t="s">
        <v>2176</v>
      </c>
      <c r="F497" s="35">
        <f>vlookup(E497,Products!$A:$F,3)</f>
        <v>68.65495137</v>
      </c>
      <c r="G497" s="35">
        <f>vlookup(E497,Products!$A:$F,if(L497,4,5))</f>
        <v>79.99</v>
      </c>
      <c r="H497" s="26">
        <f t="shared" si="3"/>
        <v>45178</v>
      </c>
      <c r="I497" s="44">
        <f t="shared" si="4"/>
        <v>9</v>
      </c>
      <c r="J497" s="44">
        <f t="shared" si="5"/>
        <v>9</v>
      </c>
      <c r="K497" s="45">
        <f t="shared" si="6"/>
        <v>2023</v>
      </c>
      <c r="L497" s="25" t="b">
        <f t="shared" si="7"/>
        <v>0</v>
      </c>
      <c r="M497" s="25" t="b">
        <f>AND(or(row(A497)=2,A497&gt;=A496), not(isna(VLOOKUP(D497,PersonAccounts!A:A,1,false))))</f>
        <v>1</v>
      </c>
      <c r="N497" s="37"/>
    </row>
    <row r="498">
      <c r="A498" s="42">
        <v>634164.0</v>
      </c>
      <c r="B498" s="8" t="str">
        <f t="shared" si="1"/>
        <v>9/9/23</v>
      </c>
      <c r="C498" s="21">
        <f t="shared" si="2"/>
        <v>7</v>
      </c>
      <c r="D498" s="43" t="s">
        <v>709</v>
      </c>
      <c r="E498" s="9" t="s">
        <v>2178</v>
      </c>
      <c r="F498" s="35">
        <f>vlookup(E498,Products!$A:$F,3)</f>
        <v>7.744998896</v>
      </c>
      <c r="G498" s="35">
        <f>vlookup(E498,Products!$A:$F,if(L498,4,5))</f>
        <v>9.99</v>
      </c>
      <c r="H498" s="26">
        <f t="shared" si="3"/>
        <v>45178</v>
      </c>
      <c r="I498" s="44">
        <f t="shared" si="4"/>
        <v>9</v>
      </c>
      <c r="J498" s="44">
        <f t="shared" si="5"/>
        <v>9</v>
      </c>
      <c r="K498" s="45">
        <f t="shared" si="6"/>
        <v>2023</v>
      </c>
      <c r="L498" s="25" t="b">
        <f t="shared" si="7"/>
        <v>0</v>
      </c>
      <c r="M498" s="25" t="b">
        <f>AND(or(row(A498)=2,A498&gt;=A497), not(isna(VLOOKUP(D498,PersonAccounts!A:A,1,false))))</f>
        <v>1</v>
      </c>
      <c r="N498" s="37"/>
    </row>
    <row r="499">
      <c r="A499" s="42">
        <v>634164.0</v>
      </c>
      <c r="B499" s="8" t="str">
        <f t="shared" si="1"/>
        <v>9/9/23</v>
      </c>
      <c r="C499" s="21">
        <f t="shared" si="2"/>
        <v>1</v>
      </c>
      <c r="D499" s="43" t="s">
        <v>709</v>
      </c>
      <c r="E499" s="9" t="s">
        <v>2180</v>
      </c>
      <c r="F499" s="35">
        <f>vlookup(E499,Products!$A:$F,3)</f>
        <v>28.24543383</v>
      </c>
      <c r="G499" s="35">
        <f>vlookup(E499,Products!$A:$F,if(L499,4,5))</f>
        <v>29.99</v>
      </c>
      <c r="H499" s="26">
        <f t="shared" si="3"/>
        <v>45178</v>
      </c>
      <c r="I499" s="44">
        <f t="shared" si="4"/>
        <v>9</v>
      </c>
      <c r="J499" s="44">
        <f t="shared" si="5"/>
        <v>9</v>
      </c>
      <c r="K499" s="45">
        <f t="shared" si="6"/>
        <v>2023</v>
      </c>
      <c r="L499" s="25" t="b">
        <f t="shared" si="7"/>
        <v>0</v>
      </c>
      <c r="M499" s="25" t="b">
        <f>AND(or(row(A499)=2,A499&gt;=A498), not(isna(VLOOKUP(D499,PersonAccounts!A:A,1,false))))</f>
        <v>1</v>
      </c>
      <c r="N499" s="37"/>
    </row>
    <row r="500">
      <c r="A500" s="42">
        <v>634199.0</v>
      </c>
      <c r="B500" s="8" t="str">
        <f t="shared" si="1"/>
        <v>9/14/23</v>
      </c>
      <c r="C500" s="21">
        <f t="shared" si="2"/>
        <v>6</v>
      </c>
      <c r="D500" s="43" t="s">
        <v>1474</v>
      </c>
      <c r="E500" s="9" t="s">
        <v>2182</v>
      </c>
      <c r="F500" s="35">
        <f>vlookup(E500,Products!$A:$F,3)</f>
        <v>9.14168919</v>
      </c>
      <c r="G500" s="35">
        <f>vlookup(E500,Products!$A:$F,if(L500,4,5))</f>
        <v>9.99</v>
      </c>
      <c r="H500" s="26">
        <f t="shared" si="3"/>
        <v>45183</v>
      </c>
      <c r="I500" s="44">
        <f t="shared" si="4"/>
        <v>14</v>
      </c>
      <c r="J500" s="44">
        <f t="shared" si="5"/>
        <v>9</v>
      </c>
      <c r="K500" s="45">
        <f t="shared" si="6"/>
        <v>2023</v>
      </c>
      <c r="L500" s="25" t="b">
        <f t="shared" si="7"/>
        <v>0</v>
      </c>
      <c r="M500" s="25" t="b">
        <f>AND(or(row(A500)=2,A500&gt;=A499), not(isna(VLOOKUP(D500,PersonAccounts!A:A,1,false))))</f>
        <v>1</v>
      </c>
      <c r="N500" s="37"/>
    </row>
    <row r="501">
      <c r="A501" s="42">
        <v>634199.0</v>
      </c>
      <c r="B501" s="8" t="str">
        <f t="shared" si="1"/>
        <v>9/14/23</v>
      </c>
      <c r="C501" s="21">
        <f t="shared" si="2"/>
        <v>9</v>
      </c>
      <c r="D501" s="43" t="s">
        <v>1474</v>
      </c>
      <c r="E501" s="9" t="s">
        <v>2184</v>
      </c>
      <c r="F501" s="35">
        <f>vlookup(E501,Products!$A:$F,3)</f>
        <v>80.73695409</v>
      </c>
      <c r="G501" s="35">
        <f>vlookup(E501,Products!$A:$F,if(L501,4,5))</f>
        <v>99.99</v>
      </c>
      <c r="H501" s="26">
        <f t="shared" si="3"/>
        <v>45183</v>
      </c>
      <c r="I501" s="44">
        <f t="shared" si="4"/>
        <v>14</v>
      </c>
      <c r="J501" s="44">
        <f t="shared" si="5"/>
        <v>9</v>
      </c>
      <c r="K501" s="45">
        <f t="shared" si="6"/>
        <v>2023</v>
      </c>
      <c r="L501" s="25" t="b">
        <f t="shared" si="7"/>
        <v>0</v>
      </c>
      <c r="M501" s="25" t="b">
        <f>AND(or(row(A501)=2,A501&gt;=A500), not(isna(VLOOKUP(D501,PersonAccounts!A:A,1,false))))</f>
        <v>1</v>
      </c>
      <c r="N501" s="37"/>
    </row>
    <row r="502">
      <c r="A502" s="42">
        <v>637206.0</v>
      </c>
      <c r="B502" s="8" t="str">
        <f t="shared" si="1"/>
        <v>12/22/23</v>
      </c>
      <c r="C502" s="21">
        <f t="shared" si="2"/>
        <v>9</v>
      </c>
      <c r="D502" s="43" t="s">
        <v>1474</v>
      </c>
      <c r="E502" s="9" t="s">
        <v>2143</v>
      </c>
      <c r="F502" s="35">
        <f>vlookup(E502,Products!$A:$F,3)</f>
        <v>165.4949045</v>
      </c>
      <c r="G502" s="35">
        <f>vlookup(E502,Products!$A:$F,if(L502,4,5))</f>
        <v>199.99</v>
      </c>
      <c r="H502" s="26">
        <f t="shared" si="3"/>
        <v>45282</v>
      </c>
      <c r="I502" s="44">
        <f t="shared" si="4"/>
        <v>22</v>
      </c>
      <c r="J502" s="44">
        <f t="shared" si="5"/>
        <v>12</v>
      </c>
      <c r="K502" s="45">
        <f t="shared" si="6"/>
        <v>2023</v>
      </c>
      <c r="L502" s="25" t="b">
        <f t="shared" si="7"/>
        <v>0</v>
      </c>
      <c r="M502" s="25" t="b">
        <f>AND(or(row(A502)=2,A502&gt;=A501), not(isna(VLOOKUP(D502,PersonAccounts!A:A,1,false))))</f>
        <v>1</v>
      </c>
      <c r="N502" s="37"/>
    </row>
    <row r="503">
      <c r="A503" s="42">
        <v>638060.0</v>
      </c>
      <c r="B503" s="8" t="str">
        <f t="shared" si="1"/>
        <v>8/26/23</v>
      </c>
      <c r="C503" s="21">
        <f t="shared" si="2"/>
        <v>7</v>
      </c>
      <c r="D503" s="43" t="s">
        <v>1474</v>
      </c>
      <c r="E503" s="9" t="s">
        <v>2146</v>
      </c>
      <c r="F503" s="35">
        <f>vlookup(E503,Products!$A:$F,3)</f>
        <v>829.8679445</v>
      </c>
      <c r="G503" s="35">
        <f>vlookup(E503,Products!$A:$F,if(L503,4,5))</f>
        <v>956.4309401</v>
      </c>
      <c r="H503" s="26">
        <f t="shared" si="3"/>
        <v>45164</v>
      </c>
      <c r="I503" s="44">
        <f t="shared" si="4"/>
        <v>26</v>
      </c>
      <c r="J503" s="44">
        <f t="shared" si="5"/>
        <v>8</v>
      </c>
      <c r="K503" s="45">
        <f t="shared" si="6"/>
        <v>2023</v>
      </c>
      <c r="L503" s="25" t="b">
        <f t="shared" si="7"/>
        <v>1</v>
      </c>
      <c r="M503" s="25" t="b">
        <f>AND(or(row(A503)=2,A503&gt;=A502), not(isna(VLOOKUP(D503,PersonAccounts!A:A,1,false))))</f>
        <v>1</v>
      </c>
      <c r="N503" s="37"/>
    </row>
    <row r="504">
      <c r="A504" s="42">
        <v>638060.0</v>
      </c>
      <c r="B504" s="8" t="str">
        <f t="shared" si="1"/>
        <v>8/26/23</v>
      </c>
      <c r="C504" s="21">
        <f t="shared" si="2"/>
        <v>4</v>
      </c>
      <c r="D504" s="43" t="s">
        <v>1474</v>
      </c>
      <c r="E504" s="9" t="s">
        <v>2148</v>
      </c>
      <c r="F504" s="35">
        <f>vlookup(E504,Products!$A:$F,3)</f>
        <v>98.23971477</v>
      </c>
      <c r="G504" s="35">
        <f>vlookup(E504,Products!$A:$F,if(L504,4,5))</f>
        <v>99.99</v>
      </c>
      <c r="H504" s="26">
        <f t="shared" si="3"/>
        <v>45164</v>
      </c>
      <c r="I504" s="44">
        <f t="shared" si="4"/>
        <v>26</v>
      </c>
      <c r="J504" s="44">
        <f t="shared" si="5"/>
        <v>8</v>
      </c>
      <c r="K504" s="45">
        <f t="shared" si="6"/>
        <v>2023</v>
      </c>
      <c r="L504" s="25" t="b">
        <f t="shared" si="7"/>
        <v>0</v>
      </c>
      <c r="M504" s="25" t="b">
        <f>AND(or(row(A504)=2,A504&gt;=A503), not(isna(VLOOKUP(D504,PersonAccounts!A:A,1,false))))</f>
        <v>1</v>
      </c>
      <c r="N504" s="37"/>
    </row>
    <row r="505">
      <c r="A505" s="42">
        <v>638060.0</v>
      </c>
      <c r="B505" s="8" t="str">
        <f t="shared" si="1"/>
        <v>8/26/23</v>
      </c>
      <c r="C505" s="21">
        <f t="shared" si="2"/>
        <v>1</v>
      </c>
      <c r="D505" s="43" t="s">
        <v>1474</v>
      </c>
      <c r="E505" s="9" t="s">
        <v>2150</v>
      </c>
      <c r="F505" s="35">
        <f>vlookup(E505,Products!$A:$F,3)</f>
        <v>11.61261726</v>
      </c>
      <c r="G505" s="35">
        <f>vlookup(E505,Products!$A:$F,if(L505,4,5))</f>
        <v>14.99</v>
      </c>
      <c r="H505" s="26">
        <f t="shared" si="3"/>
        <v>45164</v>
      </c>
      <c r="I505" s="44">
        <f t="shared" si="4"/>
        <v>26</v>
      </c>
      <c r="J505" s="44">
        <f t="shared" si="5"/>
        <v>8</v>
      </c>
      <c r="K505" s="45">
        <f t="shared" si="6"/>
        <v>2023</v>
      </c>
      <c r="L505" s="25" t="b">
        <f t="shared" si="7"/>
        <v>0</v>
      </c>
      <c r="M505" s="25" t="b">
        <f>AND(or(row(A505)=2,A505&gt;=A504), not(isna(VLOOKUP(D505,PersonAccounts!A:A,1,false))))</f>
        <v>1</v>
      </c>
      <c r="N505" s="37"/>
    </row>
    <row r="506">
      <c r="A506" s="42">
        <v>643457.0</v>
      </c>
      <c r="B506" s="8" t="str">
        <f t="shared" si="1"/>
        <v>1/4/24</v>
      </c>
      <c r="C506" s="21">
        <f t="shared" si="2"/>
        <v>6</v>
      </c>
      <c r="D506" s="43" t="s">
        <v>313</v>
      </c>
      <c r="E506" s="9" t="s">
        <v>2152</v>
      </c>
      <c r="F506" s="35">
        <f>vlookup(E506,Products!$A:$F,3)</f>
        <v>1974.862026</v>
      </c>
      <c r="G506" s="35">
        <f>vlookup(E506,Products!$A:$F,if(L506,4,5))</f>
        <v>1999.99</v>
      </c>
      <c r="H506" s="26">
        <f t="shared" si="3"/>
        <v>45295</v>
      </c>
      <c r="I506" s="44">
        <f t="shared" si="4"/>
        <v>4</v>
      </c>
      <c r="J506" s="44">
        <f t="shared" si="5"/>
        <v>1</v>
      </c>
      <c r="K506" s="45">
        <f t="shared" si="6"/>
        <v>2024</v>
      </c>
      <c r="L506" s="25" t="b">
        <f t="shared" si="7"/>
        <v>0</v>
      </c>
      <c r="M506" s="25" t="b">
        <f>AND(or(row(A506)=2,A506&gt;=A505), not(isna(VLOOKUP(D506,PersonAccounts!A:A,1,false))))</f>
        <v>1</v>
      </c>
      <c r="N506" s="37"/>
    </row>
    <row r="507">
      <c r="A507" s="42">
        <v>644304.0</v>
      </c>
      <c r="B507" s="8" t="str">
        <f t="shared" si="1"/>
        <v>9/26/23</v>
      </c>
      <c r="C507" s="21">
        <f t="shared" si="2"/>
        <v>6</v>
      </c>
      <c r="D507" s="43" t="s">
        <v>1492</v>
      </c>
      <c r="E507" s="9" t="s">
        <v>2155</v>
      </c>
      <c r="F507" s="35">
        <f>vlookup(E507,Products!$A:$F,3)</f>
        <v>231.8381653</v>
      </c>
      <c r="G507" s="35">
        <f>vlookup(E507,Products!$A:$F,if(L507,4,5))</f>
        <v>240.5450591</v>
      </c>
      <c r="H507" s="26">
        <f t="shared" si="3"/>
        <v>45195</v>
      </c>
      <c r="I507" s="44">
        <f t="shared" si="4"/>
        <v>26</v>
      </c>
      <c r="J507" s="44">
        <f t="shared" si="5"/>
        <v>9</v>
      </c>
      <c r="K507" s="45">
        <f t="shared" si="6"/>
        <v>2023</v>
      </c>
      <c r="L507" s="25" t="b">
        <f t="shared" si="7"/>
        <v>1</v>
      </c>
      <c r="M507" s="25" t="b">
        <f>AND(or(row(A507)=2,A507&gt;=A506), not(isna(VLOOKUP(D507,PersonAccounts!A:A,1,false))))</f>
        <v>1</v>
      </c>
      <c r="N507" s="37"/>
    </row>
    <row r="508">
      <c r="A508" s="42">
        <v>646298.0</v>
      </c>
      <c r="B508" s="8" t="str">
        <f t="shared" si="1"/>
        <v>1/26/24</v>
      </c>
      <c r="C508" s="21">
        <f t="shared" si="2"/>
        <v>5</v>
      </c>
      <c r="D508" s="43" t="s">
        <v>649</v>
      </c>
      <c r="E508" s="9" t="s">
        <v>2157</v>
      </c>
      <c r="F508" s="35">
        <f>vlookup(E508,Products!$A:$F,3)</f>
        <v>247.5441043</v>
      </c>
      <c r="G508" s="35">
        <f>vlookup(E508,Products!$A:$F,if(L508,4,5))</f>
        <v>249.99</v>
      </c>
      <c r="H508" s="26">
        <f t="shared" si="3"/>
        <v>45317</v>
      </c>
      <c r="I508" s="44">
        <f t="shared" si="4"/>
        <v>26</v>
      </c>
      <c r="J508" s="44">
        <f t="shared" si="5"/>
        <v>1</v>
      </c>
      <c r="K508" s="45">
        <f t="shared" si="6"/>
        <v>2024</v>
      </c>
      <c r="L508" s="25" t="b">
        <f t="shared" si="7"/>
        <v>0</v>
      </c>
      <c r="M508" s="25" t="b">
        <f>AND(or(row(A508)=2,A508&gt;=A507), not(isna(VLOOKUP(D508,PersonAccounts!A:A,1,false))))</f>
        <v>1</v>
      </c>
      <c r="N508" s="37"/>
    </row>
    <row r="509">
      <c r="A509" s="42">
        <v>647116.0</v>
      </c>
      <c r="B509" s="8" t="str">
        <f t="shared" si="1"/>
        <v>12/20/23</v>
      </c>
      <c r="C509" s="21">
        <f t="shared" si="2"/>
        <v>5</v>
      </c>
      <c r="D509" s="43" t="s">
        <v>334</v>
      </c>
      <c r="E509" s="9" t="s">
        <v>2159</v>
      </c>
      <c r="F509" s="35">
        <f>vlookup(E509,Products!$A:$F,3)</f>
        <v>75.37375979</v>
      </c>
      <c r="G509" s="35">
        <f>vlookup(E509,Products!$A:$F,if(L509,4,5))</f>
        <v>99.99</v>
      </c>
      <c r="H509" s="26">
        <f t="shared" si="3"/>
        <v>45280</v>
      </c>
      <c r="I509" s="44">
        <f t="shared" si="4"/>
        <v>20</v>
      </c>
      <c r="J509" s="44">
        <f t="shared" si="5"/>
        <v>12</v>
      </c>
      <c r="K509" s="45">
        <f t="shared" si="6"/>
        <v>2023</v>
      </c>
      <c r="L509" s="25" t="b">
        <f t="shared" si="7"/>
        <v>0</v>
      </c>
      <c r="M509" s="25" t="b">
        <f>AND(or(row(A509)=2,A509&gt;=A508), not(isna(VLOOKUP(D509,PersonAccounts!A:A,1,false))))</f>
        <v>1</v>
      </c>
      <c r="N509" s="37"/>
    </row>
    <row r="510">
      <c r="A510" s="42">
        <v>647211.0</v>
      </c>
      <c r="B510" s="8" t="str">
        <f t="shared" si="1"/>
        <v>8/27/23</v>
      </c>
      <c r="C510" s="21">
        <f t="shared" si="2"/>
        <v>7</v>
      </c>
      <c r="D510" s="43" t="s">
        <v>338</v>
      </c>
      <c r="E510" s="9" t="s">
        <v>2161</v>
      </c>
      <c r="F510" s="35">
        <f>vlookup(E510,Products!$A:$F,3)</f>
        <v>16.59320765</v>
      </c>
      <c r="G510" s="35">
        <f>vlookup(E510,Products!$A:$F,if(L510,4,5))</f>
        <v>18.86190803</v>
      </c>
      <c r="H510" s="26">
        <f t="shared" si="3"/>
        <v>45165</v>
      </c>
      <c r="I510" s="44">
        <f t="shared" si="4"/>
        <v>27</v>
      </c>
      <c r="J510" s="44">
        <f t="shared" si="5"/>
        <v>8</v>
      </c>
      <c r="K510" s="45">
        <f t="shared" si="6"/>
        <v>2023</v>
      </c>
      <c r="L510" s="25" t="b">
        <f t="shared" si="7"/>
        <v>1</v>
      </c>
      <c r="M510" s="25" t="b">
        <f>AND(or(row(A510)=2,A510&gt;=A509), not(isna(VLOOKUP(D510,PersonAccounts!A:A,1,false))))</f>
        <v>1</v>
      </c>
      <c r="N510" s="37"/>
    </row>
    <row r="511">
      <c r="A511" s="42">
        <v>648669.0</v>
      </c>
      <c r="B511" s="8" t="str">
        <f t="shared" si="1"/>
        <v>1/15/24</v>
      </c>
      <c r="C511" s="21">
        <f t="shared" si="2"/>
        <v>2</v>
      </c>
      <c r="D511" s="43" t="s">
        <v>589</v>
      </c>
      <c r="E511" s="9" t="s">
        <v>2164</v>
      </c>
      <c r="F511" s="35">
        <f>vlookup(E511,Products!$A:$F,3)</f>
        <v>19.67042713</v>
      </c>
      <c r="G511" s="35">
        <f>vlookup(E511,Products!$A:$F,if(L511,4,5))</f>
        <v>24.99</v>
      </c>
      <c r="H511" s="26">
        <f t="shared" si="3"/>
        <v>45306</v>
      </c>
      <c r="I511" s="44">
        <f t="shared" si="4"/>
        <v>15</v>
      </c>
      <c r="J511" s="44">
        <f t="shared" si="5"/>
        <v>1</v>
      </c>
      <c r="K511" s="45">
        <f t="shared" si="6"/>
        <v>2024</v>
      </c>
      <c r="L511" s="25" t="b">
        <f t="shared" si="7"/>
        <v>0</v>
      </c>
      <c r="M511" s="25" t="b">
        <f>AND(or(row(A511)=2,A511&gt;=A510), not(isna(VLOOKUP(D511,PersonAccounts!A:A,1,false))))</f>
        <v>1</v>
      </c>
      <c r="N511" s="37"/>
    </row>
    <row r="512">
      <c r="A512" s="42">
        <v>648669.0</v>
      </c>
      <c r="B512" s="8" t="str">
        <f t="shared" si="1"/>
        <v>1/15/24</v>
      </c>
      <c r="C512" s="21">
        <f t="shared" si="2"/>
        <v>7</v>
      </c>
      <c r="D512" s="43" t="s">
        <v>589</v>
      </c>
      <c r="E512" s="9" t="s">
        <v>2166</v>
      </c>
      <c r="F512" s="35">
        <f>vlookup(E512,Products!$A:$F,3)</f>
        <v>251.897003</v>
      </c>
      <c r="G512" s="35">
        <f>vlookup(E512,Products!$A:$F,if(L512,4,5))</f>
        <v>299.99</v>
      </c>
      <c r="H512" s="26">
        <f t="shared" si="3"/>
        <v>45306</v>
      </c>
      <c r="I512" s="44">
        <f t="shared" si="4"/>
        <v>15</v>
      </c>
      <c r="J512" s="44">
        <f t="shared" si="5"/>
        <v>1</v>
      </c>
      <c r="K512" s="45">
        <f t="shared" si="6"/>
        <v>2024</v>
      </c>
      <c r="L512" s="25" t="b">
        <f t="shared" si="7"/>
        <v>0</v>
      </c>
      <c r="M512" s="25" t="b">
        <f>AND(or(row(A512)=2,A512&gt;=A511), not(isna(VLOOKUP(D512,PersonAccounts!A:A,1,false))))</f>
        <v>1</v>
      </c>
      <c r="N512" s="37"/>
    </row>
    <row r="513">
      <c r="A513" s="42">
        <v>649067.0</v>
      </c>
      <c r="B513" s="8" t="str">
        <f t="shared" si="1"/>
        <v>12/2/23</v>
      </c>
      <c r="C513" s="21">
        <f t="shared" si="2"/>
        <v>9</v>
      </c>
      <c r="D513" s="43" t="s">
        <v>777</v>
      </c>
      <c r="E513" s="9" t="s">
        <v>2168</v>
      </c>
      <c r="F513" s="35">
        <f>vlookup(E513,Products!$A:$F,3)</f>
        <v>18.12656227</v>
      </c>
      <c r="G513" s="35">
        <f>vlookup(E513,Products!$A:$F,if(L513,4,5))</f>
        <v>19.99</v>
      </c>
      <c r="H513" s="26">
        <f t="shared" si="3"/>
        <v>45262</v>
      </c>
      <c r="I513" s="44">
        <f t="shared" si="4"/>
        <v>2</v>
      </c>
      <c r="J513" s="44">
        <f t="shared" si="5"/>
        <v>12</v>
      </c>
      <c r="K513" s="45">
        <f t="shared" si="6"/>
        <v>2023</v>
      </c>
      <c r="L513" s="25" t="b">
        <f t="shared" si="7"/>
        <v>0</v>
      </c>
      <c r="M513" s="25" t="b">
        <f>AND(or(row(A513)=2,A513&gt;=A512), not(isna(VLOOKUP(D513,PersonAccounts!A:A,1,false))))</f>
        <v>1</v>
      </c>
      <c r="N513" s="37"/>
    </row>
    <row r="514">
      <c r="A514" s="42">
        <v>649110.0</v>
      </c>
      <c r="B514" s="8" t="str">
        <f t="shared" si="1"/>
        <v>2/6/24</v>
      </c>
      <c r="C514" s="21">
        <f t="shared" si="2"/>
        <v>7</v>
      </c>
      <c r="D514" s="43" t="s">
        <v>1577</v>
      </c>
      <c r="E514" s="9" t="s">
        <v>2170</v>
      </c>
      <c r="F514" s="35">
        <f>vlookup(E514,Products!$A:$F,3)</f>
        <v>87.67711041</v>
      </c>
      <c r="G514" s="35">
        <f>vlookup(E514,Products!$A:$F,if(L514,4,5))</f>
        <v>99.99</v>
      </c>
      <c r="H514" s="26">
        <f t="shared" si="3"/>
        <v>45328</v>
      </c>
      <c r="I514" s="44">
        <f t="shared" si="4"/>
        <v>6</v>
      </c>
      <c r="J514" s="44">
        <f t="shared" si="5"/>
        <v>2</v>
      </c>
      <c r="K514" s="45">
        <f t="shared" si="6"/>
        <v>2024</v>
      </c>
      <c r="L514" s="25" t="b">
        <f t="shared" si="7"/>
        <v>0</v>
      </c>
      <c r="M514" s="25" t="b">
        <f>AND(or(row(A514)=2,A514&gt;=A513), not(isna(VLOOKUP(D514,PersonAccounts!A:A,1,false))))</f>
        <v>1</v>
      </c>
      <c r="N514" s="37"/>
    </row>
    <row r="515">
      <c r="A515" s="42">
        <v>649110.0</v>
      </c>
      <c r="B515" s="8" t="str">
        <f t="shared" si="1"/>
        <v>2/6/24</v>
      </c>
      <c r="C515" s="21">
        <f t="shared" si="2"/>
        <v>3</v>
      </c>
      <c r="D515" s="43" t="s">
        <v>1577</v>
      </c>
      <c r="E515" s="9" t="s">
        <v>2172</v>
      </c>
      <c r="F515" s="35">
        <f>vlookup(E515,Products!$A:$F,3)</f>
        <v>21.42395313</v>
      </c>
      <c r="G515" s="35">
        <f>vlookup(E515,Products!$A:$F,if(L515,4,5))</f>
        <v>22.51529626</v>
      </c>
      <c r="H515" s="26">
        <f t="shared" si="3"/>
        <v>45328</v>
      </c>
      <c r="I515" s="44">
        <f t="shared" si="4"/>
        <v>6</v>
      </c>
      <c r="J515" s="44">
        <f t="shared" si="5"/>
        <v>2</v>
      </c>
      <c r="K515" s="45">
        <f t="shared" si="6"/>
        <v>2024</v>
      </c>
      <c r="L515" s="25" t="b">
        <f t="shared" si="7"/>
        <v>1</v>
      </c>
      <c r="M515" s="25" t="b">
        <f>AND(or(row(A515)=2,A515&gt;=A514), not(isna(VLOOKUP(D515,PersonAccounts!A:A,1,false))))</f>
        <v>1</v>
      </c>
      <c r="N515" s="37"/>
    </row>
    <row r="516">
      <c r="A516" s="42">
        <v>649110.0</v>
      </c>
      <c r="B516" s="8" t="str">
        <f t="shared" si="1"/>
        <v>2/6/24</v>
      </c>
      <c r="C516" s="21">
        <f t="shared" si="2"/>
        <v>6</v>
      </c>
      <c r="D516" s="43" t="s">
        <v>1577</v>
      </c>
      <c r="E516" s="9" t="s">
        <v>2174</v>
      </c>
      <c r="F516" s="35">
        <f>vlookup(E516,Products!$A:$F,3)</f>
        <v>226.2474626</v>
      </c>
      <c r="G516" s="35">
        <f>vlookup(E516,Products!$A:$F,if(L516,4,5))</f>
        <v>240.7306775</v>
      </c>
      <c r="H516" s="26">
        <f t="shared" si="3"/>
        <v>45328</v>
      </c>
      <c r="I516" s="44">
        <f t="shared" si="4"/>
        <v>6</v>
      </c>
      <c r="J516" s="44">
        <f t="shared" si="5"/>
        <v>2</v>
      </c>
      <c r="K516" s="45">
        <f t="shared" si="6"/>
        <v>2024</v>
      </c>
      <c r="L516" s="25" t="b">
        <f t="shared" si="7"/>
        <v>1</v>
      </c>
      <c r="M516" s="25" t="b">
        <f>AND(or(row(A516)=2,A516&gt;=A515), not(isna(VLOOKUP(D516,PersonAccounts!A:A,1,false))))</f>
        <v>1</v>
      </c>
      <c r="N516" s="37"/>
    </row>
    <row r="517">
      <c r="A517" s="42">
        <v>654678.0</v>
      </c>
      <c r="B517" s="8" t="str">
        <f t="shared" si="1"/>
        <v>9/30/23</v>
      </c>
      <c r="C517" s="21">
        <f t="shared" si="2"/>
        <v>2</v>
      </c>
      <c r="D517" s="43" t="s">
        <v>1679</v>
      </c>
      <c r="E517" s="9" t="s">
        <v>2176</v>
      </c>
      <c r="F517" s="35">
        <f>vlookup(E517,Products!$A:$F,3)</f>
        <v>68.65495137</v>
      </c>
      <c r="G517" s="35">
        <f>vlookup(E517,Products!$A:$F,if(L517,4,5))</f>
        <v>79.99</v>
      </c>
      <c r="H517" s="26">
        <f t="shared" si="3"/>
        <v>45199</v>
      </c>
      <c r="I517" s="44">
        <f t="shared" si="4"/>
        <v>30</v>
      </c>
      <c r="J517" s="44">
        <f t="shared" si="5"/>
        <v>9</v>
      </c>
      <c r="K517" s="45">
        <f t="shared" si="6"/>
        <v>2023</v>
      </c>
      <c r="L517" s="25" t="b">
        <f t="shared" si="7"/>
        <v>0</v>
      </c>
      <c r="M517" s="25" t="b">
        <f>AND(or(row(A517)=2,A517&gt;=A516), not(isna(VLOOKUP(D517,PersonAccounts!A:A,1,false))))</f>
        <v>1</v>
      </c>
      <c r="N517" s="37"/>
    </row>
    <row r="518">
      <c r="A518" s="42">
        <v>655850.0</v>
      </c>
      <c r="B518" s="8" t="str">
        <f t="shared" si="1"/>
        <v>9/14/23</v>
      </c>
      <c r="C518" s="21">
        <f t="shared" si="2"/>
        <v>1</v>
      </c>
      <c r="D518" s="43" t="s">
        <v>416</v>
      </c>
      <c r="E518" s="9" t="s">
        <v>2178</v>
      </c>
      <c r="F518" s="35">
        <f>vlookup(E518,Products!$A:$F,3)</f>
        <v>7.744998896</v>
      </c>
      <c r="G518" s="35">
        <f>vlookup(E518,Products!$A:$F,if(L518,4,5))</f>
        <v>9.99</v>
      </c>
      <c r="H518" s="26">
        <f t="shared" si="3"/>
        <v>45183</v>
      </c>
      <c r="I518" s="44">
        <f t="shared" si="4"/>
        <v>14</v>
      </c>
      <c r="J518" s="44">
        <f t="shared" si="5"/>
        <v>9</v>
      </c>
      <c r="K518" s="45">
        <f t="shared" si="6"/>
        <v>2023</v>
      </c>
      <c r="L518" s="25" t="b">
        <f t="shared" si="7"/>
        <v>0</v>
      </c>
      <c r="M518" s="25" t="b">
        <f>AND(or(row(A518)=2,A518&gt;=A517), not(isna(VLOOKUP(D518,PersonAccounts!A:A,1,false))))</f>
        <v>1</v>
      </c>
      <c r="N518" s="37"/>
    </row>
    <row r="519">
      <c r="A519" s="42">
        <v>660766.0</v>
      </c>
      <c r="B519" s="8" t="str">
        <f t="shared" si="1"/>
        <v>1/4/24</v>
      </c>
      <c r="C519" s="21">
        <f t="shared" si="2"/>
        <v>5</v>
      </c>
      <c r="D519" s="43" t="s">
        <v>1733</v>
      </c>
      <c r="E519" s="9" t="s">
        <v>2180</v>
      </c>
      <c r="F519" s="35">
        <f>vlookup(E519,Products!$A:$F,3)</f>
        <v>28.24543383</v>
      </c>
      <c r="G519" s="35">
        <f>vlookup(E519,Products!$A:$F,if(L519,4,5))</f>
        <v>29.99</v>
      </c>
      <c r="H519" s="26">
        <f t="shared" si="3"/>
        <v>45295</v>
      </c>
      <c r="I519" s="44">
        <f t="shared" si="4"/>
        <v>4</v>
      </c>
      <c r="J519" s="44">
        <f t="shared" si="5"/>
        <v>1</v>
      </c>
      <c r="K519" s="45">
        <f t="shared" si="6"/>
        <v>2024</v>
      </c>
      <c r="L519" s="25" t="b">
        <f t="shared" si="7"/>
        <v>0</v>
      </c>
      <c r="M519" s="25" t="b">
        <f>AND(or(row(A519)=2,A519&gt;=A518), not(isna(VLOOKUP(D519,PersonAccounts!A:A,1,false))))</f>
        <v>1</v>
      </c>
      <c r="N519" s="37"/>
    </row>
    <row r="520">
      <c r="A520" s="42">
        <v>660766.0</v>
      </c>
      <c r="B520" s="8" t="str">
        <f t="shared" si="1"/>
        <v>1/4/24</v>
      </c>
      <c r="C520" s="21">
        <f t="shared" si="2"/>
        <v>9</v>
      </c>
      <c r="D520" s="43" t="s">
        <v>1733</v>
      </c>
      <c r="E520" s="9" t="s">
        <v>2182</v>
      </c>
      <c r="F520" s="35">
        <f>vlookup(E520,Products!$A:$F,3)</f>
        <v>9.14168919</v>
      </c>
      <c r="G520" s="35">
        <f>vlookup(E520,Products!$A:$F,if(L520,4,5))</f>
        <v>9.473104221</v>
      </c>
      <c r="H520" s="26">
        <f t="shared" si="3"/>
        <v>45295</v>
      </c>
      <c r="I520" s="44">
        <f t="shared" si="4"/>
        <v>4</v>
      </c>
      <c r="J520" s="44">
        <f t="shared" si="5"/>
        <v>1</v>
      </c>
      <c r="K520" s="45">
        <f t="shared" si="6"/>
        <v>2024</v>
      </c>
      <c r="L520" s="25" t="b">
        <f t="shared" si="7"/>
        <v>1</v>
      </c>
      <c r="M520" s="25" t="b">
        <f>AND(or(row(A520)=2,A520&gt;=A519), not(isna(VLOOKUP(D520,PersonAccounts!A:A,1,false))))</f>
        <v>1</v>
      </c>
      <c r="N520" s="37"/>
    </row>
    <row r="521">
      <c r="A521" s="42">
        <v>663372.0</v>
      </c>
      <c r="B521" s="8" t="str">
        <f t="shared" si="1"/>
        <v>11/12/23</v>
      </c>
      <c r="C521" s="21">
        <f t="shared" si="2"/>
        <v>4</v>
      </c>
      <c r="D521" s="43" t="s">
        <v>1392</v>
      </c>
      <c r="E521" s="9" t="s">
        <v>2184</v>
      </c>
      <c r="F521" s="35">
        <f>vlookup(E521,Products!$A:$F,3)</f>
        <v>80.73695409</v>
      </c>
      <c r="G521" s="35">
        <f>vlookup(E521,Products!$A:$F,if(L521,4,5))</f>
        <v>99.99</v>
      </c>
      <c r="H521" s="26">
        <f t="shared" si="3"/>
        <v>45242</v>
      </c>
      <c r="I521" s="44">
        <f t="shared" si="4"/>
        <v>12</v>
      </c>
      <c r="J521" s="44">
        <f t="shared" si="5"/>
        <v>11</v>
      </c>
      <c r="K521" s="45">
        <f t="shared" si="6"/>
        <v>2023</v>
      </c>
      <c r="L521" s="25" t="b">
        <f t="shared" si="7"/>
        <v>0</v>
      </c>
      <c r="M521" s="25" t="b">
        <f>AND(or(row(A521)=2,A521&gt;=A520), not(isna(VLOOKUP(D521,PersonAccounts!A:A,1,false))))</f>
        <v>1</v>
      </c>
      <c r="N521" s="37"/>
    </row>
    <row r="522">
      <c r="A522" s="42">
        <v>663384.0</v>
      </c>
      <c r="B522" s="8" t="str">
        <f t="shared" si="1"/>
        <v>10/15/23</v>
      </c>
      <c r="C522" s="21">
        <f t="shared" si="2"/>
        <v>7</v>
      </c>
      <c r="D522" s="43" t="s">
        <v>2037</v>
      </c>
      <c r="E522" s="9" t="s">
        <v>2143</v>
      </c>
      <c r="F522" s="35">
        <f>vlookup(E522,Products!$A:$F,3)</f>
        <v>165.4949045</v>
      </c>
      <c r="G522" s="35">
        <f>vlookup(E522,Products!$A:$F,if(L522,4,5))</f>
        <v>189.4995798</v>
      </c>
      <c r="H522" s="26">
        <f t="shared" si="3"/>
        <v>45214</v>
      </c>
      <c r="I522" s="44">
        <f t="shared" si="4"/>
        <v>15</v>
      </c>
      <c r="J522" s="44">
        <f t="shared" si="5"/>
        <v>10</v>
      </c>
      <c r="K522" s="45">
        <f t="shared" si="6"/>
        <v>2023</v>
      </c>
      <c r="L522" s="25" t="b">
        <f t="shared" si="7"/>
        <v>1</v>
      </c>
      <c r="M522" s="25" t="b">
        <f>AND(or(row(A522)=2,A522&gt;=A521), not(isna(VLOOKUP(D522,PersonAccounts!A:A,1,false))))</f>
        <v>1</v>
      </c>
      <c r="N522" s="37"/>
    </row>
    <row r="523">
      <c r="A523" s="42">
        <v>663783.0</v>
      </c>
      <c r="B523" s="8" t="str">
        <f t="shared" si="1"/>
        <v>8/31/23</v>
      </c>
      <c r="C523" s="21">
        <f t="shared" si="2"/>
        <v>1</v>
      </c>
      <c r="D523" s="43" t="s">
        <v>1733</v>
      </c>
      <c r="E523" s="9" t="s">
        <v>2146</v>
      </c>
      <c r="F523" s="35">
        <f>vlookup(E523,Products!$A:$F,3)</f>
        <v>829.8679445</v>
      </c>
      <c r="G523" s="35">
        <f>vlookup(E523,Products!$A:$F,if(L523,4,5))</f>
        <v>999.99</v>
      </c>
      <c r="H523" s="26">
        <f t="shared" si="3"/>
        <v>45169</v>
      </c>
      <c r="I523" s="44">
        <f t="shared" si="4"/>
        <v>31</v>
      </c>
      <c r="J523" s="44">
        <f t="shared" si="5"/>
        <v>8</v>
      </c>
      <c r="K523" s="45">
        <f t="shared" si="6"/>
        <v>2023</v>
      </c>
      <c r="L523" s="25" t="b">
        <f t="shared" si="7"/>
        <v>0</v>
      </c>
      <c r="M523" s="25" t="b">
        <f>AND(or(row(A523)=2,A523&gt;=A522), not(isna(VLOOKUP(D523,PersonAccounts!A:A,1,false))))</f>
        <v>1</v>
      </c>
      <c r="N523" s="37"/>
    </row>
    <row r="524">
      <c r="A524" s="42">
        <v>665756.0</v>
      </c>
      <c r="B524" s="8" t="str">
        <f t="shared" si="1"/>
        <v>12/22/23</v>
      </c>
      <c r="C524" s="21">
        <f t="shared" si="2"/>
        <v>2</v>
      </c>
      <c r="D524" s="43" t="s">
        <v>574</v>
      </c>
      <c r="E524" s="9" t="s">
        <v>2148</v>
      </c>
      <c r="F524" s="35">
        <f>vlookup(E524,Products!$A:$F,3)</f>
        <v>98.23971477</v>
      </c>
      <c r="G524" s="35">
        <f>vlookup(E524,Products!$A:$F,if(L524,4,5))</f>
        <v>98.87264752</v>
      </c>
      <c r="H524" s="26">
        <f t="shared" si="3"/>
        <v>45282</v>
      </c>
      <c r="I524" s="44">
        <f t="shared" si="4"/>
        <v>22</v>
      </c>
      <c r="J524" s="44">
        <f t="shared" si="5"/>
        <v>12</v>
      </c>
      <c r="K524" s="45">
        <f t="shared" si="6"/>
        <v>2023</v>
      </c>
      <c r="L524" s="25" t="b">
        <f t="shared" si="7"/>
        <v>1</v>
      </c>
      <c r="M524" s="25" t="b">
        <f>AND(or(row(A524)=2,A524&gt;=A523), not(isna(VLOOKUP(D524,PersonAccounts!A:A,1,false))))</f>
        <v>1</v>
      </c>
      <c r="N524" s="37"/>
    </row>
    <row r="525">
      <c r="A525" s="42">
        <v>670444.0</v>
      </c>
      <c r="B525" s="8" t="str">
        <f t="shared" si="1"/>
        <v>1/16/24</v>
      </c>
      <c r="C525" s="21">
        <f t="shared" si="2"/>
        <v>8</v>
      </c>
      <c r="D525" s="43" t="s">
        <v>88</v>
      </c>
      <c r="E525" s="9" t="s">
        <v>2150</v>
      </c>
      <c r="F525" s="35">
        <f>vlookup(E525,Products!$A:$F,3)</f>
        <v>11.61261726</v>
      </c>
      <c r="G525" s="35">
        <f>vlookup(E525,Products!$A:$F,if(L525,4,5))</f>
        <v>14.99</v>
      </c>
      <c r="H525" s="26">
        <f t="shared" si="3"/>
        <v>45307</v>
      </c>
      <c r="I525" s="44">
        <f t="shared" si="4"/>
        <v>16</v>
      </c>
      <c r="J525" s="44">
        <f t="shared" si="5"/>
        <v>1</v>
      </c>
      <c r="K525" s="45">
        <f t="shared" si="6"/>
        <v>2024</v>
      </c>
      <c r="L525" s="25" t="b">
        <f t="shared" si="7"/>
        <v>0</v>
      </c>
      <c r="M525" s="25" t="b">
        <f>AND(or(row(A525)=2,A525&gt;=A524), not(isna(VLOOKUP(D525,PersonAccounts!A:A,1,false))))</f>
        <v>1</v>
      </c>
      <c r="N525" s="37"/>
    </row>
    <row r="526">
      <c r="A526" s="42">
        <v>671702.0</v>
      </c>
      <c r="B526" s="8" t="str">
        <f t="shared" si="1"/>
        <v>2/10/24</v>
      </c>
      <c r="C526" s="21">
        <f t="shared" si="2"/>
        <v>2</v>
      </c>
      <c r="D526" s="43" t="s">
        <v>444</v>
      </c>
      <c r="E526" s="9" t="s">
        <v>2152</v>
      </c>
      <c r="F526" s="35">
        <f>vlookup(E526,Products!$A:$F,3)</f>
        <v>1974.862026</v>
      </c>
      <c r="G526" s="35">
        <f>vlookup(E526,Products!$A:$F,if(L526,4,5))</f>
        <v>1999.99</v>
      </c>
      <c r="H526" s="26">
        <f t="shared" si="3"/>
        <v>45332</v>
      </c>
      <c r="I526" s="44">
        <f t="shared" si="4"/>
        <v>10</v>
      </c>
      <c r="J526" s="44">
        <f t="shared" si="5"/>
        <v>2</v>
      </c>
      <c r="K526" s="45">
        <f t="shared" si="6"/>
        <v>2024</v>
      </c>
      <c r="L526" s="25" t="b">
        <f t="shared" si="7"/>
        <v>0</v>
      </c>
      <c r="M526" s="25" t="b">
        <f>AND(or(row(A526)=2,A526&gt;=A525), not(isna(VLOOKUP(D526,PersonAccounts!A:A,1,false))))</f>
        <v>1</v>
      </c>
      <c r="N526" s="37"/>
    </row>
    <row r="527">
      <c r="A527" s="42">
        <v>671702.0</v>
      </c>
      <c r="B527" s="8" t="str">
        <f t="shared" si="1"/>
        <v>2/10/24</v>
      </c>
      <c r="C527" s="21">
        <f t="shared" si="2"/>
        <v>5</v>
      </c>
      <c r="D527" s="43" t="s">
        <v>444</v>
      </c>
      <c r="E527" s="9" t="s">
        <v>2155</v>
      </c>
      <c r="F527" s="35">
        <f>vlookup(E527,Products!$A:$F,3)</f>
        <v>231.8381653</v>
      </c>
      <c r="G527" s="35">
        <f>vlookup(E527,Products!$A:$F,if(L527,4,5))</f>
        <v>249.99</v>
      </c>
      <c r="H527" s="26">
        <f t="shared" si="3"/>
        <v>45332</v>
      </c>
      <c r="I527" s="44">
        <f t="shared" si="4"/>
        <v>10</v>
      </c>
      <c r="J527" s="44">
        <f t="shared" si="5"/>
        <v>2</v>
      </c>
      <c r="K527" s="45">
        <f t="shared" si="6"/>
        <v>2024</v>
      </c>
      <c r="L527" s="25" t="b">
        <f t="shared" si="7"/>
        <v>0</v>
      </c>
      <c r="M527" s="25" t="b">
        <f>AND(or(row(A527)=2,A527&gt;=A526), not(isna(VLOOKUP(D527,PersonAccounts!A:A,1,false))))</f>
        <v>1</v>
      </c>
      <c r="N527" s="37"/>
    </row>
    <row r="528">
      <c r="A528" s="42">
        <v>679777.0</v>
      </c>
      <c r="B528" s="8" t="str">
        <f t="shared" si="1"/>
        <v>11/17/23</v>
      </c>
      <c r="C528" s="21">
        <f t="shared" si="2"/>
        <v>3</v>
      </c>
      <c r="D528" s="43" t="s">
        <v>887</v>
      </c>
      <c r="E528" s="9" t="s">
        <v>2157</v>
      </c>
      <c r="F528" s="35">
        <f>vlookup(E528,Products!$A:$F,3)</f>
        <v>247.5441043</v>
      </c>
      <c r="G528" s="35">
        <f>vlookup(E528,Products!$A:$F,if(L528,4,5))</f>
        <v>248.3604379</v>
      </c>
      <c r="H528" s="26">
        <f t="shared" si="3"/>
        <v>45247</v>
      </c>
      <c r="I528" s="44">
        <f t="shared" si="4"/>
        <v>17</v>
      </c>
      <c r="J528" s="44">
        <f t="shared" si="5"/>
        <v>11</v>
      </c>
      <c r="K528" s="45">
        <f t="shared" si="6"/>
        <v>2023</v>
      </c>
      <c r="L528" s="25" t="b">
        <f t="shared" si="7"/>
        <v>1</v>
      </c>
      <c r="M528" s="25" t="b">
        <f>AND(or(row(A528)=2,A528&gt;=A527), not(isna(VLOOKUP(D528,PersonAccounts!A:A,1,false))))</f>
        <v>1</v>
      </c>
      <c r="N528" s="37"/>
    </row>
    <row r="529">
      <c r="A529" s="42">
        <v>680330.0</v>
      </c>
      <c r="B529" s="8" t="str">
        <f t="shared" si="1"/>
        <v>11/9/23</v>
      </c>
      <c r="C529" s="21">
        <f t="shared" si="2"/>
        <v>3</v>
      </c>
      <c r="D529" s="43" t="s">
        <v>850</v>
      </c>
      <c r="E529" s="9" t="s">
        <v>2159</v>
      </c>
      <c r="F529" s="35">
        <f>vlookup(E529,Products!$A:$F,3)</f>
        <v>75.37375979</v>
      </c>
      <c r="G529" s="35">
        <f>vlookup(E529,Products!$A:$F,if(L529,4,5))</f>
        <v>99.99</v>
      </c>
      <c r="H529" s="26">
        <f t="shared" si="3"/>
        <v>45239</v>
      </c>
      <c r="I529" s="44">
        <f t="shared" si="4"/>
        <v>9</v>
      </c>
      <c r="J529" s="44">
        <f t="shared" si="5"/>
        <v>11</v>
      </c>
      <c r="K529" s="45">
        <f t="shared" si="6"/>
        <v>2023</v>
      </c>
      <c r="L529" s="25" t="b">
        <f t="shared" si="7"/>
        <v>0</v>
      </c>
      <c r="M529" s="25" t="b">
        <f>AND(or(row(A529)=2,A529&gt;=A528), not(isna(VLOOKUP(D529,PersonAccounts!A:A,1,false))))</f>
        <v>1</v>
      </c>
      <c r="N529" s="37"/>
    </row>
    <row r="530">
      <c r="A530" s="42">
        <v>680330.0</v>
      </c>
      <c r="B530" s="8" t="str">
        <f t="shared" si="1"/>
        <v>11/9/23</v>
      </c>
      <c r="C530" s="21">
        <f t="shared" si="2"/>
        <v>8</v>
      </c>
      <c r="D530" s="43" t="s">
        <v>850</v>
      </c>
      <c r="E530" s="9" t="s">
        <v>2161</v>
      </c>
      <c r="F530" s="35">
        <f>vlookup(E530,Products!$A:$F,3)</f>
        <v>16.59320765</v>
      </c>
      <c r="G530" s="35">
        <f>vlookup(E530,Products!$A:$F,if(L530,4,5))</f>
        <v>19.99</v>
      </c>
      <c r="H530" s="26">
        <f t="shared" si="3"/>
        <v>45239</v>
      </c>
      <c r="I530" s="44">
        <f t="shared" si="4"/>
        <v>9</v>
      </c>
      <c r="J530" s="44">
        <f t="shared" si="5"/>
        <v>11</v>
      </c>
      <c r="K530" s="45">
        <f t="shared" si="6"/>
        <v>2023</v>
      </c>
      <c r="L530" s="25" t="b">
        <f t="shared" si="7"/>
        <v>0</v>
      </c>
      <c r="M530" s="25" t="b">
        <f>AND(or(row(A530)=2,A530&gt;=A529), not(isna(VLOOKUP(D530,PersonAccounts!A:A,1,false))))</f>
        <v>1</v>
      </c>
      <c r="N530" s="37"/>
    </row>
    <row r="531">
      <c r="A531" s="42">
        <v>680330.0</v>
      </c>
      <c r="B531" s="8" t="str">
        <f t="shared" si="1"/>
        <v>11/9/23</v>
      </c>
      <c r="C531" s="21">
        <f t="shared" si="2"/>
        <v>8</v>
      </c>
      <c r="D531" s="43" t="s">
        <v>850</v>
      </c>
      <c r="E531" s="9" t="s">
        <v>2164</v>
      </c>
      <c r="F531" s="35">
        <f>vlookup(E531,Products!$A:$F,3)</f>
        <v>19.67042713</v>
      </c>
      <c r="G531" s="35">
        <f>vlookup(E531,Products!$A:$F,if(L531,4,5))</f>
        <v>24.99</v>
      </c>
      <c r="H531" s="26">
        <f t="shared" si="3"/>
        <v>45239</v>
      </c>
      <c r="I531" s="44">
        <f t="shared" si="4"/>
        <v>9</v>
      </c>
      <c r="J531" s="44">
        <f t="shared" si="5"/>
        <v>11</v>
      </c>
      <c r="K531" s="45">
        <f t="shared" si="6"/>
        <v>2023</v>
      </c>
      <c r="L531" s="25" t="b">
        <f t="shared" si="7"/>
        <v>0</v>
      </c>
      <c r="M531" s="25" t="b">
        <f>AND(or(row(A531)=2,A531&gt;=A530), not(isna(VLOOKUP(D531,PersonAccounts!A:A,1,false))))</f>
        <v>1</v>
      </c>
      <c r="N531" s="37"/>
    </row>
    <row r="532">
      <c r="A532" s="42">
        <v>680330.0</v>
      </c>
      <c r="B532" s="8" t="str">
        <f t="shared" si="1"/>
        <v>11/9/23</v>
      </c>
      <c r="C532" s="21">
        <f t="shared" si="2"/>
        <v>4</v>
      </c>
      <c r="D532" s="43" t="s">
        <v>850</v>
      </c>
      <c r="E532" s="9" t="s">
        <v>2166</v>
      </c>
      <c r="F532" s="35">
        <f>vlookup(E532,Products!$A:$F,3)</f>
        <v>251.897003</v>
      </c>
      <c r="G532" s="35">
        <f>vlookup(E532,Products!$A:$F,if(L532,4,5))</f>
        <v>299.99</v>
      </c>
      <c r="H532" s="26">
        <f t="shared" si="3"/>
        <v>45239</v>
      </c>
      <c r="I532" s="44">
        <f t="shared" si="4"/>
        <v>9</v>
      </c>
      <c r="J532" s="44">
        <f t="shared" si="5"/>
        <v>11</v>
      </c>
      <c r="K532" s="45">
        <f t="shared" si="6"/>
        <v>2023</v>
      </c>
      <c r="L532" s="25" t="b">
        <f t="shared" si="7"/>
        <v>0</v>
      </c>
      <c r="M532" s="25" t="b">
        <f>AND(or(row(A532)=2,A532&gt;=A531), not(isna(VLOOKUP(D532,PersonAccounts!A:A,1,false))))</f>
        <v>1</v>
      </c>
      <c r="N532" s="37"/>
    </row>
    <row r="533">
      <c r="A533" s="42">
        <v>680330.0</v>
      </c>
      <c r="B533" s="8" t="str">
        <f t="shared" si="1"/>
        <v>11/9/23</v>
      </c>
      <c r="C533" s="21">
        <f t="shared" si="2"/>
        <v>2</v>
      </c>
      <c r="D533" s="43" t="s">
        <v>850</v>
      </c>
      <c r="E533" s="9" t="s">
        <v>2168</v>
      </c>
      <c r="F533" s="35">
        <f>vlookup(E533,Products!$A:$F,3)</f>
        <v>18.12656227</v>
      </c>
      <c r="G533" s="35">
        <f>vlookup(E533,Products!$A:$F,if(L533,4,5))</f>
        <v>19.99</v>
      </c>
      <c r="H533" s="26">
        <f t="shared" si="3"/>
        <v>45239</v>
      </c>
      <c r="I533" s="44">
        <f t="shared" si="4"/>
        <v>9</v>
      </c>
      <c r="J533" s="44">
        <f t="shared" si="5"/>
        <v>11</v>
      </c>
      <c r="K533" s="45">
        <f t="shared" si="6"/>
        <v>2023</v>
      </c>
      <c r="L533" s="25" t="b">
        <f t="shared" si="7"/>
        <v>0</v>
      </c>
      <c r="M533" s="25" t="b">
        <f>AND(or(row(A533)=2,A533&gt;=A532), not(isna(VLOOKUP(D533,PersonAccounts!A:A,1,false))))</f>
        <v>1</v>
      </c>
      <c r="N533" s="37"/>
    </row>
    <row r="534">
      <c r="A534" s="42">
        <v>681327.0</v>
      </c>
      <c r="B534" s="8" t="str">
        <f t="shared" si="1"/>
        <v>12/2/23</v>
      </c>
      <c r="C534" s="21">
        <f t="shared" si="2"/>
        <v>2</v>
      </c>
      <c r="D534" s="43" t="s">
        <v>1098</v>
      </c>
      <c r="E534" s="9" t="s">
        <v>2170</v>
      </c>
      <c r="F534" s="35">
        <f>vlookup(E534,Products!$A:$F,3)</f>
        <v>87.67711041</v>
      </c>
      <c r="G534" s="35">
        <f>vlookup(E534,Products!$A:$F,if(L534,4,5))</f>
        <v>90.92832635</v>
      </c>
      <c r="H534" s="26">
        <f t="shared" si="3"/>
        <v>45262</v>
      </c>
      <c r="I534" s="44">
        <f t="shared" si="4"/>
        <v>2</v>
      </c>
      <c r="J534" s="44">
        <f t="shared" si="5"/>
        <v>12</v>
      </c>
      <c r="K534" s="45">
        <f t="shared" si="6"/>
        <v>2023</v>
      </c>
      <c r="L534" s="25" t="b">
        <f t="shared" si="7"/>
        <v>1</v>
      </c>
      <c r="M534" s="25" t="b">
        <f>AND(or(row(A534)=2,A534&gt;=A533), not(isna(VLOOKUP(D534,PersonAccounts!A:A,1,false))))</f>
        <v>1</v>
      </c>
      <c r="N534" s="37"/>
    </row>
    <row r="535">
      <c r="A535" s="42">
        <v>681327.0</v>
      </c>
      <c r="B535" s="8" t="str">
        <f t="shared" si="1"/>
        <v>12/2/23</v>
      </c>
      <c r="C535" s="21">
        <f t="shared" si="2"/>
        <v>4</v>
      </c>
      <c r="D535" s="43" t="s">
        <v>1098</v>
      </c>
      <c r="E535" s="9" t="s">
        <v>2172</v>
      </c>
      <c r="F535" s="35">
        <f>vlookup(E535,Products!$A:$F,3)</f>
        <v>21.42395313</v>
      </c>
      <c r="G535" s="35">
        <f>vlookup(E535,Products!$A:$F,if(L535,4,5))</f>
        <v>24.99</v>
      </c>
      <c r="H535" s="26">
        <f t="shared" si="3"/>
        <v>45262</v>
      </c>
      <c r="I535" s="44">
        <f t="shared" si="4"/>
        <v>2</v>
      </c>
      <c r="J535" s="44">
        <f t="shared" si="5"/>
        <v>12</v>
      </c>
      <c r="K535" s="45">
        <f t="shared" si="6"/>
        <v>2023</v>
      </c>
      <c r="L535" s="25" t="b">
        <f t="shared" si="7"/>
        <v>0</v>
      </c>
      <c r="M535" s="25" t="b">
        <f>AND(or(row(A535)=2,A535&gt;=A534), not(isna(VLOOKUP(D535,PersonAccounts!A:A,1,false))))</f>
        <v>1</v>
      </c>
      <c r="N535" s="37"/>
    </row>
    <row r="536">
      <c r="A536" s="42">
        <v>681327.0</v>
      </c>
      <c r="B536" s="8" t="str">
        <f t="shared" si="1"/>
        <v>12/2/23</v>
      </c>
      <c r="C536" s="21">
        <f t="shared" si="2"/>
        <v>7</v>
      </c>
      <c r="D536" s="43" t="s">
        <v>1098</v>
      </c>
      <c r="E536" s="9" t="s">
        <v>2174</v>
      </c>
      <c r="F536" s="35">
        <f>vlookup(E536,Products!$A:$F,3)</f>
        <v>226.2474626</v>
      </c>
      <c r="G536" s="35">
        <f>vlookup(E536,Products!$A:$F,if(L536,4,5))</f>
        <v>249.99</v>
      </c>
      <c r="H536" s="26">
        <f t="shared" si="3"/>
        <v>45262</v>
      </c>
      <c r="I536" s="44">
        <f t="shared" si="4"/>
        <v>2</v>
      </c>
      <c r="J536" s="44">
        <f t="shared" si="5"/>
        <v>12</v>
      </c>
      <c r="K536" s="45">
        <f t="shared" si="6"/>
        <v>2023</v>
      </c>
      <c r="L536" s="25" t="b">
        <f t="shared" si="7"/>
        <v>0</v>
      </c>
      <c r="M536" s="25" t="b">
        <f>AND(or(row(A536)=2,A536&gt;=A535), not(isna(VLOOKUP(D536,PersonAccounts!A:A,1,false))))</f>
        <v>1</v>
      </c>
      <c r="N536" s="37"/>
    </row>
    <row r="537">
      <c r="A537" s="42">
        <v>685142.0</v>
      </c>
      <c r="B537" s="8" t="str">
        <f t="shared" si="1"/>
        <v>9/8/23</v>
      </c>
      <c r="C537" s="21">
        <f t="shared" si="2"/>
        <v>7</v>
      </c>
      <c r="D537" s="43" t="s">
        <v>444</v>
      </c>
      <c r="E537" s="9" t="s">
        <v>2176</v>
      </c>
      <c r="F537" s="35">
        <f>vlookup(E537,Products!$A:$F,3)</f>
        <v>68.65495137</v>
      </c>
      <c r="G537" s="35">
        <f>vlookup(E537,Products!$A:$F,if(L537,4,5))</f>
        <v>79.99</v>
      </c>
      <c r="H537" s="26">
        <f t="shared" si="3"/>
        <v>45177</v>
      </c>
      <c r="I537" s="44">
        <f t="shared" si="4"/>
        <v>8</v>
      </c>
      <c r="J537" s="44">
        <f t="shared" si="5"/>
        <v>9</v>
      </c>
      <c r="K537" s="45">
        <f t="shared" si="6"/>
        <v>2023</v>
      </c>
      <c r="L537" s="25" t="b">
        <f t="shared" si="7"/>
        <v>0</v>
      </c>
      <c r="M537" s="25" t="b">
        <f>AND(or(row(A537)=2,A537&gt;=A536), not(isna(VLOOKUP(D537,PersonAccounts!A:A,1,false))))</f>
        <v>1</v>
      </c>
      <c r="N537" s="37"/>
    </row>
    <row r="538">
      <c r="A538" s="42">
        <v>691927.0</v>
      </c>
      <c r="B538" s="8" t="str">
        <f t="shared" si="1"/>
        <v>9/1/23</v>
      </c>
      <c r="C538" s="21">
        <f t="shared" si="2"/>
        <v>8</v>
      </c>
      <c r="D538" s="43" t="s">
        <v>1796</v>
      </c>
      <c r="E538" s="9" t="s">
        <v>2178</v>
      </c>
      <c r="F538" s="35">
        <f>vlookup(E538,Products!$A:$F,3)</f>
        <v>7.744998896</v>
      </c>
      <c r="G538" s="35">
        <f>vlookup(E538,Products!$A:$F,if(L538,4,5))</f>
        <v>9.99</v>
      </c>
      <c r="H538" s="26">
        <f t="shared" si="3"/>
        <v>45170</v>
      </c>
      <c r="I538" s="44">
        <f t="shared" si="4"/>
        <v>1</v>
      </c>
      <c r="J538" s="44">
        <f t="shared" si="5"/>
        <v>9</v>
      </c>
      <c r="K538" s="45">
        <f t="shared" si="6"/>
        <v>2023</v>
      </c>
      <c r="L538" s="25" t="b">
        <f t="shared" si="7"/>
        <v>0</v>
      </c>
      <c r="M538" s="25" t="b">
        <f>AND(or(row(A538)=2,A538&gt;=A537), not(isna(VLOOKUP(D538,PersonAccounts!A:A,1,false))))</f>
        <v>1</v>
      </c>
      <c r="N538" s="37"/>
    </row>
    <row r="539">
      <c r="A539" s="42">
        <v>692236.0</v>
      </c>
      <c r="B539" s="8" t="str">
        <f t="shared" si="1"/>
        <v>9/3/23</v>
      </c>
      <c r="C539" s="21">
        <f t="shared" si="2"/>
        <v>3</v>
      </c>
      <c r="D539" s="43" t="s">
        <v>649</v>
      </c>
      <c r="E539" s="9" t="s">
        <v>2180</v>
      </c>
      <c r="F539" s="35">
        <f>vlookup(E539,Products!$A:$F,3)</f>
        <v>28.24543383</v>
      </c>
      <c r="G539" s="35">
        <f>vlookup(E539,Products!$A:$F,if(L539,4,5))</f>
        <v>29.99</v>
      </c>
      <c r="H539" s="26">
        <f t="shared" si="3"/>
        <v>45172</v>
      </c>
      <c r="I539" s="44">
        <f t="shared" si="4"/>
        <v>3</v>
      </c>
      <c r="J539" s="44">
        <f t="shared" si="5"/>
        <v>9</v>
      </c>
      <c r="K539" s="45">
        <f t="shared" si="6"/>
        <v>2023</v>
      </c>
      <c r="L539" s="25" t="b">
        <f t="shared" si="7"/>
        <v>0</v>
      </c>
      <c r="M539" s="25" t="b">
        <f>AND(or(row(A539)=2,A539&gt;=A538), not(isna(VLOOKUP(D539,PersonAccounts!A:A,1,false))))</f>
        <v>1</v>
      </c>
      <c r="N539" s="37"/>
    </row>
    <row r="540">
      <c r="A540" s="42">
        <v>692236.0</v>
      </c>
      <c r="B540" s="8" t="str">
        <f t="shared" si="1"/>
        <v>9/3/23</v>
      </c>
      <c r="C540" s="21">
        <f t="shared" si="2"/>
        <v>3</v>
      </c>
      <c r="D540" s="43" t="s">
        <v>649</v>
      </c>
      <c r="E540" s="9" t="s">
        <v>2182</v>
      </c>
      <c r="F540" s="35">
        <f>vlookup(E540,Products!$A:$F,3)</f>
        <v>9.14168919</v>
      </c>
      <c r="G540" s="35">
        <f>vlookup(E540,Products!$A:$F,if(L540,4,5))</f>
        <v>9.99</v>
      </c>
      <c r="H540" s="26">
        <f t="shared" si="3"/>
        <v>45172</v>
      </c>
      <c r="I540" s="44">
        <f t="shared" si="4"/>
        <v>3</v>
      </c>
      <c r="J540" s="44">
        <f t="shared" si="5"/>
        <v>9</v>
      </c>
      <c r="K540" s="45">
        <f t="shared" si="6"/>
        <v>2023</v>
      </c>
      <c r="L540" s="25" t="b">
        <f t="shared" si="7"/>
        <v>0</v>
      </c>
      <c r="M540" s="25" t="b">
        <f>AND(or(row(A540)=2,A540&gt;=A539), not(isna(VLOOKUP(D540,PersonAccounts!A:A,1,false))))</f>
        <v>1</v>
      </c>
      <c r="N540" s="37"/>
    </row>
    <row r="541">
      <c r="A541" s="42">
        <v>692823.0</v>
      </c>
      <c r="B541" s="8" t="str">
        <f t="shared" si="1"/>
        <v>11/27/23</v>
      </c>
      <c r="C541" s="21">
        <f t="shared" si="2"/>
        <v>4</v>
      </c>
      <c r="D541" s="43" t="s">
        <v>313</v>
      </c>
      <c r="E541" s="9" t="s">
        <v>2184</v>
      </c>
      <c r="F541" s="35">
        <f>vlookup(E541,Products!$A:$F,3)</f>
        <v>80.73695409</v>
      </c>
      <c r="G541" s="35">
        <f>vlookup(E541,Products!$A:$F,if(L541,4,5))</f>
        <v>99.99</v>
      </c>
      <c r="H541" s="26">
        <f t="shared" si="3"/>
        <v>45257</v>
      </c>
      <c r="I541" s="44">
        <f t="shared" si="4"/>
        <v>27</v>
      </c>
      <c r="J541" s="44">
        <f t="shared" si="5"/>
        <v>11</v>
      </c>
      <c r="K541" s="45">
        <f t="shared" si="6"/>
        <v>2023</v>
      </c>
      <c r="L541" s="25" t="b">
        <f t="shared" si="7"/>
        <v>0</v>
      </c>
      <c r="M541" s="25" t="b">
        <f>AND(or(row(A541)=2,A541&gt;=A540), not(isna(VLOOKUP(D541,PersonAccounts!A:A,1,false))))</f>
        <v>1</v>
      </c>
      <c r="N541" s="37"/>
    </row>
    <row r="542">
      <c r="A542" s="42">
        <v>697813.0</v>
      </c>
      <c r="B542" s="8" t="str">
        <f t="shared" si="1"/>
        <v>10/5/23</v>
      </c>
      <c r="C542" s="21">
        <f t="shared" si="2"/>
        <v>7</v>
      </c>
      <c r="D542" s="43" t="s">
        <v>1950</v>
      </c>
      <c r="E542" s="9" t="s">
        <v>2143</v>
      </c>
      <c r="F542" s="35">
        <f>vlookup(E542,Products!$A:$F,3)</f>
        <v>165.4949045</v>
      </c>
      <c r="G542" s="35">
        <f>vlookup(E542,Products!$A:$F,if(L542,4,5))</f>
        <v>189.4995798</v>
      </c>
      <c r="H542" s="26">
        <f t="shared" si="3"/>
        <v>45204</v>
      </c>
      <c r="I542" s="44">
        <f t="shared" si="4"/>
        <v>5</v>
      </c>
      <c r="J542" s="44">
        <f t="shared" si="5"/>
        <v>10</v>
      </c>
      <c r="K542" s="45">
        <f t="shared" si="6"/>
        <v>2023</v>
      </c>
      <c r="L542" s="25" t="b">
        <f t="shared" si="7"/>
        <v>1</v>
      </c>
      <c r="M542" s="25" t="b">
        <f>AND(or(row(A542)=2,A542&gt;=A541), not(isna(VLOOKUP(D542,PersonAccounts!A:A,1,false))))</f>
        <v>1</v>
      </c>
      <c r="N542" s="37"/>
    </row>
    <row r="543">
      <c r="A543" s="42">
        <v>697813.0</v>
      </c>
      <c r="B543" s="8" t="str">
        <f t="shared" si="1"/>
        <v>10/5/23</v>
      </c>
      <c r="C543" s="21">
        <f t="shared" si="2"/>
        <v>1</v>
      </c>
      <c r="D543" s="43" t="s">
        <v>1950</v>
      </c>
      <c r="E543" s="9" t="s">
        <v>2146</v>
      </c>
      <c r="F543" s="35">
        <f>vlookup(E543,Products!$A:$F,3)</f>
        <v>829.8679445</v>
      </c>
      <c r="G543" s="35">
        <f>vlookup(E543,Products!$A:$F,if(L543,4,5))</f>
        <v>999.99</v>
      </c>
      <c r="H543" s="26">
        <f t="shared" si="3"/>
        <v>45204</v>
      </c>
      <c r="I543" s="44">
        <f t="shared" si="4"/>
        <v>5</v>
      </c>
      <c r="J543" s="44">
        <f t="shared" si="5"/>
        <v>10</v>
      </c>
      <c r="K543" s="45">
        <f t="shared" si="6"/>
        <v>2023</v>
      </c>
      <c r="L543" s="25" t="b">
        <f t="shared" si="7"/>
        <v>0</v>
      </c>
      <c r="M543" s="25" t="b">
        <f>AND(or(row(A543)=2,A543&gt;=A542), not(isna(VLOOKUP(D543,PersonAccounts!A:A,1,false))))</f>
        <v>1</v>
      </c>
      <c r="N543" s="37"/>
    </row>
    <row r="544">
      <c r="A544" s="42">
        <v>697813.0</v>
      </c>
      <c r="B544" s="8" t="str">
        <f t="shared" si="1"/>
        <v>10/5/23</v>
      </c>
      <c r="C544" s="21">
        <f t="shared" si="2"/>
        <v>9</v>
      </c>
      <c r="D544" s="43" t="s">
        <v>1950</v>
      </c>
      <c r="E544" s="9" t="s">
        <v>2148</v>
      </c>
      <c r="F544" s="35">
        <f>vlookup(E544,Products!$A:$F,3)</f>
        <v>98.23971477</v>
      </c>
      <c r="G544" s="35">
        <f>vlookup(E544,Products!$A:$F,if(L544,4,5))</f>
        <v>99.99</v>
      </c>
      <c r="H544" s="26">
        <f t="shared" si="3"/>
        <v>45204</v>
      </c>
      <c r="I544" s="44">
        <f t="shared" si="4"/>
        <v>5</v>
      </c>
      <c r="J544" s="44">
        <f t="shared" si="5"/>
        <v>10</v>
      </c>
      <c r="K544" s="45">
        <f t="shared" si="6"/>
        <v>2023</v>
      </c>
      <c r="L544" s="25" t="b">
        <f t="shared" si="7"/>
        <v>0</v>
      </c>
      <c r="M544" s="25" t="b">
        <f>AND(or(row(A544)=2,A544&gt;=A543), not(isna(VLOOKUP(D544,PersonAccounts!A:A,1,false))))</f>
        <v>1</v>
      </c>
      <c r="N544" s="37"/>
    </row>
    <row r="545">
      <c r="A545" s="42">
        <v>706186.0</v>
      </c>
      <c r="B545" s="8" t="str">
        <f t="shared" si="1"/>
        <v>1/27/24</v>
      </c>
      <c r="C545" s="21">
        <f t="shared" si="2"/>
        <v>5</v>
      </c>
      <c r="D545" s="43" t="s">
        <v>1492</v>
      </c>
      <c r="E545" s="9" t="s">
        <v>2150</v>
      </c>
      <c r="F545" s="35">
        <f>vlookup(E545,Products!$A:$F,3)</f>
        <v>11.61261726</v>
      </c>
      <c r="G545" s="35">
        <f>vlookup(E545,Products!$A:$F,if(L545,4,5))</f>
        <v>14.99</v>
      </c>
      <c r="H545" s="26">
        <f t="shared" si="3"/>
        <v>45318</v>
      </c>
      <c r="I545" s="44">
        <f t="shared" si="4"/>
        <v>27</v>
      </c>
      <c r="J545" s="44">
        <f t="shared" si="5"/>
        <v>1</v>
      </c>
      <c r="K545" s="45">
        <f t="shared" si="6"/>
        <v>2024</v>
      </c>
      <c r="L545" s="25" t="b">
        <f t="shared" si="7"/>
        <v>0</v>
      </c>
      <c r="M545" s="25" t="b">
        <f>AND(or(row(A545)=2,A545&gt;=A544), not(isna(VLOOKUP(D545,PersonAccounts!A:A,1,false))))</f>
        <v>1</v>
      </c>
      <c r="N545" s="37"/>
    </row>
    <row r="546">
      <c r="A546" s="42">
        <v>707281.0</v>
      </c>
      <c r="B546" s="8" t="str">
        <f t="shared" si="1"/>
        <v>9/13/23</v>
      </c>
      <c r="C546" s="21">
        <f t="shared" si="2"/>
        <v>4</v>
      </c>
      <c r="D546" s="43" t="s">
        <v>649</v>
      </c>
      <c r="E546" s="9" t="s">
        <v>2152</v>
      </c>
      <c r="F546" s="35">
        <f>vlookup(E546,Products!$A:$F,3)</f>
        <v>1974.862026</v>
      </c>
      <c r="G546" s="35">
        <f>vlookup(E546,Products!$A:$F,if(L546,4,5))</f>
        <v>1999.99</v>
      </c>
      <c r="H546" s="26">
        <f t="shared" si="3"/>
        <v>45182</v>
      </c>
      <c r="I546" s="44">
        <f t="shared" si="4"/>
        <v>13</v>
      </c>
      <c r="J546" s="44">
        <f t="shared" si="5"/>
        <v>9</v>
      </c>
      <c r="K546" s="45">
        <f t="shared" si="6"/>
        <v>2023</v>
      </c>
      <c r="L546" s="25" t="b">
        <f t="shared" si="7"/>
        <v>0</v>
      </c>
      <c r="M546" s="25" t="b">
        <f>AND(or(row(A546)=2,A546&gt;=A545), not(isna(VLOOKUP(D546,PersonAccounts!A:A,1,false))))</f>
        <v>1</v>
      </c>
      <c r="N546" s="37"/>
    </row>
    <row r="547">
      <c r="A547" s="42">
        <v>708585.0</v>
      </c>
      <c r="B547" s="8" t="str">
        <f t="shared" si="1"/>
        <v>12/16/23</v>
      </c>
      <c r="C547" s="21">
        <f t="shared" si="2"/>
        <v>9</v>
      </c>
      <c r="D547" s="43" t="s">
        <v>334</v>
      </c>
      <c r="E547" s="9" t="s">
        <v>2155</v>
      </c>
      <c r="F547" s="35">
        <f>vlookup(E547,Products!$A:$F,3)</f>
        <v>231.8381653</v>
      </c>
      <c r="G547" s="35">
        <f>vlookup(E547,Products!$A:$F,if(L547,4,5))</f>
        <v>249.99</v>
      </c>
      <c r="H547" s="26">
        <f t="shared" si="3"/>
        <v>45276</v>
      </c>
      <c r="I547" s="44">
        <f t="shared" si="4"/>
        <v>16</v>
      </c>
      <c r="J547" s="44">
        <f t="shared" si="5"/>
        <v>12</v>
      </c>
      <c r="K547" s="45">
        <f t="shared" si="6"/>
        <v>2023</v>
      </c>
      <c r="L547" s="25" t="b">
        <f t="shared" si="7"/>
        <v>0</v>
      </c>
      <c r="M547" s="25" t="b">
        <f>AND(or(row(A547)=2,A547&gt;=A546), not(isna(VLOOKUP(D547,PersonAccounts!A:A,1,false))))</f>
        <v>1</v>
      </c>
      <c r="N547" s="37"/>
    </row>
    <row r="548">
      <c r="A548" s="42">
        <v>709880.0</v>
      </c>
      <c r="B548" s="8" t="str">
        <f t="shared" si="1"/>
        <v>11/28/23</v>
      </c>
      <c r="C548" s="21">
        <f t="shared" si="2"/>
        <v>9</v>
      </c>
      <c r="D548" s="43" t="s">
        <v>338</v>
      </c>
      <c r="E548" s="9" t="s">
        <v>2157</v>
      </c>
      <c r="F548" s="35">
        <f>vlookup(E548,Products!$A:$F,3)</f>
        <v>247.5441043</v>
      </c>
      <c r="G548" s="35">
        <f>vlookup(E548,Products!$A:$F,if(L548,4,5))</f>
        <v>249.99</v>
      </c>
      <c r="H548" s="26">
        <f t="shared" si="3"/>
        <v>45258</v>
      </c>
      <c r="I548" s="44">
        <f t="shared" si="4"/>
        <v>28</v>
      </c>
      <c r="J548" s="44">
        <f t="shared" si="5"/>
        <v>11</v>
      </c>
      <c r="K548" s="45">
        <f t="shared" si="6"/>
        <v>2023</v>
      </c>
      <c r="L548" s="25" t="b">
        <f t="shared" si="7"/>
        <v>0</v>
      </c>
      <c r="M548" s="25" t="b">
        <f>AND(or(row(A548)=2,A548&gt;=A547), not(isna(VLOOKUP(D548,PersonAccounts!A:A,1,false))))</f>
        <v>1</v>
      </c>
      <c r="N548" s="37"/>
    </row>
    <row r="549">
      <c r="A549" s="42">
        <v>710012.0</v>
      </c>
      <c r="B549" s="8" t="str">
        <f t="shared" si="1"/>
        <v>1/12/24</v>
      </c>
      <c r="C549" s="21">
        <f t="shared" si="2"/>
        <v>2</v>
      </c>
      <c r="D549" s="43" t="s">
        <v>777</v>
      </c>
      <c r="E549" s="9" t="s">
        <v>2159</v>
      </c>
      <c r="F549" s="35">
        <f>vlookup(E549,Products!$A:$F,3)</f>
        <v>75.37375979</v>
      </c>
      <c r="G549" s="35">
        <f>vlookup(E549,Products!$A:$F,if(L549,4,5))</f>
        <v>89.88125327</v>
      </c>
      <c r="H549" s="26">
        <f t="shared" si="3"/>
        <v>45303</v>
      </c>
      <c r="I549" s="44">
        <f t="shared" si="4"/>
        <v>12</v>
      </c>
      <c r="J549" s="44">
        <f t="shared" si="5"/>
        <v>1</v>
      </c>
      <c r="K549" s="45">
        <f t="shared" si="6"/>
        <v>2024</v>
      </c>
      <c r="L549" s="25" t="b">
        <f t="shared" si="7"/>
        <v>1</v>
      </c>
      <c r="M549" s="25" t="b">
        <f>AND(or(row(A549)=2,A549&gt;=A548), not(isna(VLOOKUP(D549,PersonAccounts!A:A,1,false))))</f>
        <v>1</v>
      </c>
      <c r="N549" s="37"/>
    </row>
    <row r="550">
      <c r="A550" s="42">
        <v>711283.0</v>
      </c>
      <c r="B550" s="8" t="str">
        <f t="shared" si="1"/>
        <v>1/11/24</v>
      </c>
      <c r="C550" s="21">
        <f t="shared" si="2"/>
        <v>8</v>
      </c>
      <c r="D550" s="43" t="s">
        <v>1679</v>
      </c>
      <c r="E550" s="9" t="s">
        <v>2161</v>
      </c>
      <c r="F550" s="35">
        <f>vlookup(E550,Products!$A:$F,3)</f>
        <v>16.59320765</v>
      </c>
      <c r="G550" s="35">
        <f>vlookup(E550,Products!$A:$F,if(L550,4,5))</f>
        <v>19.99</v>
      </c>
      <c r="H550" s="26">
        <f t="shared" si="3"/>
        <v>45302</v>
      </c>
      <c r="I550" s="44">
        <f t="shared" si="4"/>
        <v>11</v>
      </c>
      <c r="J550" s="44">
        <f t="shared" si="5"/>
        <v>1</v>
      </c>
      <c r="K550" s="45">
        <f t="shared" si="6"/>
        <v>2024</v>
      </c>
      <c r="L550" s="25" t="b">
        <f t="shared" si="7"/>
        <v>0</v>
      </c>
      <c r="M550" s="25" t="b">
        <f>AND(or(row(A550)=2,A550&gt;=A549), not(isna(VLOOKUP(D550,PersonAccounts!A:A,1,false))))</f>
        <v>1</v>
      </c>
      <c r="N550" s="37"/>
    </row>
    <row r="551">
      <c r="A551" s="42">
        <v>712029.0</v>
      </c>
      <c r="B551" s="8" t="str">
        <f t="shared" si="1"/>
        <v>2/13/24</v>
      </c>
      <c r="C551" s="21">
        <f t="shared" si="2"/>
        <v>1</v>
      </c>
      <c r="D551" s="43" t="s">
        <v>416</v>
      </c>
      <c r="E551" s="9" t="s">
        <v>2164</v>
      </c>
      <c r="F551" s="35">
        <f>vlookup(E551,Products!$A:$F,3)</f>
        <v>19.67042713</v>
      </c>
      <c r="G551" s="35">
        <f>vlookup(E551,Products!$A:$F,if(L551,4,5))</f>
        <v>24.99</v>
      </c>
      <c r="H551" s="26">
        <f t="shared" si="3"/>
        <v>45335</v>
      </c>
      <c r="I551" s="44">
        <f t="shared" si="4"/>
        <v>13</v>
      </c>
      <c r="J551" s="44">
        <f t="shared" si="5"/>
        <v>2</v>
      </c>
      <c r="K551" s="45">
        <f t="shared" si="6"/>
        <v>2024</v>
      </c>
      <c r="L551" s="25" t="b">
        <f t="shared" si="7"/>
        <v>0</v>
      </c>
      <c r="M551" s="25" t="b">
        <f>AND(or(row(A551)=2,A551&gt;=A550), not(isna(VLOOKUP(D551,PersonAccounts!A:A,1,false))))</f>
        <v>1</v>
      </c>
      <c r="N551" s="37"/>
    </row>
    <row r="552">
      <c r="A552" s="42">
        <v>715148.0</v>
      </c>
      <c r="B552" s="8" t="str">
        <f t="shared" si="1"/>
        <v>10/25/23</v>
      </c>
      <c r="C552" s="21">
        <f t="shared" si="2"/>
        <v>7</v>
      </c>
      <c r="D552" s="43" t="s">
        <v>1392</v>
      </c>
      <c r="E552" s="9" t="s">
        <v>2166</v>
      </c>
      <c r="F552" s="35">
        <f>vlookup(E552,Products!$A:$F,3)</f>
        <v>251.897003</v>
      </c>
      <c r="G552" s="35">
        <f>vlookup(E552,Products!$A:$F,if(L552,4,5))</f>
        <v>299.99</v>
      </c>
      <c r="H552" s="26">
        <f t="shared" si="3"/>
        <v>45224</v>
      </c>
      <c r="I552" s="44">
        <f t="shared" si="4"/>
        <v>25</v>
      </c>
      <c r="J552" s="44">
        <f t="shared" si="5"/>
        <v>10</v>
      </c>
      <c r="K552" s="45">
        <f t="shared" si="6"/>
        <v>2023</v>
      </c>
      <c r="L552" s="25" t="b">
        <f t="shared" si="7"/>
        <v>0</v>
      </c>
      <c r="M552" s="25" t="b">
        <f>AND(or(row(A552)=2,A552&gt;=A551), not(isna(VLOOKUP(D552,PersonAccounts!A:A,1,false))))</f>
        <v>1</v>
      </c>
      <c r="N552" s="37"/>
    </row>
    <row r="553">
      <c r="A553" s="42">
        <v>718309.0</v>
      </c>
      <c r="B553" s="8" t="str">
        <f t="shared" si="1"/>
        <v>12/14/23</v>
      </c>
      <c r="C553" s="21">
        <f t="shared" si="2"/>
        <v>5</v>
      </c>
      <c r="D553" s="43" t="s">
        <v>204</v>
      </c>
      <c r="E553" s="9" t="s">
        <v>2168</v>
      </c>
      <c r="F553" s="35">
        <f>vlookup(E553,Products!$A:$F,3)</f>
        <v>18.12656227</v>
      </c>
      <c r="G553" s="35">
        <f>vlookup(E553,Products!$A:$F,if(L553,4,5))</f>
        <v>19.99</v>
      </c>
      <c r="H553" s="26">
        <f t="shared" si="3"/>
        <v>45274</v>
      </c>
      <c r="I553" s="44">
        <f t="shared" si="4"/>
        <v>14</v>
      </c>
      <c r="J553" s="44">
        <f t="shared" si="5"/>
        <v>12</v>
      </c>
      <c r="K553" s="45">
        <f t="shared" si="6"/>
        <v>2023</v>
      </c>
      <c r="L553" s="25" t="b">
        <f t="shared" si="7"/>
        <v>0</v>
      </c>
      <c r="M553" s="25" t="b">
        <f>AND(or(row(A553)=2,A553&gt;=A552), not(isna(VLOOKUP(D553,PersonAccounts!A:A,1,false))))</f>
        <v>1</v>
      </c>
      <c r="N553" s="37"/>
    </row>
    <row r="554">
      <c r="A554" s="42">
        <v>718309.0</v>
      </c>
      <c r="B554" s="8" t="str">
        <f t="shared" si="1"/>
        <v>12/14/23</v>
      </c>
      <c r="C554" s="21">
        <f t="shared" si="2"/>
        <v>4</v>
      </c>
      <c r="D554" s="43" t="s">
        <v>204</v>
      </c>
      <c r="E554" s="9" t="s">
        <v>2170</v>
      </c>
      <c r="F554" s="35">
        <f>vlookup(E554,Products!$A:$F,3)</f>
        <v>87.67711041</v>
      </c>
      <c r="G554" s="35">
        <f>vlookup(E554,Products!$A:$F,if(L554,4,5))</f>
        <v>99.99</v>
      </c>
      <c r="H554" s="26">
        <f t="shared" si="3"/>
        <v>45274</v>
      </c>
      <c r="I554" s="44">
        <f t="shared" si="4"/>
        <v>14</v>
      </c>
      <c r="J554" s="44">
        <f t="shared" si="5"/>
        <v>12</v>
      </c>
      <c r="K554" s="45">
        <f t="shared" si="6"/>
        <v>2023</v>
      </c>
      <c r="L554" s="25" t="b">
        <f t="shared" si="7"/>
        <v>0</v>
      </c>
      <c r="M554" s="25" t="b">
        <f>AND(or(row(A554)=2,A554&gt;=A553), not(isna(VLOOKUP(D554,PersonAccounts!A:A,1,false))))</f>
        <v>1</v>
      </c>
      <c r="N554" s="37"/>
    </row>
    <row r="555">
      <c r="A555" s="42">
        <v>718309.0</v>
      </c>
      <c r="B555" s="8" t="str">
        <f t="shared" si="1"/>
        <v>12/14/23</v>
      </c>
      <c r="C555" s="21">
        <f t="shared" si="2"/>
        <v>9</v>
      </c>
      <c r="D555" s="43" t="s">
        <v>204</v>
      </c>
      <c r="E555" s="9" t="s">
        <v>2172</v>
      </c>
      <c r="F555" s="35">
        <f>vlookup(E555,Products!$A:$F,3)</f>
        <v>21.42395313</v>
      </c>
      <c r="G555" s="35">
        <f>vlookup(E555,Products!$A:$F,if(L555,4,5))</f>
        <v>24.99</v>
      </c>
      <c r="H555" s="26">
        <f t="shared" si="3"/>
        <v>45274</v>
      </c>
      <c r="I555" s="44">
        <f t="shared" si="4"/>
        <v>14</v>
      </c>
      <c r="J555" s="44">
        <f t="shared" si="5"/>
        <v>12</v>
      </c>
      <c r="K555" s="45">
        <f t="shared" si="6"/>
        <v>2023</v>
      </c>
      <c r="L555" s="25" t="b">
        <f t="shared" si="7"/>
        <v>0</v>
      </c>
      <c r="M555" s="25" t="b">
        <f>AND(or(row(A555)=2,A555&gt;=A554), not(isna(VLOOKUP(D555,PersonAccounts!A:A,1,false))))</f>
        <v>1</v>
      </c>
      <c r="N555" s="37"/>
    </row>
    <row r="556">
      <c r="A556" s="42">
        <v>718668.0</v>
      </c>
      <c r="B556" s="8" t="str">
        <f t="shared" si="1"/>
        <v>8/23/23</v>
      </c>
      <c r="C556" s="21">
        <f t="shared" si="2"/>
        <v>6</v>
      </c>
      <c r="D556" s="43" t="s">
        <v>1431</v>
      </c>
      <c r="E556" s="9" t="s">
        <v>2174</v>
      </c>
      <c r="F556" s="35">
        <f>vlookup(E556,Products!$A:$F,3)</f>
        <v>226.2474626</v>
      </c>
      <c r="G556" s="35">
        <f>vlookup(E556,Products!$A:$F,if(L556,4,5))</f>
        <v>240.7306775</v>
      </c>
      <c r="H556" s="26">
        <f t="shared" si="3"/>
        <v>45161</v>
      </c>
      <c r="I556" s="44">
        <f t="shared" si="4"/>
        <v>23</v>
      </c>
      <c r="J556" s="44">
        <f t="shared" si="5"/>
        <v>8</v>
      </c>
      <c r="K556" s="45">
        <f t="shared" si="6"/>
        <v>2023</v>
      </c>
      <c r="L556" s="25" t="b">
        <f t="shared" si="7"/>
        <v>1</v>
      </c>
      <c r="M556" s="25" t="b">
        <f>AND(or(row(A556)=2,A556&gt;=A555), not(isna(VLOOKUP(D556,PersonAccounts!A:A,1,false))))</f>
        <v>1</v>
      </c>
      <c r="N556" s="37"/>
    </row>
    <row r="557">
      <c r="A557" s="42">
        <v>718668.0</v>
      </c>
      <c r="B557" s="8" t="str">
        <f t="shared" si="1"/>
        <v>8/23/23</v>
      </c>
      <c r="C557" s="21">
        <f t="shared" si="2"/>
        <v>9</v>
      </c>
      <c r="D557" s="43" t="s">
        <v>1431</v>
      </c>
      <c r="E557" s="9" t="s">
        <v>2176</v>
      </c>
      <c r="F557" s="35">
        <f>vlookup(E557,Products!$A:$F,3)</f>
        <v>68.65495137</v>
      </c>
      <c r="G557" s="35">
        <f>vlookup(E557,Products!$A:$F,if(L557,4,5))</f>
        <v>79.99</v>
      </c>
      <c r="H557" s="26">
        <f t="shared" si="3"/>
        <v>45161</v>
      </c>
      <c r="I557" s="44">
        <f t="shared" si="4"/>
        <v>23</v>
      </c>
      <c r="J557" s="44">
        <f t="shared" si="5"/>
        <v>8</v>
      </c>
      <c r="K557" s="45">
        <f t="shared" si="6"/>
        <v>2023</v>
      </c>
      <c r="L557" s="25" t="b">
        <f t="shared" si="7"/>
        <v>0</v>
      </c>
      <c r="M557" s="25" t="b">
        <f>AND(or(row(A557)=2,A557&gt;=A556), not(isna(VLOOKUP(D557,PersonAccounts!A:A,1,false))))</f>
        <v>1</v>
      </c>
      <c r="N557" s="37"/>
    </row>
    <row r="558">
      <c r="A558" s="42">
        <v>718668.0</v>
      </c>
      <c r="B558" s="8" t="str">
        <f t="shared" si="1"/>
        <v>8/23/23</v>
      </c>
      <c r="C558" s="21">
        <f t="shared" si="2"/>
        <v>2</v>
      </c>
      <c r="D558" s="43" t="s">
        <v>1431</v>
      </c>
      <c r="E558" s="9" t="s">
        <v>2178</v>
      </c>
      <c r="F558" s="35">
        <f>vlookup(E558,Products!$A:$F,3)</f>
        <v>7.744998896</v>
      </c>
      <c r="G558" s="35">
        <f>vlookup(E558,Products!$A:$F,if(L558,4,5))</f>
        <v>9.99</v>
      </c>
      <c r="H558" s="26">
        <f t="shared" si="3"/>
        <v>45161</v>
      </c>
      <c r="I558" s="44">
        <f t="shared" si="4"/>
        <v>23</v>
      </c>
      <c r="J558" s="44">
        <f t="shared" si="5"/>
        <v>8</v>
      </c>
      <c r="K558" s="45">
        <f t="shared" si="6"/>
        <v>2023</v>
      </c>
      <c r="L558" s="25" t="b">
        <f t="shared" si="7"/>
        <v>0</v>
      </c>
      <c r="M558" s="25" t="b">
        <f>AND(or(row(A558)=2,A558&gt;=A557), not(isna(VLOOKUP(D558,PersonAccounts!A:A,1,false))))</f>
        <v>1</v>
      </c>
      <c r="N558" s="37"/>
    </row>
    <row r="559">
      <c r="A559" s="42">
        <v>721010.0</v>
      </c>
      <c r="B559" s="8" t="str">
        <f t="shared" si="1"/>
        <v>1/14/24</v>
      </c>
      <c r="C559" s="21">
        <f t="shared" si="2"/>
        <v>5</v>
      </c>
      <c r="D559" s="43" t="s">
        <v>2037</v>
      </c>
      <c r="E559" s="9" t="s">
        <v>2180</v>
      </c>
      <c r="F559" s="35">
        <f>vlookup(E559,Products!$A:$F,3)</f>
        <v>28.24543383</v>
      </c>
      <c r="G559" s="35">
        <f>vlookup(E559,Products!$A:$F,if(L559,4,5))</f>
        <v>29.09116645</v>
      </c>
      <c r="H559" s="26">
        <f t="shared" si="3"/>
        <v>45305</v>
      </c>
      <c r="I559" s="44">
        <f t="shared" si="4"/>
        <v>14</v>
      </c>
      <c r="J559" s="44">
        <f t="shared" si="5"/>
        <v>1</v>
      </c>
      <c r="K559" s="45">
        <f t="shared" si="6"/>
        <v>2024</v>
      </c>
      <c r="L559" s="25" t="b">
        <f t="shared" si="7"/>
        <v>1</v>
      </c>
      <c r="M559" s="25" t="b">
        <f>AND(or(row(A559)=2,A559&gt;=A558), not(isna(VLOOKUP(D559,PersonAccounts!A:A,1,false))))</f>
        <v>1</v>
      </c>
      <c r="N559" s="37"/>
    </row>
    <row r="560">
      <c r="A560" s="42">
        <v>723404.0</v>
      </c>
      <c r="B560" s="8" t="str">
        <f t="shared" si="1"/>
        <v>1/5/24</v>
      </c>
      <c r="C560" s="21">
        <f t="shared" si="2"/>
        <v>1</v>
      </c>
      <c r="D560" s="43" t="s">
        <v>1056</v>
      </c>
      <c r="E560" s="9" t="s">
        <v>2182</v>
      </c>
      <c r="F560" s="35">
        <f>vlookup(E560,Products!$A:$F,3)</f>
        <v>9.14168919</v>
      </c>
      <c r="G560" s="35">
        <f>vlookup(E560,Products!$A:$F,if(L560,4,5))</f>
        <v>9.99</v>
      </c>
      <c r="H560" s="26">
        <f t="shared" si="3"/>
        <v>45296</v>
      </c>
      <c r="I560" s="44">
        <f t="shared" si="4"/>
        <v>5</v>
      </c>
      <c r="J560" s="44">
        <f t="shared" si="5"/>
        <v>1</v>
      </c>
      <c r="K560" s="45">
        <f t="shared" si="6"/>
        <v>2024</v>
      </c>
      <c r="L560" s="25" t="b">
        <f t="shared" si="7"/>
        <v>0</v>
      </c>
      <c r="M560" s="25" t="b">
        <f>AND(or(row(A560)=2,A560&gt;=A559), not(isna(VLOOKUP(D560,PersonAccounts!A:A,1,false))))</f>
        <v>1</v>
      </c>
      <c r="N560" s="37"/>
    </row>
    <row r="561">
      <c r="A561" s="42">
        <v>723404.0</v>
      </c>
      <c r="B561" s="8" t="str">
        <f t="shared" si="1"/>
        <v>1/5/24</v>
      </c>
      <c r="C561" s="21">
        <f t="shared" si="2"/>
        <v>5</v>
      </c>
      <c r="D561" s="43" t="s">
        <v>1056</v>
      </c>
      <c r="E561" s="9" t="s">
        <v>2184</v>
      </c>
      <c r="F561" s="35">
        <f>vlookup(E561,Products!$A:$F,3)</f>
        <v>80.73695409</v>
      </c>
      <c r="G561" s="35">
        <f>vlookup(E561,Products!$A:$F,if(L561,4,5))</f>
        <v>99.99</v>
      </c>
      <c r="H561" s="26">
        <f t="shared" si="3"/>
        <v>45296</v>
      </c>
      <c r="I561" s="44">
        <f t="shared" si="4"/>
        <v>5</v>
      </c>
      <c r="J561" s="44">
        <f t="shared" si="5"/>
        <v>1</v>
      </c>
      <c r="K561" s="45">
        <f t="shared" si="6"/>
        <v>2024</v>
      </c>
      <c r="L561" s="25" t="b">
        <f t="shared" si="7"/>
        <v>0</v>
      </c>
      <c r="M561" s="25" t="b">
        <f>AND(or(row(A561)=2,A561&gt;=A560), not(isna(VLOOKUP(D561,PersonAccounts!A:A,1,false))))</f>
        <v>1</v>
      </c>
      <c r="N561" s="37"/>
    </row>
    <row r="562">
      <c r="A562" s="42">
        <v>723412.0</v>
      </c>
      <c r="B562" s="8" t="str">
        <f t="shared" si="1"/>
        <v>11/29/23</v>
      </c>
      <c r="C562" s="21">
        <f t="shared" si="2"/>
        <v>7</v>
      </c>
      <c r="D562" s="43" t="s">
        <v>850</v>
      </c>
      <c r="E562" s="9" t="s">
        <v>2143</v>
      </c>
      <c r="F562" s="35">
        <f>vlookup(E562,Products!$A:$F,3)</f>
        <v>165.4949045</v>
      </c>
      <c r="G562" s="35">
        <f>vlookup(E562,Products!$A:$F,if(L562,4,5))</f>
        <v>199.99</v>
      </c>
      <c r="H562" s="26">
        <f t="shared" si="3"/>
        <v>45259</v>
      </c>
      <c r="I562" s="44">
        <f t="shared" si="4"/>
        <v>29</v>
      </c>
      <c r="J562" s="44">
        <f t="shared" si="5"/>
        <v>11</v>
      </c>
      <c r="K562" s="45">
        <f t="shared" si="6"/>
        <v>2023</v>
      </c>
      <c r="L562" s="25" t="b">
        <f t="shared" si="7"/>
        <v>0</v>
      </c>
      <c r="M562" s="25" t="b">
        <f>AND(or(row(A562)=2,A562&gt;=A561), not(isna(VLOOKUP(D562,PersonAccounts!A:A,1,false))))</f>
        <v>1</v>
      </c>
      <c r="N562" s="37"/>
    </row>
    <row r="563">
      <c r="A563" s="42">
        <v>724093.0</v>
      </c>
      <c r="B563" s="8" t="str">
        <f t="shared" si="1"/>
        <v>10/17/23</v>
      </c>
      <c r="C563" s="21">
        <f t="shared" si="2"/>
        <v>5</v>
      </c>
      <c r="D563" s="43" t="s">
        <v>1960</v>
      </c>
      <c r="E563" s="9" t="s">
        <v>2146</v>
      </c>
      <c r="F563" s="35">
        <f>vlookup(E563,Products!$A:$F,3)</f>
        <v>829.8679445</v>
      </c>
      <c r="G563" s="35">
        <f>vlookup(E563,Products!$A:$F,if(L563,4,5))</f>
        <v>999.99</v>
      </c>
      <c r="H563" s="26">
        <f t="shared" si="3"/>
        <v>45216</v>
      </c>
      <c r="I563" s="44">
        <f t="shared" si="4"/>
        <v>17</v>
      </c>
      <c r="J563" s="44">
        <f t="shared" si="5"/>
        <v>10</v>
      </c>
      <c r="K563" s="45">
        <f t="shared" si="6"/>
        <v>2023</v>
      </c>
      <c r="L563" s="25" t="b">
        <f t="shared" si="7"/>
        <v>0</v>
      </c>
      <c r="M563" s="25" t="b">
        <f>AND(or(row(A563)=2,A563&gt;=A562), not(isna(VLOOKUP(D563,PersonAccounts!A:A,1,false))))</f>
        <v>1</v>
      </c>
      <c r="N563" s="37"/>
    </row>
    <row r="564">
      <c r="A564" s="42">
        <v>727062.0</v>
      </c>
      <c r="B564" s="8" t="str">
        <f t="shared" si="1"/>
        <v>2/4/24</v>
      </c>
      <c r="C564" s="21">
        <f t="shared" si="2"/>
        <v>7</v>
      </c>
      <c r="D564" s="43" t="s">
        <v>1222</v>
      </c>
      <c r="E564" s="9" t="s">
        <v>2148</v>
      </c>
      <c r="F564" s="35">
        <f>vlookup(E564,Products!$A:$F,3)</f>
        <v>98.23971477</v>
      </c>
      <c r="G564" s="35">
        <f>vlookup(E564,Products!$A:$F,if(L564,4,5))</f>
        <v>99.99</v>
      </c>
      <c r="H564" s="26">
        <f t="shared" si="3"/>
        <v>45326</v>
      </c>
      <c r="I564" s="44">
        <f t="shared" si="4"/>
        <v>4</v>
      </c>
      <c r="J564" s="44">
        <f t="shared" si="5"/>
        <v>2</v>
      </c>
      <c r="K564" s="45">
        <f t="shared" si="6"/>
        <v>2024</v>
      </c>
      <c r="L564" s="25" t="b">
        <f t="shared" si="7"/>
        <v>0</v>
      </c>
      <c r="M564" s="25" t="b">
        <f>AND(or(row(A564)=2,A564&gt;=A563), not(isna(VLOOKUP(D564,PersonAccounts!A:A,1,false))))</f>
        <v>1</v>
      </c>
      <c r="N564" s="37"/>
    </row>
    <row r="565">
      <c r="A565" s="42">
        <v>727541.0</v>
      </c>
      <c r="B565" s="8" t="str">
        <f t="shared" si="1"/>
        <v>12/20/23</v>
      </c>
      <c r="C565" s="21">
        <f t="shared" si="2"/>
        <v>6</v>
      </c>
      <c r="D565" s="43" t="s">
        <v>1541</v>
      </c>
      <c r="E565" s="9" t="s">
        <v>2150</v>
      </c>
      <c r="F565" s="35">
        <f>vlookup(E565,Products!$A:$F,3)</f>
        <v>11.61261726</v>
      </c>
      <c r="G565" s="35">
        <f>vlookup(E565,Products!$A:$F,if(L565,4,5))</f>
        <v>14.99</v>
      </c>
      <c r="H565" s="26">
        <f t="shared" si="3"/>
        <v>45280</v>
      </c>
      <c r="I565" s="44">
        <f t="shared" si="4"/>
        <v>20</v>
      </c>
      <c r="J565" s="44">
        <f t="shared" si="5"/>
        <v>12</v>
      </c>
      <c r="K565" s="45">
        <f t="shared" si="6"/>
        <v>2023</v>
      </c>
      <c r="L565" s="25" t="b">
        <f t="shared" si="7"/>
        <v>0</v>
      </c>
      <c r="M565" s="25" t="b">
        <f>AND(or(row(A565)=2,A565&gt;=A564), not(isna(VLOOKUP(D565,PersonAccounts!A:A,1,false))))</f>
        <v>1</v>
      </c>
      <c r="N565" s="37"/>
    </row>
    <row r="566">
      <c r="A566" s="42">
        <v>727541.0</v>
      </c>
      <c r="B566" s="8" t="str">
        <f t="shared" si="1"/>
        <v>12/20/23</v>
      </c>
      <c r="C566" s="21">
        <f t="shared" si="2"/>
        <v>2</v>
      </c>
      <c r="D566" s="43" t="s">
        <v>1541</v>
      </c>
      <c r="E566" s="9" t="s">
        <v>2152</v>
      </c>
      <c r="F566" s="35">
        <f>vlookup(E566,Products!$A:$F,3)</f>
        <v>1974.862026</v>
      </c>
      <c r="G566" s="35">
        <f>vlookup(E566,Products!$A:$F,if(L566,4,5))</f>
        <v>1999.99</v>
      </c>
      <c r="H566" s="26">
        <f t="shared" si="3"/>
        <v>45280</v>
      </c>
      <c r="I566" s="44">
        <f t="shared" si="4"/>
        <v>20</v>
      </c>
      <c r="J566" s="44">
        <f t="shared" si="5"/>
        <v>12</v>
      </c>
      <c r="K566" s="45">
        <f t="shared" si="6"/>
        <v>2023</v>
      </c>
      <c r="L566" s="25" t="b">
        <f t="shared" si="7"/>
        <v>0</v>
      </c>
      <c r="M566" s="25" t="b">
        <f>AND(or(row(A566)=2,A566&gt;=A565), not(isna(VLOOKUP(D566,PersonAccounts!A:A,1,false))))</f>
        <v>1</v>
      </c>
      <c r="N566" s="37"/>
    </row>
    <row r="567">
      <c r="A567" s="42">
        <v>727541.0</v>
      </c>
      <c r="B567" s="8" t="str">
        <f t="shared" si="1"/>
        <v>12/20/23</v>
      </c>
      <c r="C567" s="21">
        <f t="shared" si="2"/>
        <v>7</v>
      </c>
      <c r="D567" s="43" t="s">
        <v>1541</v>
      </c>
      <c r="E567" s="9" t="s">
        <v>2155</v>
      </c>
      <c r="F567" s="35">
        <f>vlookup(E567,Products!$A:$F,3)</f>
        <v>231.8381653</v>
      </c>
      <c r="G567" s="35">
        <f>vlookup(E567,Products!$A:$F,if(L567,4,5))</f>
        <v>240.5450591</v>
      </c>
      <c r="H567" s="26">
        <f t="shared" si="3"/>
        <v>45280</v>
      </c>
      <c r="I567" s="44">
        <f t="shared" si="4"/>
        <v>20</v>
      </c>
      <c r="J567" s="44">
        <f t="shared" si="5"/>
        <v>12</v>
      </c>
      <c r="K567" s="45">
        <f t="shared" si="6"/>
        <v>2023</v>
      </c>
      <c r="L567" s="25" t="b">
        <f t="shared" si="7"/>
        <v>1</v>
      </c>
      <c r="M567" s="25" t="b">
        <f>AND(or(row(A567)=2,A567&gt;=A566), not(isna(VLOOKUP(D567,PersonAccounts!A:A,1,false))))</f>
        <v>1</v>
      </c>
      <c r="N567" s="37"/>
    </row>
    <row r="568">
      <c r="A568" s="42">
        <v>729231.0</v>
      </c>
      <c r="B568" s="8" t="str">
        <f t="shared" si="1"/>
        <v>12/6/23</v>
      </c>
      <c r="C568" s="21">
        <f t="shared" si="2"/>
        <v>7</v>
      </c>
      <c r="D568" s="43" t="s">
        <v>791</v>
      </c>
      <c r="E568" s="9" t="s">
        <v>2157</v>
      </c>
      <c r="F568" s="35">
        <f>vlookup(E568,Products!$A:$F,3)</f>
        <v>247.5441043</v>
      </c>
      <c r="G568" s="35">
        <f>vlookup(E568,Products!$A:$F,if(L568,4,5))</f>
        <v>249.99</v>
      </c>
      <c r="H568" s="26">
        <f t="shared" si="3"/>
        <v>45266</v>
      </c>
      <c r="I568" s="44">
        <f t="shared" si="4"/>
        <v>6</v>
      </c>
      <c r="J568" s="44">
        <f t="shared" si="5"/>
        <v>12</v>
      </c>
      <c r="K568" s="45">
        <f t="shared" si="6"/>
        <v>2023</v>
      </c>
      <c r="L568" s="25" t="b">
        <f t="shared" si="7"/>
        <v>0</v>
      </c>
      <c r="M568" s="25" t="b">
        <f>AND(or(row(A568)=2,A568&gt;=A567), not(isna(VLOOKUP(D568,PersonAccounts!A:A,1,false))))</f>
        <v>1</v>
      </c>
      <c r="N568" s="37"/>
    </row>
    <row r="569">
      <c r="A569" s="42">
        <v>731670.0</v>
      </c>
      <c r="B569" s="8" t="str">
        <f t="shared" si="1"/>
        <v>12/29/23</v>
      </c>
      <c r="C569" s="21">
        <f t="shared" si="2"/>
        <v>1</v>
      </c>
      <c r="D569" s="43" t="s">
        <v>1277</v>
      </c>
      <c r="E569" s="9" t="s">
        <v>2159</v>
      </c>
      <c r="F569" s="35">
        <f>vlookup(E569,Products!$A:$F,3)</f>
        <v>75.37375979</v>
      </c>
      <c r="G569" s="35">
        <f>vlookup(E569,Products!$A:$F,if(L569,4,5))</f>
        <v>89.88125327</v>
      </c>
      <c r="H569" s="26">
        <f t="shared" si="3"/>
        <v>45289</v>
      </c>
      <c r="I569" s="44">
        <f t="shared" si="4"/>
        <v>29</v>
      </c>
      <c r="J569" s="44">
        <f t="shared" si="5"/>
        <v>12</v>
      </c>
      <c r="K569" s="45">
        <f t="shared" si="6"/>
        <v>2023</v>
      </c>
      <c r="L569" s="25" t="b">
        <f t="shared" si="7"/>
        <v>1</v>
      </c>
      <c r="M569" s="25" t="b">
        <f>AND(or(row(A569)=2,A569&gt;=A568), not(isna(VLOOKUP(D569,PersonAccounts!A:A,1,false))))</f>
        <v>1</v>
      </c>
      <c r="N569" s="37"/>
    </row>
    <row r="570">
      <c r="A570" s="42">
        <v>736091.0</v>
      </c>
      <c r="B570" s="8" t="str">
        <f t="shared" si="1"/>
        <v>11/12/23</v>
      </c>
      <c r="C570" s="21">
        <f t="shared" si="2"/>
        <v>6</v>
      </c>
      <c r="D570" s="43" t="s">
        <v>859</v>
      </c>
      <c r="E570" s="9" t="s">
        <v>2161</v>
      </c>
      <c r="F570" s="35">
        <f>vlookup(E570,Products!$A:$F,3)</f>
        <v>16.59320765</v>
      </c>
      <c r="G570" s="35">
        <f>vlookup(E570,Products!$A:$F,if(L570,4,5))</f>
        <v>19.99</v>
      </c>
      <c r="H570" s="26">
        <f t="shared" si="3"/>
        <v>45242</v>
      </c>
      <c r="I570" s="44">
        <f t="shared" si="4"/>
        <v>12</v>
      </c>
      <c r="J570" s="44">
        <f t="shared" si="5"/>
        <v>11</v>
      </c>
      <c r="K570" s="45">
        <f t="shared" si="6"/>
        <v>2023</v>
      </c>
      <c r="L570" s="25" t="b">
        <f t="shared" si="7"/>
        <v>0</v>
      </c>
      <c r="M570" s="25" t="b">
        <f>AND(or(row(A570)=2,A570&gt;=A569), not(isna(VLOOKUP(D570,PersonAccounts!A:A,1,false))))</f>
        <v>1</v>
      </c>
      <c r="N570" s="37"/>
    </row>
    <row r="571">
      <c r="A571" s="42">
        <v>740394.0</v>
      </c>
      <c r="B571" s="8" t="str">
        <f t="shared" si="1"/>
        <v>1/16/24</v>
      </c>
      <c r="C571" s="21">
        <f t="shared" si="2"/>
        <v>7</v>
      </c>
      <c r="D571" s="43" t="s">
        <v>1777</v>
      </c>
      <c r="E571" s="9" t="s">
        <v>2164</v>
      </c>
      <c r="F571" s="35">
        <f>vlookup(E571,Products!$A:$F,3)</f>
        <v>19.67042713</v>
      </c>
      <c r="G571" s="35">
        <f>vlookup(E571,Products!$A:$F,if(L571,4,5))</f>
        <v>24.99</v>
      </c>
      <c r="H571" s="26">
        <f t="shared" si="3"/>
        <v>45307</v>
      </c>
      <c r="I571" s="44">
        <f t="shared" si="4"/>
        <v>16</v>
      </c>
      <c r="J571" s="44">
        <f t="shared" si="5"/>
        <v>1</v>
      </c>
      <c r="K571" s="45">
        <f t="shared" si="6"/>
        <v>2024</v>
      </c>
      <c r="L571" s="25" t="b">
        <f t="shared" si="7"/>
        <v>0</v>
      </c>
      <c r="M571" s="25" t="b">
        <f>AND(or(row(A571)=2,A571&gt;=A570), not(isna(VLOOKUP(D571,PersonAccounts!A:A,1,false))))</f>
        <v>1</v>
      </c>
      <c r="N571" s="37"/>
    </row>
    <row r="572">
      <c r="A572" s="42">
        <v>740394.0</v>
      </c>
      <c r="B572" s="8" t="str">
        <f t="shared" si="1"/>
        <v>1/16/24</v>
      </c>
      <c r="C572" s="21">
        <f t="shared" si="2"/>
        <v>4</v>
      </c>
      <c r="D572" s="43" t="s">
        <v>1777</v>
      </c>
      <c r="E572" s="9" t="s">
        <v>2166</v>
      </c>
      <c r="F572" s="35">
        <f>vlookup(E572,Products!$A:$F,3)</f>
        <v>251.897003</v>
      </c>
      <c r="G572" s="35">
        <f>vlookup(E572,Products!$A:$F,if(L572,4,5))</f>
        <v>299.99</v>
      </c>
      <c r="H572" s="26">
        <f t="shared" si="3"/>
        <v>45307</v>
      </c>
      <c r="I572" s="44">
        <f t="shared" si="4"/>
        <v>16</v>
      </c>
      <c r="J572" s="44">
        <f t="shared" si="5"/>
        <v>1</v>
      </c>
      <c r="K572" s="45">
        <f t="shared" si="6"/>
        <v>2024</v>
      </c>
      <c r="L572" s="25" t="b">
        <f t="shared" si="7"/>
        <v>0</v>
      </c>
      <c r="M572" s="25" t="b">
        <f>AND(or(row(A572)=2,A572&gt;=A571), not(isna(VLOOKUP(D572,PersonAccounts!A:A,1,false))))</f>
        <v>1</v>
      </c>
      <c r="N572" s="37"/>
    </row>
    <row r="573">
      <c r="A573" s="42">
        <v>744187.0</v>
      </c>
      <c r="B573" s="8" t="str">
        <f t="shared" si="1"/>
        <v>8/22/23</v>
      </c>
      <c r="C573" s="21">
        <f t="shared" si="2"/>
        <v>4</v>
      </c>
      <c r="D573" s="43" t="s">
        <v>868</v>
      </c>
      <c r="E573" s="9" t="s">
        <v>2168</v>
      </c>
      <c r="F573" s="35">
        <f>vlookup(E573,Products!$A:$F,3)</f>
        <v>18.12656227</v>
      </c>
      <c r="G573" s="35">
        <f>vlookup(E573,Products!$A:$F,if(L573,4,5))</f>
        <v>19.99</v>
      </c>
      <c r="H573" s="26">
        <f t="shared" si="3"/>
        <v>45160</v>
      </c>
      <c r="I573" s="44">
        <f t="shared" si="4"/>
        <v>22</v>
      </c>
      <c r="J573" s="44">
        <f t="shared" si="5"/>
        <v>8</v>
      </c>
      <c r="K573" s="45">
        <f t="shared" si="6"/>
        <v>2023</v>
      </c>
      <c r="L573" s="25" t="b">
        <f t="shared" si="7"/>
        <v>0</v>
      </c>
      <c r="M573" s="25" t="b">
        <f>AND(or(row(A573)=2,A573&gt;=A572), not(isna(VLOOKUP(D573,PersonAccounts!A:A,1,false))))</f>
        <v>1</v>
      </c>
      <c r="N573" s="37"/>
    </row>
    <row r="574">
      <c r="A574" s="42">
        <v>749440.0</v>
      </c>
      <c r="B574" s="8" t="str">
        <f t="shared" si="1"/>
        <v>10/25/23</v>
      </c>
      <c r="C574" s="21">
        <f t="shared" si="2"/>
        <v>2</v>
      </c>
      <c r="D574" s="43" t="s">
        <v>1529</v>
      </c>
      <c r="E574" s="9" t="s">
        <v>2170</v>
      </c>
      <c r="F574" s="35">
        <f>vlookup(E574,Products!$A:$F,3)</f>
        <v>87.67711041</v>
      </c>
      <c r="G574" s="35">
        <f>vlookup(E574,Products!$A:$F,if(L574,4,5))</f>
        <v>90.92832635</v>
      </c>
      <c r="H574" s="26">
        <f t="shared" si="3"/>
        <v>45224</v>
      </c>
      <c r="I574" s="44">
        <f t="shared" si="4"/>
        <v>25</v>
      </c>
      <c r="J574" s="44">
        <f t="shared" si="5"/>
        <v>10</v>
      </c>
      <c r="K574" s="45">
        <f t="shared" si="6"/>
        <v>2023</v>
      </c>
      <c r="L574" s="25" t="b">
        <f t="shared" si="7"/>
        <v>1</v>
      </c>
      <c r="M574" s="25" t="b">
        <f>AND(or(row(A574)=2,A574&gt;=A573), not(isna(VLOOKUP(D574,PersonAccounts!A:A,1,false))))</f>
        <v>1</v>
      </c>
      <c r="N574" s="37"/>
    </row>
    <row r="575">
      <c r="A575" s="42">
        <v>750483.0</v>
      </c>
      <c r="B575" s="8" t="str">
        <f t="shared" si="1"/>
        <v>12/17/23</v>
      </c>
      <c r="C575" s="21">
        <f t="shared" si="2"/>
        <v>4</v>
      </c>
      <c r="D575" s="43" t="s">
        <v>2040</v>
      </c>
      <c r="E575" s="9" t="s">
        <v>2172</v>
      </c>
      <c r="F575" s="35">
        <f>vlookup(E575,Products!$A:$F,3)</f>
        <v>21.42395313</v>
      </c>
      <c r="G575" s="35">
        <f>vlookup(E575,Products!$A:$F,if(L575,4,5))</f>
        <v>24.99</v>
      </c>
      <c r="H575" s="26">
        <f t="shared" si="3"/>
        <v>45277</v>
      </c>
      <c r="I575" s="44">
        <f t="shared" si="4"/>
        <v>17</v>
      </c>
      <c r="J575" s="44">
        <f t="shared" si="5"/>
        <v>12</v>
      </c>
      <c r="K575" s="45">
        <f t="shared" si="6"/>
        <v>2023</v>
      </c>
      <c r="L575" s="25" t="b">
        <f t="shared" si="7"/>
        <v>0</v>
      </c>
      <c r="M575" s="25" t="b">
        <f>AND(or(row(A575)=2,A575&gt;=A574), not(isna(VLOOKUP(D575,PersonAccounts!A:A,1,false))))</f>
        <v>1</v>
      </c>
      <c r="N575" s="37"/>
    </row>
    <row r="576">
      <c r="A576" s="42">
        <v>753795.0</v>
      </c>
      <c r="B576" s="8" t="str">
        <f t="shared" si="1"/>
        <v>12/16/23</v>
      </c>
      <c r="C576" s="21">
        <f t="shared" si="2"/>
        <v>5</v>
      </c>
      <c r="D576" s="43" t="s">
        <v>523</v>
      </c>
      <c r="E576" s="9" t="s">
        <v>2174</v>
      </c>
      <c r="F576" s="35">
        <f>vlookup(E576,Products!$A:$F,3)</f>
        <v>226.2474626</v>
      </c>
      <c r="G576" s="35">
        <f>vlookup(E576,Products!$A:$F,if(L576,4,5))</f>
        <v>249.99</v>
      </c>
      <c r="H576" s="26">
        <f t="shared" si="3"/>
        <v>45276</v>
      </c>
      <c r="I576" s="44">
        <f t="shared" si="4"/>
        <v>16</v>
      </c>
      <c r="J576" s="44">
        <f t="shared" si="5"/>
        <v>12</v>
      </c>
      <c r="K576" s="45">
        <f t="shared" si="6"/>
        <v>2023</v>
      </c>
      <c r="L576" s="25" t="b">
        <f t="shared" si="7"/>
        <v>0</v>
      </c>
      <c r="M576" s="25" t="b">
        <f>AND(or(row(A576)=2,A576&gt;=A575), not(isna(VLOOKUP(D576,PersonAccounts!A:A,1,false))))</f>
        <v>1</v>
      </c>
      <c r="N576" s="37"/>
    </row>
    <row r="577">
      <c r="A577" s="42">
        <v>756455.0</v>
      </c>
      <c r="B577" s="8" t="str">
        <f t="shared" si="1"/>
        <v>12/6/23</v>
      </c>
      <c r="C577" s="21">
        <f t="shared" si="2"/>
        <v>9</v>
      </c>
      <c r="D577" s="43" t="s">
        <v>1912</v>
      </c>
      <c r="E577" s="9" t="s">
        <v>2176</v>
      </c>
      <c r="F577" s="35">
        <f>vlookup(E577,Products!$A:$F,3)</f>
        <v>68.65495137</v>
      </c>
      <c r="G577" s="35">
        <f>vlookup(E577,Products!$A:$F,if(L577,4,5))</f>
        <v>79.99</v>
      </c>
      <c r="H577" s="26">
        <f t="shared" si="3"/>
        <v>45266</v>
      </c>
      <c r="I577" s="44">
        <f t="shared" si="4"/>
        <v>6</v>
      </c>
      <c r="J577" s="44">
        <f t="shared" si="5"/>
        <v>12</v>
      </c>
      <c r="K577" s="45">
        <f t="shared" si="6"/>
        <v>2023</v>
      </c>
      <c r="L577" s="25" t="b">
        <f t="shared" si="7"/>
        <v>0</v>
      </c>
      <c r="M577" s="25" t="b">
        <f>AND(or(row(A577)=2,A577&gt;=A576), not(isna(VLOOKUP(D577,PersonAccounts!A:A,1,false))))</f>
        <v>1</v>
      </c>
      <c r="N577" s="37"/>
    </row>
    <row r="578">
      <c r="A578" s="42">
        <v>757641.0</v>
      </c>
      <c r="B578" s="8" t="str">
        <f t="shared" si="1"/>
        <v>2/2/24</v>
      </c>
      <c r="C578" s="21">
        <f t="shared" si="2"/>
        <v>5</v>
      </c>
      <c r="D578" s="43" t="s">
        <v>1972</v>
      </c>
      <c r="E578" s="9" t="s">
        <v>2178</v>
      </c>
      <c r="F578" s="35">
        <f>vlookup(E578,Products!$A:$F,3)</f>
        <v>7.744998896</v>
      </c>
      <c r="G578" s="35">
        <f>vlookup(E578,Products!$A:$F,if(L578,4,5))</f>
        <v>9.351772175</v>
      </c>
      <c r="H578" s="26">
        <f t="shared" si="3"/>
        <v>45324</v>
      </c>
      <c r="I578" s="44">
        <f t="shared" si="4"/>
        <v>2</v>
      </c>
      <c r="J578" s="44">
        <f t="shared" si="5"/>
        <v>2</v>
      </c>
      <c r="K578" s="45">
        <f t="shared" si="6"/>
        <v>2024</v>
      </c>
      <c r="L578" s="25" t="b">
        <f t="shared" si="7"/>
        <v>1</v>
      </c>
      <c r="M578" s="25" t="b">
        <f>AND(or(row(A578)=2,A578&gt;=A577), not(isna(VLOOKUP(D578,PersonAccounts!A:A,1,false))))</f>
        <v>1</v>
      </c>
      <c r="N578" s="37"/>
    </row>
    <row r="579">
      <c r="A579" s="42">
        <v>759300.0</v>
      </c>
      <c r="B579" s="8" t="str">
        <f t="shared" si="1"/>
        <v>8/23/23</v>
      </c>
      <c r="C579" s="21">
        <f t="shared" si="2"/>
        <v>8</v>
      </c>
      <c r="D579" s="43" t="s">
        <v>1156</v>
      </c>
      <c r="E579" s="9" t="s">
        <v>2180</v>
      </c>
      <c r="F579" s="35">
        <f>vlookup(E579,Products!$A:$F,3)</f>
        <v>28.24543383</v>
      </c>
      <c r="G579" s="35">
        <f>vlookup(E579,Products!$A:$F,if(L579,4,5))</f>
        <v>29.09116645</v>
      </c>
      <c r="H579" s="26">
        <f t="shared" si="3"/>
        <v>45161</v>
      </c>
      <c r="I579" s="44">
        <f t="shared" si="4"/>
        <v>23</v>
      </c>
      <c r="J579" s="44">
        <f t="shared" si="5"/>
        <v>8</v>
      </c>
      <c r="K579" s="45">
        <f t="shared" si="6"/>
        <v>2023</v>
      </c>
      <c r="L579" s="25" t="b">
        <f t="shared" si="7"/>
        <v>1</v>
      </c>
      <c r="M579" s="25" t="b">
        <f>AND(or(row(A579)=2,A579&gt;=A578), not(isna(VLOOKUP(D579,PersonAccounts!A:A,1,false))))</f>
        <v>1</v>
      </c>
      <c r="N579" s="37"/>
    </row>
    <row r="580">
      <c r="A580" s="42">
        <v>759300.0</v>
      </c>
      <c r="B580" s="8" t="str">
        <f t="shared" si="1"/>
        <v>8/23/23</v>
      </c>
      <c r="C580" s="21">
        <f t="shared" si="2"/>
        <v>9</v>
      </c>
      <c r="D580" s="43" t="s">
        <v>1156</v>
      </c>
      <c r="E580" s="9" t="s">
        <v>2182</v>
      </c>
      <c r="F580" s="35">
        <f>vlookup(E580,Products!$A:$F,3)</f>
        <v>9.14168919</v>
      </c>
      <c r="G580" s="35">
        <f>vlookup(E580,Products!$A:$F,if(L580,4,5))</f>
        <v>9.99</v>
      </c>
      <c r="H580" s="26">
        <f t="shared" si="3"/>
        <v>45161</v>
      </c>
      <c r="I580" s="44">
        <f t="shared" si="4"/>
        <v>23</v>
      </c>
      <c r="J580" s="44">
        <f t="shared" si="5"/>
        <v>8</v>
      </c>
      <c r="K580" s="45">
        <f t="shared" si="6"/>
        <v>2023</v>
      </c>
      <c r="L580" s="25" t="b">
        <f t="shared" si="7"/>
        <v>0</v>
      </c>
      <c r="M580" s="25" t="b">
        <f>AND(or(row(A580)=2,A580&gt;=A579), not(isna(VLOOKUP(D580,PersonAccounts!A:A,1,false))))</f>
        <v>1</v>
      </c>
      <c r="N580" s="37"/>
    </row>
    <row r="581">
      <c r="A581" s="42">
        <v>759300.0</v>
      </c>
      <c r="B581" s="8" t="str">
        <f t="shared" si="1"/>
        <v>8/23/23</v>
      </c>
      <c r="C581" s="21">
        <f t="shared" si="2"/>
        <v>8</v>
      </c>
      <c r="D581" s="43" t="s">
        <v>1156</v>
      </c>
      <c r="E581" s="9" t="s">
        <v>2184</v>
      </c>
      <c r="F581" s="35">
        <f>vlookup(E581,Products!$A:$F,3)</f>
        <v>80.73695409</v>
      </c>
      <c r="G581" s="35">
        <f>vlookup(E581,Products!$A:$F,if(L581,4,5))</f>
        <v>99.99</v>
      </c>
      <c r="H581" s="26">
        <f t="shared" si="3"/>
        <v>45161</v>
      </c>
      <c r="I581" s="44">
        <f t="shared" si="4"/>
        <v>23</v>
      </c>
      <c r="J581" s="44">
        <f t="shared" si="5"/>
        <v>8</v>
      </c>
      <c r="K581" s="45">
        <f t="shared" si="6"/>
        <v>2023</v>
      </c>
      <c r="L581" s="25" t="b">
        <f t="shared" si="7"/>
        <v>0</v>
      </c>
      <c r="M581" s="25" t="b">
        <f>AND(or(row(A581)=2,A581&gt;=A580), not(isna(VLOOKUP(D581,PersonAccounts!A:A,1,false))))</f>
        <v>1</v>
      </c>
      <c r="N581" s="37"/>
    </row>
    <row r="582">
      <c r="A582" s="42">
        <v>759300.0</v>
      </c>
      <c r="B582" s="8" t="str">
        <f t="shared" si="1"/>
        <v>8/23/23</v>
      </c>
      <c r="C582" s="21">
        <f t="shared" si="2"/>
        <v>8</v>
      </c>
      <c r="D582" s="43" t="s">
        <v>1156</v>
      </c>
      <c r="E582" s="9" t="s">
        <v>2143</v>
      </c>
      <c r="F582" s="35">
        <f>vlookup(E582,Products!$A:$F,3)</f>
        <v>165.4949045</v>
      </c>
      <c r="G582" s="35">
        <f>vlookup(E582,Products!$A:$F,if(L582,4,5))</f>
        <v>199.99</v>
      </c>
      <c r="H582" s="26">
        <f t="shared" si="3"/>
        <v>45161</v>
      </c>
      <c r="I582" s="44">
        <f t="shared" si="4"/>
        <v>23</v>
      </c>
      <c r="J582" s="44">
        <f t="shared" si="5"/>
        <v>8</v>
      </c>
      <c r="K582" s="45">
        <f t="shared" si="6"/>
        <v>2023</v>
      </c>
      <c r="L582" s="25" t="b">
        <f t="shared" si="7"/>
        <v>0</v>
      </c>
      <c r="M582" s="25" t="b">
        <f>AND(or(row(A582)=2,A582&gt;=A581), not(isna(VLOOKUP(D582,PersonAccounts!A:A,1,false))))</f>
        <v>1</v>
      </c>
      <c r="N582" s="37"/>
    </row>
    <row r="583">
      <c r="A583" s="42">
        <v>759709.0</v>
      </c>
      <c r="B583" s="8" t="str">
        <f t="shared" si="1"/>
        <v>11/11/23</v>
      </c>
      <c r="C583" s="21">
        <f t="shared" si="2"/>
        <v>5</v>
      </c>
      <c r="D583" s="43" t="s">
        <v>1152</v>
      </c>
      <c r="E583" s="9" t="s">
        <v>2146</v>
      </c>
      <c r="F583" s="35">
        <f>vlookup(E583,Products!$A:$F,3)</f>
        <v>829.8679445</v>
      </c>
      <c r="G583" s="35">
        <f>vlookup(E583,Products!$A:$F,if(L583,4,5))</f>
        <v>956.4309401</v>
      </c>
      <c r="H583" s="26">
        <f t="shared" si="3"/>
        <v>45241</v>
      </c>
      <c r="I583" s="44">
        <f t="shared" si="4"/>
        <v>11</v>
      </c>
      <c r="J583" s="44">
        <f t="shared" si="5"/>
        <v>11</v>
      </c>
      <c r="K583" s="45">
        <f t="shared" si="6"/>
        <v>2023</v>
      </c>
      <c r="L583" s="25" t="b">
        <f t="shared" si="7"/>
        <v>1</v>
      </c>
      <c r="M583" s="25" t="b">
        <f>AND(or(row(A583)=2,A583&gt;=A582), not(isna(VLOOKUP(D583,PersonAccounts!A:A,1,false))))</f>
        <v>1</v>
      </c>
      <c r="N583" s="37"/>
    </row>
    <row r="584">
      <c r="A584" s="42">
        <v>762165.0</v>
      </c>
      <c r="B584" s="8" t="str">
        <f t="shared" si="1"/>
        <v>1/30/24</v>
      </c>
      <c r="C584" s="21">
        <f t="shared" si="2"/>
        <v>4</v>
      </c>
      <c r="D584" s="43" t="s">
        <v>1607</v>
      </c>
      <c r="E584" s="9" t="s">
        <v>2148</v>
      </c>
      <c r="F584" s="35">
        <f>vlookup(E584,Products!$A:$F,3)</f>
        <v>98.23971477</v>
      </c>
      <c r="G584" s="35">
        <f>vlookup(E584,Products!$A:$F,if(L584,4,5))</f>
        <v>98.87264752</v>
      </c>
      <c r="H584" s="26">
        <f t="shared" si="3"/>
        <v>45321</v>
      </c>
      <c r="I584" s="44">
        <f t="shared" si="4"/>
        <v>30</v>
      </c>
      <c r="J584" s="44">
        <f t="shared" si="5"/>
        <v>1</v>
      </c>
      <c r="K584" s="45">
        <f t="shared" si="6"/>
        <v>2024</v>
      </c>
      <c r="L584" s="25" t="b">
        <f t="shared" si="7"/>
        <v>1</v>
      </c>
      <c r="M584" s="25" t="b">
        <f>AND(or(row(A584)=2,A584&gt;=A583), not(isna(VLOOKUP(D584,PersonAccounts!A:A,1,false))))</f>
        <v>1</v>
      </c>
      <c r="N584" s="37"/>
    </row>
    <row r="585">
      <c r="A585" s="42">
        <v>762891.0</v>
      </c>
      <c r="B585" s="8" t="str">
        <f t="shared" si="1"/>
        <v>9/22/23</v>
      </c>
      <c r="C585" s="21">
        <f t="shared" si="2"/>
        <v>3</v>
      </c>
      <c r="D585" s="43" t="s">
        <v>537</v>
      </c>
      <c r="E585" s="9" t="s">
        <v>2150</v>
      </c>
      <c r="F585" s="35">
        <f>vlookup(E585,Products!$A:$F,3)</f>
        <v>11.61261726</v>
      </c>
      <c r="G585" s="35">
        <f>vlookup(E585,Products!$A:$F,if(L585,4,5))</f>
        <v>12.49569003</v>
      </c>
      <c r="H585" s="26">
        <f t="shared" si="3"/>
        <v>45191</v>
      </c>
      <c r="I585" s="44">
        <f t="shared" si="4"/>
        <v>22</v>
      </c>
      <c r="J585" s="44">
        <f t="shared" si="5"/>
        <v>9</v>
      </c>
      <c r="K585" s="45">
        <f t="shared" si="6"/>
        <v>2023</v>
      </c>
      <c r="L585" s="25" t="b">
        <f t="shared" si="7"/>
        <v>1</v>
      </c>
      <c r="M585" s="25" t="b">
        <f>AND(or(row(A585)=2,A585&gt;=A584), not(isna(VLOOKUP(D585,PersonAccounts!A:A,1,false))))</f>
        <v>1</v>
      </c>
      <c r="N585" s="37"/>
    </row>
    <row r="586">
      <c r="A586" s="42">
        <v>764071.0</v>
      </c>
      <c r="B586" s="8" t="str">
        <f t="shared" si="1"/>
        <v>10/9/23</v>
      </c>
      <c r="C586" s="21">
        <f t="shared" si="2"/>
        <v>9</v>
      </c>
      <c r="D586" s="43" t="s">
        <v>424</v>
      </c>
      <c r="E586" s="9" t="s">
        <v>2152</v>
      </c>
      <c r="F586" s="35">
        <f>vlookup(E586,Products!$A:$F,3)</f>
        <v>1974.862026</v>
      </c>
      <c r="G586" s="35">
        <f>vlookup(E586,Products!$A:$F,if(L586,4,5))</f>
        <v>1999.99</v>
      </c>
      <c r="H586" s="26">
        <f t="shared" si="3"/>
        <v>45208</v>
      </c>
      <c r="I586" s="44">
        <f t="shared" si="4"/>
        <v>9</v>
      </c>
      <c r="J586" s="44">
        <f t="shared" si="5"/>
        <v>10</v>
      </c>
      <c r="K586" s="45">
        <f t="shared" si="6"/>
        <v>2023</v>
      </c>
      <c r="L586" s="25" t="b">
        <f t="shared" si="7"/>
        <v>0</v>
      </c>
      <c r="M586" s="25" t="b">
        <f>AND(or(row(A586)=2,A586&gt;=A585), not(isna(VLOOKUP(D586,PersonAccounts!A:A,1,false))))</f>
        <v>1</v>
      </c>
      <c r="N586" s="37"/>
    </row>
    <row r="587">
      <c r="A587" s="42">
        <v>768711.0</v>
      </c>
      <c r="B587" s="8" t="str">
        <f t="shared" si="1"/>
        <v>12/19/23</v>
      </c>
      <c r="C587" s="21">
        <f t="shared" si="2"/>
        <v>6</v>
      </c>
      <c r="D587" s="43" t="s">
        <v>929</v>
      </c>
      <c r="E587" s="9" t="s">
        <v>2155</v>
      </c>
      <c r="F587" s="35">
        <f>vlookup(E587,Products!$A:$F,3)</f>
        <v>231.8381653</v>
      </c>
      <c r="G587" s="35">
        <f>vlookup(E587,Products!$A:$F,if(L587,4,5))</f>
        <v>240.5450591</v>
      </c>
      <c r="H587" s="26">
        <f t="shared" si="3"/>
        <v>45279</v>
      </c>
      <c r="I587" s="44">
        <f t="shared" si="4"/>
        <v>19</v>
      </c>
      <c r="J587" s="44">
        <f t="shared" si="5"/>
        <v>12</v>
      </c>
      <c r="K587" s="45">
        <f t="shared" si="6"/>
        <v>2023</v>
      </c>
      <c r="L587" s="25" t="b">
        <f t="shared" si="7"/>
        <v>1</v>
      </c>
      <c r="M587" s="25" t="b">
        <f>AND(or(row(A587)=2,A587&gt;=A586), not(isna(VLOOKUP(D587,PersonAccounts!A:A,1,false))))</f>
        <v>1</v>
      </c>
      <c r="N587" s="37"/>
    </row>
    <row r="588">
      <c r="A588" s="42">
        <v>771743.0</v>
      </c>
      <c r="B588" s="8" t="str">
        <f t="shared" si="1"/>
        <v>11/3/23</v>
      </c>
      <c r="C588" s="21">
        <f t="shared" si="2"/>
        <v>3</v>
      </c>
      <c r="D588" s="43" t="s">
        <v>630</v>
      </c>
      <c r="E588" s="9" t="s">
        <v>2157</v>
      </c>
      <c r="F588" s="35">
        <f>vlookup(E588,Products!$A:$F,3)</f>
        <v>247.5441043</v>
      </c>
      <c r="G588" s="35">
        <f>vlookup(E588,Products!$A:$F,if(L588,4,5))</f>
        <v>249.99</v>
      </c>
      <c r="H588" s="26">
        <f t="shared" si="3"/>
        <v>45233</v>
      </c>
      <c r="I588" s="44">
        <f t="shared" si="4"/>
        <v>3</v>
      </c>
      <c r="J588" s="44">
        <f t="shared" si="5"/>
        <v>11</v>
      </c>
      <c r="K588" s="45">
        <f t="shared" si="6"/>
        <v>2023</v>
      </c>
      <c r="L588" s="25" t="b">
        <f t="shared" si="7"/>
        <v>0</v>
      </c>
      <c r="M588" s="25" t="b">
        <f>AND(or(row(A588)=2,A588&gt;=A587), not(isna(VLOOKUP(D588,PersonAccounts!A:A,1,false))))</f>
        <v>1</v>
      </c>
      <c r="N588" s="37"/>
    </row>
    <row r="589">
      <c r="A589" s="42">
        <v>772780.0</v>
      </c>
      <c r="B589" s="8" t="str">
        <f t="shared" si="1"/>
        <v>9/29/23</v>
      </c>
      <c r="C589" s="21">
        <f t="shared" si="2"/>
        <v>7</v>
      </c>
      <c r="D589" s="43" t="s">
        <v>899</v>
      </c>
      <c r="E589" s="9" t="s">
        <v>2159</v>
      </c>
      <c r="F589" s="35">
        <f>vlookup(E589,Products!$A:$F,3)</f>
        <v>75.37375979</v>
      </c>
      <c r="G589" s="35">
        <f>vlookup(E589,Products!$A:$F,if(L589,4,5))</f>
        <v>99.99</v>
      </c>
      <c r="H589" s="26">
        <f t="shared" si="3"/>
        <v>45198</v>
      </c>
      <c r="I589" s="44">
        <f t="shared" si="4"/>
        <v>29</v>
      </c>
      <c r="J589" s="44">
        <f t="shared" si="5"/>
        <v>9</v>
      </c>
      <c r="K589" s="45">
        <f t="shared" si="6"/>
        <v>2023</v>
      </c>
      <c r="L589" s="25" t="b">
        <f t="shared" si="7"/>
        <v>0</v>
      </c>
      <c r="M589" s="25" t="b">
        <f>AND(or(row(A589)=2,A589&gt;=A588), not(isna(VLOOKUP(D589,PersonAccounts!A:A,1,false))))</f>
        <v>1</v>
      </c>
      <c r="N589" s="37"/>
    </row>
    <row r="590">
      <c r="A590" s="42">
        <v>772780.0</v>
      </c>
      <c r="B590" s="8" t="str">
        <f t="shared" si="1"/>
        <v>9/29/23</v>
      </c>
      <c r="C590" s="21">
        <f t="shared" si="2"/>
        <v>8</v>
      </c>
      <c r="D590" s="43" t="s">
        <v>899</v>
      </c>
      <c r="E590" s="9" t="s">
        <v>2161</v>
      </c>
      <c r="F590" s="35">
        <f>vlookup(E590,Products!$A:$F,3)</f>
        <v>16.59320765</v>
      </c>
      <c r="G590" s="35">
        <f>vlookup(E590,Products!$A:$F,if(L590,4,5))</f>
        <v>18.86190803</v>
      </c>
      <c r="H590" s="26">
        <f t="shared" si="3"/>
        <v>45198</v>
      </c>
      <c r="I590" s="44">
        <f t="shared" si="4"/>
        <v>29</v>
      </c>
      <c r="J590" s="44">
        <f t="shared" si="5"/>
        <v>9</v>
      </c>
      <c r="K590" s="45">
        <f t="shared" si="6"/>
        <v>2023</v>
      </c>
      <c r="L590" s="25" t="b">
        <f t="shared" si="7"/>
        <v>1</v>
      </c>
      <c r="M590" s="25" t="b">
        <f>AND(or(row(A590)=2,A590&gt;=A589), not(isna(VLOOKUP(D590,PersonAccounts!A:A,1,false))))</f>
        <v>1</v>
      </c>
      <c r="N590" s="37"/>
    </row>
    <row r="591">
      <c r="A591" s="42">
        <v>772871.0</v>
      </c>
      <c r="B591" s="8" t="str">
        <f t="shared" si="1"/>
        <v>10/23/23</v>
      </c>
      <c r="C591" s="21">
        <f t="shared" si="2"/>
        <v>5</v>
      </c>
      <c r="D591" s="43" t="s">
        <v>1960</v>
      </c>
      <c r="E591" s="9" t="s">
        <v>2164</v>
      </c>
      <c r="F591" s="35">
        <f>vlookup(E591,Products!$A:$F,3)</f>
        <v>19.67042713</v>
      </c>
      <c r="G591" s="35">
        <f>vlookup(E591,Products!$A:$F,if(L591,4,5))</f>
        <v>24.99</v>
      </c>
      <c r="H591" s="26">
        <f t="shared" si="3"/>
        <v>45222</v>
      </c>
      <c r="I591" s="44">
        <f t="shared" si="4"/>
        <v>23</v>
      </c>
      <c r="J591" s="44">
        <f t="shared" si="5"/>
        <v>10</v>
      </c>
      <c r="K591" s="45">
        <f t="shared" si="6"/>
        <v>2023</v>
      </c>
      <c r="L591" s="25" t="b">
        <f t="shared" si="7"/>
        <v>0</v>
      </c>
      <c r="M591" s="25" t="b">
        <f>AND(or(row(A591)=2,A591&gt;=A590), not(isna(VLOOKUP(D591,PersonAccounts!A:A,1,false))))</f>
        <v>1</v>
      </c>
      <c r="N591" s="37"/>
    </row>
    <row r="592">
      <c r="A592" s="42">
        <v>774524.0</v>
      </c>
      <c r="B592" s="8" t="str">
        <f t="shared" si="1"/>
        <v>8/18/23</v>
      </c>
      <c r="C592" s="21">
        <f t="shared" si="2"/>
        <v>7</v>
      </c>
      <c r="D592" s="43" t="s">
        <v>1222</v>
      </c>
      <c r="E592" s="9" t="s">
        <v>2166</v>
      </c>
      <c r="F592" s="35">
        <f>vlookup(E592,Products!$A:$F,3)</f>
        <v>251.897003</v>
      </c>
      <c r="G592" s="35">
        <f>vlookup(E592,Products!$A:$F,if(L592,4,5))</f>
        <v>299.99</v>
      </c>
      <c r="H592" s="26">
        <f t="shared" si="3"/>
        <v>45156</v>
      </c>
      <c r="I592" s="44">
        <f t="shared" si="4"/>
        <v>18</v>
      </c>
      <c r="J592" s="44">
        <f t="shared" si="5"/>
        <v>8</v>
      </c>
      <c r="K592" s="45">
        <f t="shared" si="6"/>
        <v>2023</v>
      </c>
      <c r="L592" s="25" t="b">
        <f t="shared" si="7"/>
        <v>0</v>
      </c>
      <c r="M592" s="25" t="b">
        <f>AND(or(row(A592)=2,A592&gt;=A591), not(isna(VLOOKUP(D592,PersonAccounts!A:A,1,false))))</f>
        <v>1</v>
      </c>
      <c r="N592" s="37"/>
    </row>
    <row r="593">
      <c r="A593" s="42">
        <v>774562.0</v>
      </c>
      <c r="B593" s="8" t="str">
        <f t="shared" si="1"/>
        <v>11/7/23</v>
      </c>
      <c r="C593" s="21">
        <f t="shared" si="2"/>
        <v>6</v>
      </c>
      <c r="D593" s="43" t="s">
        <v>791</v>
      </c>
      <c r="E593" s="9" t="s">
        <v>2168</v>
      </c>
      <c r="F593" s="35">
        <f>vlookup(E593,Products!$A:$F,3)</f>
        <v>18.12656227</v>
      </c>
      <c r="G593" s="35">
        <f>vlookup(E593,Products!$A:$F,if(L593,4,5))</f>
        <v>19.99</v>
      </c>
      <c r="H593" s="26">
        <f t="shared" si="3"/>
        <v>45237</v>
      </c>
      <c r="I593" s="44">
        <f t="shared" si="4"/>
        <v>7</v>
      </c>
      <c r="J593" s="44">
        <f t="shared" si="5"/>
        <v>11</v>
      </c>
      <c r="K593" s="45">
        <f t="shared" si="6"/>
        <v>2023</v>
      </c>
      <c r="L593" s="25" t="b">
        <f t="shared" si="7"/>
        <v>0</v>
      </c>
      <c r="M593" s="25" t="b">
        <f>AND(or(row(A593)=2,A593&gt;=A592), not(isna(VLOOKUP(D593,PersonAccounts!A:A,1,false))))</f>
        <v>1</v>
      </c>
      <c r="N593" s="37"/>
    </row>
    <row r="594">
      <c r="A594" s="42">
        <v>775739.0</v>
      </c>
      <c r="B594" s="8" t="str">
        <f t="shared" si="1"/>
        <v>1/13/24</v>
      </c>
      <c r="C594" s="21">
        <f t="shared" si="2"/>
        <v>6</v>
      </c>
      <c r="D594" s="43" t="s">
        <v>1277</v>
      </c>
      <c r="E594" s="9" t="s">
        <v>2170</v>
      </c>
      <c r="F594" s="35">
        <f>vlookup(E594,Products!$A:$F,3)</f>
        <v>87.67711041</v>
      </c>
      <c r="G594" s="35">
        <f>vlookup(E594,Products!$A:$F,if(L594,4,5))</f>
        <v>90.92832635</v>
      </c>
      <c r="H594" s="26">
        <f t="shared" si="3"/>
        <v>45304</v>
      </c>
      <c r="I594" s="44">
        <f t="shared" si="4"/>
        <v>13</v>
      </c>
      <c r="J594" s="44">
        <f t="shared" si="5"/>
        <v>1</v>
      </c>
      <c r="K594" s="45">
        <f t="shared" si="6"/>
        <v>2024</v>
      </c>
      <c r="L594" s="25" t="b">
        <f t="shared" si="7"/>
        <v>1</v>
      </c>
      <c r="M594" s="25" t="b">
        <f>AND(or(row(A594)=2,A594&gt;=A593), not(isna(VLOOKUP(D594,PersonAccounts!A:A,1,false))))</f>
        <v>1</v>
      </c>
      <c r="N594" s="37"/>
    </row>
    <row r="595">
      <c r="A595" s="42">
        <v>775940.0</v>
      </c>
      <c r="B595" s="8" t="str">
        <f t="shared" si="1"/>
        <v>10/18/23</v>
      </c>
      <c r="C595" s="21">
        <f t="shared" si="2"/>
        <v>1</v>
      </c>
      <c r="D595" s="43" t="s">
        <v>859</v>
      </c>
      <c r="E595" s="9" t="s">
        <v>2172</v>
      </c>
      <c r="F595" s="35">
        <f>vlookup(E595,Products!$A:$F,3)</f>
        <v>21.42395313</v>
      </c>
      <c r="G595" s="35">
        <f>vlookup(E595,Products!$A:$F,if(L595,4,5))</f>
        <v>24.99</v>
      </c>
      <c r="H595" s="26">
        <f t="shared" si="3"/>
        <v>45217</v>
      </c>
      <c r="I595" s="44">
        <f t="shared" si="4"/>
        <v>18</v>
      </c>
      <c r="J595" s="44">
        <f t="shared" si="5"/>
        <v>10</v>
      </c>
      <c r="K595" s="45">
        <f t="shared" si="6"/>
        <v>2023</v>
      </c>
      <c r="L595" s="25" t="b">
        <f t="shared" si="7"/>
        <v>0</v>
      </c>
      <c r="M595" s="25" t="b">
        <f>AND(or(row(A595)=2,A595&gt;=A594), not(isna(VLOOKUP(D595,PersonAccounts!A:A,1,false))))</f>
        <v>1</v>
      </c>
      <c r="N595" s="37"/>
    </row>
    <row r="596">
      <c r="A596" s="42">
        <v>776016.0</v>
      </c>
      <c r="B596" s="8" t="str">
        <f t="shared" si="1"/>
        <v>12/5/23</v>
      </c>
      <c r="C596" s="21">
        <f t="shared" si="2"/>
        <v>1</v>
      </c>
      <c r="D596" s="43" t="s">
        <v>868</v>
      </c>
      <c r="E596" s="9" t="s">
        <v>2174</v>
      </c>
      <c r="F596" s="35">
        <f>vlookup(E596,Products!$A:$F,3)</f>
        <v>226.2474626</v>
      </c>
      <c r="G596" s="35">
        <f>vlookup(E596,Products!$A:$F,if(L596,4,5))</f>
        <v>249.99</v>
      </c>
      <c r="H596" s="26">
        <f t="shared" si="3"/>
        <v>45265</v>
      </c>
      <c r="I596" s="44">
        <f t="shared" si="4"/>
        <v>5</v>
      </c>
      <c r="J596" s="44">
        <f t="shared" si="5"/>
        <v>12</v>
      </c>
      <c r="K596" s="45">
        <f t="shared" si="6"/>
        <v>2023</v>
      </c>
      <c r="L596" s="25" t="b">
        <f t="shared" si="7"/>
        <v>0</v>
      </c>
      <c r="M596" s="25" t="b">
        <f>AND(or(row(A596)=2,A596&gt;=A595), not(isna(VLOOKUP(D596,PersonAccounts!A:A,1,false))))</f>
        <v>1</v>
      </c>
      <c r="N596" s="37"/>
    </row>
    <row r="597">
      <c r="A597" s="42">
        <v>776889.0</v>
      </c>
      <c r="B597" s="8" t="str">
        <f t="shared" si="1"/>
        <v>11/10/23</v>
      </c>
      <c r="C597" s="21">
        <f t="shared" si="2"/>
        <v>7</v>
      </c>
      <c r="D597" s="43" t="s">
        <v>1059</v>
      </c>
      <c r="E597" s="9" t="s">
        <v>2176</v>
      </c>
      <c r="F597" s="35">
        <f>vlookup(E597,Products!$A:$F,3)</f>
        <v>68.65495137</v>
      </c>
      <c r="G597" s="35">
        <f>vlookup(E597,Products!$A:$F,if(L597,4,5))</f>
        <v>75.75547073</v>
      </c>
      <c r="H597" s="26">
        <f t="shared" si="3"/>
        <v>45240</v>
      </c>
      <c r="I597" s="44">
        <f t="shared" si="4"/>
        <v>10</v>
      </c>
      <c r="J597" s="44">
        <f t="shared" si="5"/>
        <v>11</v>
      </c>
      <c r="K597" s="45">
        <f t="shared" si="6"/>
        <v>2023</v>
      </c>
      <c r="L597" s="25" t="b">
        <f t="shared" si="7"/>
        <v>1</v>
      </c>
      <c r="M597" s="25" t="b">
        <f>AND(or(row(A597)=2,A597&gt;=A596), not(isna(VLOOKUP(D597,PersonAccounts!A:A,1,false))))</f>
        <v>1</v>
      </c>
      <c r="N597" s="37"/>
    </row>
    <row r="598">
      <c r="A598" s="42">
        <v>776889.0</v>
      </c>
      <c r="B598" s="8" t="str">
        <f t="shared" si="1"/>
        <v>11/10/23</v>
      </c>
      <c r="C598" s="21">
        <f t="shared" si="2"/>
        <v>3</v>
      </c>
      <c r="D598" s="43" t="s">
        <v>1059</v>
      </c>
      <c r="E598" s="9" t="s">
        <v>2178</v>
      </c>
      <c r="F598" s="35">
        <f>vlookup(E598,Products!$A:$F,3)</f>
        <v>7.744998896</v>
      </c>
      <c r="G598" s="35">
        <f>vlookup(E598,Products!$A:$F,if(L598,4,5))</f>
        <v>9.99</v>
      </c>
      <c r="H598" s="26">
        <f t="shared" si="3"/>
        <v>45240</v>
      </c>
      <c r="I598" s="44">
        <f t="shared" si="4"/>
        <v>10</v>
      </c>
      <c r="J598" s="44">
        <f t="shared" si="5"/>
        <v>11</v>
      </c>
      <c r="K598" s="45">
        <f t="shared" si="6"/>
        <v>2023</v>
      </c>
      <c r="L598" s="25" t="b">
        <f t="shared" si="7"/>
        <v>0</v>
      </c>
      <c r="M598" s="25" t="b">
        <f>AND(or(row(A598)=2,A598&gt;=A597), not(isna(VLOOKUP(D598,PersonAccounts!A:A,1,false))))</f>
        <v>1</v>
      </c>
      <c r="N598" s="37"/>
    </row>
    <row r="599">
      <c r="A599" s="42">
        <v>776889.0</v>
      </c>
      <c r="B599" s="8" t="str">
        <f t="shared" si="1"/>
        <v>11/10/23</v>
      </c>
      <c r="C599" s="21">
        <f t="shared" si="2"/>
        <v>9</v>
      </c>
      <c r="D599" s="43" t="s">
        <v>1059</v>
      </c>
      <c r="E599" s="9" t="s">
        <v>2180</v>
      </c>
      <c r="F599" s="35">
        <f>vlookup(E599,Products!$A:$F,3)</f>
        <v>28.24543383</v>
      </c>
      <c r="G599" s="35">
        <f>vlookup(E599,Products!$A:$F,if(L599,4,5))</f>
        <v>29.99</v>
      </c>
      <c r="H599" s="26">
        <f t="shared" si="3"/>
        <v>45240</v>
      </c>
      <c r="I599" s="44">
        <f t="shared" si="4"/>
        <v>10</v>
      </c>
      <c r="J599" s="44">
        <f t="shared" si="5"/>
        <v>11</v>
      </c>
      <c r="K599" s="45">
        <f t="shared" si="6"/>
        <v>2023</v>
      </c>
      <c r="L599" s="25" t="b">
        <f t="shared" si="7"/>
        <v>0</v>
      </c>
      <c r="M599" s="25" t="b">
        <f>AND(or(row(A599)=2,A599&gt;=A598), not(isna(VLOOKUP(D599,PersonAccounts!A:A,1,false))))</f>
        <v>1</v>
      </c>
      <c r="N599" s="37"/>
    </row>
    <row r="600">
      <c r="A600" s="42">
        <v>777568.0</v>
      </c>
      <c r="B600" s="8" t="str">
        <f t="shared" si="1"/>
        <v>1/8/24</v>
      </c>
      <c r="C600" s="21">
        <f t="shared" si="2"/>
        <v>5</v>
      </c>
      <c r="D600" s="43" t="s">
        <v>1044</v>
      </c>
      <c r="E600" s="9" t="s">
        <v>2182</v>
      </c>
      <c r="F600" s="35">
        <f>vlookup(E600,Products!$A:$F,3)</f>
        <v>9.14168919</v>
      </c>
      <c r="G600" s="35">
        <f>vlookup(E600,Products!$A:$F,if(L600,4,5))</f>
        <v>9.99</v>
      </c>
      <c r="H600" s="26">
        <f t="shared" si="3"/>
        <v>45299</v>
      </c>
      <c r="I600" s="44">
        <f t="shared" si="4"/>
        <v>8</v>
      </c>
      <c r="J600" s="44">
        <f t="shared" si="5"/>
        <v>1</v>
      </c>
      <c r="K600" s="45">
        <f t="shared" si="6"/>
        <v>2024</v>
      </c>
      <c r="L600" s="25" t="b">
        <f t="shared" si="7"/>
        <v>0</v>
      </c>
      <c r="M600" s="25" t="b">
        <f>AND(or(row(A600)=2,A600&gt;=A599), not(isna(VLOOKUP(D600,PersonAccounts!A:A,1,false))))</f>
        <v>1</v>
      </c>
      <c r="N600" s="37"/>
    </row>
    <row r="601">
      <c r="A601" s="42">
        <v>777568.0</v>
      </c>
      <c r="B601" s="8" t="str">
        <f t="shared" si="1"/>
        <v>1/8/24</v>
      </c>
      <c r="C601" s="21">
        <f t="shared" si="2"/>
        <v>3</v>
      </c>
      <c r="D601" s="43" t="s">
        <v>1044</v>
      </c>
      <c r="E601" s="9" t="s">
        <v>2184</v>
      </c>
      <c r="F601" s="35">
        <f>vlookup(E601,Products!$A:$F,3)</f>
        <v>80.73695409</v>
      </c>
      <c r="G601" s="35">
        <f>vlookup(E601,Products!$A:$F,if(L601,4,5))</f>
        <v>99.99</v>
      </c>
      <c r="H601" s="26">
        <f t="shared" si="3"/>
        <v>45299</v>
      </c>
      <c r="I601" s="44">
        <f t="shared" si="4"/>
        <v>8</v>
      </c>
      <c r="J601" s="44">
        <f t="shared" si="5"/>
        <v>1</v>
      </c>
      <c r="K601" s="45">
        <f t="shared" si="6"/>
        <v>2024</v>
      </c>
      <c r="L601" s="25" t="b">
        <f t="shared" si="7"/>
        <v>0</v>
      </c>
      <c r="M601" s="25" t="b">
        <f>AND(or(row(A601)=2,A601&gt;=A600), not(isna(VLOOKUP(D601,PersonAccounts!A:A,1,false))))</f>
        <v>1</v>
      </c>
      <c r="N601" s="37"/>
    </row>
    <row r="602">
      <c r="A602" s="42">
        <v>779865.0</v>
      </c>
      <c r="B602" s="8" t="str">
        <f t="shared" si="1"/>
        <v>11/16/23</v>
      </c>
      <c r="C602" s="21">
        <f t="shared" si="2"/>
        <v>6</v>
      </c>
      <c r="D602" s="43" t="s">
        <v>1529</v>
      </c>
      <c r="E602" s="9" t="s">
        <v>2143</v>
      </c>
      <c r="F602" s="35">
        <f>vlookup(E602,Products!$A:$F,3)</f>
        <v>165.4949045</v>
      </c>
      <c r="G602" s="35">
        <f>vlookup(E602,Products!$A:$F,if(L602,4,5))</f>
        <v>199.99</v>
      </c>
      <c r="H602" s="26">
        <f t="shared" si="3"/>
        <v>45246</v>
      </c>
      <c r="I602" s="44">
        <f t="shared" si="4"/>
        <v>16</v>
      </c>
      <c r="J602" s="44">
        <f t="shared" si="5"/>
        <v>11</v>
      </c>
      <c r="K602" s="45">
        <f t="shared" si="6"/>
        <v>2023</v>
      </c>
      <c r="L602" s="25" t="b">
        <f t="shared" si="7"/>
        <v>0</v>
      </c>
      <c r="M602" s="25" t="b">
        <f>AND(or(row(A602)=2,A602&gt;=A601), not(isna(VLOOKUP(D602,PersonAccounts!A:A,1,false))))</f>
        <v>1</v>
      </c>
      <c r="N602" s="37"/>
    </row>
    <row r="603">
      <c r="A603" s="42">
        <v>780436.0</v>
      </c>
      <c r="B603" s="8" t="str">
        <f t="shared" si="1"/>
        <v>1/6/24</v>
      </c>
      <c r="C603" s="21">
        <f t="shared" si="2"/>
        <v>6</v>
      </c>
      <c r="D603" s="43" t="s">
        <v>1604</v>
      </c>
      <c r="E603" s="9" t="s">
        <v>2146</v>
      </c>
      <c r="F603" s="35">
        <f>vlookup(E603,Products!$A:$F,3)</f>
        <v>829.8679445</v>
      </c>
      <c r="G603" s="35">
        <f>vlookup(E603,Products!$A:$F,if(L603,4,5))</f>
        <v>999.99</v>
      </c>
      <c r="H603" s="26">
        <f t="shared" si="3"/>
        <v>45297</v>
      </c>
      <c r="I603" s="44">
        <f t="shared" si="4"/>
        <v>6</v>
      </c>
      <c r="J603" s="44">
        <f t="shared" si="5"/>
        <v>1</v>
      </c>
      <c r="K603" s="45">
        <f t="shared" si="6"/>
        <v>2024</v>
      </c>
      <c r="L603" s="25" t="b">
        <f t="shared" si="7"/>
        <v>0</v>
      </c>
      <c r="M603" s="25" t="b">
        <f>AND(or(row(A603)=2,A603&gt;=A602), not(isna(VLOOKUP(D603,PersonAccounts!A:A,1,false))))</f>
        <v>1</v>
      </c>
      <c r="N603" s="37"/>
    </row>
    <row r="604">
      <c r="A604" s="42">
        <v>780436.0</v>
      </c>
      <c r="B604" s="8" t="str">
        <f t="shared" si="1"/>
        <v>1/6/24</v>
      </c>
      <c r="C604" s="21">
        <f t="shared" si="2"/>
        <v>7</v>
      </c>
      <c r="D604" s="43" t="s">
        <v>1604</v>
      </c>
      <c r="E604" s="9" t="s">
        <v>2148</v>
      </c>
      <c r="F604" s="35">
        <f>vlookup(E604,Products!$A:$F,3)</f>
        <v>98.23971477</v>
      </c>
      <c r="G604" s="35">
        <f>vlookup(E604,Products!$A:$F,if(L604,4,5))</f>
        <v>99.99</v>
      </c>
      <c r="H604" s="26">
        <f t="shared" si="3"/>
        <v>45297</v>
      </c>
      <c r="I604" s="44">
        <f t="shared" si="4"/>
        <v>6</v>
      </c>
      <c r="J604" s="44">
        <f t="shared" si="5"/>
        <v>1</v>
      </c>
      <c r="K604" s="45">
        <f t="shared" si="6"/>
        <v>2024</v>
      </c>
      <c r="L604" s="25" t="b">
        <f t="shared" si="7"/>
        <v>0</v>
      </c>
      <c r="M604" s="25" t="b">
        <f>AND(or(row(A604)=2,A604&gt;=A603), not(isna(VLOOKUP(D604,PersonAccounts!A:A,1,false))))</f>
        <v>1</v>
      </c>
      <c r="N604" s="37"/>
    </row>
    <row r="605">
      <c r="A605" s="42">
        <v>780436.0</v>
      </c>
      <c r="B605" s="8" t="str">
        <f t="shared" si="1"/>
        <v>1/6/24</v>
      </c>
      <c r="C605" s="21">
        <f t="shared" si="2"/>
        <v>8</v>
      </c>
      <c r="D605" s="43" t="s">
        <v>1604</v>
      </c>
      <c r="E605" s="9" t="s">
        <v>2150</v>
      </c>
      <c r="F605" s="35">
        <f>vlookup(E605,Products!$A:$F,3)</f>
        <v>11.61261726</v>
      </c>
      <c r="G605" s="35">
        <f>vlookup(E605,Products!$A:$F,if(L605,4,5))</f>
        <v>14.99</v>
      </c>
      <c r="H605" s="26">
        <f t="shared" si="3"/>
        <v>45297</v>
      </c>
      <c r="I605" s="44">
        <f t="shared" si="4"/>
        <v>6</v>
      </c>
      <c r="J605" s="44">
        <f t="shared" si="5"/>
        <v>1</v>
      </c>
      <c r="K605" s="45">
        <f t="shared" si="6"/>
        <v>2024</v>
      </c>
      <c r="L605" s="25" t="b">
        <f t="shared" si="7"/>
        <v>0</v>
      </c>
      <c r="M605" s="25" t="b">
        <f>AND(or(row(A605)=2,A605&gt;=A604), not(isna(VLOOKUP(D605,PersonAccounts!A:A,1,false))))</f>
        <v>1</v>
      </c>
      <c r="N605" s="37"/>
    </row>
    <row r="606">
      <c r="A606" s="42">
        <v>782158.0</v>
      </c>
      <c r="B606" s="8" t="str">
        <f t="shared" si="1"/>
        <v>10/15/23</v>
      </c>
      <c r="C606" s="21">
        <f t="shared" si="2"/>
        <v>1</v>
      </c>
      <c r="D606" s="43" t="s">
        <v>2040</v>
      </c>
      <c r="E606" s="9" t="s">
        <v>2152</v>
      </c>
      <c r="F606" s="35">
        <f>vlookup(E606,Products!$A:$F,3)</f>
        <v>1974.862026</v>
      </c>
      <c r="G606" s="35">
        <f>vlookup(E606,Products!$A:$F,if(L606,4,5))</f>
        <v>1999.99</v>
      </c>
      <c r="H606" s="26">
        <f t="shared" si="3"/>
        <v>45214</v>
      </c>
      <c r="I606" s="44">
        <f t="shared" si="4"/>
        <v>15</v>
      </c>
      <c r="J606" s="44">
        <f t="shared" si="5"/>
        <v>10</v>
      </c>
      <c r="K606" s="45">
        <f t="shared" si="6"/>
        <v>2023</v>
      </c>
      <c r="L606" s="25" t="b">
        <f t="shared" si="7"/>
        <v>0</v>
      </c>
      <c r="M606" s="25" t="b">
        <f>AND(or(row(A606)=2,A606&gt;=A605), not(isna(VLOOKUP(D606,PersonAccounts!A:A,1,false))))</f>
        <v>1</v>
      </c>
      <c r="N606" s="37"/>
    </row>
    <row r="607">
      <c r="A607" s="42">
        <v>784463.0</v>
      </c>
      <c r="B607" s="8" t="str">
        <f t="shared" si="1"/>
        <v>9/12/23</v>
      </c>
      <c r="C607" s="21">
        <f t="shared" si="2"/>
        <v>1</v>
      </c>
      <c r="D607" s="43" t="s">
        <v>523</v>
      </c>
      <c r="E607" s="9" t="s">
        <v>2155</v>
      </c>
      <c r="F607" s="35">
        <f>vlookup(E607,Products!$A:$F,3)</f>
        <v>231.8381653</v>
      </c>
      <c r="G607" s="35">
        <f>vlookup(E607,Products!$A:$F,if(L607,4,5))</f>
        <v>249.99</v>
      </c>
      <c r="H607" s="26">
        <f t="shared" si="3"/>
        <v>45181</v>
      </c>
      <c r="I607" s="44">
        <f t="shared" si="4"/>
        <v>12</v>
      </c>
      <c r="J607" s="44">
        <f t="shared" si="5"/>
        <v>9</v>
      </c>
      <c r="K607" s="45">
        <f t="shared" si="6"/>
        <v>2023</v>
      </c>
      <c r="L607" s="25" t="b">
        <f t="shared" si="7"/>
        <v>0</v>
      </c>
      <c r="M607" s="25" t="b">
        <f>AND(or(row(A607)=2,A607&gt;=A606), not(isna(VLOOKUP(D607,PersonAccounts!A:A,1,false))))</f>
        <v>1</v>
      </c>
      <c r="N607" s="37"/>
    </row>
    <row r="608">
      <c r="A608" s="42">
        <v>785508.0</v>
      </c>
      <c r="B608" s="8" t="str">
        <f t="shared" si="1"/>
        <v>11/13/23</v>
      </c>
      <c r="C608" s="21">
        <f t="shared" si="2"/>
        <v>7</v>
      </c>
      <c r="D608" s="43" t="s">
        <v>1044</v>
      </c>
      <c r="E608" s="9" t="s">
        <v>2157</v>
      </c>
      <c r="F608" s="35">
        <f>vlookup(E608,Products!$A:$F,3)</f>
        <v>247.5441043</v>
      </c>
      <c r="G608" s="35">
        <f>vlookup(E608,Products!$A:$F,if(L608,4,5))</f>
        <v>249.99</v>
      </c>
      <c r="H608" s="26">
        <f t="shared" si="3"/>
        <v>45243</v>
      </c>
      <c r="I608" s="44">
        <f t="shared" si="4"/>
        <v>13</v>
      </c>
      <c r="J608" s="44">
        <f t="shared" si="5"/>
        <v>11</v>
      </c>
      <c r="K608" s="45">
        <f t="shared" si="6"/>
        <v>2023</v>
      </c>
      <c r="L608" s="25" t="b">
        <f t="shared" si="7"/>
        <v>0</v>
      </c>
      <c r="M608" s="25" t="b">
        <f>AND(or(row(A608)=2,A608&gt;=A607), not(isna(VLOOKUP(D608,PersonAccounts!A:A,1,false))))</f>
        <v>1</v>
      </c>
      <c r="N608" s="37"/>
    </row>
    <row r="609">
      <c r="A609" s="42">
        <v>785508.0</v>
      </c>
      <c r="B609" s="8" t="str">
        <f t="shared" si="1"/>
        <v>11/13/23</v>
      </c>
      <c r="C609" s="21">
        <f t="shared" si="2"/>
        <v>9</v>
      </c>
      <c r="D609" s="43" t="s">
        <v>1044</v>
      </c>
      <c r="E609" s="9" t="s">
        <v>2159</v>
      </c>
      <c r="F609" s="35">
        <f>vlookup(E609,Products!$A:$F,3)</f>
        <v>75.37375979</v>
      </c>
      <c r="G609" s="35">
        <f>vlookup(E609,Products!$A:$F,if(L609,4,5))</f>
        <v>99.99</v>
      </c>
      <c r="H609" s="26">
        <f t="shared" si="3"/>
        <v>45243</v>
      </c>
      <c r="I609" s="44">
        <f t="shared" si="4"/>
        <v>13</v>
      </c>
      <c r="J609" s="44">
        <f t="shared" si="5"/>
        <v>11</v>
      </c>
      <c r="K609" s="45">
        <f t="shared" si="6"/>
        <v>2023</v>
      </c>
      <c r="L609" s="25" t="b">
        <f t="shared" si="7"/>
        <v>0</v>
      </c>
      <c r="M609" s="25" t="b">
        <f>AND(or(row(A609)=2,A609&gt;=A608), not(isna(VLOOKUP(D609,PersonAccounts!A:A,1,false))))</f>
        <v>1</v>
      </c>
      <c r="N609" s="37"/>
    </row>
    <row r="610">
      <c r="A610" s="42">
        <v>785965.0</v>
      </c>
      <c r="B610" s="8" t="str">
        <f t="shared" si="1"/>
        <v>1/23/24</v>
      </c>
      <c r="C610" s="21">
        <f t="shared" si="2"/>
        <v>6</v>
      </c>
      <c r="D610" s="43" t="s">
        <v>1912</v>
      </c>
      <c r="E610" s="9" t="s">
        <v>2161</v>
      </c>
      <c r="F610" s="35">
        <f>vlookup(E610,Products!$A:$F,3)</f>
        <v>16.59320765</v>
      </c>
      <c r="G610" s="35">
        <f>vlookup(E610,Products!$A:$F,if(L610,4,5))</f>
        <v>18.86190803</v>
      </c>
      <c r="H610" s="26">
        <f t="shared" si="3"/>
        <v>45314</v>
      </c>
      <c r="I610" s="44">
        <f t="shared" si="4"/>
        <v>23</v>
      </c>
      <c r="J610" s="44">
        <f t="shared" si="5"/>
        <v>1</v>
      </c>
      <c r="K610" s="45">
        <f t="shared" si="6"/>
        <v>2024</v>
      </c>
      <c r="L610" s="25" t="b">
        <f t="shared" si="7"/>
        <v>1</v>
      </c>
      <c r="M610" s="25" t="b">
        <f>AND(or(row(A610)=2,A610&gt;=A609), not(isna(VLOOKUP(D610,PersonAccounts!A:A,1,false))))</f>
        <v>1</v>
      </c>
      <c r="N610" s="37"/>
    </row>
    <row r="611">
      <c r="A611" s="42">
        <v>789229.0</v>
      </c>
      <c r="B611" s="8" t="str">
        <f t="shared" si="1"/>
        <v>10/5/23</v>
      </c>
      <c r="C611" s="21">
        <f t="shared" si="2"/>
        <v>3</v>
      </c>
      <c r="D611" s="43" t="s">
        <v>1972</v>
      </c>
      <c r="E611" s="9" t="s">
        <v>2164</v>
      </c>
      <c r="F611" s="35">
        <f>vlookup(E611,Products!$A:$F,3)</f>
        <v>19.67042713</v>
      </c>
      <c r="G611" s="35">
        <f>vlookup(E611,Products!$A:$F,if(L611,4,5))</f>
        <v>24.99</v>
      </c>
      <c r="H611" s="26">
        <f t="shared" si="3"/>
        <v>45204</v>
      </c>
      <c r="I611" s="44">
        <f t="shared" si="4"/>
        <v>5</v>
      </c>
      <c r="J611" s="44">
        <f t="shared" si="5"/>
        <v>10</v>
      </c>
      <c r="K611" s="45">
        <f t="shared" si="6"/>
        <v>2023</v>
      </c>
      <c r="L611" s="25" t="b">
        <f t="shared" si="7"/>
        <v>0</v>
      </c>
      <c r="M611" s="25" t="b">
        <f>AND(or(row(A611)=2,A611&gt;=A610), not(isna(VLOOKUP(D611,PersonAccounts!A:A,1,false))))</f>
        <v>1</v>
      </c>
      <c r="N611" s="37"/>
    </row>
    <row r="612">
      <c r="A612" s="42">
        <v>789562.0</v>
      </c>
      <c r="B612" s="8" t="str">
        <f t="shared" si="1"/>
        <v>8/15/23</v>
      </c>
      <c r="C612" s="21">
        <f t="shared" si="2"/>
        <v>6</v>
      </c>
      <c r="D612" s="43" t="s">
        <v>1152</v>
      </c>
      <c r="E612" s="9" t="s">
        <v>2166</v>
      </c>
      <c r="F612" s="35">
        <f>vlookup(E612,Products!$A:$F,3)</f>
        <v>251.897003</v>
      </c>
      <c r="G612" s="35">
        <f>vlookup(E612,Products!$A:$F,if(L612,4,5))</f>
        <v>299.99</v>
      </c>
      <c r="H612" s="26">
        <f t="shared" si="3"/>
        <v>45153</v>
      </c>
      <c r="I612" s="44">
        <f t="shared" si="4"/>
        <v>15</v>
      </c>
      <c r="J612" s="44">
        <f t="shared" si="5"/>
        <v>8</v>
      </c>
      <c r="K612" s="45">
        <f t="shared" si="6"/>
        <v>2023</v>
      </c>
      <c r="L612" s="25" t="b">
        <f t="shared" si="7"/>
        <v>0</v>
      </c>
      <c r="M612" s="25" t="b">
        <f>AND(or(row(A612)=2,A612&gt;=A611), not(isna(VLOOKUP(D612,PersonAccounts!A:A,1,false))))</f>
        <v>1</v>
      </c>
      <c r="N612" s="37"/>
    </row>
    <row r="613">
      <c r="A613" s="42">
        <v>792202.0</v>
      </c>
      <c r="B613" s="8" t="str">
        <f t="shared" si="1"/>
        <v>2/5/24</v>
      </c>
      <c r="C613" s="21">
        <f t="shared" si="2"/>
        <v>9</v>
      </c>
      <c r="D613" s="43" t="s">
        <v>1607</v>
      </c>
      <c r="E613" s="9" t="s">
        <v>2168</v>
      </c>
      <c r="F613" s="35">
        <f>vlookup(E613,Products!$A:$F,3)</f>
        <v>18.12656227</v>
      </c>
      <c r="G613" s="35">
        <f>vlookup(E613,Products!$A:$F,if(L613,4,5))</f>
        <v>19.99</v>
      </c>
      <c r="H613" s="26">
        <f t="shared" si="3"/>
        <v>45327</v>
      </c>
      <c r="I613" s="44">
        <f t="shared" si="4"/>
        <v>5</v>
      </c>
      <c r="J613" s="44">
        <f t="shared" si="5"/>
        <v>2</v>
      </c>
      <c r="K613" s="45">
        <f t="shared" si="6"/>
        <v>2024</v>
      </c>
      <c r="L613" s="25" t="b">
        <f t="shared" si="7"/>
        <v>0</v>
      </c>
      <c r="M613" s="25" t="b">
        <f>AND(or(row(A613)=2,A613&gt;=A612), not(isna(VLOOKUP(D613,PersonAccounts!A:A,1,false))))</f>
        <v>1</v>
      </c>
      <c r="N613" s="37"/>
    </row>
    <row r="614">
      <c r="A614" s="42">
        <v>792636.0</v>
      </c>
      <c r="B614" s="8" t="str">
        <f t="shared" si="1"/>
        <v>9/22/23</v>
      </c>
      <c r="C614" s="21">
        <f t="shared" si="2"/>
        <v>9</v>
      </c>
      <c r="D614" s="43" t="s">
        <v>1570</v>
      </c>
      <c r="E614" s="9" t="s">
        <v>2170</v>
      </c>
      <c r="F614" s="35">
        <f>vlookup(E614,Products!$A:$F,3)</f>
        <v>87.67711041</v>
      </c>
      <c r="G614" s="35">
        <f>vlookup(E614,Products!$A:$F,if(L614,4,5))</f>
        <v>99.99</v>
      </c>
      <c r="H614" s="26">
        <f t="shared" si="3"/>
        <v>45191</v>
      </c>
      <c r="I614" s="44">
        <f t="shared" si="4"/>
        <v>22</v>
      </c>
      <c r="J614" s="44">
        <f t="shared" si="5"/>
        <v>9</v>
      </c>
      <c r="K614" s="45">
        <f t="shared" si="6"/>
        <v>2023</v>
      </c>
      <c r="L614" s="25" t="b">
        <f t="shared" si="7"/>
        <v>0</v>
      </c>
      <c r="M614" s="25" t="b">
        <f>AND(or(row(A614)=2,A614&gt;=A613), not(isna(VLOOKUP(D614,PersonAccounts!A:A,1,false))))</f>
        <v>1</v>
      </c>
      <c r="N614" s="37"/>
    </row>
    <row r="615">
      <c r="A615" s="42">
        <v>792636.0</v>
      </c>
      <c r="B615" s="8" t="str">
        <f t="shared" si="1"/>
        <v>9/22/23</v>
      </c>
      <c r="C615" s="21">
        <f t="shared" si="2"/>
        <v>5</v>
      </c>
      <c r="D615" s="43" t="s">
        <v>1570</v>
      </c>
      <c r="E615" s="9" t="s">
        <v>2172</v>
      </c>
      <c r="F615" s="35">
        <f>vlookup(E615,Products!$A:$F,3)</f>
        <v>21.42395313</v>
      </c>
      <c r="G615" s="35">
        <f>vlookup(E615,Products!$A:$F,if(L615,4,5))</f>
        <v>24.99</v>
      </c>
      <c r="H615" s="26">
        <f t="shared" si="3"/>
        <v>45191</v>
      </c>
      <c r="I615" s="44">
        <f t="shared" si="4"/>
        <v>22</v>
      </c>
      <c r="J615" s="44">
        <f t="shared" si="5"/>
        <v>9</v>
      </c>
      <c r="K615" s="45">
        <f t="shared" si="6"/>
        <v>2023</v>
      </c>
      <c r="L615" s="25" t="b">
        <f t="shared" si="7"/>
        <v>0</v>
      </c>
      <c r="M615" s="25" t="b">
        <f>AND(or(row(A615)=2,A615&gt;=A614), not(isna(VLOOKUP(D615,PersonAccounts!A:A,1,false))))</f>
        <v>1</v>
      </c>
      <c r="N615" s="37"/>
    </row>
    <row r="616">
      <c r="A616" s="42">
        <v>792636.0</v>
      </c>
      <c r="B616" s="8" t="str">
        <f t="shared" si="1"/>
        <v>9/22/23</v>
      </c>
      <c r="C616" s="21">
        <f t="shared" si="2"/>
        <v>1</v>
      </c>
      <c r="D616" s="43" t="s">
        <v>1570</v>
      </c>
      <c r="E616" s="9" t="s">
        <v>2174</v>
      </c>
      <c r="F616" s="35">
        <f>vlookup(E616,Products!$A:$F,3)</f>
        <v>226.2474626</v>
      </c>
      <c r="G616" s="35">
        <f>vlookup(E616,Products!$A:$F,if(L616,4,5))</f>
        <v>249.99</v>
      </c>
      <c r="H616" s="26">
        <f t="shared" si="3"/>
        <v>45191</v>
      </c>
      <c r="I616" s="44">
        <f t="shared" si="4"/>
        <v>22</v>
      </c>
      <c r="J616" s="44">
        <f t="shared" si="5"/>
        <v>9</v>
      </c>
      <c r="K616" s="45">
        <f t="shared" si="6"/>
        <v>2023</v>
      </c>
      <c r="L616" s="25" t="b">
        <f t="shared" si="7"/>
        <v>0</v>
      </c>
      <c r="M616" s="25" t="b">
        <f>AND(or(row(A616)=2,A616&gt;=A615), not(isna(VLOOKUP(D616,PersonAccounts!A:A,1,false))))</f>
        <v>1</v>
      </c>
      <c r="N616" s="37"/>
    </row>
    <row r="617">
      <c r="A617" s="42">
        <v>792636.0</v>
      </c>
      <c r="B617" s="8" t="str">
        <f t="shared" si="1"/>
        <v>9/22/23</v>
      </c>
      <c r="C617" s="21">
        <f t="shared" si="2"/>
        <v>4</v>
      </c>
      <c r="D617" s="43" t="s">
        <v>1570</v>
      </c>
      <c r="E617" s="9" t="s">
        <v>2176</v>
      </c>
      <c r="F617" s="35">
        <f>vlookup(E617,Products!$A:$F,3)</f>
        <v>68.65495137</v>
      </c>
      <c r="G617" s="35">
        <f>vlookup(E617,Products!$A:$F,if(L617,4,5))</f>
        <v>79.99</v>
      </c>
      <c r="H617" s="26">
        <f t="shared" si="3"/>
        <v>45191</v>
      </c>
      <c r="I617" s="44">
        <f t="shared" si="4"/>
        <v>22</v>
      </c>
      <c r="J617" s="44">
        <f t="shared" si="5"/>
        <v>9</v>
      </c>
      <c r="K617" s="45">
        <f t="shared" si="6"/>
        <v>2023</v>
      </c>
      <c r="L617" s="25" t="b">
        <f t="shared" si="7"/>
        <v>0</v>
      </c>
      <c r="M617" s="25" t="b">
        <f>AND(or(row(A617)=2,A617&gt;=A616), not(isna(VLOOKUP(D617,PersonAccounts!A:A,1,false))))</f>
        <v>1</v>
      </c>
      <c r="N617" s="37"/>
    </row>
    <row r="618">
      <c r="A618" s="42">
        <v>792636.0</v>
      </c>
      <c r="B618" s="8" t="str">
        <f t="shared" si="1"/>
        <v>9/22/23</v>
      </c>
      <c r="C618" s="21">
        <f t="shared" si="2"/>
        <v>9</v>
      </c>
      <c r="D618" s="43" t="s">
        <v>1570</v>
      </c>
      <c r="E618" s="9" t="s">
        <v>2178</v>
      </c>
      <c r="F618" s="35">
        <f>vlookup(E618,Products!$A:$F,3)</f>
        <v>7.744998896</v>
      </c>
      <c r="G618" s="35">
        <f>vlookup(E618,Products!$A:$F,if(L618,4,5))</f>
        <v>9.99</v>
      </c>
      <c r="H618" s="26">
        <f t="shared" si="3"/>
        <v>45191</v>
      </c>
      <c r="I618" s="44">
        <f t="shared" si="4"/>
        <v>22</v>
      </c>
      <c r="J618" s="44">
        <f t="shared" si="5"/>
        <v>9</v>
      </c>
      <c r="K618" s="45">
        <f t="shared" si="6"/>
        <v>2023</v>
      </c>
      <c r="L618" s="25" t="b">
        <f t="shared" si="7"/>
        <v>0</v>
      </c>
      <c r="M618" s="25" t="b">
        <f>AND(or(row(A618)=2,A618&gt;=A617), not(isna(VLOOKUP(D618,PersonAccounts!A:A,1,false))))</f>
        <v>1</v>
      </c>
      <c r="N618" s="37"/>
    </row>
    <row r="619">
      <c r="A619" s="42">
        <v>792636.0</v>
      </c>
      <c r="B619" s="8" t="str">
        <f t="shared" si="1"/>
        <v>9/22/23</v>
      </c>
      <c r="C619" s="21">
        <f t="shared" si="2"/>
        <v>3</v>
      </c>
      <c r="D619" s="43" t="s">
        <v>1570</v>
      </c>
      <c r="E619" s="9" t="s">
        <v>2180</v>
      </c>
      <c r="F619" s="35">
        <f>vlookup(E619,Products!$A:$F,3)</f>
        <v>28.24543383</v>
      </c>
      <c r="G619" s="35">
        <f>vlookup(E619,Products!$A:$F,if(L619,4,5))</f>
        <v>29.99</v>
      </c>
      <c r="H619" s="26">
        <f t="shared" si="3"/>
        <v>45191</v>
      </c>
      <c r="I619" s="44">
        <f t="shared" si="4"/>
        <v>22</v>
      </c>
      <c r="J619" s="44">
        <f t="shared" si="5"/>
        <v>9</v>
      </c>
      <c r="K619" s="45">
        <f t="shared" si="6"/>
        <v>2023</v>
      </c>
      <c r="L619" s="25" t="b">
        <f t="shared" si="7"/>
        <v>0</v>
      </c>
      <c r="M619" s="25" t="b">
        <f>AND(or(row(A619)=2,A619&gt;=A618), not(isna(VLOOKUP(D619,PersonAccounts!A:A,1,false))))</f>
        <v>1</v>
      </c>
      <c r="N619" s="37"/>
    </row>
    <row r="620">
      <c r="A620" s="42">
        <v>796675.0</v>
      </c>
      <c r="B620" s="8" t="str">
        <f t="shared" si="1"/>
        <v>12/2/23</v>
      </c>
      <c r="C620" s="21">
        <f t="shared" si="2"/>
        <v>2</v>
      </c>
      <c r="D620" s="43" t="s">
        <v>537</v>
      </c>
      <c r="E620" s="9" t="s">
        <v>2182</v>
      </c>
      <c r="F620" s="35">
        <f>vlookup(E620,Products!$A:$F,3)</f>
        <v>9.14168919</v>
      </c>
      <c r="G620" s="35">
        <f>vlookup(E620,Products!$A:$F,if(L620,4,5))</f>
        <v>9.99</v>
      </c>
      <c r="H620" s="26">
        <f t="shared" si="3"/>
        <v>45262</v>
      </c>
      <c r="I620" s="44">
        <f t="shared" si="4"/>
        <v>2</v>
      </c>
      <c r="J620" s="44">
        <f t="shared" si="5"/>
        <v>12</v>
      </c>
      <c r="K620" s="45">
        <f t="shared" si="6"/>
        <v>2023</v>
      </c>
      <c r="L620" s="25" t="b">
        <f t="shared" si="7"/>
        <v>0</v>
      </c>
      <c r="M620" s="25" t="b">
        <f>AND(or(row(A620)=2,A620&gt;=A619), not(isna(VLOOKUP(D620,PersonAccounts!A:A,1,false))))</f>
        <v>1</v>
      </c>
      <c r="N620" s="37"/>
    </row>
    <row r="621">
      <c r="A621" s="42">
        <v>797315.0</v>
      </c>
      <c r="B621" s="8" t="str">
        <f t="shared" si="1"/>
        <v>12/1/23</v>
      </c>
      <c r="C621" s="21">
        <f t="shared" si="2"/>
        <v>2</v>
      </c>
      <c r="D621" s="43" t="s">
        <v>424</v>
      </c>
      <c r="E621" s="9" t="s">
        <v>2184</v>
      </c>
      <c r="F621" s="35">
        <f>vlookup(E621,Products!$A:$F,3)</f>
        <v>80.73695409</v>
      </c>
      <c r="G621" s="35">
        <f>vlookup(E621,Products!$A:$F,if(L621,4,5))</f>
        <v>99.99</v>
      </c>
      <c r="H621" s="26">
        <f t="shared" si="3"/>
        <v>45261</v>
      </c>
      <c r="I621" s="44">
        <f t="shared" si="4"/>
        <v>1</v>
      </c>
      <c r="J621" s="44">
        <f t="shared" si="5"/>
        <v>12</v>
      </c>
      <c r="K621" s="45">
        <f t="shared" si="6"/>
        <v>2023</v>
      </c>
      <c r="L621" s="25" t="b">
        <f t="shared" si="7"/>
        <v>0</v>
      </c>
      <c r="M621" s="25" t="b">
        <f>AND(or(row(A621)=2,A621&gt;=A620), not(isna(VLOOKUP(D621,PersonAccounts!A:A,1,false))))</f>
        <v>1</v>
      </c>
      <c r="N621" s="37"/>
    </row>
    <row r="622">
      <c r="A622" s="42">
        <v>797879.0</v>
      </c>
      <c r="B622" s="8" t="str">
        <f t="shared" si="1"/>
        <v>8/19/23</v>
      </c>
      <c r="C622" s="21">
        <f t="shared" si="2"/>
        <v>4</v>
      </c>
      <c r="D622" s="43" t="s">
        <v>1815</v>
      </c>
      <c r="E622" s="9" t="s">
        <v>2143</v>
      </c>
      <c r="F622" s="35">
        <f>vlookup(E622,Products!$A:$F,3)</f>
        <v>165.4949045</v>
      </c>
      <c r="G622" s="35">
        <f>vlookup(E622,Products!$A:$F,if(L622,4,5))</f>
        <v>199.99</v>
      </c>
      <c r="H622" s="26">
        <f t="shared" si="3"/>
        <v>45157</v>
      </c>
      <c r="I622" s="44">
        <f t="shared" si="4"/>
        <v>19</v>
      </c>
      <c r="J622" s="44">
        <f t="shared" si="5"/>
        <v>8</v>
      </c>
      <c r="K622" s="45">
        <f t="shared" si="6"/>
        <v>2023</v>
      </c>
      <c r="L622" s="25" t="b">
        <f t="shared" si="7"/>
        <v>0</v>
      </c>
      <c r="M622" s="25" t="b">
        <f>AND(or(row(A622)=2,A622&gt;=A621), not(isna(VLOOKUP(D622,PersonAccounts!A:A,1,false))))</f>
        <v>1</v>
      </c>
      <c r="N622" s="37"/>
    </row>
    <row r="623">
      <c r="A623" s="42">
        <v>797879.0</v>
      </c>
      <c r="B623" s="8" t="str">
        <f t="shared" si="1"/>
        <v>8/19/23</v>
      </c>
      <c r="C623" s="21">
        <f t="shared" si="2"/>
        <v>8</v>
      </c>
      <c r="D623" s="43" t="s">
        <v>1815</v>
      </c>
      <c r="E623" s="9" t="s">
        <v>2146</v>
      </c>
      <c r="F623" s="35">
        <f>vlookup(E623,Products!$A:$F,3)</f>
        <v>829.8679445</v>
      </c>
      <c r="G623" s="35">
        <f>vlookup(E623,Products!$A:$F,if(L623,4,5))</f>
        <v>956.4309401</v>
      </c>
      <c r="H623" s="26">
        <f t="shared" si="3"/>
        <v>45157</v>
      </c>
      <c r="I623" s="44">
        <f t="shared" si="4"/>
        <v>19</v>
      </c>
      <c r="J623" s="44">
        <f t="shared" si="5"/>
        <v>8</v>
      </c>
      <c r="K623" s="45">
        <f t="shared" si="6"/>
        <v>2023</v>
      </c>
      <c r="L623" s="25" t="b">
        <f t="shared" si="7"/>
        <v>1</v>
      </c>
      <c r="M623" s="25" t="b">
        <f>AND(or(row(A623)=2,A623&gt;=A622), not(isna(VLOOKUP(D623,PersonAccounts!A:A,1,false))))</f>
        <v>1</v>
      </c>
      <c r="N623" s="37"/>
    </row>
    <row r="624">
      <c r="A624" s="42">
        <v>797879.0</v>
      </c>
      <c r="B624" s="8" t="str">
        <f t="shared" si="1"/>
        <v>8/19/23</v>
      </c>
      <c r="C624" s="21">
        <f t="shared" si="2"/>
        <v>3</v>
      </c>
      <c r="D624" s="43" t="s">
        <v>1815</v>
      </c>
      <c r="E624" s="9" t="s">
        <v>2148</v>
      </c>
      <c r="F624" s="35">
        <f>vlookup(E624,Products!$A:$F,3)</f>
        <v>98.23971477</v>
      </c>
      <c r="G624" s="35">
        <f>vlookup(E624,Products!$A:$F,if(L624,4,5))</f>
        <v>99.99</v>
      </c>
      <c r="H624" s="26">
        <f t="shared" si="3"/>
        <v>45157</v>
      </c>
      <c r="I624" s="44">
        <f t="shared" si="4"/>
        <v>19</v>
      </c>
      <c r="J624" s="44">
        <f t="shared" si="5"/>
        <v>8</v>
      </c>
      <c r="K624" s="45">
        <f t="shared" si="6"/>
        <v>2023</v>
      </c>
      <c r="L624" s="25" t="b">
        <f t="shared" si="7"/>
        <v>0</v>
      </c>
      <c r="M624" s="25" t="b">
        <f>AND(or(row(A624)=2,A624&gt;=A623), not(isna(VLOOKUP(D624,PersonAccounts!A:A,1,false))))</f>
        <v>1</v>
      </c>
      <c r="N624" s="37"/>
    </row>
    <row r="625">
      <c r="A625" s="42">
        <v>798806.0</v>
      </c>
      <c r="B625" s="8" t="str">
        <f t="shared" si="1"/>
        <v>11/10/23</v>
      </c>
      <c r="C625" s="21">
        <f t="shared" si="2"/>
        <v>1</v>
      </c>
      <c r="D625" s="43" t="s">
        <v>929</v>
      </c>
      <c r="E625" s="9" t="s">
        <v>2150</v>
      </c>
      <c r="F625" s="35">
        <f>vlookup(E625,Products!$A:$F,3)</f>
        <v>11.61261726</v>
      </c>
      <c r="G625" s="35">
        <f>vlookup(E625,Products!$A:$F,if(L625,4,5))</f>
        <v>14.99</v>
      </c>
      <c r="H625" s="26">
        <f t="shared" si="3"/>
        <v>45240</v>
      </c>
      <c r="I625" s="44">
        <f t="shared" si="4"/>
        <v>10</v>
      </c>
      <c r="J625" s="44">
        <f t="shared" si="5"/>
        <v>11</v>
      </c>
      <c r="K625" s="45">
        <f t="shared" si="6"/>
        <v>2023</v>
      </c>
      <c r="L625" s="25" t="b">
        <f t="shared" si="7"/>
        <v>0</v>
      </c>
      <c r="M625" s="25" t="b">
        <f>AND(or(row(A625)=2,A625&gt;=A624), not(isna(VLOOKUP(D625,PersonAccounts!A:A,1,false))))</f>
        <v>1</v>
      </c>
      <c r="N625" s="37"/>
    </row>
    <row r="626">
      <c r="A626" s="42">
        <v>803170.0</v>
      </c>
      <c r="B626" s="8" t="str">
        <f t="shared" si="1"/>
        <v>2/3/24</v>
      </c>
      <c r="C626" s="21">
        <f t="shared" si="2"/>
        <v>7</v>
      </c>
      <c r="D626" s="43" t="s">
        <v>1636</v>
      </c>
      <c r="E626" s="9" t="s">
        <v>2152</v>
      </c>
      <c r="F626" s="35">
        <f>vlookup(E626,Products!$A:$F,3)</f>
        <v>1974.862026</v>
      </c>
      <c r="G626" s="35">
        <f>vlookup(E626,Products!$A:$F,if(L626,4,5))</f>
        <v>1985.260665</v>
      </c>
      <c r="H626" s="26">
        <f t="shared" si="3"/>
        <v>45325</v>
      </c>
      <c r="I626" s="44">
        <f t="shared" si="4"/>
        <v>3</v>
      </c>
      <c r="J626" s="44">
        <f t="shared" si="5"/>
        <v>2</v>
      </c>
      <c r="K626" s="45">
        <f t="shared" si="6"/>
        <v>2024</v>
      </c>
      <c r="L626" s="25" t="b">
        <f t="shared" si="7"/>
        <v>1</v>
      </c>
      <c r="M626" s="25" t="b">
        <f>AND(or(row(A626)=2,A626&gt;=A625), not(isna(VLOOKUP(D626,PersonAccounts!A:A,1,false))))</f>
        <v>1</v>
      </c>
      <c r="N626" s="37"/>
    </row>
    <row r="627">
      <c r="A627" s="42">
        <v>803170.0</v>
      </c>
      <c r="B627" s="8" t="str">
        <f t="shared" si="1"/>
        <v>2/3/24</v>
      </c>
      <c r="C627" s="21">
        <f t="shared" si="2"/>
        <v>7</v>
      </c>
      <c r="D627" s="43" t="s">
        <v>1636</v>
      </c>
      <c r="E627" s="9" t="s">
        <v>2155</v>
      </c>
      <c r="F627" s="35">
        <f>vlookup(E627,Products!$A:$F,3)</f>
        <v>231.8381653</v>
      </c>
      <c r="G627" s="35">
        <f>vlookup(E627,Products!$A:$F,if(L627,4,5))</f>
        <v>249.99</v>
      </c>
      <c r="H627" s="26">
        <f t="shared" si="3"/>
        <v>45325</v>
      </c>
      <c r="I627" s="44">
        <f t="shared" si="4"/>
        <v>3</v>
      </c>
      <c r="J627" s="44">
        <f t="shared" si="5"/>
        <v>2</v>
      </c>
      <c r="K627" s="45">
        <f t="shared" si="6"/>
        <v>2024</v>
      </c>
      <c r="L627" s="25" t="b">
        <f t="shared" si="7"/>
        <v>0</v>
      </c>
      <c r="M627" s="25" t="b">
        <f>AND(or(row(A627)=2,A627&gt;=A626), not(isna(VLOOKUP(D627,PersonAccounts!A:A,1,false))))</f>
        <v>1</v>
      </c>
      <c r="N627" s="37"/>
    </row>
    <row r="628">
      <c r="A628" s="42">
        <v>804235.0</v>
      </c>
      <c r="B628" s="8" t="str">
        <f t="shared" si="1"/>
        <v>11/13/23</v>
      </c>
      <c r="C628" s="21">
        <f t="shared" si="2"/>
        <v>5</v>
      </c>
      <c r="D628" s="43" t="s">
        <v>630</v>
      </c>
      <c r="E628" s="9" t="s">
        <v>2157</v>
      </c>
      <c r="F628" s="35">
        <f>vlookup(E628,Products!$A:$F,3)</f>
        <v>247.5441043</v>
      </c>
      <c r="G628" s="35">
        <f>vlookup(E628,Products!$A:$F,if(L628,4,5))</f>
        <v>249.99</v>
      </c>
      <c r="H628" s="26">
        <f t="shared" si="3"/>
        <v>45243</v>
      </c>
      <c r="I628" s="44">
        <f t="shared" si="4"/>
        <v>13</v>
      </c>
      <c r="J628" s="44">
        <f t="shared" si="5"/>
        <v>11</v>
      </c>
      <c r="K628" s="45">
        <f t="shared" si="6"/>
        <v>2023</v>
      </c>
      <c r="L628" s="25" t="b">
        <f t="shared" si="7"/>
        <v>0</v>
      </c>
      <c r="M628" s="25" t="b">
        <f>AND(or(row(A628)=2,A628&gt;=A627), not(isna(VLOOKUP(D628,PersonAccounts!A:A,1,false))))</f>
        <v>1</v>
      </c>
      <c r="N628" s="37"/>
    </row>
    <row r="629">
      <c r="A629" s="42">
        <v>805445.0</v>
      </c>
      <c r="B629" s="8" t="str">
        <f t="shared" si="1"/>
        <v>12/30/23</v>
      </c>
      <c r="C629" s="21">
        <f t="shared" si="2"/>
        <v>9</v>
      </c>
      <c r="D629" s="43" t="s">
        <v>1960</v>
      </c>
      <c r="E629" s="9" t="s">
        <v>2159</v>
      </c>
      <c r="F629" s="35">
        <f>vlookup(E629,Products!$A:$F,3)</f>
        <v>75.37375979</v>
      </c>
      <c r="G629" s="35">
        <f>vlookup(E629,Products!$A:$F,if(L629,4,5))</f>
        <v>99.99</v>
      </c>
      <c r="H629" s="26">
        <f t="shared" si="3"/>
        <v>45290</v>
      </c>
      <c r="I629" s="44">
        <f t="shared" si="4"/>
        <v>30</v>
      </c>
      <c r="J629" s="44">
        <f t="shared" si="5"/>
        <v>12</v>
      </c>
      <c r="K629" s="45">
        <f t="shared" si="6"/>
        <v>2023</v>
      </c>
      <c r="L629" s="25" t="b">
        <f t="shared" si="7"/>
        <v>0</v>
      </c>
      <c r="M629" s="25" t="b">
        <f>AND(or(row(A629)=2,A629&gt;=A628), not(isna(VLOOKUP(D629,PersonAccounts!A:A,1,false))))</f>
        <v>1</v>
      </c>
      <c r="N629" s="37"/>
    </row>
    <row r="630">
      <c r="A630" s="42">
        <v>807363.0</v>
      </c>
      <c r="B630" s="8" t="str">
        <f t="shared" si="1"/>
        <v>9/21/23</v>
      </c>
      <c r="C630" s="21">
        <f t="shared" si="2"/>
        <v>3</v>
      </c>
      <c r="D630" s="43" t="s">
        <v>1222</v>
      </c>
      <c r="E630" s="9" t="s">
        <v>2161</v>
      </c>
      <c r="F630" s="35">
        <f>vlookup(E630,Products!$A:$F,3)</f>
        <v>16.59320765</v>
      </c>
      <c r="G630" s="35">
        <f>vlookup(E630,Products!$A:$F,if(L630,4,5))</f>
        <v>19.99</v>
      </c>
      <c r="H630" s="26">
        <f t="shared" si="3"/>
        <v>45190</v>
      </c>
      <c r="I630" s="44">
        <f t="shared" si="4"/>
        <v>21</v>
      </c>
      <c r="J630" s="44">
        <f t="shared" si="5"/>
        <v>9</v>
      </c>
      <c r="K630" s="45">
        <f t="shared" si="6"/>
        <v>2023</v>
      </c>
      <c r="L630" s="25" t="b">
        <f t="shared" si="7"/>
        <v>0</v>
      </c>
      <c r="M630" s="25" t="b">
        <f>AND(or(row(A630)=2,A630&gt;=A629), not(isna(VLOOKUP(D630,PersonAccounts!A:A,1,false))))</f>
        <v>1</v>
      </c>
      <c r="N630" s="37"/>
    </row>
    <row r="631">
      <c r="A631" s="42">
        <v>809703.0</v>
      </c>
      <c r="B631" s="8" t="str">
        <f t="shared" si="1"/>
        <v>1/19/24</v>
      </c>
      <c r="C631" s="21">
        <f t="shared" si="2"/>
        <v>3</v>
      </c>
      <c r="D631" s="43" t="s">
        <v>986</v>
      </c>
      <c r="E631" s="9" t="s">
        <v>2164</v>
      </c>
      <c r="F631" s="35">
        <f>vlookup(E631,Products!$A:$F,3)</f>
        <v>19.67042713</v>
      </c>
      <c r="G631" s="35">
        <f>vlookup(E631,Products!$A:$F,if(L631,4,5))</f>
        <v>24.99</v>
      </c>
      <c r="H631" s="26">
        <f t="shared" si="3"/>
        <v>45310</v>
      </c>
      <c r="I631" s="44">
        <f t="shared" si="4"/>
        <v>19</v>
      </c>
      <c r="J631" s="44">
        <f t="shared" si="5"/>
        <v>1</v>
      </c>
      <c r="K631" s="45">
        <f t="shared" si="6"/>
        <v>2024</v>
      </c>
      <c r="L631" s="25" t="b">
        <f t="shared" si="7"/>
        <v>0</v>
      </c>
      <c r="M631" s="25" t="b">
        <f>AND(or(row(A631)=2,A631&gt;=A630), not(isna(VLOOKUP(D631,PersonAccounts!A:A,1,false))))</f>
        <v>1</v>
      </c>
      <c r="N631" s="37"/>
    </row>
    <row r="632">
      <c r="A632" s="42">
        <v>809703.0</v>
      </c>
      <c r="B632" s="8" t="str">
        <f t="shared" si="1"/>
        <v>1/19/24</v>
      </c>
      <c r="C632" s="21">
        <f t="shared" si="2"/>
        <v>4</v>
      </c>
      <c r="D632" s="43" t="s">
        <v>986</v>
      </c>
      <c r="E632" s="9" t="s">
        <v>2166</v>
      </c>
      <c r="F632" s="35">
        <f>vlookup(E632,Products!$A:$F,3)</f>
        <v>251.897003</v>
      </c>
      <c r="G632" s="35">
        <f>vlookup(E632,Products!$A:$F,if(L632,4,5))</f>
        <v>299.99</v>
      </c>
      <c r="H632" s="26">
        <f t="shared" si="3"/>
        <v>45310</v>
      </c>
      <c r="I632" s="44">
        <f t="shared" si="4"/>
        <v>19</v>
      </c>
      <c r="J632" s="44">
        <f t="shared" si="5"/>
        <v>1</v>
      </c>
      <c r="K632" s="45">
        <f t="shared" si="6"/>
        <v>2024</v>
      </c>
      <c r="L632" s="25" t="b">
        <f t="shared" si="7"/>
        <v>0</v>
      </c>
      <c r="M632" s="25" t="b">
        <f>AND(or(row(A632)=2,A632&gt;=A631), not(isna(VLOOKUP(D632,PersonAccounts!A:A,1,false))))</f>
        <v>1</v>
      </c>
      <c r="N632" s="37"/>
    </row>
    <row r="633">
      <c r="A633" s="42">
        <v>809703.0</v>
      </c>
      <c r="B633" s="8" t="str">
        <f t="shared" si="1"/>
        <v>1/19/24</v>
      </c>
      <c r="C633" s="21">
        <f t="shared" si="2"/>
        <v>9</v>
      </c>
      <c r="D633" s="43" t="s">
        <v>986</v>
      </c>
      <c r="E633" s="9" t="s">
        <v>2168</v>
      </c>
      <c r="F633" s="35">
        <f>vlookup(E633,Products!$A:$F,3)</f>
        <v>18.12656227</v>
      </c>
      <c r="G633" s="35">
        <f>vlookup(E633,Products!$A:$F,if(L633,4,5))</f>
        <v>19.99</v>
      </c>
      <c r="H633" s="26">
        <f t="shared" si="3"/>
        <v>45310</v>
      </c>
      <c r="I633" s="44">
        <f t="shared" si="4"/>
        <v>19</v>
      </c>
      <c r="J633" s="44">
        <f t="shared" si="5"/>
        <v>1</v>
      </c>
      <c r="K633" s="45">
        <f t="shared" si="6"/>
        <v>2024</v>
      </c>
      <c r="L633" s="25" t="b">
        <f t="shared" si="7"/>
        <v>0</v>
      </c>
      <c r="M633" s="25" t="b">
        <f>AND(or(row(A633)=2,A633&gt;=A632), not(isna(VLOOKUP(D633,PersonAccounts!A:A,1,false))))</f>
        <v>1</v>
      </c>
      <c r="N633" s="37"/>
    </row>
    <row r="634">
      <c r="A634" s="42">
        <v>809703.0</v>
      </c>
      <c r="B634" s="8" t="str">
        <f t="shared" si="1"/>
        <v>1/19/24</v>
      </c>
      <c r="C634" s="21">
        <f t="shared" si="2"/>
        <v>7</v>
      </c>
      <c r="D634" s="43" t="s">
        <v>986</v>
      </c>
      <c r="E634" s="9" t="s">
        <v>2170</v>
      </c>
      <c r="F634" s="35">
        <f>vlookup(E634,Products!$A:$F,3)</f>
        <v>87.67711041</v>
      </c>
      <c r="G634" s="35">
        <f>vlookup(E634,Products!$A:$F,if(L634,4,5))</f>
        <v>90.92832635</v>
      </c>
      <c r="H634" s="26">
        <f t="shared" si="3"/>
        <v>45310</v>
      </c>
      <c r="I634" s="44">
        <f t="shared" si="4"/>
        <v>19</v>
      </c>
      <c r="J634" s="44">
        <f t="shared" si="5"/>
        <v>1</v>
      </c>
      <c r="K634" s="45">
        <f t="shared" si="6"/>
        <v>2024</v>
      </c>
      <c r="L634" s="25" t="b">
        <f t="shared" si="7"/>
        <v>1</v>
      </c>
      <c r="M634" s="25" t="b">
        <f>AND(or(row(A634)=2,A634&gt;=A633), not(isna(VLOOKUP(D634,PersonAccounts!A:A,1,false))))</f>
        <v>1</v>
      </c>
      <c r="N634" s="37"/>
    </row>
    <row r="635">
      <c r="A635" s="42">
        <v>809703.0</v>
      </c>
      <c r="B635" s="8" t="str">
        <f t="shared" si="1"/>
        <v>1/19/24</v>
      </c>
      <c r="C635" s="21">
        <f t="shared" si="2"/>
        <v>5</v>
      </c>
      <c r="D635" s="43" t="s">
        <v>986</v>
      </c>
      <c r="E635" s="9" t="s">
        <v>2172</v>
      </c>
      <c r="F635" s="35">
        <f>vlookup(E635,Products!$A:$F,3)</f>
        <v>21.42395313</v>
      </c>
      <c r="G635" s="35">
        <f>vlookup(E635,Products!$A:$F,if(L635,4,5))</f>
        <v>24.99</v>
      </c>
      <c r="H635" s="26">
        <f t="shared" si="3"/>
        <v>45310</v>
      </c>
      <c r="I635" s="44">
        <f t="shared" si="4"/>
        <v>19</v>
      </c>
      <c r="J635" s="44">
        <f t="shared" si="5"/>
        <v>1</v>
      </c>
      <c r="K635" s="45">
        <f t="shared" si="6"/>
        <v>2024</v>
      </c>
      <c r="L635" s="25" t="b">
        <f t="shared" si="7"/>
        <v>0</v>
      </c>
      <c r="M635" s="25" t="b">
        <f>AND(or(row(A635)=2,A635&gt;=A634), not(isna(VLOOKUP(D635,PersonAccounts!A:A,1,false))))</f>
        <v>1</v>
      </c>
      <c r="N635" s="37"/>
    </row>
    <row r="636">
      <c r="A636" s="42">
        <v>810138.0</v>
      </c>
      <c r="B636" s="8" t="str">
        <f t="shared" si="1"/>
        <v>1/14/24</v>
      </c>
      <c r="C636" s="21">
        <f t="shared" si="2"/>
        <v>9</v>
      </c>
      <c r="D636" s="43" t="s">
        <v>791</v>
      </c>
      <c r="E636" s="9" t="s">
        <v>2174</v>
      </c>
      <c r="F636" s="35">
        <f>vlookup(E636,Products!$A:$F,3)</f>
        <v>226.2474626</v>
      </c>
      <c r="G636" s="35">
        <f>vlookup(E636,Products!$A:$F,if(L636,4,5))</f>
        <v>240.7306775</v>
      </c>
      <c r="H636" s="26">
        <f t="shared" si="3"/>
        <v>45305</v>
      </c>
      <c r="I636" s="44">
        <f t="shared" si="4"/>
        <v>14</v>
      </c>
      <c r="J636" s="44">
        <f t="shared" si="5"/>
        <v>1</v>
      </c>
      <c r="K636" s="45">
        <f t="shared" si="6"/>
        <v>2024</v>
      </c>
      <c r="L636" s="25" t="b">
        <f t="shared" si="7"/>
        <v>1</v>
      </c>
      <c r="M636" s="25" t="b">
        <f>AND(or(row(A636)=2,A636&gt;=A635), not(isna(VLOOKUP(D636,PersonAccounts!A:A,1,false))))</f>
        <v>1</v>
      </c>
      <c r="N636" s="37"/>
    </row>
    <row r="637">
      <c r="A637" s="42">
        <v>812448.0</v>
      </c>
      <c r="B637" s="8" t="str">
        <f t="shared" si="1"/>
        <v>12/1/23</v>
      </c>
      <c r="C637" s="21">
        <f t="shared" si="2"/>
        <v>2</v>
      </c>
      <c r="D637" s="43" t="s">
        <v>1277</v>
      </c>
      <c r="E637" s="9" t="s">
        <v>2176</v>
      </c>
      <c r="F637" s="35">
        <f>vlookup(E637,Products!$A:$F,3)</f>
        <v>68.65495137</v>
      </c>
      <c r="G637" s="35">
        <f>vlookup(E637,Products!$A:$F,if(L637,4,5))</f>
        <v>79.99</v>
      </c>
      <c r="H637" s="26">
        <f t="shared" si="3"/>
        <v>45261</v>
      </c>
      <c r="I637" s="44">
        <f t="shared" si="4"/>
        <v>1</v>
      </c>
      <c r="J637" s="44">
        <f t="shared" si="5"/>
        <v>12</v>
      </c>
      <c r="K637" s="45">
        <f t="shared" si="6"/>
        <v>2023</v>
      </c>
      <c r="L637" s="25" t="b">
        <f t="shared" si="7"/>
        <v>0</v>
      </c>
      <c r="M637" s="25" t="b">
        <f>AND(or(row(A637)=2,A637&gt;=A636), not(isna(VLOOKUP(D637,PersonAccounts!A:A,1,false))))</f>
        <v>1</v>
      </c>
      <c r="N637" s="37"/>
    </row>
    <row r="638">
      <c r="A638" s="42">
        <v>813464.0</v>
      </c>
      <c r="B638" s="8" t="str">
        <f t="shared" si="1"/>
        <v>1/28/24</v>
      </c>
      <c r="C638" s="21">
        <f t="shared" si="2"/>
        <v>3</v>
      </c>
      <c r="D638" s="43" t="s">
        <v>859</v>
      </c>
      <c r="E638" s="9" t="s">
        <v>2178</v>
      </c>
      <c r="F638" s="35">
        <f>vlookup(E638,Products!$A:$F,3)</f>
        <v>7.744998896</v>
      </c>
      <c r="G638" s="35">
        <f>vlookup(E638,Products!$A:$F,if(L638,4,5))</f>
        <v>9.99</v>
      </c>
      <c r="H638" s="26">
        <f t="shared" si="3"/>
        <v>45319</v>
      </c>
      <c r="I638" s="44">
        <f t="shared" si="4"/>
        <v>28</v>
      </c>
      <c r="J638" s="44">
        <f t="shared" si="5"/>
        <v>1</v>
      </c>
      <c r="K638" s="45">
        <f t="shared" si="6"/>
        <v>2024</v>
      </c>
      <c r="L638" s="25" t="b">
        <f t="shared" si="7"/>
        <v>0</v>
      </c>
      <c r="M638" s="25" t="b">
        <f>AND(or(row(A638)=2,A638&gt;=A637), not(isna(VLOOKUP(D638,PersonAccounts!A:A,1,false))))</f>
        <v>1</v>
      </c>
      <c r="N638" s="37"/>
    </row>
    <row r="639">
      <c r="A639" s="42">
        <v>815964.0</v>
      </c>
      <c r="B639" s="8" t="str">
        <f t="shared" si="1"/>
        <v>1/17/24</v>
      </c>
      <c r="C639" s="21">
        <f t="shared" si="2"/>
        <v>7</v>
      </c>
      <c r="D639" s="43" t="s">
        <v>868</v>
      </c>
      <c r="E639" s="9" t="s">
        <v>2180</v>
      </c>
      <c r="F639" s="35">
        <f>vlookup(E639,Products!$A:$F,3)</f>
        <v>28.24543383</v>
      </c>
      <c r="G639" s="35">
        <f>vlookup(E639,Products!$A:$F,if(L639,4,5))</f>
        <v>29.99</v>
      </c>
      <c r="H639" s="26">
        <f t="shared" si="3"/>
        <v>45308</v>
      </c>
      <c r="I639" s="44">
        <f t="shared" si="4"/>
        <v>17</v>
      </c>
      <c r="J639" s="44">
        <f t="shared" si="5"/>
        <v>1</v>
      </c>
      <c r="K639" s="45">
        <f t="shared" si="6"/>
        <v>2024</v>
      </c>
      <c r="L639" s="25" t="b">
        <f t="shared" si="7"/>
        <v>0</v>
      </c>
      <c r="M639" s="25" t="b">
        <f>AND(or(row(A639)=2,A639&gt;=A638), not(isna(VLOOKUP(D639,PersonAccounts!A:A,1,false))))</f>
        <v>1</v>
      </c>
      <c r="N639" s="37"/>
    </row>
    <row r="640">
      <c r="A640" s="42">
        <v>817069.0</v>
      </c>
      <c r="B640" s="8" t="str">
        <f t="shared" si="1"/>
        <v>9/16/23</v>
      </c>
      <c r="C640" s="21">
        <f t="shared" si="2"/>
        <v>9</v>
      </c>
      <c r="D640" s="43" t="s">
        <v>695</v>
      </c>
      <c r="E640" s="9" t="s">
        <v>2182</v>
      </c>
      <c r="F640" s="35">
        <f>vlookup(E640,Products!$A:$F,3)</f>
        <v>9.14168919</v>
      </c>
      <c r="G640" s="35">
        <f>vlookup(E640,Products!$A:$F,if(L640,4,5))</f>
        <v>9.99</v>
      </c>
      <c r="H640" s="26">
        <f t="shared" si="3"/>
        <v>45185</v>
      </c>
      <c r="I640" s="44">
        <f t="shared" si="4"/>
        <v>16</v>
      </c>
      <c r="J640" s="44">
        <f t="shared" si="5"/>
        <v>9</v>
      </c>
      <c r="K640" s="45">
        <f t="shared" si="6"/>
        <v>2023</v>
      </c>
      <c r="L640" s="25" t="b">
        <f t="shared" si="7"/>
        <v>0</v>
      </c>
      <c r="M640" s="25" t="b">
        <f>AND(or(row(A640)=2,A640&gt;=A639), not(isna(VLOOKUP(D640,PersonAccounts!A:A,1,false))))</f>
        <v>1</v>
      </c>
      <c r="N640" s="37"/>
    </row>
    <row r="641">
      <c r="A641" s="42">
        <v>817069.0</v>
      </c>
      <c r="B641" s="8" t="str">
        <f t="shared" si="1"/>
        <v>9/16/23</v>
      </c>
      <c r="C641" s="21">
        <f t="shared" si="2"/>
        <v>5</v>
      </c>
      <c r="D641" s="43" t="s">
        <v>695</v>
      </c>
      <c r="E641" s="9" t="s">
        <v>2184</v>
      </c>
      <c r="F641" s="35">
        <f>vlookup(E641,Products!$A:$F,3)</f>
        <v>80.73695409</v>
      </c>
      <c r="G641" s="35">
        <f>vlookup(E641,Products!$A:$F,if(L641,4,5))</f>
        <v>89.34985052</v>
      </c>
      <c r="H641" s="26">
        <f t="shared" si="3"/>
        <v>45185</v>
      </c>
      <c r="I641" s="44">
        <f t="shared" si="4"/>
        <v>16</v>
      </c>
      <c r="J641" s="44">
        <f t="shared" si="5"/>
        <v>9</v>
      </c>
      <c r="K641" s="45">
        <f t="shared" si="6"/>
        <v>2023</v>
      </c>
      <c r="L641" s="25" t="b">
        <f t="shared" si="7"/>
        <v>1</v>
      </c>
      <c r="M641" s="25" t="b">
        <f>AND(or(row(A641)=2,A641&gt;=A640), not(isna(VLOOKUP(D641,PersonAccounts!A:A,1,false))))</f>
        <v>1</v>
      </c>
      <c r="N641" s="37"/>
    </row>
    <row r="642">
      <c r="A642" s="42">
        <v>818136.0</v>
      </c>
      <c r="B642" s="8" t="str">
        <f t="shared" si="1"/>
        <v>2/12/24</v>
      </c>
      <c r="C642" s="21">
        <f t="shared" si="2"/>
        <v>6</v>
      </c>
      <c r="D642" s="43" t="s">
        <v>828</v>
      </c>
      <c r="E642" s="9" t="s">
        <v>2143</v>
      </c>
      <c r="F642" s="35">
        <f>vlookup(E642,Products!$A:$F,3)</f>
        <v>165.4949045</v>
      </c>
      <c r="G642" s="35">
        <f>vlookup(E642,Products!$A:$F,if(L642,4,5))</f>
        <v>199.99</v>
      </c>
      <c r="H642" s="26">
        <f t="shared" si="3"/>
        <v>45334</v>
      </c>
      <c r="I642" s="44">
        <f t="shared" si="4"/>
        <v>12</v>
      </c>
      <c r="J642" s="44">
        <f t="shared" si="5"/>
        <v>2</v>
      </c>
      <c r="K642" s="45">
        <f t="shared" si="6"/>
        <v>2024</v>
      </c>
      <c r="L642" s="25" t="b">
        <f t="shared" si="7"/>
        <v>0</v>
      </c>
      <c r="M642" s="25" t="b">
        <f>AND(or(row(A642)=2,A642&gt;=A641), not(isna(VLOOKUP(D642,PersonAccounts!A:A,1,false))))</f>
        <v>1</v>
      </c>
      <c r="N642" s="37"/>
    </row>
    <row r="643">
      <c r="A643" s="42">
        <v>818136.0</v>
      </c>
      <c r="B643" s="8" t="str">
        <f t="shared" si="1"/>
        <v>2/12/24</v>
      </c>
      <c r="C643" s="21">
        <f t="shared" si="2"/>
        <v>5</v>
      </c>
      <c r="D643" s="43" t="s">
        <v>828</v>
      </c>
      <c r="E643" s="9" t="s">
        <v>2146</v>
      </c>
      <c r="F643" s="35">
        <f>vlookup(E643,Products!$A:$F,3)</f>
        <v>829.8679445</v>
      </c>
      <c r="G643" s="35">
        <f>vlookup(E643,Products!$A:$F,if(L643,4,5))</f>
        <v>999.99</v>
      </c>
      <c r="H643" s="26">
        <f t="shared" si="3"/>
        <v>45334</v>
      </c>
      <c r="I643" s="44">
        <f t="shared" si="4"/>
        <v>12</v>
      </c>
      <c r="J643" s="44">
        <f t="shared" si="5"/>
        <v>2</v>
      </c>
      <c r="K643" s="45">
        <f t="shared" si="6"/>
        <v>2024</v>
      </c>
      <c r="L643" s="25" t="b">
        <f t="shared" si="7"/>
        <v>0</v>
      </c>
      <c r="M643" s="25" t="b">
        <f>AND(or(row(A643)=2,A643&gt;=A642), not(isna(VLOOKUP(D643,PersonAccounts!A:A,1,false))))</f>
        <v>1</v>
      </c>
      <c r="N643" s="37"/>
    </row>
    <row r="644">
      <c r="A644" s="42">
        <v>818905.0</v>
      </c>
      <c r="B644" s="8" t="str">
        <f t="shared" si="1"/>
        <v>11/14/23</v>
      </c>
      <c r="C644" s="21">
        <f t="shared" si="2"/>
        <v>7</v>
      </c>
      <c r="D644" s="43" t="s">
        <v>1529</v>
      </c>
      <c r="E644" s="9" t="s">
        <v>2148</v>
      </c>
      <c r="F644" s="35">
        <f>vlookup(E644,Products!$A:$F,3)</f>
        <v>98.23971477</v>
      </c>
      <c r="G644" s="35">
        <f>vlookup(E644,Products!$A:$F,if(L644,4,5))</f>
        <v>99.99</v>
      </c>
      <c r="H644" s="26">
        <f t="shared" si="3"/>
        <v>45244</v>
      </c>
      <c r="I644" s="44">
        <f t="shared" si="4"/>
        <v>14</v>
      </c>
      <c r="J644" s="44">
        <f t="shared" si="5"/>
        <v>11</v>
      </c>
      <c r="K644" s="45">
        <f t="shared" si="6"/>
        <v>2023</v>
      </c>
      <c r="L644" s="25" t="b">
        <f t="shared" si="7"/>
        <v>0</v>
      </c>
      <c r="M644" s="25" t="b">
        <f>AND(or(row(A644)=2,A644&gt;=A643), not(isna(VLOOKUP(D644,PersonAccounts!A:A,1,false))))</f>
        <v>1</v>
      </c>
      <c r="N644" s="37"/>
    </row>
    <row r="645">
      <c r="A645" s="42">
        <v>821839.0</v>
      </c>
      <c r="B645" s="8" t="str">
        <f t="shared" si="1"/>
        <v>12/31/23</v>
      </c>
      <c r="C645" s="21">
        <f t="shared" si="2"/>
        <v>8</v>
      </c>
      <c r="D645" s="43" t="s">
        <v>2040</v>
      </c>
      <c r="E645" s="9" t="s">
        <v>2150</v>
      </c>
      <c r="F645" s="35">
        <f>vlookup(E645,Products!$A:$F,3)</f>
        <v>11.61261726</v>
      </c>
      <c r="G645" s="35">
        <f>vlookup(E645,Products!$A:$F,if(L645,4,5))</f>
        <v>12.49569003</v>
      </c>
      <c r="H645" s="26">
        <f t="shared" si="3"/>
        <v>45291</v>
      </c>
      <c r="I645" s="44">
        <f t="shared" si="4"/>
        <v>31</v>
      </c>
      <c r="J645" s="44">
        <f t="shared" si="5"/>
        <v>12</v>
      </c>
      <c r="K645" s="45">
        <f t="shared" si="6"/>
        <v>2023</v>
      </c>
      <c r="L645" s="25" t="b">
        <f t="shared" si="7"/>
        <v>1</v>
      </c>
      <c r="M645" s="25" t="b">
        <f>AND(or(row(A645)=2,A645&gt;=A644), not(isna(VLOOKUP(D645,PersonAccounts!A:A,1,false))))</f>
        <v>1</v>
      </c>
      <c r="N645" s="37"/>
    </row>
    <row r="646">
      <c r="A646" s="42">
        <v>823543.0</v>
      </c>
      <c r="B646" s="8" t="str">
        <f t="shared" si="1"/>
        <v>1/14/24</v>
      </c>
      <c r="C646" s="21">
        <f t="shared" si="2"/>
        <v>8</v>
      </c>
      <c r="D646" s="43" t="s">
        <v>523</v>
      </c>
      <c r="E646" s="9" t="s">
        <v>2152</v>
      </c>
      <c r="F646" s="35">
        <f>vlookup(E646,Products!$A:$F,3)</f>
        <v>1974.862026</v>
      </c>
      <c r="G646" s="35">
        <f>vlookup(E646,Products!$A:$F,if(L646,4,5))</f>
        <v>1999.99</v>
      </c>
      <c r="H646" s="26">
        <f t="shared" si="3"/>
        <v>45305</v>
      </c>
      <c r="I646" s="44">
        <f t="shared" si="4"/>
        <v>14</v>
      </c>
      <c r="J646" s="44">
        <f t="shared" si="5"/>
        <v>1</v>
      </c>
      <c r="K646" s="45">
        <f t="shared" si="6"/>
        <v>2024</v>
      </c>
      <c r="L646" s="25" t="b">
        <f t="shared" si="7"/>
        <v>0</v>
      </c>
      <c r="M646" s="25" t="b">
        <f>AND(or(row(A646)=2,A646&gt;=A645), not(isna(VLOOKUP(D646,PersonAccounts!A:A,1,false))))</f>
        <v>1</v>
      </c>
      <c r="N646" s="37"/>
    </row>
    <row r="647">
      <c r="A647" s="42">
        <v>823921.0</v>
      </c>
      <c r="B647" s="8" t="str">
        <f t="shared" si="1"/>
        <v>11/4/23</v>
      </c>
      <c r="C647" s="21">
        <f t="shared" si="2"/>
        <v>1</v>
      </c>
      <c r="D647" s="43" t="s">
        <v>1912</v>
      </c>
      <c r="E647" s="9" t="s">
        <v>2155</v>
      </c>
      <c r="F647" s="35">
        <f>vlookup(E647,Products!$A:$F,3)</f>
        <v>231.8381653</v>
      </c>
      <c r="G647" s="35">
        <f>vlookup(E647,Products!$A:$F,if(L647,4,5))</f>
        <v>249.99</v>
      </c>
      <c r="H647" s="26">
        <f t="shared" si="3"/>
        <v>45234</v>
      </c>
      <c r="I647" s="44">
        <f t="shared" si="4"/>
        <v>4</v>
      </c>
      <c r="J647" s="44">
        <f t="shared" si="5"/>
        <v>11</v>
      </c>
      <c r="K647" s="45">
        <f t="shared" si="6"/>
        <v>2023</v>
      </c>
      <c r="L647" s="25" t="b">
        <f t="shared" si="7"/>
        <v>0</v>
      </c>
      <c r="M647" s="25" t="b">
        <f>AND(or(row(A647)=2,A647&gt;=A646), not(isna(VLOOKUP(D647,PersonAccounts!A:A,1,false))))</f>
        <v>1</v>
      </c>
      <c r="N647" s="37"/>
    </row>
    <row r="648">
      <c r="A648" s="42">
        <v>828072.0</v>
      </c>
      <c r="B648" s="8" t="str">
        <f t="shared" si="1"/>
        <v>9/28/23</v>
      </c>
      <c r="C648" s="21">
        <f t="shared" si="2"/>
        <v>5</v>
      </c>
      <c r="D648" s="43" t="s">
        <v>1972</v>
      </c>
      <c r="E648" s="9" t="s">
        <v>2157</v>
      </c>
      <c r="F648" s="35">
        <f>vlookup(E648,Products!$A:$F,3)</f>
        <v>247.5441043</v>
      </c>
      <c r="G648" s="35">
        <f>vlookup(E648,Products!$A:$F,if(L648,4,5))</f>
        <v>249.99</v>
      </c>
      <c r="H648" s="26">
        <f t="shared" si="3"/>
        <v>45197</v>
      </c>
      <c r="I648" s="44">
        <f t="shared" si="4"/>
        <v>28</v>
      </c>
      <c r="J648" s="44">
        <f t="shared" si="5"/>
        <v>9</v>
      </c>
      <c r="K648" s="45">
        <f t="shared" si="6"/>
        <v>2023</v>
      </c>
      <c r="L648" s="25" t="b">
        <f t="shared" si="7"/>
        <v>0</v>
      </c>
      <c r="M648" s="25" t="b">
        <f>AND(or(row(A648)=2,A648&gt;=A647), not(isna(VLOOKUP(D648,PersonAccounts!A:A,1,false))))</f>
        <v>1</v>
      </c>
      <c r="N648" s="37"/>
    </row>
    <row r="649">
      <c r="A649" s="42">
        <v>830071.0</v>
      </c>
      <c r="B649" s="8" t="str">
        <f t="shared" si="1"/>
        <v>10/9/23</v>
      </c>
      <c r="C649" s="21">
        <f t="shared" si="2"/>
        <v>6</v>
      </c>
      <c r="D649" s="43" t="s">
        <v>1152</v>
      </c>
      <c r="E649" s="9" t="s">
        <v>2159</v>
      </c>
      <c r="F649" s="35">
        <f>vlookup(E649,Products!$A:$F,3)</f>
        <v>75.37375979</v>
      </c>
      <c r="G649" s="35">
        <f>vlookup(E649,Products!$A:$F,if(L649,4,5))</f>
        <v>99.99</v>
      </c>
      <c r="H649" s="26">
        <f t="shared" si="3"/>
        <v>45208</v>
      </c>
      <c r="I649" s="44">
        <f t="shared" si="4"/>
        <v>9</v>
      </c>
      <c r="J649" s="44">
        <f t="shared" si="5"/>
        <v>10</v>
      </c>
      <c r="K649" s="45">
        <f t="shared" si="6"/>
        <v>2023</v>
      </c>
      <c r="L649" s="25" t="b">
        <f t="shared" si="7"/>
        <v>0</v>
      </c>
      <c r="M649" s="25" t="b">
        <f>AND(or(row(A649)=2,A649&gt;=A648), not(isna(VLOOKUP(D649,PersonAccounts!A:A,1,false))))</f>
        <v>1</v>
      </c>
      <c r="N649" s="37"/>
    </row>
    <row r="650">
      <c r="A650" s="42">
        <v>830952.0</v>
      </c>
      <c r="B650" s="8" t="str">
        <f t="shared" si="1"/>
        <v>8/16/23</v>
      </c>
      <c r="C650" s="21">
        <f t="shared" si="2"/>
        <v>2</v>
      </c>
      <c r="D650" s="43" t="s">
        <v>1607</v>
      </c>
      <c r="E650" s="9" t="s">
        <v>2161</v>
      </c>
      <c r="F650" s="35">
        <f>vlookup(E650,Products!$A:$F,3)</f>
        <v>16.59320765</v>
      </c>
      <c r="G650" s="35">
        <f>vlookup(E650,Products!$A:$F,if(L650,4,5))</f>
        <v>18.86190803</v>
      </c>
      <c r="H650" s="26">
        <f t="shared" si="3"/>
        <v>45154</v>
      </c>
      <c r="I650" s="44">
        <f t="shared" si="4"/>
        <v>16</v>
      </c>
      <c r="J650" s="44">
        <f t="shared" si="5"/>
        <v>8</v>
      </c>
      <c r="K650" s="45">
        <f t="shared" si="6"/>
        <v>2023</v>
      </c>
      <c r="L650" s="25" t="b">
        <f t="shared" si="7"/>
        <v>1</v>
      </c>
      <c r="M650" s="25" t="b">
        <f>AND(or(row(A650)=2,A650&gt;=A649), not(isna(VLOOKUP(D650,PersonAccounts!A:A,1,false))))</f>
        <v>1</v>
      </c>
      <c r="N650" s="37"/>
    </row>
    <row r="651">
      <c r="A651" s="42">
        <v>831066.0</v>
      </c>
      <c r="B651" s="8" t="str">
        <f t="shared" si="1"/>
        <v>10/30/23</v>
      </c>
      <c r="C651" s="21">
        <f t="shared" si="2"/>
        <v>9</v>
      </c>
      <c r="D651" s="43" t="s">
        <v>288</v>
      </c>
      <c r="E651" s="9" t="s">
        <v>2164</v>
      </c>
      <c r="F651" s="35">
        <f>vlookup(E651,Products!$A:$F,3)</f>
        <v>19.67042713</v>
      </c>
      <c r="G651" s="35">
        <f>vlookup(E651,Products!$A:$F,if(L651,4,5))</f>
        <v>22.12106777</v>
      </c>
      <c r="H651" s="26">
        <f t="shared" si="3"/>
        <v>45229</v>
      </c>
      <c r="I651" s="44">
        <f t="shared" si="4"/>
        <v>30</v>
      </c>
      <c r="J651" s="44">
        <f t="shared" si="5"/>
        <v>10</v>
      </c>
      <c r="K651" s="45">
        <f t="shared" si="6"/>
        <v>2023</v>
      </c>
      <c r="L651" s="25" t="b">
        <f t="shared" si="7"/>
        <v>1</v>
      </c>
      <c r="M651" s="25" t="b">
        <f>AND(or(row(A651)=2,A651&gt;=A650), not(isna(VLOOKUP(D651,PersonAccounts!A:A,1,false))))</f>
        <v>1</v>
      </c>
      <c r="N651" s="37"/>
    </row>
    <row r="652">
      <c r="A652" s="42">
        <v>831831.0</v>
      </c>
      <c r="B652" s="8" t="str">
        <f t="shared" si="1"/>
        <v>9/25/23</v>
      </c>
      <c r="C652" s="21">
        <f t="shared" si="2"/>
        <v>6</v>
      </c>
      <c r="D652" s="43" t="s">
        <v>537</v>
      </c>
      <c r="E652" s="9" t="s">
        <v>2166</v>
      </c>
      <c r="F652" s="35">
        <f>vlookup(E652,Products!$A:$F,3)</f>
        <v>251.897003</v>
      </c>
      <c r="G652" s="35">
        <f>vlookup(E652,Products!$A:$F,if(L652,4,5))</f>
        <v>299.99</v>
      </c>
      <c r="H652" s="26">
        <f t="shared" si="3"/>
        <v>45194</v>
      </c>
      <c r="I652" s="44">
        <f t="shared" si="4"/>
        <v>25</v>
      </c>
      <c r="J652" s="44">
        <f t="shared" si="5"/>
        <v>9</v>
      </c>
      <c r="K652" s="45">
        <f t="shared" si="6"/>
        <v>2023</v>
      </c>
      <c r="L652" s="25" t="b">
        <f t="shared" si="7"/>
        <v>0</v>
      </c>
      <c r="M652" s="25" t="b">
        <f>AND(or(row(A652)=2,A652&gt;=A651), not(isna(VLOOKUP(D652,PersonAccounts!A:A,1,false))))</f>
        <v>1</v>
      </c>
      <c r="N652" s="37"/>
    </row>
    <row r="653">
      <c r="A653" s="42">
        <v>841184.0</v>
      </c>
      <c r="B653" s="8" t="str">
        <f t="shared" si="1"/>
        <v>11/2/23</v>
      </c>
      <c r="C653" s="21">
        <f t="shared" si="2"/>
        <v>6</v>
      </c>
      <c r="D653" s="43" t="s">
        <v>288</v>
      </c>
      <c r="E653" s="9" t="s">
        <v>2168</v>
      </c>
      <c r="F653" s="35">
        <f>vlookup(E653,Products!$A:$F,3)</f>
        <v>18.12656227</v>
      </c>
      <c r="G653" s="35">
        <f>vlookup(E653,Products!$A:$F,if(L653,4,5))</f>
        <v>19.99</v>
      </c>
      <c r="H653" s="26">
        <f t="shared" si="3"/>
        <v>45232</v>
      </c>
      <c r="I653" s="44">
        <f t="shared" si="4"/>
        <v>2</v>
      </c>
      <c r="J653" s="44">
        <f t="shared" si="5"/>
        <v>11</v>
      </c>
      <c r="K653" s="45">
        <f t="shared" si="6"/>
        <v>2023</v>
      </c>
      <c r="L653" s="25" t="b">
        <f t="shared" si="7"/>
        <v>0</v>
      </c>
      <c r="M653" s="25" t="b">
        <f>AND(or(row(A653)=2,A653&gt;=A652), not(isna(VLOOKUP(D653,PersonAccounts!A:A,1,false))))</f>
        <v>1</v>
      </c>
      <c r="N653" s="37"/>
    </row>
    <row r="654">
      <c r="A654" s="42">
        <v>841184.0</v>
      </c>
      <c r="B654" s="8" t="str">
        <f t="shared" si="1"/>
        <v>11/2/23</v>
      </c>
      <c r="C654" s="21">
        <f t="shared" si="2"/>
        <v>5</v>
      </c>
      <c r="D654" s="43" t="s">
        <v>288</v>
      </c>
      <c r="E654" s="9" t="s">
        <v>2170</v>
      </c>
      <c r="F654" s="35">
        <f>vlookup(E654,Products!$A:$F,3)</f>
        <v>87.67711041</v>
      </c>
      <c r="G654" s="35">
        <f>vlookup(E654,Products!$A:$F,if(L654,4,5))</f>
        <v>90.92832635</v>
      </c>
      <c r="H654" s="26">
        <f t="shared" si="3"/>
        <v>45232</v>
      </c>
      <c r="I654" s="44">
        <f t="shared" si="4"/>
        <v>2</v>
      </c>
      <c r="J654" s="44">
        <f t="shared" si="5"/>
        <v>11</v>
      </c>
      <c r="K654" s="45">
        <f t="shared" si="6"/>
        <v>2023</v>
      </c>
      <c r="L654" s="25" t="b">
        <f t="shared" si="7"/>
        <v>1</v>
      </c>
      <c r="M654" s="25" t="b">
        <f>AND(or(row(A654)=2,A654&gt;=A653), not(isna(VLOOKUP(D654,PersonAccounts!A:A,1,false))))</f>
        <v>1</v>
      </c>
      <c r="N654" s="37"/>
    </row>
    <row r="655">
      <c r="A655" s="42">
        <v>841184.0</v>
      </c>
      <c r="B655" s="8" t="str">
        <f t="shared" si="1"/>
        <v>11/2/23</v>
      </c>
      <c r="C655" s="21">
        <f t="shared" si="2"/>
        <v>8</v>
      </c>
      <c r="D655" s="43" t="s">
        <v>288</v>
      </c>
      <c r="E655" s="9" t="s">
        <v>2172</v>
      </c>
      <c r="F655" s="35">
        <f>vlookup(E655,Products!$A:$F,3)</f>
        <v>21.42395313</v>
      </c>
      <c r="G655" s="35">
        <f>vlookup(E655,Products!$A:$F,if(L655,4,5))</f>
        <v>24.99</v>
      </c>
      <c r="H655" s="26">
        <f t="shared" si="3"/>
        <v>45232</v>
      </c>
      <c r="I655" s="44">
        <f t="shared" si="4"/>
        <v>2</v>
      </c>
      <c r="J655" s="44">
        <f t="shared" si="5"/>
        <v>11</v>
      </c>
      <c r="K655" s="45">
        <f t="shared" si="6"/>
        <v>2023</v>
      </c>
      <c r="L655" s="25" t="b">
        <f t="shared" si="7"/>
        <v>0</v>
      </c>
      <c r="M655" s="25" t="b">
        <f>AND(or(row(A655)=2,A655&gt;=A654), not(isna(VLOOKUP(D655,PersonAccounts!A:A,1,false))))</f>
        <v>1</v>
      </c>
      <c r="N655" s="37"/>
    </row>
    <row r="656">
      <c r="A656" s="42">
        <v>843126.0</v>
      </c>
      <c r="B656" s="8" t="str">
        <f t="shared" si="1"/>
        <v>9/7/23</v>
      </c>
      <c r="C656" s="21">
        <f t="shared" si="2"/>
        <v>7</v>
      </c>
      <c r="D656" s="43" t="s">
        <v>424</v>
      </c>
      <c r="E656" s="9" t="s">
        <v>2174</v>
      </c>
      <c r="F656" s="35">
        <f>vlookup(E656,Products!$A:$F,3)</f>
        <v>226.2474626</v>
      </c>
      <c r="G656" s="35">
        <f>vlookup(E656,Products!$A:$F,if(L656,4,5))</f>
        <v>240.7306775</v>
      </c>
      <c r="H656" s="26">
        <f t="shared" si="3"/>
        <v>45176</v>
      </c>
      <c r="I656" s="44">
        <f t="shared" si="4"/>
        <v>7</v>
      </c>
      <c r="J656" s="44">
        <f t="shared" si="5"/>
        <v>9</v>
      </c>
      <c r="K656" s="45">
        <f t="shared" si="6"/>
        <v>2023</v>
      </c>
      <c r="L656" s="25" t="b">
        <f t="shared" si="7"/>
        <v>1</v>
      </c>
      <c r="M656" s="25" t="b">
        <f>AND(or(row(A656)=2,A656&gt;=A655), not(isna(VLOOKUP(D656,PersonAccounts!A:A,1,false))))</f>
        <v>1</v>
      </c>
      <c r="N656" s="37"/>
    </row>
    <row r="657">
      <c r="A657" s="42">
        <v>844949.0</v>
      </c>
      <c r="B657" s="8" t="str">
        <f t="shared" si="1"/>
        <v>2/13/24</v>
      </c>
      <c r="C657" s="21">
        <f t="shared" si="2"/>
        <v>5</v>
      </c>
      <c r="D657" s="43" t="s">
        <v>929</v>
      </c>
      <c r="E657" s="9" t="s">
        <v>2176</v>
      </c>
      <c r="F657" s="35">
        <f>vlookup(E657,Products!$A:$F,3)</f>
        <v>68.65495137</v>
      </c>
      <c r="G657" s="35">
        <f>vlookup(E657,Products!$A:$F,if(L657,4,5))</f>
        <v>79.99</v>
      </c>
      <c r="H657" s="26">
        <f t="shared" si="3"/>
        <v>45335</v>
      </c>
      <c r="I657" s="44">
        <f t="shared" si="4"/>
        <v>13</v>
      </c>
      <c r="J657" s="44">
        <f t="shared" si="5"/>
        <v>2</v>
      </c>
      <c r="K657" s="45">
        <f t="shared" si="6"/>
        <v>2024</v>
      </c>
      <c r="L657" s="25" t="b">
        <f t="shared" si="7"/>
        <v>0</v>
      </c>
      <c r="M657" s="25" t="b">
        <f>AND(or(row(A657)=2,A657&gt;=A656), not(isna(VLOOKUP(D657,PersonAccounts!A:A,1,false))))</f>
        <v>1</v>
      </c>
      <c r="N657" s="37"/>
    </row>
    <row r="658">
      <c r="A658" s="42">
        <v>845182.0</v>
      </c>
      <c r="B658" s="8" t="str">
        <f t="shared" si="1"/>
        <v>12/14/23</v>
      </c>
      <c r="C658" s="21">
        <f t="shared" si="2"/>
        <v>1</v>
      </c>
      <c r="D658" s="43" t="s">
        <v>1419</v>
      </c>
      <c r="E658" s="9" t="s">
        <v>2178</v>
      </c>
      <c r="F658" s="35">
        <f>vlookup(E658,Products!$A:$F,3)</f>
        <v>7.744998896</v>
      </c>
      <c r="G658" s="35">
        <f>vlookup(E658,Products!$A:$F,if(L658,4,5))</f>
        <v>9.99</v>
      </c>
      <c r="H658" s="26">
        <f t="shared" si="3"/>
        <v>45274</v>
      </c>
      <c r="I658" s="44">
        <f t="shared" si="4"/>
        <v>14</v>
      </c>
      <c r="J658" s="44">
        <f t="shared" si="5"/>
        <v>12</v>
      </c>
      <c r="K658" s="45">
        <f t="shared" si="6"/>
        <v>2023</v>
      </c>
      <c r="L658" s="25" t="b">
        <f t="shared" si="7"/>
        <v>0</v>
      </c>
      <c r="M658" s="25" t="b">
        <f>AND(or(row(A658)=2,A658&gt;=A657), not(isna(VLOOKUP(D658,PersonAccounts!A:A,1,false))))</f>
        <v>1</v>
      </c>
      <c r="N658" s="37"/>
    </row>
    <row r="659">
      <c r="A659" s="42">
        <v>845182.0</v>
      </c>
      <c r="B659" s="8" t="str">
        <f t="shared" si="1"/>
        <v>12/14/23</v>
      </c>
      <c r="C659" s="21">
        <f t="shared" si="2"/>
        <v>2</v>
      </c>
      <c r="D659" s="43" t="s">
        <v>1419</v>
      </c>
      <c r="E659" s="9" t="s">
        <v>2180</v>
      </c>
      <c r="F659" s="35">
        <f>vlookup(E659,Products!$A:$F,3)</f>
        <v>28.24543383</v>
      </c>
      <c r="G659" s="35">
        <f>vlookup(E659,Products!$A:$F,if(L659,4,5))</f>
        <v>29.99</v>
      </c>
      <c r="H659" s="26">
        <f t="shared" si="3"/>
        <v>45274</v>
      </c>
      <c r="I659" s="44">
        <f t="shared" si="4"/>
        <v>14</v>
      </c>
      <c r="J659" s="44">
        <f t="shared" si="5"/>
        <v>12</v>
      </c>
      <c r="K659" s="45">
        <f t="shared" si="6"/>
        <v>2023</v>
      </c>
      <c r="L659" s="25" t="b">
        <f t="shared" si="7"/>
        <v>0</v>
      </c>
      <c r="M659" s="25" t="b">
        <f>AND(or(row(A659)=2,A659&gt;=A658), not(isna(VLOOKUP(D659,PersonAccounts!A:A,1,false))))</f>
        <v>1</v>
      </c>
      <c r="N659" s="37"/>
    </row>
    <row r="660">
      <c r="A660" s="42">
        <v>845182.0</v>
      </c>
      <c r="B660" s="8" t="str">
        <f t="shared" si="1"/>
        <v>12/14/23</v>
      </c>
      <c r="C660" s="21">
        <f t="shared" si="2"/>
        <v>5</v>
      </c>
      <c r="D660" s="43" t="s">
        <v>1419</v>
      </c>
      <c r="E660" s="9" t="s">
        <v>2182</v>
      </c>
      <c r="F660" s="35">
        <f>vlookup(E660,Products!$A:$F,3)</f>
        <v>9.14168919</v>
      </c>
      <c r="G660" s="35">
        <f>vlookup(E660,Products!$A:$F,if(L660,4,5))</f>
        <v>9.99</v>
      </c>
      <c r="H660" s="26">
        <f t="shared" si="3"/>
        <v>45274</v>
      </c>
      <c r="I660" s="44">
        <f t="shared" si="4"/>
        <v>14</v>
      </c>
      <c r="J660" s="44">
        <f t="shared" si="5"/>
        <v>12</v>
      </c>
      <c r="K660" s="45">
        <f t="shared" si="6"/>
        <v>2023</v>
      </c>
      <c r="L660" s="25" t="b">
        <f t="shared" si="7"/>
        <v>0</v>
      </c>
      <c r="M660" s="25" t="b">
        <f>AND(or(row(A660)=2,A660&gt;=A659), not(isna(VLOOKUP(D660,PersonAccounts!A:A,1,false))))</f>
        <v>1</v>
      </c>
      <c r="N660" s="37"/>
    </row>
    <row r="661">
      <c r="A661" s="42">
        <v>845182.0</v>
      </c>
      <c r="B661" s="8" t="str">
        <f t="shared" si="1"/>
        <v>12/14/23</v>
      </c>
      <c r="C661" s="21">
        <f t="shared" si="2"/>
        <v>1</v>
      </c>
      <c r="D661" s="43" t="s">
        <v>1419</v>
      </c>
      <c r="E661" s="9" t="s">
        <v>2184</v>
      </c>
      <c r="F661" s="35">
        <f>vlookup(E661,Products!$A:$F,3)</f>
        <v>80.73695409</v>
      </c>
      <c r="G661" s="35">
        <f>vlookup(E661,Products!$A:$F,if(L661,4,5))</f>
        <v>89.34985052</v>
      </c>
      <c r="H661" s="26">
        <f t="shared" si="3"/>
        <v>45274</v>
      </c>
      <c r="I661" s="44">
        <f t="shared" si="4"/>
        <v>14</v>
      </c>
      <c r="J661" s="44">
        <f t="shared" si="5"/>
        <v>12</v>
      </c>
      <c r="K661" s="45">
        <f t="shared" si="6"/>
        <v>2023</v>
      </c>
      <c r="L661" s="25" t="b">
        <f t="shared" si="7"/>
        <v>1</v>
      </c>
      <c r="M661" s="25" t="b">
        <f>AND(or(row(A661)=2,A661&gt;=A660), not(isna(VLOOKUP(D661,PersonAccounts!A:A,1,false))))</f>
        <v>1</v>
      </c>
      <c r="N661" s="37"/>
    </row>
    <row r="662">
      <c r="A662" s="42">
        <v>845182.0</v>
      </c>
      <c r="B662" s="8" t="str">
        <f t="shared" si="1"/>
        <v>12/14/23</v>
      </c>
      <c r="C662" s="21">
        <f t="shared" si="2"/>
        <v>6</v>
      </c>
      <c r="D662" s="43" t="s">
        <v>1419</v>
      </c>
      <c r="E662" s="9" t="s">
        <v>2143</v>
      </c>
      <c r="F662" s="35">
        <f>vlookup(E662,Products!$A:$F,3)</f>
        <v>165.4949045</v>
      </c>
      <c r="G662" s="35">
        <f>vlookup(E662,Products!$A:$F,if(L662,4,5))</f>
        <v>199.99</v>
      </c>
      <c r="H662" s="26">
        <f t="shared" si="3"/>
        <v>45274</v>
      </c>
      <c r="I662" s="44">
        <f t="shared" si="4"/>
        <v>14</v>
      </c>
      <c r="J662" s="44">
        <f t="shared" si="5"/>
        <v>12</v>
      </c>
      <c r="K662" s="45">
        <f t="shared" si="6"/>
        <v>2023</v>
      </c>
      <c r="L662" s="25" t="b">
        <f t="shared" si="7"/>
        <v>0</v>
      </c>
      <c r="M662" s="25" t="b">
        <f>AND(or(row(A662)=2,A662&gt;=A661), not(isna(VLOOKUP(D662,PersonAccounts!A:A,1,false))))</f>
        <v>1</v>
      </c>
      <c r="N662" s="37"/>
    </row>
    <row r="663">
      <c r="A663" s="42">
        <v>846390.0</v>
      </c>
      <c r="B663" s="8" t="str">
        <f t="shared" si="1"/>
        <v>8/16/23</v>
      </c>
      <c r="C663" s="21">
        <f t="shared" si="2"/>
        <v>4</v>
      </c>
      <c r="D663" s="43" t="s">
        <v>630</v>
      </c>
      <c r="E663" s="9" t="s">
        <v>2146</v>
      </c>
      <c r="F663" s="35">
        <f>vlookup(E663,Products!$A:$F,3)</f>
        <v>829.8679445</v>
      </c>
      <c r="G663" s="35">
        <f>vlookup(E663,Products!$A:$F,if(L663,4,5))</f>
        <v>999.99</v>
      </c>
      <c r="H663" s="26">
        <f t="shared" si="3"/>
        <v>45154</v>
      </c>
      <c r="I663" s="44">
        <f t="shared" si="4"/>
        <v>16</v>
      </c>
      <c r="J663" s="44">
        <f t="shared" si="5"/>
        <v>8</v>
      </c>
      <c r="K663" s="45">
        <f t="shared" si="6"/>
        <v>2023</v>
      </c>
      <c r="L663" s="25" t="b">
        <f t="shared" si="7"/>
        <v>0</v>
      </c>
      <c r="M663" s="25" t="b">
        <f>AND(or(row(A663)=2,A663&gt;=A662), not(isna(VLOOKUP(D663,PersonAccounts!A:A,1,false))))</f>
        <v>1</v>
      </c>
      <c r="N663" s="37"/>
    </row>
    <row r="664">
      <c r="A664" s="42">
        <v>846931.0</v>
      </c>
      <c r="B664" s="8" t="str">
        <f t="shared" si="1"/>
        <v>12/27/23</v>
      </c>
      <c r="C664" s="21">
        <f t="shared" si="2"/>
        <v>2</v>
      </c>
      <c r="D664" s="43" t="s">
        <v>523</v>
      </c>
      <c r="E664" s="9" t="s">
        <v>2148</v>
      </c>
      <c r="F664" s="35">
        <f>vlookup(E664,Products!$A:$F,3)</f>
        <v>98.23971477</v>
      </c>
      <c r="G664" s="35">
        <f>vlookup(E664,Products!$A:$F,if(L664,4,5))</f>
        <v>99.99</v>
      </c>
      <c r="H664" s="26">
        <f t="shared" si="3"/>
        <v>45287</v>
      </c>
      <c r="I664" s="44">
        <f t="shared" si="4"/>
        <v>27</v>
      </c>
      <c r="J664" s="44">
        <f t="shared" si="5"/>
        <v>12</v>
      </c>
      <c r="K664" s="45">
        <f t="shared" si="6"/>
        <v>2023</v>
      </c>
      <c r="L664" s="25" t="b">
        <f t="shared" si="7"/>
        <v>0</v>
      </c>
      <c r="M664" s="25" t="b">
        <f>AND(or(row(A664)=2,A664&gt;=A663), not(isna(VLOOKUP(D664,PersonAccounts!A:A,1,false))))</f>
        <v>1</v>
      </c>
      <c r="N664" s="37"/>
    </row>
    <row r="665">
      <c r="A665" s="42">
        <v>847435.0</v>
      </c>
      <c r="B665" s="8" t="str">
        <f t="shared" si="1"/>
        <v>11/8/23</v>
      </c>
      <c r="C665" s="21">
        <f t="shared" si="2"/>
        <v>3</v>
      </c>
      <c r="D665" s="43" t="s">
        <v>1695</v>
      </c>
      <c r="E665" s="9" t="s">
        <v>2150</v>
      </c>
      <c r="F665" s="35">
        <f>vlookup(E665,Products!$A:$F,3)</f>
        <v>11.61261726</v>
      </c>
      <c r="G665" s="35">
        <f>vlookup(E665,Products!$A:$F,if(L665,4,5))</f>
        <v>14.99</v>
      </c>
      <c r="H665" s="26">
        <f t="shared" si="3"/>
        <v>45238</v>
      </c>
      <c r="I665" s="44">
        <f t="shared" si="4"/>
        <v>8</v>
      </c>
      <c r="J665" s="44">
        <f t="shared" si="5"/>
        <v>11</v>
      </c>
      <c r="K665" s="45">
        <f t="shared" si="6"/>
        <v>2023</v>
      </c>
      <c r="L665" s="25" t="b">
        <f t="shared" si="7"/>
        <v>0</v>
      </c>
      <c r="M665" s="25" t="b">
        <f>AND(or(row(A665)=2,A665&gt;=A664), not(isna(VLOOKUP(D665,PersonAccounts!A:A,1,false))))</f>
        <v>1</v>
      </c>
      <c r="N665" s="37"/>
    </row>
    <row r="666">
      <c r="A666" s="42">
        <v>847435.0</v>
      </c>
      <c r="B666" s="8" t="str">
        <f t="shared" si="1"/>
        <v>11/8/23</v>
      </c>
      <c r="C666" s="21">
        <f t="shared" si="2"/>
        <v>7</v>
      </c>
      <c r="D666" s="43" t="s">
        <v>1695</v>
      </c>
      <c r="E666" s="9" t="s">
        <v>2152</v>
      </c>
      <c r="F666" s="35">
        <f>vlookup(E666,Products!$A:$F,3)</f>
        <v>1974.862026</v>
      </c>
      <c r="G666" s="35">
        <f>vlookup(E666,Products!$A:$F,if(L666,4,5))</f>
        <v>1999.99</v>
      </c>
      <c r="H666" s="26">
        <f t="shared" si="3"/>
        <v>45238</v>
      </c>
      <c r="I666" s="44">
        <f t="shared" si="4"/>
        <v>8</v>
      </c>
      <c r="J666" s="44">
        <f t="shared" si="5"/>
        <v>11</v>
      </c>
      <c r="K666" s="45">
        <f t="shared" si="6"/>
        <v>2023</v>
      </c>
      <c r="L666" s="25" t="b">
        <f t="shared" si="7"/>
        <v>0</v>
      </c>
      <c r="M666" s="25" t="b">
        <f>AND(or(row(A666)=2,A666&gt;=A665), not(isna(VLOOKUP(D666,PersonAccounts!A:A,1,false))))</f>
        <v>1</v>
      </c>
      <c r="N666" s="37"/>
    </row>
    <row r="667">
      <c r="A667" s="42">
        <v>847435.0</v>
      </c>
      <c r="B667" s="8" t="str">
        <f t="shared" si="1"/>
        <v>11/8/23</v>
      </c>
      <c r="C667" s="21">
        <f t="shared" si="2"/>
        <v>7</v>
      </c>
      <c r="D667" s="43" t="s">
        <v>1695</v>
      </c>
      <c r="E667" s="9" t="s">
        <v>2155</v>
      </c>
      <c r="F667" s="35">
        <f>vlookup(E667,Products!$A:$F,3)</f>
        <v>231.8381653</v>
      </c>
      <c r="G667" s="35">
        <f>vlookup(E667,Products!$A:$F,if(L667,4,5))</f>
        <v>249.99</v>
      </c>
      <c r="H667" s="26">
        <f t="shared" si="3"/>
        <v>45238</v>
      </c>
      <c r="I667" s="44">
        <f t="shared" si="4"/>
        <v>8</v>
      </c>
      <c r="J667" s="44">
        <f t="shared" si="5"/>
        <v>11</v>
      </c>
      <c r="K667" s="45">
        <f t="shared" si="6"/>
        <v>2023</v>
      </c>
      <c r="L667" s="25" t="b">
        <f t="shared" si="7"/>
        <v>0</v>
      </c>
      <c r="M667" s="25" t="b">
        <f>AND(or(row(A667)=2,A667&gt;=A666), not(isna(VLOOKUP(D667,PersonAccounts!A:A,1,false))))</f>
        <v>1</v>
      </c>
      <c r="N667" s="37"/>
    </row>
    <row r="668">
      <c r="A668" s="42">
        <v>849454.0</v>
      </c>
      <c r="B668" s="8" t="str">
        <f t="shared" si="1"/>
        <v>12/12/23</v>
      </c>
      <c r="C668" s="21">
        <f t="shared" si="2"/>
        <v>1</v>
      </c>
      <c r="D668" s="43" t="s">
        <v>1316</v>
      </c>
      <c r="E668" s="9" t="s">
        <v>2157</v>
      </c>
      <c r="F668" s="35">
        <f>vlookup(E668,Products!$A:$F,3)</f>
        <v>247.5441043</v>
      </c>
      <c r="G668" s="35">
        <f>vlookup(E668,Products!$A:$F,if(L668,4,5))</f>
        <v>249.99</v>
      </c>
      <c r="H668" s="26">
        <f t="shared" si="3"/>
        <v>45272</v>
      </c>
      <c r="I668" s="44">
        <f t="shared" si="4"/>
        <v>12</v>
      </c>
      <c r="J668" s="44">
        <f t="shared" si="5"/>
        <v>12</v>
      </c>
      <c r="K668" s="45">
        <f t="shared" si="6"/>
        <v>2023</v>
      </c>
      <c r="L668" s="25" t="b">
        <f t="shared" si="7"/>
        <v>0</v>
      </c>
      <c r="M668" s="25" t="b">
        <f>AND(or(row(A668)=2,A668&gt;=A667), not(isna(VLOOKUP(D668,PersonAccounts!A:A,1,false))))</f>
        <v>1</v>
      </c>
      <c r="N668" s="37"/>
    </row>
    <row r="669">
      <c r="A669" s="42">
        <v>849454.0</v>
      </c>
      <c r="B669" s="8" t="str">
        <f t="shared" si="1"/>
        <v>12/12/23</v>
      </c>
      <c r="C669" s="21">
        <f t="shared" si="2"/>
        <v>9</v>
      </c>
      <c r="D669" s="43" t="s">
        <v>1316</v>
      </c>
      <c r="E669" s="9" t="s">
        <v>2159</v>
      </c>
      <c r="F669" s="35">
        <f>vlookup(E669,Products!$A:$F,3)</f>
        <v>75.37375979</v>
      </c>
      <c r="G669" s="35">
        <f>vlookup(E669,Products!$A:$F,if(L669,4,5))</f>
        <v>99.99</v>
      </c>
      <c r="H669" s="26">
        <f t="shared" si="3"/>
        <v>45272</v>
      </c>
      <c r="I669" s="44">
        <f t="shared" si="4"/>
        <v>12</v>
      </c>
      <c r="J669" s="44">
        <f t="shared" si="5"/>
        <v>12</v>
      </c>
      <c r="K669" s="45">
        <f t="shared" si="6"/>
        <v>2023</v>
      </c>
      <c r="L669" s="25" t="b">
        <f t="shared" si="7"/>
        <v>0</v>
      </c>
      <c r="M669" s="25" t="b">
        <f>AND(or(row(A669)=2,A669&gt;=A668), not(isna(VLOOKUP(D669,PersonAccounts!A:A,1,false))))</f>
        <v>1</v>
      </c>
      <c r="N669" s="37"/>
    </row>
    <row r="670">
      <c r="A670" s="42">
        <v>849630.0</v>
      </c>
      <c r="B670" s="8" t="str">
        <f t="shared" si="1"/>
        <v>12/5/23</v>
      </c>
      <c r="C670" s="21">
        <f t="shared" si="2"/>
        <v>9</v>
      </c>
      <c r="D670" s="43" t="s">
        <v>1912</v>
      </c>
      <c r="E670" s="9" t="s">
        <v>2161</v>
      </c>
      <c r="F670" s="35">
        <f>vlookup(E670,Products!$A:$F,3)</f>
        <v>16.59320765</v>
      </c>
      <c r="G670" s="35">
        <f>vlookup(E670,Products!$A:$F,if(L670,4,5))</f>
        <v>18.86190803</v>
      </c>
      <c r="H670" s="26">
        <f t="shared" si="3"/>
        <v>45265</v>
      </c>
      <c r="I670" s="44">
        <f t="shared" si="4"/>
        <v>5</v>
      </c>
      <c r="J670" s="44">
        <f t="shared" si="5"/>
        <v>12</v>
      </c>
      <c r="K670" s="45">
        <f t="shared" si="6"/>
        <v>2023</v>
      </c>
      <c r="L670" s="25" t="b">
        <f t="shared" si="7"/>
        <v>1</v>
      </c>
      <c r="M670" s="25" t="b">
        <f>AND(or(row(A670)=2,A670&gt;=A669), not(isna(VLOOKUP(D670,PersonAccounts!A:A,1,false))))</f>
        <v>1</v>
      </c>
      <c r="N670" s="37"/>
    </row>
    <row r="671">
      <c r="A671" s="42">
        <v>851018.0</v>
      </c>
      <c r="B671" s="8" t="str">
        <f t="shared" si="1"/>
        <v>9/12/23</v>
      </c>
      <c r="C671" s="21">
        <f t="shared" si="2"/>
        <v>9</v>
      </c>
      <c r="D671" s="43" t="s">
        <v>1316</v>
      </c>
      <c r="E671" s="9" t="s">
        <v>2164</v>
      </c>
      <c r="F671" s="35">
        <f>vlookup(E671,Products!$A:$F,3)</f>
        <v>19.67042713</v>
      </c>
      <c r="G671" s="35">
        <f>vlookup(E671,Products!$A:$F,if(L671,4,5))</f>
        <v>22.12106777</v>
      </c>
      <c r="H671" s="26">
        <f t="shared" si="3"/>
        <v>45181</v>
      </c>
      <c r="I671" s="44">
        <f t="shared" si="4"/>
        <v>12</v>
      </c>
      <c r="J671" s="44">
        <f t="shared" si="5"/>
        <v>9</v>
      </c>
      <c r="K671" s="45">
        <f t="shared" si="6"/>
        <v>2023</v>
      </c>
      <c r="L671" s="25" t="b">
        <f t="shared" si="7"/>
        <v>1</v>
      </c>
      <c r="M671" s="25" t="b">
        <f>AND(or(row(A671)=2,A671&gt;=A670), not(isna(VLOOKUP(D671,PersonAccounts!A:A,1,false))))</f>
        <v>1</v>
      </c>
      <c r="N671" s="37"/>
    </row>
    <row r="672">
      <c r="A672" s="42">
        <v>851018.0</v>
      </c>
      <c r="B672" s="8" t="str">
        <f t="shared" si="1"/>
        <v>9/12/23</v>
      </c>
      <c r="C672" s="21">
        <f t="shared" si="2"/>
        <v>4</v>
      </c>
      <c r="D672" s="43" t="s">
        <v>1316</v>
      </c>
      <c r="E672" s="9" t="s">
        <v>2166</v>
      </c>
      <c r="F672" s="35">
        <f>vlookup(E672,Products!$A:$F,3)</f>
        <v>251.897003</v>
      </c>
      <c r="G672" s="35">
        <f>vlookup(E672,Products!$A:$F,if(L672,4,5))</f>
        <v>284.8793707</v>
      </c>
      <c r="H672" s="26">
        <f t="shared" si="3"/>
        <v>45181</v>
      </c>
      <c r="I672" s="44">
        <f t="shared" si="4"/>
        <v>12</v>
      </c>
      <c r="J672" s="44">
        <f t="shared" si="5"/>
        <v>9</v>
      </c>
      <c r="K672" s="45">
        <f t="shared" si="6"/>
        <v>2023</v>
      </c>
      <c r="L672" s="25" t="b">
        <f t="shared" si="7"/>
        <v>1</v>
      </c>
      <c r="M672" s="25" t="b">
        <f>AND(or(row(A672)=2,A672&gt;=A671), not(isna(VLOOKUP(D672,PersonAccounts!A:A,1,false))))</f>
        <v>1</v>
      </c>
      <c r="N672" s="37"/>
    </row>
    <row r="673">
      <c r="A673" s="42">
        <v>851018.0</v>
      </c>
      <c r="B673" s="8" t="str">
        <f t="shared" si="1"/>
        <v>9/12/23</v>
      </c>
      <c r="C673" s="21">
        <f t="shared" si="2"/>
        <v>5</v>
      </c>
      <c r="D673" s="43" t="s">
        <v>1316</v>
      </c>
      <c r="E673" s="9" t="s">
        <v>2168</v>
      </c>
      <c r="F673" s="35">
        <f>vlookup(E673,Products!$A:$F,3)</f>
        <v>18.12656227</v>
      </c>
      <c r="G673" s="35">
        <f>vlookup(E673,Products!$A:$F,if(L673,4,5))</f>
        <v>18.65216581</v>
      </c>
      <c r="H673" s="26">
        <f t="shared" si="3"/>
        <v>45181</v>
      </c>
      <c r="I673" s="44">
        <f t="shared" si="4"/>
        <v>12</v>
      </c>
      <c r="J673" s="44">
        <f t="shared" si="5"/>
        <v>9</v>
      </c>
      <c r="K673" s="45">
        <f t="shared" si="6"/>
        <v>2023</v>
      </c>
      <c r="L673" s="25" t="b">
        <f t="shared" si="7"/>
        <v>1</v>
      </c>
      <c r="M673" s="25" t="b">
        <f>AND(or(row(A673)=2,A673&gt;=A672), not(isna(VLOOKUP(D673,PersonAccounts!A:A,1,false))))</f>
        <v>1</v>
      </c>
      <c r="N673" s="37"/>
    </row>
    <row r="674">
      <c r="A674" s="42">
        <v>852883.0</v>
      </c>
      <c r="B674" s="8" t="str">
        <f t="shared" si="1"/>
        <v>11/29/23</v>
      </c>
      <c r="C674" s="21">
        <f t="shared" si="2"/>
        <v>2</v>
      </c>
      <c r="D674" s="43" t="s">
        <v>1972</v>
      </c>
      <c r="E674" s="9" t="s">
        <v>2170</v>
      </c>
      <c r="F674" s="35">
        <f>vlookup(E674,Products!$A:$F,3)</f>
        <v>87.67711041</v>
      </c>
      <c r="G674" s="35">
        <f>vlookup(E674,Products!$A:$F,if(L674,4,5))</f>
        <v>99.99</v>
      </c>
      <c r="H674" s="26">
        <f t="shared" si="3"/>
        <v>45259</v>
      </c>
      <c r="I674" s="44">
        <f t="shared" si="4"/>
        <v>29</v>
      </c>
      <c r="J674" s="44">
        <f t="shared" si="5"/>
        <v>11</v>
      </c>
      <c r="K674" s="45">
        <f t="shared" si="6"/>
        <v>2023</v>
      </c>
      <c r="L674" s="25" t="b">
        <f t="shared" si="7"/>
        <v>0</v>
      </c>
      <c r="M674" s="25" t="b">
        <f>AND(or(row(A674)=2,A674&gt;=A673), not(isna(VLOOKUP(D674,PersonAccounts!A:A,1,false))))</f>
        <v>1</v>
      </c>
      <c r="N674" s="37"/>
    </row>
    <row r="675">
      <c r="A675" s="42">
        <v>854079.0</v>
      </c>
      <c r="B675" s="8" t="str">
        <f t="shared" si="1"/>
        <v>9/17/23</v>
      </c>
      <c r="C675" s="21">
        <f t="shared" si="2"/>
        <v>9</v>
      </c>
      <c r="D675" s="43" t="s">
        <v>1152</v>
      </c>
      <c r="E675" s="9" t="s">
        <v>2172</v>
      </c>
      <c r="F675" s="35">
        <f>vlookup(E675,Products!$A:$F,3)</f>
        <v>21.42395313</v>
      </c>
      <c r="G675" s="35">
        <f>vlookup(E675,Products!$A:$F,if(L675,4,5))</f>
        <v>22.51529626</v>
      </c>
      <c r="H675" s="26">
        <f t="shared" si="3"/>
        <v>45186</v>
      </c>
      <c r="I675" s="44">
        <f t="shared" si="4"/>
        <v>17</v>
      </c>
      <c r="J675" s="44">
        <f t="shared" si="5"/>
        <v>9</v>
      </c>
      <c r="K675" s="45">
        <f t="shared" si="6"/>
        <v>2023</v>
      </c>
      <c r="L675" s="25" t="b">
        <f t="shared" si="7"/>
        <v>1</v>
      </c>
      <c r="M675" s="25" t="b">
        <f>AND(or(row(A675)=2,A675&gt;=A674), not(isna(VLOOKUP(D675,PersonAccounts!A:A,1,false))))</f>
        <v>1</v>
      </c>
      <c r="N675" s="37"/>
    </row>
    <row r="676">
      <c r="A676" s="42">
        <v>854476.0</v>
      </c>
      <c r="B676" s="8" t="str">
        <f t="shared" si="1"/>
        <v>11/8/23</v>
      </c>
      <c r="C676" s="21">
        <f t="shared" si="2"/>
        <v>4</v>
      </c>
      <c r="D676" s="43" t="s">
        <v>1607</v>
      </c>
      <c r="E676" s="9" t="s">
        <v>2174</v>
      </c>
      <c r="F676" s="35">
        <f>vlookup(E676,Products!$A:$F,3)</f>
        <v>226.2474626</v>
      </c>
      <c r="G676" s="35">
        <f>vlookup(E676,Products!$A:$F,if(L676,4,5))</f>
        <v>240.7306775</v>
      </c>
      <c r="H676" s="26">
        <f t="shared" si="3"/>
        <v>45238</v>
      </c>
      <c r="I676" s="44">
        <f t="shared" si="4"/>
        <v>8</v>
      </c>
      <c r="J676" s="44">
        <f t="shared" si="5"/>
        <v>11</v>
      </c>
      <c r="K676" s="45">
        <f t="shared" si="6"/>
        <v>2023</v>
      </c>
      <c r="L676" s="25" t="b">
        <f t="shared" si="7"/>
        <v>1</v>
      </c>
      <c r="M676" s="25" t="b">
        <f>AND(or(row(A676)=2,A676&gt;=A675), not(isna(VLOOKUP(D676,PersonAccounts!A:A,1,false))))</f>
        <v>1</v>
      </c>
      <c r="N676" s="37"/>
    </row>
    <row r="677">
      <c r="A677" s="42">
        <v>860946.0</v>
      </c>
      <c r="B677" s="8" t="str">
        <f t="shared" si="1"/>
        <v>1/21/24</v>
      </c>
      <c r="C677" s="21">
        <f t="shared" si="2"/>
        <v>5</v>
      </c>
      <c r="D677" s="43" t="s">
        <v>2033</v>
      </c>
      <c r="E677" s="9" t="s">
        <v>2176</v>
      </c>
      <c r="F677" s="35">
        <f>vlookup(E677,Products!$A:$F,3)</f>
        <v>68.65495137</v>
      </c>
      <c r="G677" s="35">
        <f>vlookup(E677,Products!$A:$F,if(L677,4,5))</f>
        <v>79.99</v>
      </c>
      <c r="H677" s="26">
        <f t="shared" si="3"/>
        <v>45312</v>
      </c>
      <c r="I677" s="44">
        <f t="shared" si="4"/>
        <v>21</v>
      </c>
      <c r="J677" s="44">
        <f t="shared" si="5"/>
        <v>1</v>
      </c>
      <c r="K677" s="45">
        <f t="shared" si="6"/>
        <v>2024</v>
      </c>
      <c r="L677" s="25" t="b">
        <f t="shared" si="7"/>
        <v>0</v>
      </c>
      <c r="M677" s="25" t="b">
        <f>AND(or(row(A677)=2,A677&gt;=A676), not(isna(VLOOKUP(D677,PersonAccounts!A:A,1,false))))</f>
        <v>1</v>
      </c>
      <c r="N677" s="37"/>
    </row>
    <row r="678">
      <c r="A678" s="42">
        <v>860946.0</v>
      </c>
      <c r="B678" s="8" t="str">
        <f t="shared" si="1"/>
        <v>1/21/24</v>
      </c>
      <c r="C678" s="21">
        <f t="shared" si="2"/>
        <v>6</v>
      </c>
      <c r="D678" s="43" t="s">
        <v>2033</v>
      </c>
      <c r="E678" s="9" t="s">
        <v>2178</v>
      </c>
      <c r="F678" s="35">
        <f>vlookup(E678,Products!$A:$F,3)</f>
        <v>7.744998896</v>
      </c>
      <c r="G678" s="35">
        <f>vlookup(E678,Products!$A:$F,if(L678,4,5))</f>
        <v>9.351772175</v>
      </c>
      <c r="H678" s="26">
        <f t="shared" si="3"/>
        <v>45312</v>
      </c>
      <c r="I678" s="44">
        <f t="shared" si="4"/>
        <v>21</v>
      </c>
      <c r="J678" s="44">
        <f t="shared" si="5"/>
        <v>1</v>
      </c>
      <c r="K678" s="45">
        <f t="shared" si="6"/>
        <v>2024</v>
      </c>
      <c r="L678" s="25" t="b">
        <f t="shared" si="7"/>
        <v>1</v>
      </c>
      <c r="M678" s="25" t="b">
        <f>AND(or(row(A678)=2,A678&gt;=A677), not(isna(VLOOKUP(D678,PersonAccounts!A:A,1,false))))</f>
        <v>1</v>
      </c>
      <c r="N678" s="37"/>
    </row>
    <row r="679">
      <c r="A679" s="42">
        <v>860946.0</v>
      </c>
      <c r="B679" s="8" t="str">
        <f t="shared" si="1"/>
        <v>1/21/24</v>
      </c>
      <c r="C679" s="21">
        <f t="shared" si="2"/>
        <v>2</v>
      </c>
      <c r="D679" s="43" t="s">
        <v>2033</v>
      </c>
      <c r="E679" s="9" t="s">
        <v>2180</v>
      </c>
      <c r="F679" s="35">
        <f>vlookup(E679,Products!$A:$F,3)</f>
        <v>28.24543383</v>
      </c>
      <c r="G679" s="35">
        <f>vlookup(E679,Products!$A:$F,if(L679,4,5))</f>
        <v>29.99</v>
      </c>
      <c r="H679" s="26">
        <f t="shared" si="3"/>
        <v>45312</v>
      </c>
      <c r="I679" s="44">
        <f t="shared" si="4"/>
        <v>21</v>
      </c>
      <c r="J679" s="44">
        <f t="shared" si="5"/>
        <v>1</v>
      </c>
      <c r="K679" s="45">
        <f t="shared" si="6"/>
        <v>2024</v>
      </c>
      <c r="L679" s="25" t="b">
        <f t="shared" si="7"/>
        <v>0</v>
      </c>
      <c r="M679" s="25" t="b">
        <f>AND(or(row(A679)=2,A679&gt;=A678), not(isna(VLOOKUP(D679,PersonAccounts!A:A,1,false))))</f>
        <v>1</v>
      </c>
      <c r="N679" s="37"/>
    </row>
    <row r="680">
      <c r="A680" s="42">
        <v>860946.0</v>
      </c>
      <c r="B680" s="8" t="str">
        <f t="shared" si="1"/>
        <v>1/21/24</v>
      </c>
      <c r="C680" s="21">
        <f t="shared" si="2"/>
        <v>9</v>
      </c>
      <c r="D680" s="43" t="s">
        <v>2033</v>
      </c>
      <c r="E680" s="9" t="s">
        <v>2182</v>
      </c>
      <c r="F680" s="35">
        <f>vlookup(E680,Products!$A:$F,3)</f>
        <v>9.14168919</v>
      </c>
      <c r="G680" s="35">
        <f>vlookup(E680,Products!$A:$F,if(L680,4,5))</f>
        <v>9.473104221</v>
      </c>
      <c r="H680" s="26">
        <f t="shared" si="3"/>
        <v>45312</v>
      </c>
      <c r="I680" s="44">
        <f t="shared" si="4"/>
        <v>21</v>
      </c>
      <c r="J680" s="44">
        <f t="shared" si="5"/>
        <v>1</v>
      </c>
      <c r="K680" s="45">
        <f t="shared" si="6"/>
        <v>2024</v>
      </c>
      <c r="L680" s="25" t="b">
        <f t="shared" si="7"/>
        <v>1</v>
      </c>
      <c r="M680" s="25" t="b">
        <f>AND(or(row(A680)=2,A680&gt;=A679), not(isna(VLOOKUP(D680,PersonAccounts!A:A,1,false))))</f>
        <v>1</v>
      </c>
      <c r="N680" s="37"/>
    </row>
    <row r="681">
      <c r="A681" s="42">
        <v>860946.0</v>
      </c>
      <c r="B681" s="8" t="str">
        <f t="shared" si="1"/>
        <v>1/21/24</v>
      </c>
      <c r="C681" s="21">
        <f t="shared" si="2"/>
        <v>2</v>
      </c>
      <c r="D681" s="43" t="s">
        <v>2033</v>
      </c>
      <c r="E681" s="9" t="s">
        <v>2184</v>
      </c>
      <c r="F681" s="35">
        <f>vlookup(E681,Products!$A:$F,3)</f>
        <v>80.73695409</v>
      </c>
      <c r="G681" s="35">
        <f>vlookup(E681,Products!$A:$F,if(L681,4,5))</f>
        <v>99.99</v>
      </c>
      <c r="H681" s="26">
        <f t="shared" si="3"/>
        <v>45312</v>
      </c>
      <c r="I681" s="44">
        <f t="shared" si="4"/>
        <v>21</v>
      </c>
      <c r="J681" s="44">
        <f t="shared" si="5"/>
        <v>1</v>
      </c>
      <c r="K681" s="45">
        <f t="shared" si="6"/>
        <v>2024</v>
      </c>
      <c r="L681" s="25" t="b">
        <f t="shared" si="7"/>
        <v>0</v>
      </c>
      <c r="M681" s="25" t="b">
        <f>AND(or(row(A681)=2,A681&gt;=A680), not(isna(VLOOKUP(D681,PersonAccounts!A:A,1,false))))</f>
        <v>1</v>
      </c>
      <c r="N681" s="37"/>
    </row>
    <row r="682">
      <c r="A682" s="42">
        <v>861058.0</v>
      </c>
      <c r="B682" s="8" t="str">
        <f t="shared" si="1"/>
        <v>1/7/24</v>
      </c>
      <c r="C682" s="21">
        <f t="shared" si="2"/>
        <v>8</v>
      </c>
      <c r="D682" s="43" t="s">
        <v>2033</v>
      </c>
      <c r="E682" s="9" t="s">
        <v>2143</v>
      </c>
      <c r="F682" s="35">
        <f>vlookup(E682,Products!$A:$F,3)</f>
        <v>165.4949045</v>
      </c>
      <c r="G682" s="35">
        <f>vlookup(E682,Products!$A:$F,if(L682,4,5))</f>
        <v>199.99</v>
      </c>
      <c r="H682" s="26">
        <f t="shared" si="3"/>
        <v>45298</v>
      </c>
      <c r="I682" s="44">
        <f t="shared" si="4"/>
        <v>7</v>
      </c>
      <c r="J682" s="44">
        <f t="shared" si="5"/>
        <v>1</v>
      </c>
      <c r="K682" s="45">
        <f t="shared" si="6"/>
        <v>2024</v>
      </c>
      <c r="L682" s="25" t="b">
        <f t="shared" si="7"/>
        <v>0</v>
      </c>
      <c r="M682" s="25" t="b">
        <f>AND(or(row(A682)=2,A682&gt;=A681), not(isna(VLOOKUP(D682,PersonAccounts!A:A,1,false))))</f>
        <v>1</v>
      </c>
      <c r="N682" s="37"/>
    </row>
    <row r="683">
      <c r="A683" s="42">
        <v>862884.0</v>
      </c>
      <c r="B683" s="8" t="str">
        <f t="shared" si="1"/>
        <v>8/30/23</v>
      </c>
      <c r="C683" s="21">
        <f t="shared" si="2"/>
        <v>8</v>
      </c>
      <c r="D683" s="43" t="s">
        <v>2033</v>
      </c>
      <c r="E683" s="9" t="s">
        <v>2146</v>
      </c>
      <c r="F683" s="35">
        <f>vlookup(E683,Products!$A:$F,3)</f>
        <v>829.8679445</v>
      </c>
      <c r="G683" s="35">
        <f>vlookup(E683,Products!$A:$F,if(L683,4,5))</f>
        <v>999.99</v>
      </c>
      <c r="H683" s="26">
        <f t="shared" si="3"/>
        <v>45168</v>
      </c>
      <c r="I683" s="44">
        <f t="shared" si="4"/>
        <v>30</v>
      </c>
      <c r="J683" s="44">
        <f t="shared" si="5"/>
        <v>8</v>
      </c>
      <c r="K683" s="45">
        <f t="shared" si="6"/>
        <v>2023</v>
      </c>
      <c r="L683" s="25" t="b">
        <f t="shared" si="7"/>
        <v>0</v>
      </c>
      <c r="M683" s="25" t="b">
        <f>AND(or(row(A683)=2,A683&gt;=A682), not(isna(VLOOKUP(D683,PersonAccounts!A:A,1,false))))</f>
        <v>1</v>
      </c>
      <c r="N683" s="37"/>
    </row>
    <row r="684">
      <c r="A684" s="42">
        <v>864764.0</v>
      </c>
      <c r="B684" s="8" t="str">
        <f t="shared" si="1"/>
        <v>10/31/23</v>
      </c>
      <c r="C684" s="21">
        <f t="shared" si="2"/>
        <v>1</v>
      </c>
      <c r="D684" s="43" t="s">
        <v>2033</v>
      </c>
      <c r="E684" s="9" t="s">
        <v>2148</v>
      </c>
      <c r="F684" s="35">
        <f>vlookup(E684,Products!$A:$F,3)</f>
        <v>98.23971477</v>
      </c>
      <c r="G684" s="35">
        <f>vlookup(E684,Products!$A:$F,if(L684,4,5))</f>
        <v>99.99</v>
      </c>
      <c r="H684" s="26">
        <f t="shared" si="3"/>
        <v>45230</v>
      </c>
      <c r="I684" s="44">
        <f t="shared" si="4"/>
        <v>31</v>
      </c>
      <c r="J684" s="44">
        <f t="shared" si="5"/>
        <v>10</v>
      </c>
      <c r="K684" s="45">
        <f t="shared" si="6"/>
        <v>2023</v>
      </c>
      <c r="L684" s="25" t="b">
        <f t="shared" si="7"/>
        <v>0</v>
      </c>
      <c r="M684" s="25" t="b">
        <f>AND(or(row(A684)=2,A684&gt;=A683), not(isna(VLOOKUP(D684,PersonAccounts!A:A,1,false))))</f>
        <v>1</v>
      </c>
      <c r="N684" s="37"/>
    </row>
    <row r="685">
      <c r="A685" s="42">
        <v>868658.0</v>
      </c>
      <c r="B685" s="8" t="str">
        <f t="shared" si="1"/>
        <v>8/18/23</v>
      </c>
      <c r="C685" s="21">
        <f t="shared" si="2"/>
        <v>2</v>
      </c>
      <c r="D685" s="43" t="s">
        <v>2033</v>
      </c>
      <c r="E685" s="9" t="s">
        <v>2150</v>
      </c>
      <c r="F685" s="35">
        <f>vlookup(E685,Products!$A:$F,3)</f>
        <v>11.61261726</v>
      </c>
      <c r="G685" s="35">
        <f>vlookup(E685,Products!$A:$F,if(L685,4,5))</f>
        <v>14.99</v>
      </c>
      <c r="H685" s="26">
        <f t="shared" si="3"/>
        <v>45156</v>
      </c>
      <c r="I685" s="44">
        <f t="shared" si="4"/>
        <v>18</v>
      </c>
      <c r="J685" s="44">
        <f t="shared" si="5"/>
        <v>8</v>
      </c>
      <c r="K685" s="45">
        <f t="shared" si="6"/>
        <v>2023</v>
      </c>
      <c r="L685" s="25" t="b">
        <f t="shared" si="7"/>
        <v>0</v>
      </c>
      <c r="M685" s="25" t="b">
        <f>AND(or(row(A685)=2,A685&gt;=A684), not(isna(VLOOKUP(D685,PersonAccounts!A:A,1,false))))</f>
        <v>1</v>
      </c>
      <c r="N685" s="37"/>
    </row>
    <row r="686">
      <c r="A686" s="42">
        <v>870123.0</v>
      </c>
      <c r="B686" s="8" t="str">
        <f t="shared" si="1"/>
        <v>12/17/23</v>
      </c>
      <c r="C686" s="21">
        <f t="shared" si="2"/>
        <v>3</v>
      </c>
      <c r="D686" s="43" t="s">
        <v>537</v>
      </c>
      <c r="E686" s="9" t="s">
        <v>2152</v>
      </c>
      <c r="F686" s="35">
        <f>vlookup(E686,Products!$A:$F,3)</f>
        <v>1974.862026</v>
      </c>
      <c r="G686" s="35">
        <f>vlookup(E686,Products!$A:$F,if(L686,4,5))</f>
        <v>1999.99</v>
      </c>
      <c r="H686" s="26">
        <f t="shared" si="3"/>
        <v>45277</v>
      </c>
      <c r="I686" s="44">
        <f t="shared" si="4"/>
        <v>17</v>
      </c>
      <c r="J686" s="44">
        <f t="shared" si="5"/>
        <v>12</v>
      </c>
      <c r="K686" s="45">
        <f t="shared" si="6"/>
        <v>2023</v>
      </c>
      <c r="L686" s="25" t="b">
        <f t="shared" si="7"/>
        <v>0</v>
      </c>
      <c r="M686" s="25" t="b">
        <f>AND(or(row(A686)=2,A686&gt;=A685), not(isna(VLOOKUP(D686,PersonAccounts!A:A,1,false))))</f>
        <v>1</v>
      </c>
      <c r="N686" s="37"/>
    </row>
    <row r="687">
      <c r="A687" s="42">
        <v>870128.0</v>
      </c>
      <c r="B687" s="8" t="str">
        <f t="shared" si="1"/>
        <v>11/20/23</v>
      </c>
      <c r="C687" s="21">
        <f t="shared" si="2"/>
        <v>2</v>
      </c>
      <c r="D687" s="43" t="s">
        <v>1271</v>
      </c>
      <c r="E687" s="9" t="s">
        <v>2155</v>
      </c>
      <c r="F687" s="35">
        <f>vlookup(E687,Products!$A:$F,3)</f>
        <v>231.8381653</v>
      </c>
      <c r="G687" s="35">
        <f>vlookup(E687,Products!$A:$F,if(L687,4,5))</f>
        <v>249.99</v>
      </c>
      <c r="H687" s="26">
        <f t="shared" si="3"/>
        <v>45250</v>
      </c>
      <c r="I687" s="44">
        <f t="shared" si="4"/>
        <v>20</v>
      </c>
      <c r="J687" s="44">
        <f t="shared" si="5"/>
        <v>11</v>
      </c>
      <c r="K687" s="45">
        <f t="shared" si="6"/>
        <v>2023</v>
      </c>
      <c r="L687" s="25" t="b">
        <f t="shared" si="7"/>
        <v>0</v>
      </c>
      <c r="M687" s="25" t="b">
        <f>AND(or(row(A687)=2,A687&gt;=A686), not(isna(VLOOKUP(D687,PersonAccounts!A:A,1,false))))</f>
        <v>1</v>
      </c>
      <c r="N687" s="37"/>
    </row>
    <row r="688">
      <c r="A688" s="42">
        <v>870128.0</v>
      </c>
      <c r="B688" s="8" t="str">
        <f t="shared" si="1"/>
        <v>11/20/23</v>
      </c>
      <c r="C688" s="21">
        <f t="shared" si="2"/>
        <v>1</v>
      </c>
      <c r="D688" s="43" t="s">
        <v>1271</v>
      </c>
      <c r="E688" s="9" t="s">
        <v>2157</v>
      </c>
      <c r="F688" s="35">
        <f>vlookup(E688,Products!$A:$F,3)</f>
        <v>247.5441043</v>
      </c>
      <c r="G688" s="35">
        <f>vlookup(E688,Products!$A:$F,if(L688,4,5))</f>
        <v>249.99</v>
      </c>
      <c r="H688" s="26">
        <f t="shared" si="3"/>
        <v>45250</v>
      </c>
      <c r="I688" s="44">
        <f t="shared" si="4"/>
        <v>20</v>
      </c>
      <c r="J688" s="44">
        <f t="shared" si="5"/>
        <v>11</v>
      </c>
      <c r="K688" s="45">
        <f t="shared" si="6"/>
        <v>2023</v>
      </c>
      <c r="L688" s="25" t="b">
        <f t="shared" si="7"/>
        <v>0</v>
      </c>
      <c r="M688" s="25" t="b">
        <f>AND(or(row(A688)=2,A688&gt;=A687), not(isna(VLOOKUP(D688,PersonAccounts!A:A,1,false))))</f>
        <v>1</v>
      </c>
      <c r="N688" s="37"/>
    </row>
    <row r="689">
      <c r="A689" s="42">
        <v>870128.0</v>
      </c>
      <c r="B689" s="8" t="str">
        <f t="shared" si="1"/>
        <v>11/20/23</v>
      </c>
      <c r="C689" s="21">
        <f t="shared" si="2"/>
        <v>7</v>
      </c>
      <c r="D689" s="43" t="s">
        <v>1271</v>
      </c>
      <c r="E689" s="9" t="s">
        <v>2159</v>
      </c>
      <c r="F689" s="35">
        <f>vlookup(E689,Products!$A:$F,3)</f>
        <v>75.37375979</v>
      </c>
      <c r="G689" s="35">
        <f>vlookup(E689,Products!$A:$F,if(L689,4,5))</f>
        <v>99.99</v>
      </c>
      <c r="H689" s="26">
        <f t="shared" si="3"/>
        <v>45250</v>
      </c>
      <c r="I689" s="44">
        <f t="shared" si="4"/>
        <v>20</v>
      </c>
      <c r="J689" s="44">
        <f t="shared" si="5"/>
        <v>11</v>
      </c>
      <c r="K689" s="45">
        <f t="shared" si="6"/>
        <v>2023</v>
      </c>
      <c r="L689" s="25" t="b">
        <f t="shared" si="7"/>
        <v>0</v>
      </c>
      <c r="M689" s="25" t="b">
        <f>AND(or(row(A689)=2,A689&gt;=A688), not(isna(VLOOKUP(D689,PersonAccounts!A:A,1,false))))</f>
        <v>1</v>
      </c>
      <c r="N689" s="37"/>
    </row>
    <row r="690">
      <c r="A690" s="42">
        <v>870527.0</v>
      </c>
      <c r="B690" s="8" t="str">
        <f t="shared" si="1"/>
        <v>1/12/24</v>
      </c>
      <c r="C690" s="21">
        <f t="shared" si="2"/>
        <v>8</v>
      </c>
      <c r="D690" s="43" t="s">
        <v>424</v>
      </c>
      <c r="E690" s="9" t="s">
        <v>2161</v>
      </c>
      <c r="F690" s="35">
        <f>vlookup(E690,Products!$A:$F,3)</f>
        <v>16.59320765</v>
      </c>
      <c r="G690" s="35">
        <f>vlookup(E690,Products!$A:$F,if(L690,4,5))</f>
        <v>18.86190803</v>
      </c>
      <c r="H690" s="26">
        <f t="shared" si="3"/>
        <v>45303</v>
      </c>
      <c r="I690" s="44">
        <f t="shared" si="4"/>
        <v>12</v>
      </c>
      <c r="J690" s="44">
        <f t="shared" si="5"/>
        <v>1</v>
      </c>
      <c r="K690" s="45">
        <f t="shared" si="6"/>
        <v>2024</v>
      </c>
      <c r="L690" s="25" t="b">
        <f t="shared" si="7"/>
        <v>1</v>
      </c>
      <c r="M690" s="25" t="b">
        <f>AND(or(row(A690)=2,A690&gt;=A689), not(isna(VLOOKUP(D690,PersonAccounts!A:A,1,false))))</f>
        <v>1</v>
      </c>
      <c r="N690" s="37"/>
    </row>
    <row r="691">
      <c r="A691" s="42">
        <v>873688.0</v>
      </c>
      <c r="B691" s="8" t="str">
        <f t="shared" si="1"/>
        <v>12/13/23</v>
      </c>
      <c r="C691" s="21">
        <f t="shared" si="2"/>
        <v>3</v>
      </c>
      <c r="D691" s="43" t="s">
        <v>653</v>
      </c>
      <c r="E691" s="9" t="s">
        <v>2164</v>
      </c>
      <c r="F691" s="35">
        <f>vlookup(E691,Products!$A:$F,3)</f>
        <v>19.67042713</v>
      </c>
      <c r="G691" s="35">
        <f>vlookup(E691,Products!$A:$F,if(L691,4,5))</f>
        <v>24.99</v>
      </c>
      <c r="H691" s="26">
        <f t="shared" si="3"/>
        <v>45273</v>
      </c>
      <c r="I691" s="44">
        <f t="shared" si="4"/>
        <v>13</v>
      </c>
      <c r="J691" s="44">
        <f t="shared" si="5"/>
        <v>12</v>
      </c>
      <c r="K691" s="45">
        <f t="shared" si="6"/>
        <v>2023</v>
      </c>
      <c r="L691" s="25" t="b">
        <f t="shared" si="7"/>
        <v>0</v>
      </c>
      <c r="M691" s="25" t="b">
        <f>AND(or(row(A691)=2,A691&gt;=A690), not(isna(VLOOKUP(D691,PersonAccounts!A:A,1,false))))</f>
        <v>1</v>
      </c>
      <c r="N691" s="37"/>
    </row>
    <row r="692">
      <c r="A692" s="42">
        <v>873688.0</v>
      </c>
      <c r="B692" s="8" t="str">
        <f t="shared" si="1"/>
        <v>12/13/23</v>
      </c>
      <c r="C692" s="21">
        <f t="shared" si="2"/>
        <v>7</v>
      </c>
      <c r="D692" s="43" t="s">
        <v>653</v>
      </c>
      <c r="E692" s="9" t="s">
        <v>2166</v>
      </c>
      <c r="F692" s="35">
        <f>vlookup(E692,Products!$A:$F,3)</f>
        <v>251.897003</v>
      </c>
      <c r="G692" s="35">
        <f>vlookup(E692,Products!$A:$F,if(L692,4,5))</f>
        <v>299.99</v>
      </c>
      <c r="H692" s="26">
        <f t="shared" si="3"/>
        <v>45273</v>
      </c>
      <c r="I692" s="44">
        <f t="shared" si="4"/>
        <v>13</v>
      </c>
      <c r="J692" s="44">
        <f t="shared" si="5"/>
        <v>12</v>
      </c>
      <c r="K692" s="45">
        <f t="shared" si="6"/>
        <v>2023</v>
      </c>
      <c r="L692" s="25" t="b">
        <f t="shared" si="7"/>
        <v>0</v>
      </c>
      <c r="M692" s="25" t="b">
        <f>AND(or(row(A692)=2,A692&gt;=A691), not(isna(VLOOKUP(D692,PersonAccounts!A:A,1,false))))</f>
        <v>1</v>
      </c>
      <c r="N692" s="37"/>
    </row>
    <row r="693">
      <c r="A693" s="42">
        <v>877410.0</v>
      </c>
      <c r="B693" s="8" t="str">
        <f t="shared" si="1"/>
        <v>8/28/23</v>
      </c>
      <c r="C693" s="21">
        <f t="shared" si="2"/>
        <v>8</v>
      </c>
      <c r="D693" s="43" t="s">
        <v>929</v>
      </c>
      <c r="E693" s="9" t="s">
        <v>2168</v>
      </c>
      <c r="F693" s="35">
        <f>vlookup(E693,Products!$A:$F,3)</f>
        <v>18.12656227</v>
      </c>
      <c r="G693" s="35">
        <f>vlookup(E693,Products!$A:$F,if(L693,4,5))</f>
        <v>19.99</v>
      </c>
      <c r="H693" s="26">
        <f t="shared" si="3"/>
        <v>45166</v>
      </c>
      <c r="I693" s="44">
        <f t="shared" si="4"/>
        <v>28</v>
      </c>
      <c r="J693" s="44">
        <f t="shared" si="5"/>
        <v>8</v>
      </c>
      <c r="K693" s="45">
        <f t="shared" si="6"/>
        <v>2023</v>
      </c>
      <c r="L693" s="25" t="b">
        <f t="shared" si="7"/>
        <v>0</v>
      </c>
      <c r="M693" s="25" t="b">
        <f>AND(or(row(A693)=2,A693&gt;=A692), not(isna(VLOOKUP(D693,PersonAccounts!A:A,1,false))))</f>
        <v>1</v>
      </c>
      <c r="N693" s="37"/>
    </row>
    <row r="694">
      <c r="A694" s="42">
        <v>879020.0</v>
      </c>
      <c r="B694" s="8" t="str">
        <f t="shared" si="1"/>
        <v>10/1/23</v>
      </c>
      <c r="C694" s="21">
        <f t="shared" si="2"/>
        <v>4</v>
      </c>
      <c r="D694" s="43" t="s">
        <v>537</v>
      </c>
      <c r="E694" s="9" t="s">
        <v>2170</v>
      </c>
      <c r="F694" s="35">
        <f>vlookup(E694,Products!$A:$F,3)</f>
        <v>87.67711041</v>
      </c>
      <c r="G694" s="35">
        <f>vlookup(E694,Products!$A:$F,if(L694,4,5))</f>
        <v>99.99</v>
      </c>
      <c r="H694" s="26">
        <f t="shared" si="3"/>
        <v>45200</v>
      </c>
      <c r="I694" s="44">
        <f t="shared" si="4"/>
        <v>1</v>
      </c>
      <c r="J694" s="44">
        <f t="shared" si="5"/>
        <v>10</v>
      </c>
      <c r="K694" s="45">
        <f t="shared" si="6"/>
        <v>2023</v>
      </c>
      <c r="L694" s="25" t="b">
        <f t="shared" si="7"/>
        <v>0</v>
      </c>
      <c r="M694" s="25" t="b">
        <f>AND(or(row(A694)=2,A694&gt;=A693), not(isna(VLOOKUP(D694,PersonAccounts!A:A,1,false))))</f>
        <v>1</v>
      </c>
      <c r="N694" s="37"/>
    </row>
    <row r="695">
      <c r="A695" s="42">
        <v>881842.0</v>
      </c>
      <c r="B695" s="8" t="str">
        <f t="shared" si="1"/>
        <v>8/27/23</v>
      </c>
      <c r="C695" s="21">
        <f t="shared" si="2"/>
        <v>4</v>
      </c>
      <c r="D695" s="43" t="s">
        <v>1168</v>
      </c>
      <c r="E695" s="9" t="s">
        <v>2172</v>
      </c>
      <c r="F695" s="35">
        <f>vlookup(E695,Products!$A:$F,3)</f>
        <v>21.42395313</v>
      </c>
      <c r="G695" s="35">
        <f>vlookup(E695,Products!$A:$F,if(L695,4,5))</f>
        <v>24.99</v>
      </c>
      <c r="H695" s="26">
        <f t="shared" si="3"/>
        <v>45165</v>
      </c>
      <c r="I695" s="44">
        <f t="shared" si="4"/>
        <v>27</v>
      </c>
      <c r="J695" s="44">
        <f t="shared" si="5"/>
        <v>8</v>
      </c>
      <c r="K695" s="45">
        <f t="shared" si="6"/>
        <v>2023</v>
      </c>
      <c r="L695" s="25" t="b">
        <f t="shared" si="7"/>
        <v>0</v>
      </c>
      <c r="M695" s="25" t="b">
        <f>AND(or(row(A695)=2,A695&gt;=A694), not(isna(VLOOKUP(D695,PersonAccounts!A:A,1,false))))</f>
        <v>1</v>
      </c>
      <c r="N695" s="37"/>
    </row>
    <row r="696">
      <c r="A696" s="42">
        <v>881842.0</v>
      </c>
      <c r="B696" s="8" t="str">
        <f t="shared" si="1"/>
        <v>8/27/23</v>
      </c>
      <c r="C696" s="21">
        <f t="shared" si="2"/>
        <v>1</v>
      </c>
      <c r="D696" s="43" t="s">
        <v>1168</v>
      </c>
      <c r="E696" s="9" t="s">
        <v>2174</v>
      </c>
      <c r="F696" s="35">
        <f>vlookup(E696,Products!$A:$F,3)</f>
        <v>226.2474626</v>
      </c>
      <c r="G696" s="35">
        <f>vlookup(E696,Products!$A:$F,if(L696,4,5))</f>
        <v>249.99</v>
      </c>
      <c r="H696" s="26">
        <f t="shared" si="3"/>
        <v>45165</v>
      </c>
      <c r="I696" s="44">
        <f t="shared" si="4"/>
        <v>27</v>
      </c>
      <c r="J696" s="44">
        <f t="shared" si="5"/>
        <v>8</v>
      </c>
      <c r="K696" s="45">
        <f t="shared" si="6"/>
        <v>2023</v>
      </c>
      <c r="L696" s="25" t="b">
        <f t="shared" si="7"/>
        <v>0</v>
      </c>
      <c r="M696" s="25" t="b">
        <f>AND(or(row(A696)=2,A696&gt;=A695), not(isna(VLOOKUP(D696,PersonAccounts!A:A,1,false))))</f>
        <v>1</v>
      </c>
      <c r="N696" s="37"/>
    </row>
    <row r="697">
      <c r="A697" s="42">
        <v>881842.0</v>
      </c>
      <c r="B697" s="8" t="str">
        <f t="shared" si="1"/>
        <v>8/27/23</v>
      </c>
      <c r="C697" s="21">
        <f t="shared" si="2"/>
        <v>4</v>
      </c>
      <c r="D697" s="43" t="s">
        <v>1168</v>
      </c>
      <c r="E697" s="9" t="s">
        <v>2176</v>
      </c>
      <c r="F697" s="35">
        <f>vlookup(E697,Products!$A:$F,3)</f>
        <v>68.65495137</v>
      </c>
      <c r="G697" s="35">
        <f>vlookup(E697,Products!$A:$F,if(L697,4,5))</f>
        <v>79.99</v>
      </c>
      <c r="H697" s="26">
        <f t="shared" si="3"/>
        <v>45165</v>
      </c>
      <c r="I697" s="44">
        <f t="shared" si="4"/>
        <v>27</v>
      </c>
      <c r="J697" s="44">
        <f t="shared" si="5"/>
        <v>8</v>
      </c>
      <c r="K697" s="45">
        <f t="shared" si="6"/>
        <v>2023</v>
      </c>
      <c r="L697" s="25" t="b">
        <f t="shared" si="7"/>
        <v>0</v>
      </c>
      <c r="M697" s="25" t="b">
        <f>AND(or(row(A697)=2,A697&gt;=A696), not(isna(VLOOKUP(D697,PersonAccounts!A:A,1,false))))</f>
        <v>1</v>
      </c>
      <c r="N697" s="37"/>
    </row>
    <row r="698">
      <c r="A698" s="42">
        <v>881842.0</v>
      </c>
      <c r="B698" s="8" t="str">
        <f t="shared" si="1"/>
        <v>8/27/23</v>
      </c>
      <c r="C698" s="21">
        <f t="shared" si="2"/>
        <v>3</v>
      </c>
      <c r="D698" s="43" t="s">
        <v>1168</v>
      </c>
      <c r="E698" s="9" t="s">
        <v>2178</v>
      </c>
      <c r="F698" s="35">
        <f>vlookup(E698,Products!$A:$F,3)</f>
        <v>7.744998896</v>
      </c>
      <c r="G698" s="35">
        <f>vlookup(E698,Products!$A:$F,if(L698,4,5))</f>
        <v>9.99</v>
      </c>
      <c r="H698" s="26">
        <f t="shared" si="3"/>
        <v>45165</v>
      </c>
      <c r="I698" s="44">
        <f t="shared" si="4"/>
        <v>27</v>
      </c>
      <c r="J698" s="44">
        <f t="shared" si="5"/>
        <v>8</v>
      </c>
      <c r="K698" s="45">
        <f t="shared" si="6"/>
        <v>2023</v>
      </c>
      <c r="L698" s="25" t="b">
        <f t="shared" si="7"/>
        <v>0</v>
      </c>
      <c r="M698" s="25" t="b">
        <f>AND(or(row(A698)=2,A698&gt;=A697), not(isna(VLOOKUP(D698,PersonAccounts!A:A,1,false))))</f>
        <v>1</v>
      </c>
      <c r="N698" s="37"/>
    </row>
    <row r="699">
      <c r="A699" s="42">
        <v>883130.0</v>
      </c>
      <c r="B699" s="8" t="str">
        <f t="shared" si="1"/>
        <v>8/21/23</v>
      </c>
      <c r="C699" s="21">
        <f t="shared" si="2"/>
        <v>7</v>
      </c>
      <c r="D699" s="43" t="s">
        <v>1236</v>
      </c>
      <c r="E699" s="9" t="s">
        <v>2180</v>
      </c>
      <c r="F699" s="35">
        <f>vlookup(E699,Products!$A:$F,3)</f>
        <v>28.24543383</v>
      </c>
      <c r="G699" s="35">
        <f>vlookup(E699,Products!$A:$F,if(L699,4,5))</f>
        <v>29.99</v>
      </c>
      <c r="H699" s="26">
        <f t="shared" si="3"/>
        <v>45159</v>
      </c>
      <c r="I699" s="44">
        <f t="shared" si="4"/>
        <v>21</v>
      </c>
      <c r="J699" s="44">
        <f t="shared" si="5"/>
        <v>8</v>
      </c>
      <c r="K699" s="45">
        <f t="shared" si="6"/>
        <v>2023</v>
      </c>
      <c r="L699" s="25" t="b">
        <f t="shared" si="7"/>
        <v>0</v>
      </c>
      <c r="M699" s="25" t="b">
        <f>AND(or(row(A699)=2,A699&gt;=A698), not(isna(VLOOKUP(D699,PersonAccounts!A:A,1,false))))</f>
        <v>1</v>
      </c>
      <c r="N699" s="37"/>
    </row>
    <row r="700">
      <c r="A700" s="42">
        <v>883130.0</v>
      </c>
      <c r="B700" s="8" t="str">
        <f t="shared" si="1"/>
        <v>8/21/23</v>
      </c>
      <c r="C700" s="21">
        <f t="shared" si="2"/>
        <v>9</v>
      </c>
      <c r="D700" s="43" t="s">
        <v>1236</v>
      </c>
      <c r="E700" s="9" t="s">
        <v>2182</v>
      </c>
      <c r="F700" s="35">
        <f>vlookup(E700,Products!$A:$F,3)</f>
        <v>9.14168919</v>
      </c>
      <c r="G700" s="35">
        <f>vlookup(E700,Products!$A:$F,if(L700,4,5))</f>
        <v>9.99</v>
      </c>
      <c r="H700" s="26">
        <f t="shared" si="3"/>
        <v>45159</v>
      </c>
      <c r="I700" s="44">
        <f t="shared" si="4"/>
        <v>21</v>
      </c>
      <c r="J700" s="44">
        <f t="shared" si="5"/>
        <v>8</v>
      </c>
      <c r="K700" s="45">
        <f t="shared" si="6"/>
        <v>2023</v>
      </c>
      <c r="L700" s="25" t="b">
        <f t="shared" si="7"/>
        <v>0</v>
      </c>
      <c r="M700" s="25" t="b">
        <f>AND(or(row(A700)=2,A700&gt;=A699), not(isna(VLOOKUP(D700,PersonAccounts!A:A,1,false))))</f>
        <v>1</v>
      </c>
      <c r="N700" s="37"/>
    </row>
    <row r="701">
      <c r="A701" s="42">
        <v>883130.0</v>
      </c>
      <c r="B701" s="8" t="str">
        <f t="shared" si="1"/>
        <v>8/21/23</v>
      </c>
      <c r="C701" s="21">
        <f t="shared" si="2"/>
        <v>6</v>
      </c>
      <c r="D701" s="43" t="s">
        <v>1236</v>
      </c>
      <c r="E701" s="9" t="s">
        <v>2184</v>
      </c>
      <c r="F701" s="35">
        <f>vlookup(E701,Products!$A:$F,3)</f>
        <v>80.73695409</v>
      </c>
      <c r="G701" s="35">
        <f>vlookup(E701,Products!$A:$F,if(L701,4,5))</f>
        <v>99.99</v>
      </c>
      <c r="H701" s="26">
        <f t="shared" si="3"/>
        <v>45159</v>
      </c>
      <c r="I701" s="44">
        <f t="shared" si="4"/>
        <v>21</v>
      </c>
      <c r="J701" s="44">
        <f t="shared" si="5"/>
        <v>8</v>
      </c>
      <c r="K701" s="45">
        <f t="shared" si="6"/>
        <v>2023</v>
      </c>
      <c r="L701" s="25" t="b">
        <f t="shared" si="7"/>
        <v>0</v>
      </c>
      <c r="M701" s="25" t="b">
        <f>AND(or(row(A701)=2,A701&gt;=A700), not(isna(VLOOKUP(D701,PersonAccounts!A:A,1,false))))</f>
        <v>1</v>
      </c>
      <c r="N701" s="37"/>
    </row>
    <row r="702">
      <c r="A702" s="42">
        <v>883798.0</v>
      </c>
      <c r="B702" s="8" t="str">
        <f t="shared" si="1"/>
        <v>2/10/24</v>
      </c>
      <c r="C702" s="21">
        <f t="shared" si="2"/>
        <v>1</v>
      </c>
      <c r="D702" s="43" t="s">
        <v>1285</v>
      </c>
      <c r="E702" s="9" t="s">
        <v>2143</v>
      </c>
      <c r="F702" s="35">
        <f>vlookup(E702,Products!$A:$F,3)</f>
        <v>165.4949045</v>
      </c>
      <c r="G702" s="35">
        <f>vlookup(E702,Products!$A:$F,if(L702,4,5))</f>
        <v>199.99</v>
      </c>
      <c r="H702" s="26">
        <f t="shared" si="3"/>
        <v>45332</v>
      </c>
      <c r="I702" s="44">
        <f t="shared" si="4"/>
        <v>10</v>
      </c>
      <c r="J702" s="44">
        <f t="shared" si="5"/>
        <v>2</v>
      </c>
      <c r="K702" s="45">
        <f t="shared" si="6"/>
        <v>2024</v>
      </c>
      <c r="L702" s="25" t="b">
        <f t="shared" si="7"/>
        <v>0</v>
      </c>
      <c r="M702" s="25" t="b">
        <f>AND(or(row(A702)=2,A702&gt;=A701), not(isna(VLOOKUP(D702,PersonAccounts!A:A,1,false))))</f>
        <v>1</v>
      </c>
      <c r="N702" s="37"/>
    </row>
    <row r="703">
      <c r="A703" s="42">
        <v>885368.0</v>
      </c>
      <c r="B703" s="8" t="str">
        <f t="shared" si="1"/>
        <v>9/21/23</v>
      </c>
      <c r="C703" s="21">
        <f t="shared" si="2"/>
        <v>8</v>
      </c>
      <c r="D703" s="43" t="s">
        <v>1285</v>
      </c>
      <c r="E703" s="9" t="s">
        <v>2146</v>
      </c>
      <c r="F703" s="35">
        <f>vlookup(E703,Products!$A:$F,3)</f>
        <v>829.8679445</v>
      </c>
      <c r="G703" s="35">
        <f>vlookup(E703,Products!$A:$F,if(L703,4,5))</f>
        <v>999.99</v>
      </c>
      <c r="H703" s="26">
        <f t="shared" si="3"/>
        <v>45190</v>
      </c>
      <c r="I703" s="44">
        <f t="shared" si="4"/>
        <v>21</v>
      </c>
      <c r="J703" s="44">
        <f t="shared" si="5"/>
        <v>9</v>
      </c>
      <c r="K703" s="45">
        <f t="shared" si="6"/>
        <v>2023</v>
      </c>
      <c r="L703" s="25" t="b">
        <f t="shared" si="7"/>
        <v>0</v>
      </c>
      <c r="M703" s="25" t="b">
        <f>AND(or(row(A703)=2,A703&gt;=A702), not(isna(VLOOKUP(D703,PersonAccounts!A:A,1,false))))</f>
        <v>1</v>
      </c>
      <c r="N703" s="37"/>
    </row>
    <row r="704">
      <c r="A704" s="42">
        <v>885368.0</v>
      </c>
      <c r="B704" s="8" t="str">
        <f t="shared" si="1"/>
        <v>9/21/23</v>
      </c>
      <c r="C704" s="21">
        <f t="shared" si="2"/>
        <v>3</v>
      </c>
      <c r="D704" s="43" t="s">
        <v>1285</v>
      </c>
      <c r="E704" s="9" t="s">
        <v>2148</v>
      </c>
      <c r="F704" s="35">
        <f>vlookup(E704,Products!$A:$F,3)</f>
        <v>98.23971477</v>
      </c>
      <c r="G704" s="35">
        <f>vlookup(E704,Products!$A:$F,if(L704,4,5))</f>
        <v>99.99</v>
      </c>
      <c r="H704" s="26">
        <f t="shared" si="3"/>
        <v>45190</v>
      </c>
      <c r="I704" s="44">
        <f t="shared" si="4"/>
        <v>21</v>
      </c>
      <c r="J704" s="44">
        <f t="shared" si="5"/>
        <v>9</v>
      </c>
      <c r="K704" s="45">
        <f t="shared" si="6"/>
        <v>2023</v>
      </c>
      <c r="L704" s="25" t="b">
        <f t="shared" si="7"/>
        <v>0</v>
      </c>
      <c r="M704" s="25" t="b">
        <f>AND(or(row(A704)=2,A704&gt;=A703), not(isna(VLOOKUP(D704,PersonAccounts!A:A,1,false))))</f>
        <v>1</v>
      </c>
      <c r="N704" s="37"/>
    </row>
    <row r="705">
      <c r="A705" s="42">
        <v>885368.0</v>
      </c>
      <c r="B705" s="8" t="str">
        <f t="shared" si="1"/>
        <v>9/21/23</v>
      </c>
      <c r="C705" s="21">
        <f t="shared" si="2"/>
        <v>1</v>
      </c>
      <c r="D705" s="43" t="s">
        <v>1285</v>
      </c>
      <c r="E705" s="9" t="s">
        <v>2150</v>
      </c>
      <c r="F705" s="35">
        <f>vlookup(E705,Products!$A:$F,3)</f>
        <v>11.61261726</v>
      </c>
      <c r="G705" s="35">
        <f>vlookup(E705,Products!$A:$F,if(L705,4,5))</f>
        <v>14.99</v>
      </c>
      <c r="H705" s="26">
        <f t="shared" si="3"/>
        <v>45190</v>
      </c>
      <c r="I705" s="44">
        <f t="shared" si="4"/>
        <v>21</v>
      </c>
      <c r="J705" s="44">
        <f t="shared" si="5"/>
        <v>9</v>
      </c>
      <c r="K705" s="45">
        <f t="shared" si="6"/>
        <v>2023</v>
      </c>
      <c r="L705" s="25" t="b">
        <f t="shared" si="7"/>
        <v>0</v>
      </c>
      <c r="M705" s="25" t="b">
        <f>AND(or(row(A705)=2,A705&gt;=A704), not(isna(VLOOKUP(D705,PersonAccounts!A:A,1,false))))</f>
        <v>1</v>
      </c>
      <c r="N705" s="37"/>
    </row>
    <row r="706">
      <c r="A706" s="42">
        <v>885490.0</v>
      </c>
      <c r="B706" s="8" t="str">
        <f t="shared" si="1"/>
        <v>11/20/23</v>
      </c>
      <c r="C706" s="21">
        <f t="shared" si="2"/>
        <v>1</v>
      </c>
      <c r="D706" s="43" t="s">
        <v>424</v>
      </c>
      <c r="E706" s="9" t="s">
        <v>2152</v>
      </c>
      <c r="F706" s="35">
        <f>vlookup(E706,Products!$A:$F,3)</f>
        <v>1974.862026</v>
      </c>
      <c r="G706" s="35">
        <f>vlookup(E706,Products!$A:$F,if(L706,4,5))</f>
        <v>1999.99</v>
      </c>
      <c r="H706" s="26">
        <f t="shared" si="3"/>
        <v>45250</v>
      </c>
      <c r="I706" s="44">
        <f t="shared" si="4"/>
        <v>20</v>
      </c>
      <c r="J706" s="44">
        <f t="shared" si="5"/>
        <v>11</v>
      </c>
      <c r="K706" s="45">
        <f t="shared" si="6"/>
        <v>2023</v>
      </c>
      <c r="L706" s="25" t="b">
        <f t="shared" si="7"/>
        <v>0</v>
      </c>
      <c r="M706" s="25" t="b">
        <f>AND(or(row(A706)=2,A706&gt;=A705), not(isna(VLOOKUP(D706,PersonAccounts!A:A,1,false))))</f>
        <v>1</v>
      </c>
      <c r="N706" s="37"/>
    </row>
    <row r="707">
      <c r="A707" s="42">
        <v>899046.0</v>
      </c>
      <c r="B707" s="8" t="str">
        <f t="shared" si="1"/>
        <v>12/1/23</v>
      </c>
      <c r="C707" s="21">
        <f t="shared" si="2"/>
        <v>3</v>
      </c>
      <c r="D707" s="43" t="s">
        <v>929</v>
      </c>
      <c r="E707" s="9" t="s">
        <v>2155</v>
      </c>
      <c r="F707" s="35">
        <f>vlookup(E707,Products!$A:$F,3)</f>
        <v>231.8381653</v>
      </c>
      <c r="G707" s="35">
        <f>vlookup(E707,Products!$A:$F,if(L707,4,5))</f>
        <v>240.5450591</v>
      </c>
      <c r="H707" s="26">
        <f t="shared" si="3"/>
        <v>45261</v>
      </c>
      <c r="I707" s="44">
        <f t="shared" si="4"/>
        <v>1</v>
      </c>
      <c r="J707" s="44">
        <f t="shared" si="5"/>
        <v>12</v>
      </c>
      <c r="K707" s="45">
        <f t="shared" si="6"/>
        <v>2023</v>
      </c>
      <c r="L707" s="25" t="b">
        <f t="shared" si="7"/>
        <v>1</v>
      </c>
      <c r="M707" s="25" t="b">
        <f>AND(or(row(A707)=2,A707&gt;=A706), not(isna(VLOOKUP(D707,PersonAccounts!A:A,1,false))))</f>
        <v>1</v>
      </c>
      <c r="N707" s="3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3.5"/>
    <col customWidth="1" min="3" max="3" width="4.25"/>
    <col customWidth="1" min="4" max="4" width="12.88"/>
    <col customWidth="1" min="5" max="5" width="2.88"/>
    <col customWidth="1" min="6" max="6" width="11.38"/>
    <col customWidth="1" min="7" max="7" width="19.25"/>
    <col customWidth="1" min="8" max="8" width="12.88"/>
    <col customWidth="1" min="9" max="9" width="2.88"/>
    <col customWidth="1" min="10" max="10" width="33.25"/>
    <col customWidth="1" min="11" max="11" width="43.38"/>
    <col customWidth="1" min="12" max="21" width="12.88"/>
  </cols>
  <sheetData>
    <row r="1">
      <c r="A1" s="1" t="s">
        <v>2134</v>
      </c>
      <c r="B1" s="1" t="s">
        <v>2196</v>
      </c>
      <c r="C1" s="1" t="s">
        <v>2197</v>
      </c>
      <c r="D1" s="46"/>
      <c r="E1" s="1" t="s">
        <v>2198</v>
      </c>
      <c r="F1" s="1" t="s">
        <v>2199</v>
      </c>
      <c r="G1" s="1" t="s">
        <v>2200</v>
      </c>
      <c r="H1" s="46"/>
      <c r="I1" s="1" t="s">
        <v>2198</v>
      </c>
      <c r="J1" s="15" t="s">
        <v>2136</v>
      </c>
      <c r="K1" s="15" t="s">
        <v>2068</v>
      </c>
      <c r="L1" s="46"/>
      <c r="M1" s="15" t="s">
        <v>2201</v>
      </c>
      <c r="N1" s="15" t="s">
        <v>2202</v>
      </c>
      <c r="O1" s="15" t="s">
        <v>2203</v>
      </c>
      <c r="P1" s="15" t="s">
        <v>2204</v>
      </c>
      <c r="Q1" s="46"/>
      <c r="R1" s="15" t="s">
        <v>2205</v>
      </c>
      <c r="S1" s="15" t="s">
        <v>2201</v>
      </c>
      <c r="T1" s="46"/>
      <c r="U1" s="46"/>
    </row>
    <row r="2">
      <c r="A2" s="9" t="s">
        <v>73</v>
      </c>
      <c r="B2" s="9" t="s">
        <v>2206</v>
      </c>
      <c r="C2" s="9" t="s">
        <v>2207</v>
      </c>
      <c r="D2" s="13"/>
      <c r="E2" s="9">
        <v>1.0</v>
      </c>
      <c r="F2" s="47" t="s">
        <v>2208</v>
      </c>
      <c r="G2" s="13" t="s">
        <v>2209</v>
      </c>
      <c r="H2" s="13"/>
      <c r="I2" s="22">
        <v>1.0</v>
      </c>
      <c r="J2" s="22" t="s">
        <v>2105</v>
      </c>
      <c r="K2" s="23" t="s">
        <v>2110</v>
      </c>
      <c r="L2" s="13"/>
      <c r="M2" s="9" t="s">
        <v>28</v>
      </c>
      <c r="N2" s="9" t="s">
        <v>2210</v>
      </c>
      <c r="O2" s="9" t="s">
        <v>2211</v>
      </c>
      <c r="P2" s="9" t="s">
        <v>2212</v>
      </c>
      <c r="Q2" s="13"/>
      <c r="R2" s="9" t="s">
        <v>28</v>
      </c>
      <c r="S2" s="9" t="s">
        <v>28</v>
      </c>
      <c r="T2" s="13"/>
      <c r="U2" s="13"/>
    </row>
    <row r="3">
      <c r="A3" s="9" t="s">
        <v>754</v>
      </c>
      <c r="B3" s="9" t="s">
        <v>2213</v>
      </c>
      <c r="C3" s="9" t="s">
        <v>2214</v>
      </c>
      <c r="D3" s="13"/>
      <c r="E3" s="9">
        <v>2.0</v>
      </c>
      <c r="F3" s="9" t="s">
        <v>2215</v>
      </c>
      <c r="G3" s="13" t="s">
        <v>2216</v>
      </c>
      <c r="H3" s="13"/>
      <c r="I3" s="22">
        <v>2.0</v>
      </c>
      <c r="J3" s="22" t="s">
        <v>2105</v>
      </c>
      <c r="K3" s="23" t="s">
        <v>2106</v>
      </c>
      <c r="L3" s="13"/>
      <c r="M3" s="9" t="s">
        <v>55</v>
      </c>
      <c r="N3" s="9" t="s">
        <v>2217</v>
      </c>
      <c r="O3" s="9" t="s">
        <v>2218</v>
      </c>
      <c r="P3" s="9" t="s">
        <v>2219</v>
      </c>
      <c r="Q3" s="13"/>
      <c r="R3" s="9" t="s">
        <v>2210</v>
      </c>
      <c r="S3" s="9" t="s">
        <v>28</v>
      </c>
      <c r="T3" s="13"/>
      <c r="U3" s="13"/>
    </row>
    <row r="4">
      <c r="A4" s="9" t="s">
        <v>323</v>
      </c>
      <c r="B4" s="9" t="s">
        <v>2220</v>
      </c>
      <c r="C4" s="13" t="s">
        <v>2221</v>
      </c>
      <c r="D4" s="13"/>
      <c r="E4" s="9">
        <v>3.0</v>
      </c>
      <c r="F4" s="9" t="s">
        <v>2222</v>
      </c>
      <c r="G4" s="13" t="s">
        <v>2223</v>
      </c>
      <c r="H4" s="13"/>
      <c r="I4" s="22">
        <v>3.0</v>
      </c>
      <c r="J4" s="22" t="s">
        <v>2105</v>
      </c>
      <c r="K4" s="23" t="s">
        <v>2111</v>
      </c>
      <c r="L4" s="13"/>
      <c r="M4" s="9" t="s">
        <v>81</v>
      </c>
      <c r="N4" s="9" t="s">
        <v>2224</v>
      </c>
      <c r="O4" s="9" t="s">
        <v>2225</v>
      </c>
      <c r="P4" s="9" t="s">
        <v>2226</v>
      </c>
      <c r="Q4" s="13"/>
      <c r="R4" s="9" t="s">
        <v>2211</v>
      </c>
      <c r="S4" s="9" t="s">
        <v>28</v>
      </c>
      <c r="T4" s="13"/>
      <c r="U4" s="13"/>
    </row>
    <row r="5">
      <c r="A5" s="9" t="s">
        <v>164</v>
      </c>
      <c r="B5" s="9" t="s">
        <v>2227</v>
      </c>
      <c r="C5" s="13" t="s">
        <v>2228</v>
      </c>
      <c r="D5" s="13"/>
      <c r="E5" s="9">
        <v>4.0</v>
      </c>
      <c r="F5" s="9" t="s">
        <v>2229</v>
      </c>
      <c r="G5" s="13" t="s">
        <v>2230</v>
      </c>
      <c r="H5" s="13"/>
      <c r="I5" s="22">
        <v>4.0</v>
      </c>
      <c r="J5" s="22" t="s">
        <v>2077</v>
      </c>
      <c r="K5" s="23" t="s">
        <v>2116</v>
      </c>
      <c r="L5" s="13"/>
      <c r="M5" s="9" t="s">
        <v>104</v>
      </c>
      <c r="N5" s="9" t="s">
        <v>2231</v>
      </c>
      <c r="O5" s="9" t="s">
        <v>2232</v>
      </c>
      <c r="P5" s="9" t="s">
        <v>2233</v>
      </c>
      <c r="Q5" s="13"/>
      <c r="R5" s="9" t="s">
        <v>2212</v>
      </c>
      <c r="S5" s="9" t="s">
        <v>28</v>
      </c>
      <c r="T5" s="13"/>
      <c r="U5" s="13"/>
    </row>
    <row r="6">
      <c r="A6" s="9" t="s">
        <v>420</v>
      </c>
      <c r="B6" s="9" t="s">
        <v>2234</v>
      </c>
      <c r="C6" s="9" t="s">
        <v>2235</v>
      </c>
      <c r="D6" s="13"/>
      <c r="E6" s="9">
        <v>5.0</v>
      </c>
      <c r="F6" s="9" t="s">
        <v>2236</v>
      </c>
      <c r="G6" s="13" t="s">
        <v>2237</v>
      </c>
      <c r="H6" s="13"/>
      <c r="I6" s="22">
        <v>5.0</v>
      </c>
      <c r="J6" s="22" t="s">
        <v>2077</v>
      </c>
      <c r="K6" s="23" t="s">
        <v>2078</v>
      </c>
      <c r="L6" s="13"/>
      <c r="M6" s="9" t="s">
        <v>126</v>
      </c>
      <c r="N6" s="9" t="s">
        <v>2238</v>
      </c>
      <c r="O6" s="9" t="s">
        <v>2239</v>
      </c>
      <c r="P6" s="9" t="s">
        <v>2240</v>
      </c>
      <c r="Q6" s="13"/>
      <c r="R6" s="9" t="s">
        <v>55</v>
      </c>
      <c r="S6" s="9" t="s">
        <v>55</v>
      </c>
      <c r="T6" s="13"/>
      <c r="U6" s="13"/>
    </row>
    <row r="7">
      <c r="A7" s="9" t="s">
        <v>1486</v>
      </c>
      <c r="B7" s="9" t="s">
        <v>2241</v>
      </c>
      <c r="C7" s="13" t="s">
        <v>2242</v>
      </c>
      <c r="D7" s="13"/>
      <c r="E7" s="9">
        <v>6.0</v>
      </c>
      <c r="F7" s="9" t="s">
        <v>2243</v>
      </c>
      <c r="G7" s="13" t="s">
        <v>2244</v>
      </c>
      <c r="H7" s="13"/>
      <c r="I7" s="22">
        <v>6.0</v>
      </c>
      <c r="J7" s="22" t="s">
        <v>2077</v>
      </c>
      <c r="K7" s="23" t="s">
        <v>2093</v>
      </c>
      <c r="L7" s="13"/>
      <c r="M7" s="9" t="s">
        <v>150</v>
      </c>
      <c r="N7" s="9" t="s">
        <v>2245</v>
      </c>
      <c r="O7" s="9" t="s">
        <v>2246</v>
      </c>
      <c r="P7" s="9" t="s">
        <v>2247</v>
      </c>
      <c r="Q7" s="13"/>
      <c r="R7" s="9" t="s">
        <v>2217</v>
      </c>
      <c r="S7" s="9" t="s">
        <v>55</v>
      </c>
      <c r="T7" s="13"/>
      <c r="U7" s="13"/>
    </row>
    <row r="8">
      <c r="A8" s="9" t="s">
        <v>227</v>
      </c>
      <c r="B8" s="9" t="s">
        <v>2248</v>
      </c>
      <c r="C8" s="13" t="s">
        <v>2249</v>
      </c>
      <c r="D8" s="13"/>
      <c r="E8" s="9">
        <v>7.0</v>
      </c>
      <c r="F8" s="9" t="s">
        <v>2250</v>
      </c>
      <c r="G8" s="9" t="s">
        <v>2251</v>
      </c>
      <c r="H8" s="13"/>
      <c r="I8" s="22">
        <v>7.0</v>
      </c>
      <c r="J8" s="22" t="s">
        <v>2085</v>
      </c>
      <c r="K8" s="23" t="s">
        <v>2107</v>
      </c>
      <c r="L8" s="13"/>
      <c r="M8" s="9" t="s">
        <v>172</v>
      </c>
      <c r="N8" s="9" t="s">
        <v>2252</v>
      </c>
      <c r="O8" s="9" t="s">
        <v>2253</v>
      </c>
      <c r="P8" s="9" t="s">
        <v>2254</v>
      </c>
      <c r="Q8" s="13"/>
      <c r="R8" s="9" t="s">
        <v>2218</v>
      </c>
      <c r="S8" s="9" t="s">
        <v>55</v>
      </c>
      <c r="T8" s="13"/>
      <c r="U8" s="13"/>
    </row>
    <row r="9">
      <c r="A9" s="9" t="s">
        <v>1470</v>
      </c>
      <c r="B9" s="9" t="s">
        <v>2255</v>
      </c>
      <c r="C9" s="9" t="s">
        <v>2256</v>
      </c>
      <c r="D9" s="13"/>
      <c r="E9" s="9">
        <v>8.0</v>
      </c>
      <c r="F9" s="6" t="s">
        <v>2208</v>
      </c>
      <c r="G9" s="6" t="s">
        <v>2209</v>
      </c>
      <c r="H9" s="13"/>
      <c r="I9" s="22">
        <v>8.0</v>
      </c>
      <c r="J9" s="22" t="s">
        <v>2085</v>
      </c>
      <c r="K9" s="23" t="s">
        <v>2086</v>
      </c>
      <c r="L9" s="13"/>
      <c r="M9" s="9" t="s">
        <v>196</v>
      </c>
      <c r="N9" s="9" t="s">
        <v>2257</v>
      </c>
      <c r="O9" s="9" t="s">
        <v>2258</v>
      </c>
      <c r="P9" s="9" t="s">
        <v>2259</v>
      </c>
      <c r="Q9" s="13"/>
      <c r="R9" s="9" t="s">
        <v>2219</v>
      </c>
      <c r="S9" s="9" t="s">
        <v>55</v>
      </c>
      <c r="T9" s="13"/>
      <c r="U9" s="13"/>
    </row>
    <row r="10">
      <c r="A10" s="9" t="s">
        <v>668</v>
      </c>
      <c r="B10" s="9" t="s">
        <v>2260</v>
      </c>
      <c r="C10" s="13" t="s">
        <v>2261</v>
      </c>
      <c r="D10" s="13"/>
      <c r="E10" s="9">
        <v>9.0</v>
      </c>
      <c r="F10" s="6" t="s">
        <v>2222</v>
      </c>
      <c r="G10" s="6" t="s">
        <v>2223</v>
      </c>
      <c r="H10" s="13"/>
      <c r="I10" s="22">
        <v>9.0</v>
      </c>
      <c r="J10" s="22" t="s">
        <v>2089</v>
      </c>
      <c r="K10" s="23" t="s">
        <v>2090</v>
      </c>
      <c r="L10" s="13"/>
      <c r="M10" s="9" t="s">
        <v>216</v>
      </c>
      <c r="N10" s="9" t="s">
        <v>2262</v>
      </c>
      <c r="O10" s="9" t="s">
        <v>2263</v>
      </c>
      <c r="P10" s="9" t="s">
        <v>2264</v>
      </c>
      <c r="Q10" s="13"/>
      <c r="R10" s="9" t="s">
        <v>81</v>
      </c>
      <c r="S10" s="9" t="s">
        <v>81</v>
      </c>
      <c r="T10" s="13"/>
      <c r="U10" s="13"/>
    </row>
    <row r="11">
      <c r="A11" s="9" t="s">
        <v>1194</v>
      </c>
      <c r="B11" s="9" t="s">
        <v>2265</v>
      </c>
      <c r="C11" s="13" t="s">
        <v>2266</v>
      </c>
      <c r="D11" s="13"/>
      <c r="E11" s="9">
        <v>10.0</v>
      </c>
      <c r="F11" s="6" t="s">
        <v>2250</v>
      </c>
      <c r="G11" s="6" t="s">
        <v>2251</v>
      </c>
      <c r="H11" s="13"/>
      <c r="I11" s="22">
        <v>10.0</v>
      </c>
      <c r="J11" s="22" t="s">
        <v>2089</v>
      </c>
      <c r="K11" s="22" t="s">
        <v>2102</v>
      </c>
      <c r="L11" s="13"/>
      <c r="M11" s="9" t="s">
        <v>239</v>
      </c>
      <c r="N11" s="9" t="s">
        <v>2267</v>
      </c>
      <c r="O11" s="9" t="s">
        <v>2268</v>
      </c>
      <c r="P11" s="9" t="s">
        <v>2269</v>
      </c>
      <c r="Q11" s="13"/>
      <c r="R11" s="9" t="s">
        <v>2224</v>
      </c>
      <c r="S11" s="9" t="s">
        <v>81</v>
      </c>
      <c r="T11" s="13"/>
      <c r="U11" s="13"/>
    </row>
    <row r="12">
      <c r="A12" s="9" t="s">
        <v>501</v>
      </c>
      <c r="B12" s="9" t="s">
        <v>2270</v>
      </c>
      <c r="C12" s="13" t="s">
        <v>2271</v>
      </c>
      <c r="D12" s="13"/>
      <c r="E12" s="13"/>
      <c r="F12" s="13"/>
      <c r="G12" s="13"/>
      <c r="H12" s="13"/>
      <c r="I12" s="22">
        <v>11.0</v>
      </c>
      <c r="J12" s="22" t="s">
        <v>2091</v>
      </c>
      <c r="K12" s="22" t="s">
        <v>2094</v>
      </c>
      <c r="L12" s="13"/>
      <c r="M12" s="9" t="s">
        <v>262</v>
      </c>
      <c r="N12" s="9" t="s">
        <v>2272</v>
      </c>
      <c r="O12" s="9" t="s">
        <v>2273</v>
      </c>
      <c r="P12" s="9" t="s">
        <v>2274</v>
      </c>
      <c r="Q12" s="13"/>
      <c r="R12" s="9" t="s">
        <v>2225</v>
      </c>
      <c r="S12" s="9" t="s">
        <v>81</v>
      </c>
      <c r="T12" s="13"/>
      <c r="U12" s="13"/>
    </row>
    <row r="13">
      <c r="A13" s="9" t="s">
        <v>583</v>
      </c>
      <c r="B13" s="9" t="s">
        <v>2275</v>
      </c>
      <c r="C13" s="13" t="s">
        <v>2276</v>
      </c>
      <c r="D13" s="13"/>
      <c r="E13" s="13"/>
      <c r="F13" s="13"/>
      <c r="G13" s="13"/>
      <c r="H13" s="13"/>
      <c r="I13" s="22">
        <v>12.0</v>
      </c>
      <c r="J13" s="22" t="s">
        <v>2091</v>
      </c>
      <c r="K13" s="22" t="s">
        <v>2095</v>
      </c>
      <c r="L13" s="13"/>
      <c r="M13" s="9" t="s">
        <v>283</v>
      </c>
      <c r="N13" s="9" t="s">
        <v>2277</v>
      </c>
      <c r="O13" s="9" t="s">
        <v>2278</v>
      </c>
      <c r="P13" s="9" t="s">
        <v>2279</v>
      </c>
      <c r="Q13" s="13"/>
      <c r="R13" s="9" t="s">
        <v>2226</v>
      </c>
      <c r="S13" s="9" t="s">
        <v>81</v>
      </c>
      <c r="T13" s="13"/>
      <c r="U13" s="13"/>
    </row>
    <row r="14">
      <c r="A14" s="9" t="s">
        <v>48</v>
      </c>
      <c r="B14" s="9" t="s">
        <v>2280</v>
      </c>
      <c r="C14" s="9" t="s">
        <v>2281</v>
      </c>
      <c r="D14" s="13"/>
      <c r="E14" s="13"/>
      <c r="F14" s="13"/>
      <c r="G14" s="13"/>
      <c r="H14" s="13"/>
      <c r="I14" s="22">
        <v>13.0</v>
      </c>
      <c r="J14" s="22" t="s">
        <v>2091</v>
      </c>
      <c r="K14" s="22" t="s">
        <v>2092</v>
      </c>
      <c r="L14" s="13"/>
      <c r="M14" s="9" t="s">
        <v>305</v>
      </c>
      <c r="N14" s="9" t="s">
        <v>2282</v>
      </c>
      <c r="O14" s="9" t="s">
        <v>2283</v>
      </c>
      <c r="P14" s="9" t="s">
        <v>2284</v>
      </c>
      <c r="Q14" s="13"/>
      <c r="R14" s="9" t="s">
        <v>104</v>
      </c>
      <c r="S14" s="9" t="s">
        <v>104</v>
      </c>
      <c r="T14" s="13"/>
      <c r="U14" s="13"/>
    </row>
    <row r="15">
      <c r="A15" s="9" t="s">
        <v>973</v>
      </c>
      <c r="B15" s="9" t="s">
        <v>2285</v>
      </c>
      <c r="C15" s="13" t="s">
        <v>2286</v>
      </c>
      <c r="D15" s="13"/>
      <c r="E15" s="13"/>
      <c r="F15" s="13"/>
      <c r="G15" s="13"/>
      <c r="H15" s="13"/>
      <c r="I15" s="22">
        <v>14.0</v>
      </c>
      <c r="J15" s="22" t="s">
        <v>2098</v>
      </c>
      <c r="K15" s="22" t="s">
        <v>2115</v>
      </c>
      <c r="L15" s="13"/>
      <c r="M15" s="9" t="s">
        <v>329</v>
      </c>
      <c r="N15" s="9" t="s">
        <v>2287</v>
      </c>
      <c r="O15" s="9" t="s">
        <v>2288</v>
      </c>
      <c r="P15" s="9" t="s">
        <v>2289</v>
      </c>
      <c r="Q15" s="13"/>
      <c r="R15" s="9" t="s">
        <v>2231</v>
      </c>
      <c r="S15" s="9" t="s">
        <v>104</v>
      </c>
      <c r="T15" s="13"/>
      <c r="U15" s="13"/>
    </row>
    <row r="16">
      <c r="A16" s="9" t="s">
        <v>148</v>
      </c>
      <c r="B16" s="9" t="s">
        <v>2290</v>
      </c>
      <c r="C16" s="13" t="s">
        <v>2291</v>
      </c>
      <c r="D16" s="13"/>
      <c r="E16" s="13"/>
      <c r="F16" s="13"/>
      <c r="G16" s="13"/>
      <c r="H16" s="13"/>
      <c r="I16" s="22">
        <v>15.0</v>
      </c>
      <c r="J16" s="22" t="s">
        <v>2098</v>
      </c>
      <c r="K16" s="22" t="s">
        <v>2112</v>
      </c>
      <c r="L16" s="13"/>
      <c r="M16" s="9" t="s">
        <v>348</v>
      </c>
      <c r="N16" s="9" t="s">
        <v>2292</v>
      </c>
      <c r="O16" s="9" t="s">
        <v>2293</v>
      </c>
      <c r="P16" s="9" t="s">
        <v>2294</v>
      </c>
      <c r="Q16" s="13"/>
      <c r="R16" s="9" t="s">
        <v>2232</v>
      </c>
      <c r="S16" s="9" t="s">
        <v>104</v>
      </c>
      <c r="T16" s="13"/>
      <c r="U16" s="13"/>
    </row>
    <row r="17">
      <c r="A17" s="9" t="s">
        <v>86</v>
      </c>
      <c r="B17" s="9" t="s">
        <v>2295</v>
      </c>
      <c r="C17" s="13" t="s">
        <v>2296</v>
      </c>
      <c r="D17" s="13"/>
      <c r="E17" s="13"/>
      <c r="F17" s="13"/>
      <c r="G17" s="13"/>
      <c r="H17" s="13"/>
      <c r="I17" s="22">
        <v>16.0</v>
      </c>
      <c r="J17" s="22" t="s">
        <v>2098</v>
      </c>
      <c r="K17" s="22" t="s">
        <v>2099</v>
      </c>
      <c r="L17" s="13"/>
      <c r="M17" s="9" t="s">
        <v>365</v>
      </c>
      <c r="N17" s="9" t="s">
        <v>2297</v>
      </c>
      <c r="O17" s="9" t="s">
        <v>2298</v>
      </c>
      <c r="P17" s="9" t="s">
        <v>2299</v>
      </c>
      <c r="Q17" s="13"/>
      <c r="R17" s="9" t="s">
        <v>2233</v>
      </c>
      <c r="S17" s="9" t="s">
        <v>104</v>
      </c>
      <c r="T17" s="13"/>
      <c r="U17" s="13"/>
    </row>
    <row r="18">
      <c r="A18" s="9" t="s">
        <v>131</v>
      </c>
      <c r="B18" s="9" t="s">
        <v>2300</v>
      </c>
      <c r="C18" s="13" t="s">
        <v>2301</v>
      </c>
      <c r="D18" s="13"/>
      <c r="E18" s="13"/>
      <c r="F18" s="13"/>
      <c r="G18" s="13"/>
      <c r="H18" s="13"/>
      <c r="I18" s="22">
        <v>17.0</v>
      </c>
      <c r="J18" s="22" t="s">
        <v>2082</v>
      </c>
      <c r="K18" s="22" t="s">
        <v>2083</v>
      </c>
      <c r="L18" s="13"/>
      <c r="M18" s="9" t="s">
        <v>382</v>
      </c>
      <c r="N18" s="9" t="s">
        <v>2302</v>
      </c>
      <c r="O18" s="9" t="s">
        <v>2303</v>
      </c>
      <c r="P18" s="9" t="s">
        <v>2304</v>
      </c>
      <c r="Q18" s="13"/>
      <c r="R18" s="9" t="s">
        <v>126</v>
      </c>
      <c r="S18" s="9" t="s">
        <v>126</v>
      </c>
      <c r="T18" s="13"/>
      <c r="U18" s="13"/>
    </row>
    <row r="19">
      <c r="A19" s="9" t="s">
        <v>120</v>
      </c>
      <c r="B19" s="9" t="s">
        <v>2305</v>
      </c>
      <c r="C19" s="13" t="s">
        <v>2306</v>
      </c>
      <c r="D19" s="13"/>
      <c r="E19" s="13"/>
      <c r="F19" s="13"/>
      <c r="G19" s="13"/>
      <c r="H19" s="13"/>
      <c r="I19" s="22">
        <v>18.0</v>
      </c>
      <c r="J19" s="22" t="s">
        <v>2082</v>
      </c>
      <c r="K19" s="22" t="s">
        <v>2114</v>
      </c>
      <c r="L19" s="13"/>
      <c r="M19" s="9" t="s">
        <v>400</v>
      </c>
      <c r="N19" s="9" t="s">
        <v>2307</v>
      </c>
      <c r="O19" s="9" t="s">
        <v>2308</v>
      </c>
      <c r="P19" s="9" t="s">
        <v>2309</v>
      </c>
      <c r="Q19" s="13"/>
      <c r="R19" s="9" t="s">
        <v>2238</v>
      </c>
      <c r="S19" s="9" t="s">
        <v>126</v>
      </c>
      <c r="T19" s="13"/>
      <c r="U19" s="13"/>
    </row>
    <row r="20">
      <c r="A20" s="9" t="s">
        <v>54</v>
      </c>
      <c r="B20" s="9" t="s">
        <v>2310</v>
      </c>
      <c r="C20" s="13" t="s">
        <v>2311</v>
      </c>
      <c r="D20" s="13"/>
      <c r="E20" s="13"/>
      <c r="F20" s="13"/>
      <c r="G20" s="13"/>
      <c r="H20" s="13"/>
      <c r="I20" s="22">
        <v>19.0</v>
      </c>
      <c r="J20" s="22" t="s">
        <v>2082</v>
      </c>
      <c r="K20" s="22" t="s">
        <v>2113</v>
      </c>
      <c r="L20" s="13"/>
      <c r="M20" s="9" t="s">
        <v>423</v>
      </c>
      <c r="N20" s="9" t="s">
        <v>2312</v>
      </c>
      <c r="O20" s="9" t="s">
        <v>2313</v>
      </c>
      <c r="P20" s="9" t="s">
        <v>2314</v>
      </c>
      <c r="Q20" s="13"/>
      <c r="R20" s="9" t="s">
        <v>2239</v>
      </c>
      <c r="S20" s="9" t="s">
        <v>126</v>
      </c>
      <c r="T20" s="13"/>
      <c r="U20" s="13"/>
    </row>
    <row r="21">
      <c r="A21" s="9" t="s">
        <v>40</v>
      </c>
      <c r="B21" s="9" t="s">
        <v>2315</v>
      </c>
      <c r="C21" s="9" t="s">
        <v>2316</v>
      </c>
      <c r="D21" s="13"/>
      <c r="E21" s="13"/>
      <c r="F21" s="13"/>
      <c r="G21" s="13"/>
      <c r="H21" s="13"/>
      <c r="I21" s="22">
        <v>20.0</v>
      </c>
      <c r="J21" s="22" t="s">
        <v>2096</v>
      </c>
      <c r="K21" s="22" t="s">
        <v>2097</v>
      </c>
      <c r="L21" s="13"/>
      <c r="M21" s="9" t="s">
        <v>443</v>
      </c>
      <c r="N21" s="9" t="s">
        <v>2317</v>
      </c>
      <c r="O21" s="9" t="s">
        <v>2318</v>
      </c>
      <c r="P21" s="9" t="s">
        <v>2319</v>
      </c>
      <c r="Q21" s="13"/>
      <c r="R21" s="9" t="s">
        <v>2240</v>
      </c>
      <c r="S21" s="9" t="s">
        <v>126</v>
      </c>
      <c r="T21" s="13"/>
      <c r="U21" s="13"/>
    </row>
    <row r="22">
      <c r="A22" s="9" t="s">
        <v>702</v>
      </c>
      <c r="B22" s="9" t="s">
        <v>2320</v>
      </c>
      <c r="C22" s="9" t="s">
        <v>2321</v>
      </c>
      <c r="D22" s="13"/>
      <c r="E22" s="13"/>
      <c r="F22" s="13"/>
      <c r="G22" s="13"/>
      <c r="H22" s="13"/>
      <c r="I22" s="22">
        <v>21.0</v>
      </c>
      <c r="J22" s="22" t="s">
        <v>2096</v>
      </c>
      <c r="K22" s="22" t="s">
        <v>2109</v>
      </c>
      <c r="L22" s="13"/>
      <c r="M22" s="9" t="s">
        <v>462</v>
      </c>
      <c r="N22" s="9" t="s">
        <v>2322</v>
      </c>
      <c r="O22" s="9" t="s">
        <v>2323</v>
      </c>
      <c r="P22" s="9" t="s">
        <v>2324</v>
      </c>
      <c r="Q22" s="13"/>
      <c r="R22" s="9" t="s">
        <v>150</v>
      </c>
      <c r="S22" s="9" t="s">
        <v>150</v>
      </c>
      <c r="T22" s="13"/>
      <c r="U22" s="13"/>
    </row>
    <row r="23">
      <c r="A23" s="9" t="s">
        <v>214</v>
      </c>
      <c r="B23" s="9" t="s">
        <v>2325</v>
      </c>
      <c r="C23" s="9" t="s">
        <v>2326</v>
      </c>
      <c r="D23" s="13"/>
      <c r="E23" s="13"/>
      <c r="F23" s="13"/>
      <c r="G23" s="13"/>
      <c r="H23" s="13"/>
      <c r="I23" s="22">
        <v>22.0</v>
      </c>
      <c r="J23" s="22" t="s">
        <v>2096</v>
      </c>
      <c r="K23" s="22" t="s">
        <v>2101</v>
      </c>
      <c r="L23" s="13"/>
      <c r="M23" s="9" t="s">
        <v>479</v>
      </c>
      <c r="N23" s="9" t="s">
        <v>2327</v>
      </c>
      <c r="O23" s="9" t="s">
        <v>2328</v>
      </c>
      <c r="P23" s="9" t="s">
        <v>2329</v>
      </c>
      <c r="Q23" s="13"/>
      <c r="R23" s="9" t="s">
        <v>2245</v>
      </c>
      <c r="S23" s="9" t="s">
        <v>150</v>
      </c>
      <c r="T23" s="13"/>
      <c r="U23" s="13"/>
    </row>
    <row r="24">
      <c r="A24" s="9" t="s">
        <v>97</v>
      </c>
      <c r="B24" s="9" t="s">
        <v>2330</v>
      </c>
      <c r="C24" s="13" t="s">
        <v>2331</v>
      </c>
      <c r="D24" s="13"/>
      <c r="E24" s="13"/>
      <c r="F24" s="13"/>
      <c r="G24" s="13"/>
      <c r="H24" s="13"/>
      <c r="I24" s="22">
        <v>23.0</v>
      </c>
      <c r="J24" s="22" t="s">
        <v>2079</v>
      </c>
      <c r="K24" s="22" t="s">
        <v>2100</v>
      </c>
      <c r="L24" s="13"/>
      <c r="M24" s="9" t="s">
        <v>496</v>
      </c>
      <c r="N24" s="9" t="s">
        <v>2332</v>
      </c>
      <c r="O24" s="9" t="s">
        <v>2333</v>
      </c>
      <c r="P24" s="9" t="s">
        <v>2334</v>
      </c>
      <c r="Q24" s="13"/>
      <c r="R24" s="9" t="s">
        <v>2246</v>
      </c>
      <c r="S24" s="9" t="s">
        <v>150</v>
      </c>
      <c r="T24" s="13"/>
      <c r="U24" s="13"/>
    </row>
    <row r="25">
      <c r="A25" s="9" t="s">
        <v>353</v>
      </c>
      <c r="B25" s="9" t="s">
        <v>2335</v>
      </c>
      <c r="C25" s="13" t="s">
        <v>2336</v>
      </c>
      <c r="D25" s="13"/>
      <c r="E25" s="13"/>
      <c r="F25" s="13"/>
      <c r="G25" s="13"/>
      <c r="H25" s="13"/>
      <c r="I25" s="22">
        <v>24.0</v>
      </c>
      <c r="J25" s="22" t="s">
        <v>2079</v>
      </c>
      <c r="K25" s="22" t="s">
        <v>2080</v>
      </c>
      <c r="L25" s="13"/>
      <c r="M25" s="9" t="s">
        <v>517</v>
      </c>
      <c r="N25" s="9" t="s">
        <v>1484</v>
      </c>
      <c r="O25" s="9" t="s">
        <v>2337</v>
      </c>
      <c r="P25" s="9" t="s">
        <v>2338</v>
      </c>
      <c r="Q25" s="13"/>
      <c r="R25" s="9" t="s">
        <v>2247</v>
      </c>
      <c r="S25" s="9" t="s">
        <v>150</v>
      </c>
      <c r="T25" s="13"/>
      <c r="U25" s="13"/>
    </row>
    <row r="26">
      <c r="A26" s="9" t="s">
        <v>311</v>
      </c>
      <c r="B26" s="9" t="s">
        <v>2339</v>
      </c>
      <c r="C26" s="13" t="s">
        <v>2340</v>
      </c>
      <c r="D26" s="13"/>
      <c r="E26" s="13"/>
      <c r="F26" s="13"/>
      <c r="G26" s="13"/>
      <c r="H26" s="13"/>
      <c r="I26" s="22">
        <v>25.0</v>
      </c>
      <c r="J26" s="22" t="s">
        <v>2079</v>
      </c>
      <c r="K26" s="22" t="s">
        <v>2081</v>
      </c>
      <c r="L26" s="13"/>
      <c r="M26" s="9" t="s">
        <v>536</v>
      </c>
      <c r="N26" s="9" t="s">
        <v>2341</v>
      </c>
      <c r="O26" s="9" t="s">
        <v>2342</v>
      </c>
      <c r="P26" s="9" t="s">
        <v>2343</v>
      </c>
      <c r="Q26" s="13"/>
      <c r="R26" s="9" t="s">
        <v>172</v>
      </c>
      <c r="S26" s="9" t="s">
        <v>172</v>
      </c>
      <c r="T26" s="13"/>
      <c r="U26" s="13"/>
    </row>
    <row r="27">
      <c r="A27" s="9" t="s">
        <v>296</v>
      </c>
      <c r="B27" s="9" t="s">
        <v>2344</v>
      </c>
      <c r="C27" s="13" t="s">
        <v>2345</v>
      </c>
      <c r="D27" s="13"/>
      <c r="E27" s="13"/>
      <c r="F27" s="13"/>
      <c r="G27" s="13"/>
      <c r="H27" s="13"/>
      <c r="I27" s="22">
        <v>26.0</v>
      </c>
      <c r="J27" s="22" t="s">
        <v>2103</v>
      </c>
      <c r="K27" s="22" t="s">
        <v>2104</v>
      </c>
      <c r="L27" s="13"/>
      <c r="M27" s="13"/>
      <c r="N27" s="13"/>
      <c r="O27" s="13"/>
      <c r="P27" s="13"/>
      <c r="Q27" s="13"/>
      <c r="R27" s="9" t="s">
        <v>2252</v>
      </c>
      <c r="S27" s="9" t="s">
        <v>172</v>
      </c>
      <c r="T27" s="13"/>
      <c r="U27" s="13"/>
    </row>
    <row r="28">
      <c r="A28" s="9" t="s">
        <v>1794</v>
      </c>
      <c r="B28" s="9" t="s">
        <v>2346</v>
      </c>
      <c r="C28" s="9" t="s">
        <v>2347</v>
      </c>
      <c r="D28" s="13"/>
      <c r="E28" s="13"/>
      <c r="F28" s="13"/>
      <c r="G28" s="13"/>
      <c r="H28" s="13"/>
      <c r="I28" s="22">
        <v>27.0</v>
      </c>
      <c r="J28" s="22" t="s">
        <v>2103</v>
      </c>
      <c r="K28" s="22" t="s">
        <v>2108</v>
      </c>
      <c r="L28" s="13"/>
      <c r="M28" s="13"/>
      <c r="N28" s="13"/>
      <c r="O28" s="13"/>
      <c r="P28" s="13"/>
      <c r="Q28" s="13"/>
      <c r="R28" s="9" t="s">
        <v>2253</v>
      </c>
      <c r="S28" s="9" t="s">
        <v>172</v>
      </c>
      <c r="T28" s="13"/>
      <c r="U28" s="13"/>
    </row>
    <row r="29">
      <c r="A29" s="9" t="s">
        <v>428</v>
      </c>
      <c r="B29" s="9" t="s">
        <v>2348</v>
      </c>
      <c r="C29" s="13" t="s">
        <v>2349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9" t="s">
        <v>2254</v>
      </c>
      <c r="S29" s="9" t="s">
        <v>172</v>
      </c>
      <c r="T29" s="13"/>
      <c r="U29" s="13"/>
    </row>
    <row r="30">
      <c r="A30" s="9" t="s">
        <v>318</v>
      </c>
      <c r="B30" s="9" t="s">
        <v>2350</v>
      </c>
      <c r="C30" s="13" t="s">
        <v>2351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9" t="s">
        <v>196</v>
      </c>
      <c r="S30" s="9" t="s">
        <v>196</v>
      </c>
      <c r="T30" s="13"/>
      <c r="U30" s="13"/>
    </row>
    <row r="31">
      <c r="A31" s="9" t="s">
        <v>34</v>
      </c>
      <c r="B31" s="9" t="s">
        <v>2352</v>
      </c>
      <c r="C31" s="9" t="s">
        <v>2353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9" t="s">
        <v>2257</v>
      </c>
      <c r="S31" s="9" t="s">
        <v>196</v>
      </c>
      <c r="T31" s="13"/>
      <c r="U31" s="13"/>
    </row>
    <row r="32">
      <c r="A32" s="9" t="s">
        <v>597</v>
      </c>
      <c r="B32" s="9" t="s">
        <v>2354</v>
      </c>
      <c r="C32" s="13" t="s">
        <v>2355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9" t="s">
        <v>2258</v>
      </c>
      <c r="S32" s="9" t="s">
        <v>196</v>
      </c>
      <c r="T32" s="13"/>
      <c r="U32" s="13"/>
    </row>
    <row r="33">
      <c r="A33" s="9" t="s">
        <v>1386</v>
      </c>
      <c r="B33" s="9" t="s">
        <v>2356</v>
      </c>
      <c r="C33" s="13" t="s">
        <v>2357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9" t="s">
        <v>2259</v>
      </c>
      <c r="S33" s="9" t="s">
        <v>196</v>
      </c>
      <c r="T33" s="13"/>
      <c r="U33" s="13"/>
    </row>
    <row r="34">
      <c r="A34" s="9" t="s">
        <v>1829</v>
      </c>
      <c r="B34" s="9" t="s">
        <v>2358</v>
      </c>
      <c r="C34" s="13" t="s">
        <v>2359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9" t="s">
        <v>216</v>
      </c>
      <c r="S34" s="9" t="s">
        <v>216</v>
      </c>
      <c r="T34" s="13"/>
      <c r="U34" s="13"/>
    </row>
    <row r="35">
      <c r="A35" s="9" t="s">
        <v>251</v>
      </c>
      <c r="B35" s="9" t="s">
        <v>2360</v>
      </c>
      <c r="C35" s="13" t="s">
        <v>2361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9" t="s">
        <v>2262</v>
      </c>
      <c r="S35" s="9" t="s">
        <v>216</v>
      </c>
      <c r="T35" s="13"/>
      <c r="U35" s="13"/>
    </row>
    <row r="36">
      <c r="A36" s="9" t="s">
        <v>245</v>
      </c>
      <c r="B36" s="9" t="s">
        <v>2362</v>
      </c>
      <c r="C36" s="13" t="s">
        <v>2363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9" t="s">
        <v>2263</v>
      </c>
      <c r="S36" s="9" t="s">
        <v>216</v>
      </c>
      <c r="T36" s="13"/>
      <c r="U36" s="13"/>
    </row>
    <row r="37">
      <c r="A37" s="9" t="s">
        <v>689</v>
      </c>
      <c r="B37" s="9" t="s">
        <v>2364</v>
      </c>
      <c r="C37" s="13" t="s">
        <v>2365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9" t="s">
        <v>2264</v>
      </c>
      <c r="S37" s="9" t="s">
        <v>216</v>
      </c>
      <c r="T37" s="13"/>
      <c r="U37" s="13"/>
    </row>
    <row r="38">
      <c r="A38" s="9" t="s">
        <v>221</v>
      </c>
      <c r="B38" s="9" t="s">
        <v>2366</v>
      </c>
      <c r="C38" s="13" t="s">
        <v>2367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9" t="s">
        <v>239</v>
      </c>
      <c r="S38" s="9" t="s">
        <v>239</v>
      </c>
      <c r="T38" s="13"/>
      <c r="U38" s="13"/>
    </row>
    <row r="39">
      <c r="A39" s="9" t="s">
        <v>61</v>
      </c>
      <c r="B39" s="9" t="s">
        <v>2368</v>
      </c>
      <c r="C39" s="9" t="s">
        <v>2369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9" t="s">
        <v>2267</v>
      </c>
      <c r="S39" s="9" t="s">
        <v>239</v>
      </c>
      <c r="T39" s="13"/>
      <c r="U39" s="13"/>
    </row>
    <row r="40">
      <c r="A40" s="9" t="s">
        <v>25</v>
      </c>
      <c r="B40" s="9" t="s">
        <v>2370</v>
      </c>
      <c r="C40" s="9" t="s">
        <v>2371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9" t="s">
        <v>2268</v>
      </c>
      <c r="S40" s="9" t="s">
        <v>239</v>
      </c>
      <c r="T40" s="13"/>
      <c r="U40" s="13"/>
    </row>
    <row r="41">
      <c r="A41" s="9" t="s">
        <v>1819</v>
      </c>
      <c r="B41" s="9" t="s">
        <v>2372</v>
      </c>
      <c r="C41" s="13" t="s">
        <v>2373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9" t="s">
        <v>2269</v>
      </c>
      <c r="S41" s="9" t="s">
        <v>239</v>
      </c>
      <c r="T41" s="13"/>
      <c r="U41" s="13"/>
    </row>
    <row r="42">
      <c r="A42" s="9" t="s">
        <v>993</v>
      </c>
      <c r="B42" s="9" t="s">
        <v>2374</v>
      </c>
      <c r="C42" s="13" t="s">
        <v>2375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9" t="s">
        <v>262</v>
      </c>
      <c r="S42" s="9" t="s">
        <v>262</v>
      </c>
      <c r="T42" s="13"/>
      <c r="U42" s="13"/>
    </row>
    <row r="43">
      <c r="A43" s="9" t="s">
        <v>177</v>
      </c>
      <c r="B43" s="9" t="s">
        <v>2376</v>
      </c>
      <c r="C43" s="9" t="s">
        <v>2371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9" t="s">
        <v>2272</v>
      </c>
      <c r="S43" s="9" t="s">
        <v>262</v>
      </c>
      <c r="T43" s="13"/>
      <c r="U43" s="13"/>
    </row>
    <row r="44">
      <c r="A44" s="9" t="s">
        <v>67</v>
      </c>
      <c r="B44" s="9" t="s">
        <v>2377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9" t="s">
        <v>2273</v>
      </c>
      <c r="S44" s="9" t="s">
        <v>262</v>
      </c>
      <c r="T44" s="13"/>
      <c r="U44" s="13"/>
    </row>
    <row r="45">
      <c r="A45" s="9" t="s">
        <v>138</v>
      </c>
      <c r="B45" s="9" t="s">
        <v>2377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9" t="s">
        <v>2274</v>
      </c>
      <c r="S45" s="9" t="s">
        <v>262</v>
      </c>
      <c r="T45" s="13"/>
      <c r="U45" s="13"/>
    </row>
    <row r="46">
      <c r="A46" s="9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9" t="s">
        <v>283</v>
      </c>
      <c r="S46" s="9" t="s">
        <v>283</v>
      </c>
      <c r="T46" s="13"/>
      <c r="U46" s="13"/>
    </row>
    <row r="47">
      <c r="A47" s="9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9" t="s">
        <v>2277</v>
      </c>
      <c r="S47" s="9" t="s">
        <v>283</v>
      </c>
      <c r="T47" s="13"/>
      <c r="U47" s="13"/>
    </row>
    <row r="48">
      <c r="A48" s="9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9" t="s">
        <v>2278</v>
      </c>
      <c r="S48" s="9" t="s">
        <v>283</v>
      </c>
      <c r="T48" s="13"/>
      <c r="U48" s="13"/>
    </row>
    <row r="49">
      <c r="A49" s="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9" t="s">
        <v>2279</v>
      </c>
      <c r="S49" s="9" t="s">
        <v>283</v>
      </c>
      <c r="T49" s="13"/>
      <c r="U49" s="13"/>
    </row>
    <row r="50">
      <c r="A50" s="9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9" t="s">
        <v>305</v>
      </c>
      <c r="S50" s="9" t="s">
        <v>305</v>
      </c>
      <c r="T50" s="13"/>
      <c r="U50" s="13"/>
    </row>
    <row r="51">
      <c r="A51" s="9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9" t="s">
        <v>2282</v>
      </c>
      <c r="S51" s="9" t="s">
        <v>305</v>
      </c>
      <c r="T51" s="13"/>
      <c r="U51" s="13"/>
    </row>
    <row r="52">
      <c r="A52" s="9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9" t="s">
        <v>2283</v>
      </c>
      <c r="S52" s="9" t="s">
        <v>305</v>
      </c>
      <c r="T52" s="13"/>
      <c r="U52" s="13"/>
    </row>
    <row r="53">
      <c r="A53" s="9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9" t="s">
        <v>2284</v>
      </c>
      <c r="S53" s="9" t="s">
        <v>305</v>
      </c>
      <c r="T53" s="13"/>
      <c r="U53" s="13"/>
    </row>
    <row r="54">
      <c r="A54" s="9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9" t="s">
        <v>329</v>
      </c>
      <c r="S54" s="9" t="s">
        <v>329</v>
      </c>
      <c r="T54" s="13"/>
      <c r="U54" s="13"/>
    </row>
    <row r="55">
      <c r="A55" s="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9" t="s">
        <v>2287</v>
      </c>
      <c r="S55" s="9" t="s">
        <v>329</v>
      </c>
      <c r="T55" s="13"/>
      <c r="U55" s="13"/>
    </row>
    <row r="56">
      <c r="A56" s="9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9" t="s">
        <v>2288</v>
      </c>
      <c r="S56" s="9" t="s">
        <v>329</v>
      </c>
      <c r="T56" s="13"/>
      <c r="U56" s="13"/>
    </row>
    <row r="57">
      <c r="A57" s="9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9" t="s">
        <v>2289</v>
      </c>
      <c r="S57" s="9" t="s">
        <v>329</v>
      </c>
      <c r="T57" s="13"/>
      <c r="U57" s="13"/>
    </row>
    <row r="58">
      <c r="A58" s="9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9" t="s">
        <v>348</v>
      </c>
      <c r="S58" s="9" t="s">
        <v>348</v>
      </c>
      <c r="T58" s="13"/>
      <c r="U58" s="13"/>
    </row>
    <row r="59">
      <c r="A59" s="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9" t="s">
        <v>2292</v>
      </c>
      <c r="S59" s="9" t="s">
        <v>348</v>
      </c>
      <c r="T59" s="13"/>
      <c r="U59" s="13"/>
    </row>
    <row r="60">
      <c r="A60" s="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9" t="s">
        <v>2293</v>
      </c>
      <c r="S60" s="9" t="s">
        <v>348</v>
      </c>
      <c r="T60" s="13"/>
      <c r="U60" s="13"/>
    </row>
    <row r="61">
      <c r="A61" s="9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9" t="s">
        <v>2294</v>
      </c>
      <c r="S61" s="9" t="s">
        <v>348</v>
      </c>
      <c r="T61" s="13"/>
      <c r="U61" s="13"/>
    </row>
    <row r="62">
      <c r="A62" s="9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9" t="s">
        <v>365</v>
      </c>
      <c r="S62" s="9" t="s">
        <v>365</v>
      </c>
      <c r="T62" s="13"/>
      <c r="U62" s="13"/>
    </row>
    <row r="63">
      <c r="A63" s="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9" t="s">
        <v>2297</v>
      </c>
      <c r="S63" s="9" t="s">
        <v>365</v>
      </c>
      <c r="T63" s="13"/>
      <c r="U63" s="13"/>
    </row>
    <row r="64">
      <c r="A64" s="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9" t="s">
        <v>2298</v>
      </c>
      <c r="S64" s="9" t="s">
        <v>365</v>
      </c>
      <c r="T64" s="13"/>
      <c r="U64" s="13"/>
    </row>
    <row r="65">
      <c r="A65" s="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9" t="s">
        <v>2299</v>
      </c>
      <c r="S65" s="9" t="s">
        <v>365</v>
      </c>
      <c r="T65" s="13"/>
      <c r="U65" s="13"/>
    </row>
    <row r="66">
      <c r="A66" s="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9" t="s">
        <v>382</v>
      </c>
      <c r="S66" s="9" t="s">
        <v>382</v>
      </c>
      <c r="T66" s="13"/>
      <c r="U66" s="13"/>
    </row>
    <row r="67">
      <c r="A67" s="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9" t="s">
        <v>2302</v>
      </c>
      <c r="S67" s="9" t="s">
        <v>382</v>
      </c>
      <c r="T67" s="13"/>
      <c r="U67" s="13"/>
    </row>
    <row r="68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9" t="s">
        <v>2303</v>
      </c>
      <c r="S68" s="9" t="s">
        <v>382</v>
      </c>
      <c r="T68" s="13"/>
      <c r="U68" s="13"/>
    </row>
    <row r="69">
      <c r="A69" s="9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9" t="s">
        <v>2304</v>
      </c>
      <c r="S69" s="9" t="s">
        <v>382</v>
      </c>
      <c r="T69" s="13"/>
      <c r="U69" s="13"/>
    </row>
    <row r="70">
      <c r="A70" s="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9" t="s">
        <v>400</v>
      </c>
      <c r="S70" s="9" t="s">
        <v>400</v>
      </c>
      <c r="T70" s="13"/>
      <c r="U70" s="13"/>
    </row>
    <row r="71">
      <c r="A71" s="9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9" t="s">
        <v>2307</v>
      </c>
      <c r="S71" s="9" t="s">
        <v>400</v>
      </c>
      <c r="T71" s="13"/>
      <c r="U71" s="13"/>
    </row>
    <row r="72">
      <c r="A72" s="9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9" t="s">
        <v>2308</v>
      </c>
      <c r="S72" s="9" t="s">
        <v>400</v>
      </c>
      <c r="T72" s="13"/>
      <c r="U72" s="13"/>
    </row>
    <row r="73">
      <c r="A73" s="9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9" t="s">
        <v>2309</v>
      </c>
      <c r="S73" s="9" t="s">
        <v>400</v>
      </c>
      <c r="T73" s="13"/>
      <c r="U73" s="13"/>
    </row>
    <row r="74">
      <c r="A74" s="9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9" t="s">
        <v>423</v>
      </c>
      <c r="S74" s="9" t="s">
        <v>423</v>
      </c>
      <c r="T74" s="13"/>
      <c r="U74" s="13"/>
    </row>
    <row r="75">
      <c r="A75" s="9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9" t="s">
        <v>2312</v>
      </c>
      <c r="S75" s="9" t="s">
        <v>423</v>
      </c>
      <c r="T75" s="13"/>
      <c r="U75" s="13"/>
    </row>
    <row r="76">
      <c r="A76" s="9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9" t="s">
        <v>2313</v>
      </c>
      <c r="S76" s="9" t="s">
        <v>423</v>
      </c>
      <c r="T76" s="13"/>
      <c r="U76" s="13"/>
    </row>
    <row r="77">
      <c r="A77" s="9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9" t="s">
        <v>2314</v>
      </c>
      <c r="S77" s="9" t="s">
        <v>423</v>
      </c>
      <c r="T77" s="13"/>
      <c r="U77" s="13"/>
    </row>
    <row r="78">
      <c r="A78" s="9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9" t="s">
        <v>443</v>
      </c>
      <c r="S78" s="9" t="s">
        <v>443</v>
      </c>
      <c r="T78" s="13"/>
      <c r="U78" s="13"/>
    </row>
    <row r="79">
      <c r="A79" s="9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9" t="s">
        <v>2317</v>
      </c>
      <c r="S79" s="9" t="s">
        <v>443</v>
      </c>
      <c r="T79" s="13"/>
      <c r="U79" s="13"/>
    </row>
    <row r="80">
      <c r="A80" s="9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9" t="s">
        <v>2318</v>
      </c>
      <c r="S80" s="9" t="s">
        <v>443</v>
      </c>
      <c r="T80" s="13"/>
      <c r="U80" s="13"/>
    </row>
    <row r="81">
      <c r="A81" s="9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9" t="s">
        <v>2319</v>
      </c>
      <c r="S81" s="9" t="s">
        <v>443</v>
      </c>
      <c r="T81" s="13"/>
      <c r="U81" s="13"/>
    </row>
    <row r="82">
      <c r="A82" s="9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9" t="s">
        <v>462</v>
      </c>
      <c r="S82" s="9" t="s">
        <v>462</v>
      </c>
      <c r="T82" s="13"/>
      <c r="U82" s="13"/>
    </row>
    <row r="83">
      <c r="A83" s="9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9" t="s">
        <v>2322</v>
      </c>
      <c r="S83" s="9" t="s">
        <v>462</v>
      </c>
      <c r="T83" s="13"/>
      <c r="U83" s="13"/>
    </row>
    <row r="84">
      <c r="A84" s="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9" t="s">
        <v>2323</v>
      </c>
      <c r="S84" s="9" t="s">
        <v>462</v>
      </c>
      <c r="T84" s="13"/>
      <c r="U84" s="13"/>
    </row>
    <row r="85">
      <c r="A85" s="9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9" t="s">
        <v>2324</v>
      </c>
      <c r="S85" s="9" t="s">
        <v>462</v>
      </c>
      <c r="T85" s="13"/>
      <c r="U85" s="13"/>
    </row>
    <row r="86">
      <c r="A86" s="9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9" t="s">
        <v>479</v>
      </c>
      <c r="S86" s="9" t="s">
        <v>479</v>
      </c>
      <c r="T86" s="13"/>
      <c r="U86" s="13"/>
    </row>
    <row r="87">
      <c r="A87" s="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9" t="s">
        <v>2327</v>
      </c>
      <c r="S87" s="9" t="s">
        <v>479</v>
      </c>
      <c r="T87" s="13"/>
      <c r="U87" s="13"/>
    </row>
    <row r="88">
      <c r="A88" s="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9" t="s">
        <v>2328</v>
      </c>
      <c r="S88" s="9" t="s">
        <v>479</v>
      </c>
      <c r="T88" s="13"/>
      <c r="U88" s="13"/>
    </row>
    <row r="89">
      <c r="A89" s="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9" t="s">
        <v>2329</v>
      </c>
      <c r="S89" s="9" t="s">
        <v>479</v>
      </c>
      <c r="T89" s="13"/>
      <c r="U89" s="13"/>
    </row>
    <row r="90">
      <c r="A90" s="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9" t="s">
        <v>496</v>
      </c>
      <c r="S90" s="9" t="s">
        <v>496</v>
      </c>
      <c r="T90" s="13"/>
      <c r="U90" s="13"/>
    </row>
    <row r="91">
      <c r="A91" s="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9" t="s">
        <v>2332</v>
      </c>
      <c r="S91" s="9" t="s">
        <v>496</v>
      </c>
      <c r="T91" s="13"/>
      <c r="U91" s="13"/>
    </row>
    <row r="92">
      <c r="A92" s="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9" t="s">
        <v>2333</v>
      </c>
      <c r="S92" s="9" t="s">
        <v>496</v>
      </c>
      <c r="T92" s="13"/>
      <c r="U92" s="13"/>
    </row>
    <row r="93">
      <c r="A93" s="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9" t="s">
        <v>2334</v>
      </c>
      <c r="S93" s="9" t="s">
        <v>496</v>
      </c>
      <c r="T93" s="13"/>
      <c r="U93" s="13"/>
    </row>
    <row r="94">
      <c r="A94" s="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9" t="s">
        <v>517</v>
      </c>
      <c r="S94" s="9" t="s">
        <v>517</v>
      </c>
      <c r="T94" s="13"/>
      <c r="U94" s="13"/>
    </row>
    <row r="95">
      <c r="A95" s="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9" t="s">
        <v>1484</v>
      </c>
      <c r="S95" s="9" t="s">
        <v>517</v>
      </c>
      <c r="T95" s="13"/>
      <c r="U95" s="13"/>
    </row>
    <row r="96">
      <c r="A96" s="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9" t="s">
        <v>2337</v>
      </c>
      <c r="S96" s="9" t="s">
        <v>517</v>
      </c>
      <c r="T96" s="13"/>
      <c r="U96" s="13"/>
    </row>
    <row r="97">
      <c r="A97" s="9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9" t="s">
        <v>2338</v>
      </c>
      <c r="S97" s="9" t="s">
        <v>517</v>
      </c>
      <c r="T97" s="13"/>
      <c r="U97" s="13"/>
    </row>
    <row r="98">
      <c r="A98" s="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9" t="s">
        <v>536</v>
      </c>
      <c r="S98" s="9" t="s">
        <v>536</v>
      </c>
      <c r="T98" s="13"/>
      <c r="U98" s="13"/>
    </row>
    <row r="99">
      <c r="A99" s="9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9" t="s">
        <v>2341</v>
      </c>
      <c r="S99" s="9" t="s">
        <v>536</v>
      </c>
      <c r="T99" s="13"/>
      <c r="U99" s="13"/>
    </row>
    <row r="100">
      <c r="A100" s="9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9" t="s">
        <v>2342</v>
      </c>
      <c r="S100" s="9" t="s">
        <v>536</v>
      </c>
      <c r="T100" s="13"/>
      <c r="U100" s="13"/>
    </row>
    <row r="101">
      <c r="A101" s="9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9" t="s">
        <v>2343</v>
      </c>
      <c r="S101" s="9" t="s">
        <v>536</v>
      </c>
      <c r="T101" s="13"/>
      <c r="U101" s="13"/>
    </row>
    <row r="102">
      <c r="A102" s="9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>
      <c r="A103" s="9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>
      <c r="A104" s="9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>
      <c r="A105" s="9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>
      <c r="A106" s="9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>
      <c r="A107" s="9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>
      <c r="A108" s="9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>
      <c r="A109" s="9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>
      <c r="A110" s="9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9"/>
      <c r="S110" s="9"/>
      <c r="T110" s="13"/>
      <c r="U110" s="13"/>
    </row>
    <row r="111">
      <c r="A111" s="9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9"/>
      <c r="S111" s="9"/>
      <c r="T111" s="13"/>
      <c r="U111" s="13"/>
    </row>
    <row r="112">
      <c r="A112" s="9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9"/>
      <c r="S112" s="9"/>
      <c r="T112" s="13"/>
      <c r="U112" s="13"/>
    </row>
    <row r="113">
      <c r="A113" s="9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9"/>
      <c r="S113" s="9"/>
      <c r="T113" s="13"/>
      <c r="U113" s="13"/>
    </row>
    <row r="114">
      <c r="A114" s="9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9"/>
      <c r="S114" s="9"/>
      <c r="T114" s="13"/>
      <c r="U114" s="13"/>
    </row>
    <row r="115">
      <c r="A115" s="9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9"/>
      <c r="S115" s="9"/>
      <c r="T115" s="13"/>
      <c r="U115" s="13"/>
    </row>
    <row r="116">
      <c r="A116" s="9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9"/>
      <c r="S116" s="9"/>
      <c r="T116" s="13"/>
      <c r="U116" s="13"/>
    </row>
    <row r="117">
      <c r="A117" s="9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9"/>
      <c r="S117" s="9"/>
      <c r="T117" s="13"/>
      <c r="U117" s="13"/>
    </row>
    <row r="118">
      <c r="A118" s="9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9"/>
      <c r="S118" s="9"/>
      <c r="T118" s="13"/>
      <c r="U118" s="13"/>
    </row>
    <row r="119">
      <c r="A119" s="9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9"/>
      <c r="S119" s="9"/>
      <c r="T119" s="13"/>
      <c r="U119" s="13"/>
    </row>
    <row r="120">
      <c r="A120" s="9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9"/>
      <c r="S120" s="9"/>
      <c r="T120" s="13"/>
      <c r="U120" s="13"/>
    </row>
    <row r="121">
      <c r="A121" s="9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9"/>
      <c r="S121" s="9"/>
      <c r="T121" s="13"/>
      <c r="U121" s="13"/>
    </row>
    <row r="122">
      <c r="A122" s="9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9"/>
      <c r="S122" s="9"/>
      <c r="T122" s="13"/>
      <c r="U122" s="13"/>
    </row>
    <row r="123">
      <c r="A123" s="9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9"/>
      <c r="S123" s="9"/>
      <c r="T123" s="13"/>
      <c r="U123" s="13"/>
    </row>
    <row r="124">
      <c r="A124" s="9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9"/>
      <c r="S124" s="9"/>
      <c r="T124" s="13"/>
      <c r="U124" s="13"/>
    </row>
    <row r="125">
      <c r="A125" s="9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9"/>
      <c r="S125" s="9"/>
      <c r="T125" s="13"/>
      <c r="U125" s="13"/>
    </row>
    <row r="126">
      <c r="A126" s="9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9"/>
      <c r="S126" s="9"/>
      <c r="T126" s="13"/>
      <c r="U126" s="13"/>
    </row>
    <row r="127">
      <c r="A127" s="9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9"/>
      <c r="S127" s="9"/>
      <c r="T127" s="13"/>
      <c r="U127" s="13"/>
    </row>
    <row r="128">
      <c r="A128" s="9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9"/>
      <c r="S128" s="9"/>
      <c r="T128" s="13"/>
      <c r="U128" s="13"/>
    </row>
    <row r="129">
      <c r="A129" s="9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9"/>
      <c r="S129" s="9"/>
      <c r="T129" s="13"/>
      <c r="U129" s="13"/>
    </row>
    <row r="130">
      <c r="A130" s="9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9"/>
      <c r="S130" s="9"/>
      <c r="T130" s="13"/>
      <c r="U130" s="13"/>
    </row>
    <row r="131">
      <c r="A131" s="9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9"/>
      <c r="S131" s="9"/>
      <c r="T131" s="13"/>
      <c r="U131" s="13"/>
    </row>
    <row r="132">
      <c r="A132" s="9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9"/>
      <c r="S132" s="9"/>
      <c r="T132" s="13"/>
      <c r="U132" s="13"/>
    </row>
    <row r="133">
      <c r="A133" s="9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9"/>
      <c r="S133" s="9"/>
      <c r="T133" s="13"/>
      <c r="U133" s="13"/>
    </row>
    <row r="134">
      <c r="A134" s="9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9"/>
      <c r="S134" s="9"/>
      <c r="T134" s="13"/>
      <c r="U134" s="13"/>
    </row>
    <row r="135">
      <c r="A135" s="9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9"/>
      <c r="S135" s="9"/>
      <c r="T135" s="13"/>
      <c r="U135" s="13"/>
    </row>
    <row r="136">
      <c r="A136" s="9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9"/>
      <c r="S136" s="9"/>
      <c r="T136" s="13"/>
      <c r="U136" s="13"/>
    </row>
    <row r="137">
      <c r="A137" s="9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9"/>
      <c r="S137" s="9"/>
      <c r="T137" s="13"/>
      <c r="U137" s="13"/>
    </row>
    <row r="138">
      <c r="A138" s="9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9"/>
      <c r="S138" s="9"/>
      <c r="T138" s="13"/>
      <c r="U138" s="13"/>
    </row>
    <row r="139">
      <c r="A139" s="9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9"/>
      <c r="S139" s="9"/>
      <c r="T139" s="13"/>
      <c r="U139" s="13"/>
    </row>
    <row r="140">
      <c r="A140" s="9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9"/>
      <c r="S140" s="9"/>
      <c r="T140" s="13"/>
      <c r="U140" s="13"/>
    </row>
    <row r="141">
      <c r="A141" s="9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9"/>
      <c r="S141" s="9"/>
      <c r="T141" s="13"/>
      <c r="U141" s="13"/>
    </row>
    <row r="142">
      <c r="A142" s="9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9"/>
      <c r="S142" s="9"/>
      <c r="T142" s="13"/>
      <c r="U142" s="13"/>
    </row>
    <row r="143">
      <c r="A143" s="9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9"/>
      <c r="S143" s="9"/>
      <c r="T143" s="13"/>
      <c r="U143" s="13"/>
    </row>
    <row r="144">
      <c r="A144" s="9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9"/>
      <c r="S144" s="9"/>
      <c r="T144" s="13"/>
      <c r="U144" s="13"/>
    </row>
    <row r="145">
      <c r="A145" s="9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9"/>
      <c r="S145" s="9"/>
      <c r="T145" s="13"/>
      <c r="U145" s="13"/>
    </row>
    <row r="146">
      <c r="A146" s="9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9"/>
      <c r="S146" s="9"/>
      <c r="T146" s="13"/>
      <c r="U146" s="13"/>
    </row>
    <row r="147">
      <c r="A147" s="9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9"/>
      <c r="S147" s="9"/>
      <c r="T147" s="13"/>
      <c r="U147" s="13"/>
    </row>
    <row r="148">
      <c r="A148" s="9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9"/>
      <c r="S148" s="9"/>
      <c r="T148" s="13"/>
      <c r="U148" s="13"/>
    </row>
    <row r="149">
      <c r="A149" s="9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9"/>
      <c r="S149" s="9"/>
      <c r="T149" s="13"/>
      <c r="U149" s="13"/>
    </row>
    <row r="150">
      <c r="A150" s="9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9"/>
      <c r="S150" s="9"/>
      <c r="T150" s="13"/>
      <c r="U150" s="13"/>
    </row>
    <row r="151">
      <c r="A151" s="9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9"/>
      <c r="S151" s="9"/>
      <c r="T151" s="13"/>
      <c r="U151" s="13"/>
    </row>
    <row r="152">
      <c r="A152" s="9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9"/>
      <c r="S152" s="9"/>
      <c r="T152" s="13"/>
      <c r="U152" s="13"/>
    </row>
    <row r="153">
      <c r="A153" s="9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9"/>
      <c r="S153" s="9"/>
      <c r="T153" s="13"/>
      <c r="U153" s="13"/>
    </row>
    <row r="154">
      <c r="A154" s="9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9"/>
      <c r="S154" s="9"/>
      <c r="T154" s="13"/>
      <c r="U154" s="13"/>
    </row>
    <row r="155">
      <c r="A155" s="9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9"/>
      <c r="S155" s="9"/>
      <c r="T155" s="13"/>
      <c r="U155" s="13"/>
    </row>
    <row r="156">
      <c r="A156" s="9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9"/>
      <c r="S156" s="9"/>
      <c r="T156" s="13"/>
      <c r="U156" s="13"/>
    </row>
    <row r="157">
      <c r="A157" s="9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9"/>
      <c r="S157" s="9"/>
      <c r="T157" s="13"/>
      <c r="U157" s="13"/>
    </row>
    <row r="158">
      <c r="A158" s="9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9"/>
      <c r="S158" s="9"/>
      <c r="T158" s="13"/>
      <c r="U158" s="13"/>
    </row>
    <row r="159">
      <c r="A159" s="9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9"/>
      <c r="S159" s="9"/>
      <c r="T159" s="13"/>
      <c r="U159" s="13"/>
    </row>
    <row r="160">
      <c r="A160" s="9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9"/>
      <c r="S160" s="9"/>
      <c r="T160" s="13"/>
      <c r="U160" s="13"/>
    </row>
    <row r="161">
      <c r="A161" s="9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9"/>
      <c r="S161" s="9"/>
      <c r="T161" s="13"/>
      <c r="U161" s="13"/>
    </row>
    <row r="162">
      <c r="A162" s="9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9"/>
      <c r="S162" s="9"/>
      <c r="T162" s="13"/>
      <c r="U162" s="13"/>
    </row>
    <row r="163">
      <c r="A163" s="9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9"/>
      <c r="S163" s="9"/>
      <c r="T163" s="13"/>
      <c r="U163" s="13"/>
    </row>
    <row r="164">
      <c r="A164" s="9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9"/>
      <c r="S164" s="9"/>
      <c r="T164" s="13"/>
      <c r="U164" s="13"/>
    </row>
    <row r="165">
      <c r="A165" s="9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9"/>
      <c r="S165" s="9"/>
      <c r="T165" s="13"/>
      <c r="U165" s="13"/>
    </row>
    <row r="166">
      <c r="A166" s="9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9"/>
      <c r="S166" s="9"/>
      <c r="T166" s="13"/>
      <c r="U166" s="13"/>
    </row>
    <row r="167">
      <c r="A167" s="9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9"/>
      <c r="S167" s="9"/>
      <c r="T167" s="13"/>
      <c r="U167" s="13"/>
    </row>
    <row r="168">
      <c r="A168" s="9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9"/>
      <c r="S168" s="9"/>
      <c r="T168" s="13"/>
      <c r="U168" s="13"/>
    </row>
    <row r="169">
      <c r="A169" s="9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9"/>
      <c r="S169" s="9"/>
      <c r="T169" s="13"/>
      <c r="U169" s="13"/>
    </row>
    <row r="170">
      <c r="A170" s="9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9"/>
      <c r="S170" s="9"/>
      <c r="T170" s="13"/>
      <c r="U170" s="13"/>
    </row>
    <row r="171">
      <c r="A171" s="9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9"/>
      <c r="S171" s="9"/>
      <c r="T171" s="13"/>
      <c r="U171" s="13"/>
    </row>
    <row r="172">
      <c r="A172" s="9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9"/>
      <c r="S172" s="9"/>
      <c r="T172" s="13"/>
      <c r="U172" s="13"/>
    </row>
    <row r="173">
      <c r="A173" s="9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9"/>
      <c r="S173" s="9"/>
      <c r="T173" s="13"/>
      <c r="U173" s="13"/>
    </row>
    <row r="174">
      <c r="A174" s="9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9"/>
      <c r="S174" s="9"/>
      <c r="T174" s="13"/>
      <c r="U174" s="13"/>
    </row>
    <row r="175">
      <c r="A175" s="9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9"/>
      <c r="S175" s="9"/>
      <c r="T175" s="13"/>
      <c r="U175" s="13"/>
    </row>
    <row r="176">
      <c r="A176" s="9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9"/>
      <c r="S176" s="9"/>
      <c r="T176" s="13"/>
      <c r="U176" s="13"/>
    </row>
    <row r="177">
      <c r="A177" s="9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9"/>
      <c r="S177" s="9"/>
      <c r="T177" s="13"/>
      <c r="U177" s="13"/>
    </row>
    <row r="178">
      <c r="A178" s="9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9"/>
      <c r="S178" s="9"/>
      <c r="T178" s="13"/>
      <c r="U178" s="13"/>
    </row>
    <row r="179">
      <c r="A179" s="9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9"/>
      <c r="S179" s="9"/>
      <c r="T179" s="13"/>
      <c r="U179" s="13"/>
    </row>
    <row r="180">
      <c r="A180" s="9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9"/>
      <c r="S180" s="9"/>
      <c r="T180" s="13"/>
      <c r="U180" s="13"/>
    </row>
    <row r="181">
      <c r="A181" s="9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9"/>
      <c r="S181" s="9"/>
      <c r="T181" s="13"/>
      <c r="U181" s="13"/>
    </row>
    <row r="182">
      <c r="A182" s="9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9"/>
      <c r="S182" s="9"/>
      <c r="T182" s="13"/>
      <c r="U182" s="13"/>
    </row>
    <row r="183">
      <c r="A183" s="9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9"/>
      <c r="S183" s="9"/>
      <c r="T183" s="13"/>
      <c r="U183" s="13"/>
    </row>
    <row r="184">
      <c r="A184" s="9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9"/>
      <c r="S184" s="9"/>
      <c r="T184" s="13"/>
      <c r="U184" s="13"/>
    </row>
    <row r="185">
      <c r="A185" s="9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9"/>
      <c r="S185" s="9"/>
      <c r="T185" s="13"/>
      <c r="U185" s="13"/>
    </row>
    <row r="186">
      <c r="A186" s="9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9"/>
      <c r="S186" s="9"/>
      <c r="T186" s="13"/>
      <c r="U186" s="13"/>
    </row>
    <row r="187">
      <c r="A187" s="9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9"/>
      <c r="S187" s="9"/>
      <c r="T187" s="13"/>
      <c r="U187" s="13"/>
    </row>
    <row r="188">
      <c r="A188" s="9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9"/>
      <c r="S188" s="9"/>
      <c r="T188" s="13"/>
      <c r="U188" s="13"/>
    </row>
    <row r="189">
      <c r="A189" s="9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9"/>
      <c r="S189" s="9"/>
      <c r="T189" s="13"/>
      <c r="U189" s="13"/>
    </row>
    <row r="190">
      <c r="A190" s="9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9"/>
      <c r="S190" s="9"/>
      <c r="T190" s="13"/>
      <c r="U190" s="13"/>
    </row>
    <row r="191">
      <c r="A191" s="9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9"/>
      <c r="S191" s="9"/>
      <c r="T191" s="13"/>
      <c r="U191" s="13"/>
    </row>
    <row r="192">
      <c r="A192" s="9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9"/>
      <c r="S192" s="9"/>
      <c r="T192" s="13"/>
      <c r="U192" s="13"/>
    </row>
    <row r="193">
      <c r="A193" s="9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9"/>
      <c r="S193" s="9"/>
      <c r="T193" s="13"/>
      <c r="U193" s="13"/>
    </row>
    <row r="194">
      <c r="A194" s="9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9"/>
      <c r="S194" s="9"/>
      <c r="T194" s="13"/>
      <c r="U194" s="13"/>
    </row>
    <row r="195">
      <c r="A195" s="9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9"/>
      <c r="S195" s="9"/>
      <c r="T195" s="13"/>
      <c r="U195" s="13"/>
    </row>
    <row r="196">
      <c r="A196" s="9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9"/>
      <c r="S196" s="9"/>
      <c r="T196" s="13"/>
      <c r="U196" s="13"/>
    </row>
    <row r="197">
      <c r="A197" s="9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9"/>
      <c r="S197" s="9"/>
      <c r="T197" s="13"/>
      <c r="U197" s="13"/>
    </row>
    <row r="198">
      <c r="A198" s="9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9"/>
      <c r="S198" s="9"/>
      <c r="T198" s="13"/>
      <c r="U198" s="13"/>
    </row>
    <row r="199">
      <c r="A199" s="9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9"/>
      <c r="S199" s="9"/>
      <c r="T199" s="13"/>
      <c r="U199" s="13"/>
    </row>
    <row r="200">
      <c r="A200" s="9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9"/>
      <c r="S200" s="9"/>
      <c r="T200" s="13"/>
      <c r="U200" s="13"/>
    </row>
    <row r="201">
      <c r="A201" s="9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9"/>
      <c r="S201" s="9"/>
      <c r="T201" s="13"/>
      <c r="U201" s="13"/>
    </row>
    <row r="202">
      <c r="A202" s="9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9"/>
      <c r="S202" s="9"/>
      <c r="T202" s="13"/>
      <c r="U202" s="13"/>
    </row>
    <row r="203">
      <c r="A203" s="9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9"/>
      <c r="S203" s="9"/>
      <c r="T203" s="13"/>
      <c r="U203" s="13"/>
    </row>
    <row r="204">
      <c r="A204" s="9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9"/>
      <c r="S204" s="9"/>
      <c r="T204" s="13"/>
      <c r="U204" s="13"/>
    </row>
    <row r="205">
      <c r="A205" s="9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9"/>
      <c r="S205" s="9"/>
      <c r="T205" s="13"/>
      <c r="U205" s="13"/>
    </row>
    <row r="206">
      <c r="A206" s="9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9"/>
      <c r="S206" s="9"/>
      <c r="T206" s="13"/>
      <c r="U206" s="13"/>
    </row>
    <row r="207">
      <c r="A207" s="9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9"/>
      <c r="S207" s="9"/>
      <c r="T207" s="13"/>
      <c r="U207" s="13"/>
    </row>
    <row r="208">
      <c r="A208" s="9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9"/>
      <c r="S208" s="9"/>
      <c r="T208" s="13"/>
      <c r="U208" s="13"/>
    </row>
    <row r="209">
      <c r="A209" s="9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9"/>
      <c r="S209" s="9"/>
      <c r="T209" s="13"/>
      <c r="U209" s="13"/>
    </row>
    <row r="210">
      <c r="A210" s="9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9"/>
      <c r="S210" s="9"/>
      <c r="T210" s="13"/>
      <c r="U210" s="13"/>
    </row>
    <row r="211">
      <c r="A211" s="9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9"/>
      <c r="S211" s="9"/>
      <c r="T211" s="13"/>
      <c r="U211" s="13"/>
    </row>
    <row r="212">
      <c r="A212" s="9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9"/>
      <c r="S212" s="9"/>
      <c r="T212" s="13"/>
      <c r="U212" s="13"/>
    </row>
    <row r="213">
      <c r="A213" s="9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9"/>
      <c r="S213" s="9"/>
      <c r="T213" s="13"/>
      <c r="U213" s="13"/>
    </row>
    <row r="214">
      <c r="A214" s="9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9"/>
      <c r="S214" s="9"/>
      <c r="T214" s="13"/>
      <c r="U214" s="13"/>
    </row>
    <row r="215">
      <c r="A215" s="9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9"/>
      <c r="S215" s="9"/>
      <c r="T215" s="13"/>
      <c r="U215" s="13"/>
    </row>
    <row r="216">
      <c r="A216" s="9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9"/>
      <c r="S216" s="9"/>
      <c r="T216" s="13"/>
      <c r="U216" s="13"/>
    </row>
    <row r="217">
      <c r="A217" s="9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9"/>
      <c r="S217" s="9"/>
      <c r="T217" s="13"/>
      <c r="U217" s="13"/>
    </row>
    <row r="218">
      <c r="A218" s="9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9"/>
      <c r="S218" s="9"/>
      <c r="T218" s="13"/>
      <c r="U218" s="13"/>
    </row>
    <row r="219">
      <c r="A219" s="9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9"/>
      <c r="S219" s="9"/>
      <c r="T219" s="13"/>
      <c r="U219" s="13"/>
    </row>
    <row r="220">
      <c r="A220" s="9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9"/>
      <c r="S220" s="9"/>
      <c r="T220" s="13"/>
      <c r="U220" s="13"/>
    </row>
    <row r="221">
      <c r="A221" s="9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9"/>
      <c r="S221" s="9"/>
      <c r="T221" s="13"/>
      <c r="U221" s="13"/>
    </row>
    <row r="222">
      <c r="A222" s="9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9"/>
      <c r="S222" s="9"/>
      <c r="T222" s="13"/>
      <c r="U222" s="13"/>
    </row>
    <row r="223">
      <c r="A223" s="9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9"/>
      <c r="S223" s="9"/>
      <c r="T223" s="13"/>
      <c r="U223" s="13"/>
    </row>
    <row r="224">
      <c r="A224" s="9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9"/>
      <c r="S224" s="9"/>
      <c r="T224" s="13"/>
      <c r="U224" s="13"/>
    </row>
    <row r="225">
      <c r="A225" s="9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9"/>
      <c r="S225" s="9"/>
      <c r="T225" s="13"/>
      <c r="U225" s="13"/>
    </row>
    <row r="226">
      <c r="A226" s="9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9"/>
      <c r="S226" s="9"/>
      <c r="T226" s="13"/>
      <c r="U226" s="13"/>
    </row>
    <row r="227">
      <c r="A227" s="9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9"/>
      <c r="S227" s="9"/>
      <c r="T227" s="13"/>
      <c r="U227" s="13"/>
    </row>
    <row r="228">
      <c r="A228" s="9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9"/>
      <c r="S228" s="9"/>
      <c r="T228" s="13"/>
      <c r="U228" s="13"/>
    </row>
    <row r="229">
      <c r="A229" s="9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9"/>
      <c r="S229" s="9"/>
      <c r="T229" s="13"/>
      <c r="U229" s="13"/>
    </row>
    <row r="230">
      <c r="A230" s="9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9"/>
      <c r="S230" s="9"/>
      <c r="T230" s="13"/>
      <c r="U230" s="13"/>
    </row>
    <row r="231">
      <c r="A231" s="9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9"/>
      <c r="S231" s="9"/>
      <c r="T231" s="13"/>
      <c r="U231" s="13"/>
    </row>
    <row r="232">
      <c r="A232" s="9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9"/>
      <c r="S232" s="9"/>
      <c r="T232" s="13"/>
      <c r="U232" s="13"/>
    </row>
    <row r="233">
      <c r="A233" s="9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9"/>
      <c r="S233" s="9"/>
      <c r="T233" s="13"/>
      <c r="U233" s="13"/>
    </row>
    <row r="234">
      <c r="A234" s="9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9"/>
      <c r="S234" s="9"/>
      <c r="T234" s="13"/>
      <c r="U234" s="13"/>
    </row>
    <row r="235">
      <c r="A235" s="9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9"/>
      <c r="S235" s="9"/>
      <c r="T235" s="13"/>
      <c r="U235" s="13"/>
    </row>
    <row r="236">
      <c r="A236" s="9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9"/>
      <c r="S236" s="9"/>
      <c r="T236" s="13"/>
      <c r="U236" s="13"/>
    </row>
    <row r="237">
      <c r="A237" s="9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9"/>
      <c r="S237" s="9"/>
      <c r="T237" s="13"/>
      <c r="U237" s="13"/>
    </row>
    <row r="238">
      <c r="A238" s="9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9"/>
      <c r="S238" s="9"/>
      <c r="T238" s="13"/>
      <c r="U238" s="13"/>
    </row>
    <row r="239">
      <c r="A239" s="9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9"/>
      <c r="S239" s="9"/>
      <c r="T239" s="13"/>
      <c r="U239" s="13"/>
    </row>
    <row r="240">
      <c r="A240" s="9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9"/>
      <c r="S240" s="9"/>
      <c r="T240" s="13"/>
      <c r="U240" s="13"/>
    </row>
    <row r="241">
      <c r="A241" s="9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9"/>
      <c r="S241" s="9"/>
      <c r="T241" s="13"/>
      <c r="U241" s="13"/>
    </row>
    <row r="242">
      <c r="A242" s="9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9"/>
      <c r="S242" s="9"/>
      <c r="T242" s="13"/>
      <c r="U242" s="13"/>
    </row>
    <row r="243">
      <c r="A243" s="9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9"/>
      <c r="S243" s="9"/>
      <c r="T243" s="13"/>
      <c r="U243" s="13"/>
    </row>
    <row r="244">
      <c r="A244" s="9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9"/>
      <c r="S244" s="9"/>
      <c r="T244" s="13"/>
      <c r="U244" s="13"/>
    </row>
    <row r="245">
      <c r="A245" s="9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9"/>
      <c r="S245" s="9"/>
      <c r="T245" s="13"/>
      <c r="U245" s="13"/>
    </row>
    <row r="246">
      <c r="A246" s="9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9"/>
      <c r="S246" s="9"/>
      <c r="T246" s="13"/>
      <c r="U246" s="13"/>
    </row>
    <row r="247">
      <c r="A247" s="9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9"/>
      <c r="S247" s="9"/>
      <c r="T247" s="13"/>
      <c r="U247" s="13"/>
    </row>
    <row r="248">
      <c r="A248" s="9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9"/>
      <c r="S248" s="9"/>
      <c r="T248" s="13"/>
      <c r="U248" s="13"/>
    </row>
    <row r="249">
      <c r="A249" s="9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9"/>
      <c r="S249" s="9"/>
      <c r="T249" s="13"/>
      <c r="U249" s="13"/>
    </row>
    <row r="250">
      <c r="A250" s="9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9"/>
      <c r="S250" s="9"/>
      <c r="T250" s="13"/>
      <c r="U250" s="13"/>
    </row>
    <row r="251">
      <c r="A251" s="9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9"/>
      <c r="S251" s="9"/>
      <c r="T251" s="13"/>
      <c r="U251" s="13"/>
    </row>
    <row r="252">
      <c r="A252" s="9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9"/>
      <c r="S252" s="9"/>
      <c r="T252" s="13"/>
      <c r="U252" s="13"/>
    </row>
    <row r="253">
      <c r="A253" s="9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9"/>
      <c r="S253" s="9"/>
      <c r="T253" s="13"/>
      <c r="U253" s="13"/>
    </row>
    <row r="254">
      <c r="A254" s="9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9"/>
      <c r="S254" s="9"/>
      <c r="T254" s="13"/>
      <c r="U254" s="13"/>
    </row>
    <row r="255">
      <c r="A255" s="9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9"/>
      <c r="S255" s="9"/>
      <c r="T255" s="13"/>
      <c r="U255" s="13"/>
    </row>
    <row r="256">
      <c r="A256" s="9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9"/>
      <c r="S256" s="9"/>
      <c r="T256" s="13"/>
      <c r="U256" s="13"/>
    </row>
    <row r="257">
      <c r="A257" s="9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9"/>
      <c r="S257" s="9"/>
      <c r="T257" s="13"/>
      <c r="U257" s="13"/>
    </row>
    <row r="258">
      <c r="A258" s="9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9"/>
      <c r="S258" s="9"/>
      <c r="T258" s="13"/>
      <c r="U258" s="13"/>
    </row>
    <row r="259">
      <c r="A259" s="9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9"/>
      <c r="S259" s="9"/>
      <c r="T259" s="13"/>
      <c r="U259" s="13"/>
    </row>
    <row r="260">
      <c r="A260" s="9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9"/>
      <c r="S260" s="9"/>
      <c r="T260" s="13"/>
      <c r="U260" s="13"/>
    </row>
    <row r="261">
      <c r="A261" s="9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9"/>
      <c r="S261" s="9"/>
      <c r="T261" s="13"/>
      <c r="U261" s="13"/>
    </row>
    <row r="262">
      <c r="A262" s="9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9"/>
      <c r="S262" s="9"/>
      <c r="T262" s="13"/>
      <c r="U262" s="13"/>
    </row>
    <row r="263">
      <c r="A263" s="9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9"/>
      <c r="S263" s="9"/>
      <c r="T263" s="13"/>
      <c r="U263" s="13"/>
    </row>
    <row r="264">
      <c r="A264" s="9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9"/>
      <c r="S264" s="9"/>
      <c r="T264" s="13"/>
      <c r="U264" s="13"/>
    </row>
    <row r="265">
      <c r="A265" s="9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9"/>
      <c r="S265" s="9"/>
      <c r="T265" s="13"/>
      <c r="U265" s="13"/>
    </row>
    <row r="266">
      <c r="A266" s="9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9"/>
      <c r="S266" s="9"/>
      <c r="T266" s="13"/>
      <c r="U266" s="13"/>
    </row>
    <row r="267">
      <c r="A267" s="9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9"/>
      <c r="S267" s="9"/>
      <c r="T267" s="13"/>
      <c r="U267" s="13"/>
    </row>
    <row r="268">
      <c r="A268" s="9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9"/>
      <c r="S268" s="9"/>
      <c r="T268" s="13"/>
      <c r="U268" s="13"/>
    </row>
    <row r="269">
      <c r="A269" s="9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9"/>
      <c r="S269" s="9"/>
      <c r="T269" s="13"/>
      <c r="U269" s="13"/>
    </row>
    <row r="270">
      <c r="A270" s="9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9"/>
      <c r="S270" s="9"/>
      <c r="T270" s="13"/>
      <c r="U270" s="13"/>
    </row>
    <row r="271">
      <c r="A271" s="9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9"/>
      <c r="S271" s="9"/>
      <c r="T271" s="13"/>
      <c r="U271" s="13"/>
    </row>
    <row r="272">
      <c r="A272" s="9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9"/>
      <c r="S272" s="9"/>
      <c r="T272" s="13"/>
      <c r="U272" s="13"/>
    </row>
    <row r="273">
      <c r="A273" s="9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9"/>
      <c r="S273" s="9"/>
      <c r="T273" s="13"/>
      <c r="U273" s="13"/>
    </row>
    <row r="274">
      <c r="A274" s="9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9"/>
      <c r="S274" s="9"/>
      <c r="T274" s="13"/>
      <c r="U274" s="13"/>
    </row>
    <row r="275">
      <c r="A275" s="9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9"/>
      <c r="S275" s="9"/>
      <c r="T275" s="13"/>
      <c r="U275" s="13"/>
    </row>
    <row r="276">
      <c r="A276" s="9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9"/>
      <c r="S276" s="9"/>
      <c r="T276" s="13"/>
      <c r="U276" s="13"/>
    </row>
    <row r="277">
      <c r="A277" s="9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9"/>
      <c r="S277" s="9"/>
      <c r="T277" s="13"/>
      <c r="U277" s="13"/>
    </row>
    <row r="278">
      <c r="A278" s="9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9"/>
      <c r="S278" s="9"/>
      <c r="T278" s="13"/>
      <c r="U278" s="13"/>
    </row>
    <row r="279">
      <c r="A279" s="9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9"/>
      <c r="S279" s="9"/>
      <c r="T279" s="13"/>
      <c r="U279" s="13"/>
    </row>
    <row r="280">
      <c r="A280" s="9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9"/>
      <c r="S280" s="9"/>
      <c r="T280" s="13"/>
      <c r="U280" s="13"/>
    </row>
    <row r="281">
      <c r="A281" s="9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9"/>
      <c r="S281" s="9"/>
      <c r="T281" s="13"/>
      <c r="U281" s="13"/>
    </row>
    <row r="282">
      <c r="A282" s="9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9"/>
      <c r="S282" s="9"/>
      <c r="T282" s="13"/>
      <c r="U282" s="13"/>
    </row>
    <row r="283">
      <c r="A283" s="9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9"/>
      <c r="S283" s="9"/>
      <c r="T283" s="13"/>
      <c r="U283" s="13"/>
    </row>
    <row r="284">
      <c r="A284" s="9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9"/>
      <c r="S284" s="9"/>
      <c r="T284" s="13"/>
      <c r="U284" s="13"/>
    </row>
    <row r="285">
      <c r="A285" s="9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9"/>
      <c r="S285" s="9"/>
      <c r="T285" s="13"/>
      <c r="U285" s="13"/>
    </row>
    <row r="286">
      <c r="A286" s="9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9"/>
      <c r="S286" s="9"/>
      <c r="T286" s="13"/>
      <c r="U286" s="13"/>
    </row>
    <row r="287">
      <c r="A287" s="9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9"/>
      <c r="S287" s="9"/>
      <c r="T287" s="13"/>
      <c r="U287" s="13"/>
    </row>
    <row r="288">
      <c r="A288" s="9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9"/>
      <c r="S288" s="9"/>
      <c r="T288" s="13"/>
      <c r="U288" s="13"/>
    </row>
    <row r="289">
      <c r="A289" s="9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9"/>
      <c r="S289" s="9"/>
      <c r="T289" s="13"/>
      <c r="U289" s="13"/>
    </row>
    <row r="290">
      <c r="A290" s="9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9"/>
      <c r="S290" s="9"/>
      <c r="T290" s="13"/>
      <c r="U290" s="13"/>
    </row>
    <row r="291">
      <c r="A291" s="9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9"/>
      <c r="S291" s="9"/>
      <c r="T291" s="13"/>
      <c r="U291" s="13"/>
    </row>
    <row r="292">
      <c r="A292" s="9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9"/>
      <c r="S292" s="9"/>
      <c r="T292" s="13"/>
      <c r="U292" s="13"/>
    </row>
    <row r="293">
      <c r="A293" s="9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9"/>
      <c r="S293" s="9"/>
      <c r="T293" s="13"/>
      <c r="U293" s="13"/>
    </row>
    <row r="294">
      <c r="A294" s="9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9"/>
      <c r="S294" s="9"/>
      <c r="T294" s="13"/>
      <c r="U294" s="13"/>
    </row>
    <row r="295">
      <c r="A295" s="9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9"/>
      <c r="S295" s="9"/>
      <c r="T295" s="13"/>
      <c r="U295" s="13"/>
    </row>
    <row r="296">
      <c r="A296" s="9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9"/>
      <c r="S296" s="9"/>
      <c r="T296" s="13"/>
      <c r="U296" s="13"/>
    </row>
    <row r="297">
      <c r="A297" s="9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9"/>
      <c r="S297" s="9"/>
      <c r="T297" s="13"/>
      <c r="U297" s="13"/>
    </row>
    <row r="298">
      <c r="A298" s="9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9"/>
      <c r="S298" s="9"/>
      <c r="T298" s="13"/>
      <c r="U298" s="13"/>
    </row>
    <row r="299">
      <c r="A299" s="9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9"/>
      <c r="S299" s="9"/>
      <c r="T299" s="13"/>
      <c r="U299" s="13"/>
    </row>
    <row r="300">
      <c r="A300" s="9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9"/>
      <c r="S300" s="9"/>
      <c r="T300" s="13"/>
      <c r="U300" s="13"/>
    </row>
    <row r="301">
      <c r="A301" s="9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9"/>
      <c r="S301" s="9"/>
      <c r="T301" s="13"/>
      <c r="U301" s="13"/>
    </row>
    <row r="302">
      <c r="A302" s="9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9"/>
      <c r="S302" s="9"/>
      <c r="T302" s="13"/>
      <c r="U302" s="13"/>
    </row>
    <row r="303">
      <c r="A303" s="9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9"/>
      <c r="S303" s="9"/>
      <c r="T303" s="13"/>
      <c r="U303" s="13"/>
    </row>
    <row r="304">
      <c r="A304" s="9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9"/>
      <c r="S304" s="9"/>
      <c r="T304" s="13"/>
      <c r="U304" s="13"/>
    </row>
    <row r="305">
      <c r="A305" s="9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9"/>
      <c r="S305" s="9"/>
      <c r="T305" s="13"/>
      <c r="U305" s="13"/>
    </row>
    <row r="306">
      <c r="A306" s="9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9"/>
      <c r="S306" s="9"/>
      <c r="T306" s="13"/>
      <c r="U306" s="13"/>
    </row>
    <row r="307">
      <c r="A307" s="9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9"/>
      <c r="S307" s="9"/>
      <c r="T307" s="13"/>
      <c r="U307" s="13"/>
    </row>
    <row r="308">
      <c r="A308" s="9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9"/>
      <c r="S308" s="9"/>
      <c r="T308" s="13"/>
      <c r="U308" s="13"/>
    </row>
    <row r="309">
      <c r="A309" s="9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9"/>
      <c r="S309" s="9"/>
      <c r="T309" s="13"/>
      <c r="U309" s="13"/>
    </row>
    <row r="310">
      <c r="A310" s="9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9"/>
      <c r="S310" s="9"/>
      <c r="T310" s="13"/>
      <c r="U310" s="13"/>
    </row>
    <row r="311">
      <c r="A311" s="9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9"/>
      <c r="S311" s="9"/>
      <c r="T311" s="13"/>
      <c r="U311" s="13"/>
    </row>
    <row r="312">
      <c r="A312" s="9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9"/>
      <c r="S312" s="9"/>
      <c r="T312" s="13"/>
      <c r="U312" s="13"/>
    </row>
    <row r="313">
      <c r="A313" s="9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9"/>
      <c r="S313" s="9"/>
      <c r="T313" s="13"/>
      <c r="U313" s="13"/>
    </row>
    <row r="314">
      <c r="A314" s="9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9"/>
      <c r="S314" s="9"/>
      <c r="T314" s="13"/>
      <c r="U314" s="13"/>
    </row>
    <row r="315">
      <c r="A315" s="9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9"/>
      <c r="S315" s="9"/>
      <c r="T315" s="13"/>
      <c r="U315" s="13"/>
    </row>
    <row r="316">
      <c r="A316" s="9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9"/>
      <c r="S316" s="9"/>
      <c r="T316" s="13"/>
      <c r="U316" s="13"/>
    </row>
    <row r="317">
      <c r="A317" s="9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9"/>
      <c r="S317" s="9"/>
      <c r="T317" s="13"/>
      <c r="U317" s="13"/>
    </row>
    <row r="318">
      <c r="A318" s="9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9"/>
      <c r="S318" s="9"/>
      <c r="T318" s="13"/>
      <c r="U318" s="13"/>
    </row>
    <row r="319">
      <c r="A319" s="9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9"/>
      <c r="S319" s="9"/>
      <c r="T319" s="13"/>
      <c r="U319" s="13"/>
    </row>
    <row r="320">
      <c r="A320" s="9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9"/>
      <c r="S320" s="9"/>
      <c r="T320" s="13"/>
      <c r="U320" s="13"/>
    </row>
    <row r="321">
      <c r="A321" s="9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9"/>
      <c r="S321" s="9"/>
      <c r="T321" s="13"/>
      <c r="U321" s="13"/>
    </row>
    <row r="322">
      <c r="A322" s="9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9"/>
      <c r="S322" s="9"/>
      <c r="T322" s="13"/>
      <c r="U322" s="13"/>
    </row>
    <row r="323">
      <c r="A323" s="9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9"/>
      <c r="S323" s="9"/>
      <c r="T323" s="13"/>
      <c r="U323" s="13"/>
    </row>
    <row r="324">
      <c r="A324" s="9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9"/>
      <c r="S324" s="9"/>
      <c r="T324" s="13"/>
      <c r="U324" s="13"/>
    </row>
    <row r="325">
      <c r="A325" s="9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9"/>
      <c r="S325" s="9"/>
      <c r="T325" s="13"/>
      <c r="U325" s="13"/>
    </row>
    <row r="326">
      <c r="A326" s="9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9"/>
      <c r="S326" s="9"/>
      <c r="T326" s="13"/>
      <c r="U326" s="13"/>
    </row>
    <row r="327">
      <c r="A327" s="9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9"/>
      <c r="S327" s="9"/>
      <c r="T327" s="13"/>
      <c r="U327" s="13"/>
    </row>
    <row r="328">
      <c r="A328" s="9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9"/>
      <c r="S328" s="9"/>
      <c r="T328" s="13"/>
      <c r="U328" s="13"/>
    </row>
    <row r="329">
      <c r="A329" s="9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9"/>
      <c r="S329" s="9"/>
      <c r="T329" s="13"/>
      <c r="U329" s="13"/>
    </row>
    <row r="330">
      <c r="A330" s="9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9"/>
      <c r="S330" s="9"/>
      <c r="T330" s="13"/>
      <c r="U330" s="13"/>
    </row>
    <row r="331">
      <c r="A331" s="9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9"/>
      <c r="S331" s="9"/>
      <c r="T331" s="13"/>
      <c r="U331" s="13"/>
    </row>
    <row r="332">
      <c r="A332" s="9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9"/>
      <c r="S332" s="9"/>
      <c r="T332" s="13"/>
      <c r="U332" s="13"/>
    </row>
    <row r="333">
      <c r="A333" s="9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9"/>
      <c r="S333" s="9"/>
      <c r="T333" s="13"/>
      <c r="U333" s="13"/>
    </row>
    <row r="334">
      <c r="A334" s="9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9"/>
      <c r="S334" s="9"/>
      <c r="T334" s="13"/>
      <c r="U334" s="13"/>
    </row>
    <row r="335">
      <c r="A335" s="9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9"/>
      <c r="S335" s="9"/>
      <c r="T335" s="13"/>
      <c r="U335" s="13"/>
    </row>
    <row r="336">
      <c r="A336" s="9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9"/>
      <c r="S336" s="9"/>
      <c r="T336" s="13"/>
      <c r="U336" s="13"/>
    </row>
    <row r="337">
      <c r="A337" s="9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9"/>
      <c r="S337" s="9"/>
      <c r="T337" s="13"/>
      <c r="U337" s="13"/>
    </row>
    <row r="338">
      <c r="A338" s="9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9"/>
      <c r="S338" s="9"/>
      <c r="T338" s="13"/>
      <c r="U338" s="13"/>
    </row>
    <row r="339">
      <c r="A339" s="9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9"/>
      <c r="S339" s="9"/>
      <c r="T339" s="13"/>
      <c r="U339" s="13"/>
    </row>
    <row r="340">
      <c r="A340" s="9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9"/>
      <c r="S340" s="9"/>
      <c r="T340" s="13"/>
      <c r="U340" s="13"/>
    </row>
    <row r="341">
      <c r="A341" s="9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9"/>
      <c r="S341" s="9"/>
      <c r="T341" s="13"/>
      <c r="U341" s="13"/>
    </row>
    <row r="342">
      <c r="A342" s="9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9"/>
      <c r="S342" s="9"/>
      <c r="T342" s="13"/>
      <c r="U342" s="13"/>
    </row>
    <row r="343">
      <c r="A343" s="9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9"/>
      <c r="S343" s="9"/>
      <c r="T343" s="13"/>
      <c r="U343" s="13"/>
    </row>
    <row r="344">
      <c r="A344" s="9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9"/>
      <c r="S344" s="9"/>
      <c r="T344" s="13"/>
      <c r="U344" s="13"/>
    </row>
    <row r="345">
      <c r="A345" s="9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9"/>
      <c r="S345" s="9"/>
      <c r="T345" s="13"/>
      <c r="U345" s="13"/>
    </row>
    <row r="346">
      <c r="A346" s="9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9"/>
      <c r="S346" s="9"/>
      <c r="T346" s="13"/>
      <c r="U346" s="13"/>
    </row>
    <row r="347">
      <c r="A347" s="9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9"/>
      <c r="S347" s="9"/>
      <c r="T347" s="13"/>
      <c r="U347" s="13"/>
    </row>
    <row r="348">
      <c r="A348" s="9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9"/>
      <c r="S348" s="9"/>
      <c r="T348" s="13"/>
      <c r="U348" s="13"/>
    </row>
    <row r="349">
      <c r="A349" s="9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9"/>
      <c r="S349" s="9"/>
      <c r="T349" s="13"/>
      <c r="U349" s="13"/>
    </row>
    <row r="350">
      <c r="A350" s="9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9"/>
      <c r="S350" s="9"/>
      <c r="T350" s="13"/>
      <c r="U350" s="13"/>
    </row>
    <row r="351">
      <c r="A351" s="9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9"/>
      <c r="S351" s="9"/>
      <c r="T351" s="13"/>
      <c r="U351" s="13"/>
    </row>
    <row r="352">
      <c r="A352" s="9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9"/>
      <c r="S352" s="9"/>
      <c r="T352" s="13"/>
      <c r="U352" s="13"/>
    </row>
    <row r="353">
      <c r="A353" s="9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9"/>
      <c r="S353" s="9"/>
      <c r="T353" s="13"/>
      <c r="U353" s="13"/>
    </row>
    <row r="354">
      <c r="A354" s="9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9"/>
      <c r="S354" s="9"/>
      <c r="T354" s="13"/>
      <c r="U354" s="13"/>
    </row>
    <row r="355">
      <c r="A355" s="9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9"/>
      <c r="S355" s="9"/>
      <c r="T355" s="13"/>
      <c r="U355" s="13"/>
    </row>
    <row r="356">
      <c r="A356" s="9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9"/>
      <c r="S356" s="9"/>
      <c r="T356" s="13"/>
      <c r="U356" s="13"/>
    </row>
    <row r="357">
      <c r="A357" s="9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9"/>
      <c r="S357" s="9"/>
      <c r="T357" s="13"/>
      <c r="U357" s="13"/>
    </row>
    <row r="358">
      <c r="A358" s="9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9"/>
      <c r="S358" s="9"/>
      <c r="T358" s="13"/>
      <c r="U358" s="13"/>
    </row>
    <row r="359">
      <c r="A359" s="9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9"/>
      <c r="S359" s="9"/>
      <c r="T359" s="13"/>
      <c r="U359" s="13"/>
    </row>
    <row r="360">
      <c r="A360" s="9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9"/>
      <c r="S360" s="9"/>
      <c r="T360" s="13"/>
      <c r="U360" s="13"/>
    </row>
    <row r="361">
      <c r="A361" s="9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9"/>
      <c r="S361" s="9"/>
      <c r="T361" s="13"/>
      <c r="U361" s="13"/>
    </row>
    <row r="362">
      <c r="A362" s="9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9"/>
      <c r="S362" s="9"/>
      <c r="T362" s="13"/>
      <c r="U362" s="13"/>
    </row>
    <row r="363">
      <c r="A363" s="9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9"/>
      <c r="S363" s="9"/>
      <c r="T363" s="13"/>
      <c r="U363" s="13"/>
    </row>
    <row r="364">
      <c r="A364" s="9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9"/>
      <c r="S364" s="9"/>
      <c r="T364" s="13"/>
      <c r="U364" s="13"/>
    </row>
    <row r="365">
      <c r="A365" s="9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9"/>
      <c r="S365" s="9"/>
      <c r="T365" s="13"/>
      <c r="U365" s="13"/>
    </row>
    <row r="366">
      <c r="A366" s="9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9"/>
      <c r="S366" s="9"/>
      <c r="T366" s="13"/>
      <c r="U366" s="13"/>
    </row>
    <row r="367">
      <c r="A367" s="9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9"/>
      <c r="S367" s="9"/>
      <c r="T367" s="13"/>
      <c r="U367" s="13"/>
    </row>
    <row r="368">
      <c r="A368" s="9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9"/>
      <c r="S368" s="9"/>
      <c r="T368" s="13"/>
      <c r="U368" s="13"/>
    </row>
    <row r="369">
      <c r="A369" s="9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9"/>
      <c r="S369" s="9"/>
      <c r="T369" s="13"/>
      <c r="U369" s="13"/>
    </row>
    <row r="370">
      <c r="A370" s="9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9"/>
      <c r="S370" s="9"/>
      <c r="T370" s="13"/>
      <c r="U370" s="13"/>
    </row>
    <row r="371">
      <c r="A371" s="9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9"/>
      <c r="S371" s="9"/>
      <c r="T371" s="13"/>
      <c r="U371" s="13"/>
    </row>
    <row r="372">
      <c r="A372" s="9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9"/>
      <c r="S372" s="9"/>
      <c r="T372" s="13"/>
      <c r="U372" s="13"/>
    </row>
    <row r="373">
      <c r="A373" s="9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9"/>
      <c r="S373" s="9"/>
      <c r="T373" s="13"/>
      <c r="U373" s="13"/>
    </row>
    <row r="374">
      <c r="A374" s="9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9"/>
      <c r="S374" s="9"/>
      <c r="T374" s="13"/>
      <c r="U374" s="13"/>
    </row>
    <row r="375">
      <c r="A375" s="9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9"/>
      <c r="S375" s="9"/>
      <c r="T375" s="13"/>
      <c r="U375" s="13"/>
    </row>
    <row r="376">
      <c r="A376" s="9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9"/>
      <c r="S376" s="9"/>
      <c r="T376" s="13"/>
      <c r="U376" s="13"/>
    </row>
    <row r="377">
      <c r="A377" s="9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9"/>
      <c r="S377" s="9"/>
      <c r="T377" s="13"/>
      <c r="U377" s="13"/>
    </row>
    <row r="378">
      <c r="A378" s="9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9"/>
      <c r="S378" s="9"/>
      <c r="T378" s="13"/>
      <c r="U378" s="13"/>
    </row>
    <row r="379">
      <c r="A379" s="9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9"/>
      <c r="S379" s="9"/>
      <c r="T379" s="13"/>
      <c r="U379" s="13"/>
    </row>
    <row r="380">
      <c r="A380" s="9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9"/>
      <c r="S380" s="9"/>
      <c r="T380" s="13"/>
      <c r="U380" s="13"/>
    </row>
    <row r="381">
      <c r="A381" s="9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9"/>
      <c r="S381" s="9"/>
      <c r="T381" s="13"/>
      <c r="U381" s="13"/>
    </row>
    <row r="382">
      <c r="A382" s="9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9"/>
      <c r="S382" s="9"/>
      <c r="T382" s="13"/>
      <c r="U382" s="13"/>
    </row>
    <row r="383">
      <c r="A383" s="9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9"/>
      <c r="S383" s="9"/>
      <c r="T383" s="13"/>
      <c r="U383" s="13"/>
    </row>
    <row r="384">
      <c r="A384" s="9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9"/>
      <c r="S384" s="9"/>
      <c r="T384" s="13"/>
      <c r="U384" s="13"/>
    </row>
    <row r="385">
      <c r="A385" s="9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9"/>
      <c r="S385" s="9"/>
      <c r="T385" s="13"/>
      <c r="U385" s="13"/>
    </row>
    <row r="386">
      <c r="A386" s="9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9"/>
      <c r="S386" s="9"/>
      <c r="T386" s="13"/>
      <c r="U386" s="13"/>
    </row>
    <row r="387">
      <c r="A387" s="9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9"/>
      <c r="S387" s="9"/>
      <c r="T387" s="13"/>
      <c r="U387" s="13"/>
    </row>
    <row r="388">
      <c r="A388" s="9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9"/>
      <c r="S388" s="9"/>
      <c r="T388" s="13"/>
      <c r="U388" s="13"/>
    </row>
    <row r="389">
      <c r="A389" s="9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9"/>
      <c r="S389" s="9"/>
      <c r="T389" s="13"/>
      <c r="U389" s="13"/>
    </row>
    <row r="390">
      <c r="A390" s="9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9"/>
      <c r="S390" s="9"/>
      <c r="T390" s="13"/>
      <c r="U390" s="13"/>
    </row>
    <row r="391">
      <c r="A391" s="9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9"/>
      <c r="S391" s="9"/>
      <c r="T391" s="13"/>
      <c r="U391" s="13"/>
    </row>
    <row r="392">
      <c r="A392" s="9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9"/>
      <c r="S392" s="9"/>
      <c r="T392" s="13"/>
      <c r="U392" s="13"/>
    </row>
    <row r="393">
      <c r="A393" s="9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9"/>
      <c r="S393" s="9"/>
      <c r="T393" s="13"/>
      <c r="U393" s="13"/>
    </row>
    <row r="394">
      <c r="A394" s="9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9"/>
      <c r="S394" s="9"/>
      <c r="T394" s="13"/>
      <c r="U394" s="13"/>
    </row>
    <row r="395">
      <c r="A395" s="9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9"/>
      <c r="S395" s="9"/>
      <c r="T395" s="13"/>
      <c r="U395" s="13"/>
    </row>
    <row r="396">
      <c r="A396" s="9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9"/>
      <c r="S396" s="9"/>
      <c r="T396" s="13"/>
      <c r="U396" s="13"/>
    </row>
    <row r="397">
      <c r="A397" s="9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9"/>
      <c r="S397" s="9"/>
      <c r="T397" s="13"/>
      <c r="U397" s="13"/>
    </row>
    <row r="398">
      <c r="A398" s="9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9"/>
      <c r="S398" s="9"/>
      <c r="T398" s="13"/>
      <c r="U398" s="13"/>
    </row>
    <row r="399">
      <c r="A399" s="9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9"/>
      <c r="S399" s="9"/>
      <c r="T399" s="13"/>
      <c r="U399" s="13"/>
    </row>
    <row r="400">
      <c r="A400" s="9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9"/>
      <c r="S400" s="9"/>
      <c r="T400" s="13"/>
      <c r="U400" s="13"/>
    </row>
    <row r="401">
      <c r="A401" s="9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9"/>
      <c r="S401" s="9"/>
      <c r="T401" s="13"/>
      <c r="U401" s="13"/>
    </row>
    <row r="402">
      <c r="A402" s="9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9"/>
      <c r="S402" s="9"/>
      <c r="T402" s="13"/>
      <c r="U402" s="13"/>
    </row>
    <row r="403">
      <c r="A403" s="9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9"/>
      <c r="S403" s="9"/>
      <c r="T403" s="13"/>
      <c r="U403" s="13"/>
    </row>
    <row r="404">
      <c r="A404" s="9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9"/>
      <c r="S404" s="9"/>
      <c r="T404" s="13"/>
      <c r="U404" s="13"/>
    </row>
    <row r="405">
      <c r="A405" s="9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9"/>
      <c r="S405" s="9"/>
      <c r="T405" s="13"/>
      <c r="U405" s="13"/>
    </row>
    <row r="406">
      <c r="A406" s="9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9"/>
      <c r="S406" s="9"/>
      <c r="T406" s="13"/>
      <c r="U406" s="13"/>
    </row>
    <row r="407">
      <c r="A407" s="9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9"/>
      <c r="S407" s="9"/>
      <c r="T407" s="13"/>
      <c r="U407" s="13"/>
    </row>
    <row r="408">
      <c r="A408" s="9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9"/>
      <c r="S408" s="9"/>
      <c r="T408" s="13"/>
      <c r="U408" s="13"/>
    </row>
    <row r="409">
      <c r="A409" s="9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9"/>
      <c r="S409" s="9"/>
      <c r="T409" s="13"/>
      <c r="U409" s="13"/>
    </row>
    <row r="410">
      <c r="A410" s="9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9"/>
      <c r="S410" s="9"/>
      <c r="T410" s="13"/>
      <c r="U410" s="13"/>
    </row>
    <row r="411">
      <c r="A411" s="9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9"/>
      <c r="S411" s="9"/>
      <c r="T411" s="13"/>
      <c r="U411" s="13"/>
    </row>
    <row r="412">
      <c r="A412" s="9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9"/>
      <c r="S412" s="9"/>
      <c r="T412" s="13"/>
      <c r="U412" s="13"/>
    </row>
    <row r="413">
      <c r="A413" s="9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9"/>
      <c r="S413" s="9"/>
      <c r="T413" s="13"/>
      <c r="U413" s="13"/>
    </row>
    <row r="414">
      <c r="A414" s="9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9"/>
      <c r="S414" s="9"/>
      <c r="T414" s="13"/>
      <c r="U414" s="13"/>
    </row>
    <row r="415">
      <c r="A415" s="9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9"/>
      <c r="S415" s="9"/>
      <c r="T415" s="13"/>
      <c r="U415" s="13"/>
    </row>
    <row r="416">
      <c r="A416" s="9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9"/>
      <c r="S416" s="9"/>
      <c r="T416" s="13"/>
      <c r="U416" s="13"/>
    </row>
    <row r="417">
      <c r="A417" s="9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9"/>
      <c r="S417" s="9"/>
      <c r="T417" s="13"/>
      <c r="U417" s="13"/>
    </row>
    <row r="418">
      <c r="A418" s="9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9"/>
      <c r="S418" s="9"/>
      <c r="T418" s="13"/>
      <c r="U418" s="13"/>
    </row>
    <row r="419">
      <c r="A419" s="9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9"/>
      <c r="S419" s="9"/>
      <c r="T419" s="13"/>
      <c r="U419" s="13"/>
    </row>
    <row r="420">
      <c r="A420" s="9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9"/>
      <c r="S420" s="9"/>
      <c r="T420" s="13"/>
      <c r="U420" s="13"/>
    </row>
    <row r="421">
      <c r="A421" s="9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9"/>
      <c r="S421" s="9"/>
      <c r="T421" s="13"/>
      <c r="U421" s="13"/>
    </row>
    <row r="422">
      <c r="A422" s="9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9"/>
      <c r="S422" s="9"/>
      <c r="T422" s="13"/>
      <c r="U422" s="13"/>
    </row>
    <row r="423">
      <c r="A423" s="9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9"/>
      <c r="S423" s="9"/>
      <c r="T423" s="13"/>
      <c r="U423" s="13"/>
    </row>
    <row r="424">
      <c r="A424" s="9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9"/>
      <c r="S424" s="9"/>
      <c r="T424" s="13"/>
      <c r="U424" s="13"/>
    </row>
    <row r="425">
      <c r="A425" s="9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9"/>
      <c r="S425" s="9"/>
      <c r="T425" s="13"/>
      <c r="U425" s="13"/>
    </row>
    <row r="426">
      <c r="A426" s="9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9"/>
      <c r="S426" s="9"/>
      <c r="T426" s="13"/>
      <c r="U426" s="13"/>
    </row>
    <row r="427">
      <c r="A427" s="9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9"/>
      <c r="S427" s="9"/>
      <c r="T427" s="13"/>
      <c r="U427" s="13"/>
    </row>
    <row r="428">
      <c r="A428" s="9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9"/>
      <c r="S428" s="9"/>
      <c r="T428" s="13"/>
      <c r="U428" s="13"/>
    </row>
    <row r="429">
      <c r="A429" s="9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9"/>
      <c r="S429" s="9"/>
      <c r="T429" s="13"/>
      <c r="U429" s="13"/>
    </row>
    <row r="430">
      <c r="A430" s="9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9"/>
      <c r="S430" s="9"/>
      <c r="T430" s="13"/>
      <c r="U430" s="13"/>
    </row>
    <row r="431">
      <c r="A431" s="9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9"/>
      <c r="S431" s="9"/>
      <c r="T431" s="13"/>
      <c r="U431" s="13"/>
    </row>
    <row r="432">
      <c r="A432" s="9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9"/>
      <c r="S432" s="9"/>
      <c r="T432" s="13"/>
      <c r="U432" s="13"/>
    </row>
    <row r="433">
      <c r="A433" s="9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9"/>
      <c r="S433" s="9"/>
      <c r="T433" s="13"/>
      <c r="U433" s="13"/>
    </row>
    <row r="434">
      <c r="A434" s="9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9"/>
      <c r="S434" s="9"/>
      <c r="T434" s="13"/>
      <c r="U434" s="13"/>
    </row>
    <row r="435">
      <c r="A435" s="9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9"/>
      <c r="S435" s="9"/>
      <c r="T435" s="13"/>
      <c r="U435" s="13"/>
    </row>
    <row r="436">
      <c r="A436" s="9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9"/>
      <c r="S436" s="9"/>
      <c r="T436" s="13"/>
      <c r="U436" s="13"/>
    </row>
    <row r="437">
      <c r="A437" s="9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9"/>
      <c r="S437" s="9"/>
      <c r="T437" s="13"/>
      <c r="U437" s="13"/>
    </row>
    <row r="438">
      <c r="A438" s="9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9"/>
      <c r="S438" s="9"/>
      <c r="T438" s="13"/>
      <c r="U438" s="13"/>
    </row>
    <row r="439">
      <c r="A439" s="9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9"/>
      <c r="S439" s="9"/>
      <c r="T439" s="13"/>
      <c r="U439" s="13"/>
    </row>
    <row r="440">
      <c r="A440" s="9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9"/>
      <c r="S440" s="9"/>
      <c r="T440" s="13"/>
      <c r="U440" s="13"/>
    </row>
    <row r="441">
      <c r="A441" s="9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9"/>
      <c r="S441" s="9"/>
      <c r="T441" s="13"/>
      <c r="U441" s="13"/>
    </row>
    <row r="442">
      <c r="A442" s="9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9"/>
      <c r="S442" s="9"/>
      <c r="T442" s="13"/>
      <c r="U442" s="13"/>
    </row>
    <row r="443">
      <c r="A443" s="9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9"/>
      <c r="S443" s="9"/>
      <c r="T443" s="13"/>
      <c r="U443" s="13"/>
    </row>
    <row r="444">
      <c r="A444" s="9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9"/>
      <c r="S444" s="9"/>
      <c r="T444" s="13"/>
      <c r="U444" s="13"/>
    </row>
    <row r="445">
      <c r="A445" s="9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9"/>
      <c r="S445" s="9"/>
      <c r="T445" s="13"/>
      <c r="U445" s="13"/>
    </row>
    <row r="446">
      <c r="A446" s="9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9"/>
      <c r="S446" s="9"/>
      <c r="T446" s="13"/>
      <c r="U446" s="13"/>
    </row>
    <row r="447">
      <c r="A447" s="9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9"/>
      <c r="S447" s="9"/>
      <c r="T447" s="13"/>
      <c r="U447" s="13"/>
    </row>
    <row r="448">
      <c r="A448" s="9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9"/>
      <c r="S448" s="9"/>
      <c r="T448" s="13"/>
      <c r="U448" s="13"/>
    </row>
    <row r="449">
      <c r="A449" s="9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9"/>
      <c r="S449" s="9"/>
      <c r="T449" s="13"/>
      <c r="U449" s="13"/>
    </row>
    <row r="450">
      <c r="A450" s="9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9"/>
      <c r="S450" s="9"/>
      <c r="T450" s="13"/>
      <c r="U450" s="13"/>
    </row>
    <row r="451">
      <c r="A451" s="9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9"/>
      <c r="S451" s="9"/>
      <c r="T451" s="13"/>
      <c r="U451" s="13"/>
    </row>
    <row r="452">
      <c r="A452" s="9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9"/>
      <c r="S452" s="9"/>
      <c r="T452" s="13"/>
      <c r="U452" s="13"/>
    </row>
    <row r="453">
      <c r="A453" s="9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9"/>
      <c r="S453" s="9"/>
      <c r="T453" s="13"/>
      <c r="U453" s="13"/>
    </row>
    <row r="454">
      <c r="A454" s="9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9"/>
      <c r="S454" s="9"/>
      <c r="T454" s="13"/>
      <c r="U454" s="13"/>
    </row>
    <row r="455">
      <c r="A455" s="9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9"/>
      <c r="S455" s="9"/>
      <c r="T455" s="13"/>
      <c r="U455" s="13"/>
    </row>
    <row r="456">
      <c r="A456" s="9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9"/>
      <c r="S456" s="9"/>
      <c r="T456" s="13"/>
      <c r="U456" s="13"/>
    </row>
    <row r="457">
      <c r="A457" s="9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9"/>
      <c r="S457" s="9"/>
      <c r="T457" s="13"/>
      <c r="U457" s="13"/>
    </row>
    <row r="458">
      <c r="A458" s="9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9"/>
      <c r="S458" s="9"/>
      <c r="T458" s="13"/>
      <c r="U458" s="13"/>
    </row>
    <row r="459">
      <c r="A459" s="9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9"/>
      <c r="S459" s="9"/>
      <c r="T459" s="13"/>
      <c r="U459" s="13"/>
    </row>
    <row r="460">
      <c r="A460" s="9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9"/>
      <c r="S460" s="9"/>
      <c r="T460" s="13"/>
      <c r="U460" s="13"/>
    </row>
    <row r="461">
      <c r="A461" s="9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9"/>
      <c r="S461" s="9"/>
      <c r="T461" s="13"/>
      <c r="U461" s="13"/>
    </row>
    <row r="462">
      <c r="A462" s="9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9"/>
      <c r="S462" s="9"/>
      <c r="T462" s="13"/>
      <c r="U462" s="13"/>
    </row>
    <row r="463">
      <c r="A463" s="9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9"/>
      <c r="S463" s="9"/>
      <c r="T463" s="13"/>
      <c r="U463" s="13"/>
    </row>
    <row r="464">
      <c r="A464" s="9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9"/>
      <c r="S464" s="9"/>
      <c r="T464" s="13"/>
      <c r="U464" s="13"/>
    </row>
    <row r="465">
      <c r="A465" s="9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9"/>
      <c r="S465" s="9"/>
      <c r="T465" s="13"/>
      <c r="U465" s="13"/>
    </row>
    <row r="466">
      <c r="A466" s="9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9"/>
      <c r="S466" s="9"/>
      <c r="T466" s="13"/>
      <c r="U466" s="13"/>
    </row>
    <row r="467">
      <c r="A467" s="9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9"/>
      <c r="S467" s="9"/>
      <c r="T467" s="13"/>
      <c r="U467" s="13"/>
    </row>
    <row r="468">
      <c r="A468" s="9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9"/>
      <c r="S468" s="9"/>
      <c r="T468" s="13"/>
      <c r="U468" s="13"/>
    </row>
    <row r="469">
      <c r="A469" s="9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9"/>
      <c r="S469" s="9"/>
      <c r="T469" s="13"/>
      <c r="U469" s="13"/>
    </row>
    <row r="470">
      <c r="A470" s="9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9"/>
      <c r="S470" s="9"/>
      <c r="T470" s="13"/>
      <c r="U470" s="13"/>
    </row>
    <row r="471">
      <c r="A471" s="9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9"/>
      <c r="S471" s="9"/>
      <c r="T471" s="13"/>
      <c r="U471" s="13"/>
    </row>
    <row r="472">
      <c r="A472" s="9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9"/>
      <c r="S472" s="9"/>
      <c r="T472" s="13"/>
      <c r="U472" s="13"/>
    </row>
    <row r="473">
      <c r="A473" s="9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9"/>
      <c r="S473" s="9"/>
      <c r="T473" s="13"/>
      <c r="U473" s="13"/>
    </row>
    <row r="474">
      <c r="A474" s="9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9"/>
      <c r="S474" s="9"/>
      <c r="T474" s="13"/>
      <c r="U474" s="13"/>
    </row>
    <row r="475">
      <c r="A475" s="9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9"/>
      <c r="S475" s="9"/>
      <c r="T475" s="13"/>
      <c r="U475" s="13"/>
    </row>
    <row r="476">
      <c r="A476" s="9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9"/>
      <c r="S476" s="9"/>
      <c r="T476" s="13"/>
      <c r="U476" s="13"/>
    </row>
    <row r="477">
      <c r="A477" s="9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9"/>
      <c r="S477" s="9"/>
      <c r="T477" s="13"/>
      <c r="U477" s="13"/>
    </row>
    <row r="478">
      <c r="A478" s="9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9"/>
      <c r="S478" s="9"/>
      <c r="T478" s="13"/>
      <c r="U478" s="13"/>
    </row>
    <row r="479">
      <c r="A479" s="9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9"/>
      <c r="S479" s="9"/>
      <c r="T479" s="13"/>
      <c r="U479" s="13"/>
    </row>
    <row r="480">
      <c r="A480" s="9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9"/>
      <c r="S480" s="9"/>
      <c r="T480" s="13"/>
      <c r="U480" s="13"/>
    </row>
    <row r="481">
      <c r="A481" s="9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9"/>
      <c r="S481" s="9"/>
      <c r="T481" s="13"/>
      <c r="U481" s="13"/>
    </row>
    <row r="482">
      <c r="A482" s="9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9"/>
      <c r="S482" s="9"/>
      <c r="T482" s="13"/>
      <c r="U482" s="13"/>
    </row>
    <row r="483">
      <c r="A483" s="9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9"/>
      <c r="S483" s="9"/>
      <c r="T483" s="13"/>
      <c r="U483" s="13"/>
    </row>
    <row r="484">
      <c r="A484" s="9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9"/>
      <c r="S484" s="9"/>
      <c r="T484" s="13"/>
      <c r="U484" s="13"/>
    </row>
    <row r="485">
      <c r="A485" s="9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9"/>
      <c r="S485" s="9"/>
      <c r="T485" s="13"/>
      <c r="U485" s="13"/>
    </row>
    <row r="486">
      <c r="A486" s="9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9"/>
      <c r="S486" s="9"/>
      <c r="T486" s="13"/>
      <c r="U486" s="13"/>
    </row>
    <row r="487">
      <c r="A487" s="9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9"/>
      <c r="S487" s="9"/>
      <c r="T487" s="13"/>
      <c r="U487" s="13"/>
    </row>
    <row r="488">
      <c r="A488" s="9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9"/>
      <c r="S488" s="9"/>
      <c r="T488" s="13"/>
      <c r="U488" s="13"/>
    </row>
    <row r="489">
      <c r="A489" s="9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9"/>
      <c r="S489" s="9"/>
      <c r="T489" s="13"/>
      <c r="U489" s="13"/>
    </row>
    <row r="490">
      <c r="A490" s="9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9"/>
      <c r="S490" s="9"/>
      <c r="T490" s="13"/>
      <c r="U490" s="13"/>
    </row>
    <row r="491">
      <c r="A491" s="9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9"/>
      <c r="S491" s="9"/>
      <c r="T491" s="13"/>
      <c r="U491" s="13"/>
    </row>
    <row r="492">
      <c r="A492" s="9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9"/>
      <c r="S492" s="9"/>
      <c r="T492" s="13"/>
      <c r="U492" s="13"/>
    </row>
    <row r="493">
      <c r="A493" s="9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9"/>
      <c r="S493" s="9"/>
      <c r="T493" s="13"/>
      <c r="U493" s="13"/>
    </row>
    <row r="494">
      <c r="A494" s="9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9"/>
      <c r="S494" s="9"/>
      <c r="T494" s="13"/>
      <c r="U494" s="13"/>
    </row>
    <row r="495">
      <c r="A495" s="9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9"/>
      <c r="S495" s="9"/>
      <c r="T495" s="13"/>
      <c r="U495" s="13"/>
    </row>
    <row r="496">
      <c r="A496" s="9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9"/>
      <c r="S496" s="9"/>
      <c r="T496" s="13"/>
      <c r="U496" s="13"/>
    </row>
    <row r="497">
      <c r="A497" s="9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9"/>
      <c r="S497" s="9"/>
      <c r="T497" s="13"/>
      <c r="U497" s="13"/>
    </row>
    <row r="498">
      <c r="A498" s="9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9"/>
      <c r="S498" s="9"/>
      <c r="T498" s="13"/>
      <c r="U498" s="13"/>
    </row>
    <row r="499">
      <c r="A499" s="9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9"/>
      <c r="S499" s="9"/>
      <c r="T499" s="13"/>
      <c r="U499" s="13"/>
    </row>
    <row r="500">
      <c r="A500" s="9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9"/>
      <c r="S500" s="9"/>
      <c r="T500" s="13"/>
      <c r="U500" s="13"/>
    </row>
    <row r="501">
      <c r="A501" s="9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9"/>
      <c r="S501" s="9"/>
      <c r="T501" s="13"/>
      <c r="U501" s="13"/>
    </row>
    <row r="502">
      <c r="A502" s="9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9"/>
      <c r="S502" s="9"/>
      <c r="T502" s="13"/>
      <c r="U502" s="13"/>
    </row>
    <row r="503">
      <c r="A503" s="9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9"/>
      <c r="S503" s="9"/>
      <c r="T503" s="13"/>
      <c r="U503" s="13"/>
    </row>
    <row r="504">
      <c r="A504" s="9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9"/>
      <c r="S504" s="9"/>
      <c r="T504" s="13"/>
      <c r="U504" s="13"/>
    </row>
    <row r="505">
      <c r="A505" s="9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9"/>
      <c r="S505" s="9"/>
      <c r="T505" s="13"/>
      <c r="U505" s="13"/>
    </row>
    <row r="506">
      <c r="A506" s="9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9"/>
      <c r="S506" s="9"/>
      <c r="T506" s="13"/>
      <c r="U506" s="13"/>
    </row>
    <row r="507">
      <c r="A507" s="9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9"/>
      <c r="S507" s="9"/>
      <c r="T507" s="13"/>
      <c r="U507" s="13"/>
    </row>
    <row r="508">
      <c r="A508" s="9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9"/>
      <c r="S508" s="9"/>
      <c r="T508" s="13"/>
      <c r="U508" s="13"/>
    </row>
    <row r="509">
      <c r="A509" s="9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9"/>
      <c r="S509" s="9"/>
      <c r="T509" s="13"/>
      <c r="U509" s="13"/>
    </row>
    <row r="510">
      <c r="A510" s="9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9"/>
      <c r="S510" s="9"/>
      <c r="T510" s="13"/>
      <c r="U510" s="13"/>
    </row>
    <row r="511">
      <c r="A511" s="9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9"/>
      <c r="S511" s="9"/>
      <c r="T511" s="13"/>
      <c r="U511" s="13"/>
    </row>
    <row r="512">
      <c r="A512" s="9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9"/>
      <c r="S512" s="9"/>
      <c r="T512" s="13"/>
      <c r="U512" s="13"/>
    </row>
    <row r="513">
      <c r="A513" s="9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9"/>
      <c r="S513" s="9"/>
      <c r="T513" s="13"/>
      <c r="U513" s="13"/>
    </row>
    <row r="514">
      <c r="A514" s="9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9"/>
      <c r="S514" s="9"/>
      <c r="T514" s="13"/>
      <c r="U514" s="13"/>
    </row>
    <row r="515">
      <c r="A515" s="9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9"/>
      <c r="S515" s="9"/>
      <c r="T515" s="13"/>
      <c r="U515" s="13"/>
    </row>
    <row r="516">
      <c r="A516" s="9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9"/>
      <c r="S516" s="9"/>
      <c r="T516" s="13"/>
      <c r="U516" s="13"/>
    </row>
    <row r="517">
      <c r="A517" s="9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9"/>
      <c r="S517" s="9"/>
      <c r="T517" s="13"/>
      <c r="U517" s="13"/>
    </row>
    <row r="518">
      <c r="A518" s="9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9"/>
      <c r="S518" s="9"/>
      <c r="T518" s="13"/>
      <c r="U518" s="13"/>
    </row>
    <row r="519">
      <c r="A519" s="9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9"/>
      <c r="S519" s="9"/>
      <c r="T519" s="13"/>
      <c r="U519" s="13"/>
    </row>
    <row r="520">
      <c r="A520" s="9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9"/>
      <c r="S520" s="9"/>
      <c r="T520" s="13"/>
      <c r="U520" s="13"/>
    </row>
    <row r="521">
      <c r="A521" s="9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9"/>
      <c r="S521" s="9"/>
      <c r="T521" s="13"/>
      <c r="U521" s="13"/>
    </row>
    <row r="522">
      <c r="A522" s="9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9"/>
      <c r="S522" s="9"/>
      <c r="T522" s="13"/>
      <c r="U522" s="13"/>
    </row>
    <row r="523">
      <c r="A523" s="9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9"/>
      <c r="S523" s="9"/>
      <c r="T523" s="13"/>
      <c r="U523" s="13"/>
    </row>
    <row r="524">
      <c r="A524" s="9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9"/>
      <c r="S524" s="9"/>
      <c r="T524" s="13"/>
      <c r="U524" s="13"/>
    </row>
    <row r="525">
      <c r="A525" s="9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9"/>
      <c r="S525" s="9"/>
      <c r="T525" s="13"/>
      <c r="U525" s="13"/>
    </row>
    <row r="526">
      <c r="A526" s="9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9"/>
      <c r="S526" s="9"/>
      <c r="T526" s="13"/>
      <c r="U526" s="13"/>
    </row>
    <row r="527">
      <c r="A527" s="9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9"/>
      <c r="S527" s="9"/>
      <c r="T527" s="13"/>
      <c r="U527" s="13"/>
    </row>
    <row r="528">
      <c r="A528" s="9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9"/>
      <c r="S528" s="9"/>
      <c r="T528" s="13"/>
      <c r="U528" s="13"/>
    </row>
    <row r="529">
      <c r="A529" s="9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9"/>
      <c r="S529" s="9"/>
      <c r="T529" s="13"/>
      <c r="U529" s="13"/>
    </row>
    <row r="530">
      <c r="A530" s="9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9"/>
      <c r="S530" s="9"/>
      <c r="T530" s="13"/>
      <c r="U530" s="13"/>
    </row>
    <row r="531">
      <c r="A531" s="9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9"/>
      <c r="S531" s="9"/>
      <c r="T531" s="13"/>
      <c r="U531" s="13"/>
    </row>
    <row r="532">
      <c r="A532" s="9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9"/>
      <c r="S532" s="9"/>
      <c r="T532" s="13"/>
      <c r="U532" s="13"/>
    </row>
    <row r="533">
      <c r="A533" s="9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9"/>
      <c r="S533" s="9"/>
      <c r="T533" s="13"/>
      <c r="U533" s="13"/>
    </row>
    <row r="534">
      <c r="A534" s="9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9"/>
      <c r="S534" s="9"/>
      <c r="T534" s="13"/>
      <c r="U534" s="13"/>
    </row>
    <row r="535">
      <c r="A535" s="9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9"/>
      <c r="S535" s="9"/>
      <c r="T535" s="13"/>
      <c r="U535" s="13"/>
    </row>
    <row r="536">
      <c r="A536" s="9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9"/>
      <c r="S536" s="9"/>
      <c r="T536" s="13"/>
      <c r="U536" s="13"/>
    </row>
    <row r="537">
      <c r="A537" s="9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9"/>
      <c r="S537" s="9"/>
      <c r="T537" s="13"/>
      <c r="U537" s="13"/>
    </row>
    <row r="538">
      <c r="A538" s="9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9"/>
      <c r="S538" s="9"/>
      <c r="T538" s="13"/>
      <c r="U538" s="13"/>
    </row>
    <row r="539">
      <c r="A539" s="9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9"/>
      <c r="S539" s="9"/>
      <c r="T539" s="13"/>
      <c r="U539" s="13"/>
    </row>
    <row r="540">
      <c r="A540" s="9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9"/>
      <c r="S540" s="9"/>
      <c r="T540" s="13"/>
      <c r="U540" s="13"/>
    </row>
    <row r="541">
      <c r="A541" s="9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9"/>
      <c r="S541" s="9"/>
      <c r="T541" s="13"/>
      <c r="U541" s="13"/>
    </row>
    <row r="542">
      <c r="A542" s="9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9"/>
      <c r="S542" s="9"/>
      <c r="T542" s="13"/>
      <c r="U542" s="13"/>
    </row>
    <row r="543">
      <c r="A543" s="9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9"/>
      <c r="S543" s="9"/>
      <c r="T543" s="13"/>
      <c r="U543" s="13"/>
    </row>
    <row r="544">
      <c r="A544" s="9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9"/>
      <c r="S544" s="9"/>
      <c r="T544" s="13"/>
      <c r="U544" s="13"/>
    </row>
    <row r="545">
      <c r="A545" s="9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9"/>
      <c r="S545" s="9"/>
      <c r="T545" s="13"/>
      <c r="U545" s="13"/>
    </row>
    <row r="546">
      <c r="A546" s="9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9"/>
      <c r="S546" s="9"/>
      <c r="T546" s="13"/>
      <c r="U546" s="13"/>
    </row>
    <row r="547">
      <c r="A547" s="9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9"/>
      <c r="S547" s="9"/>
      <c r="T547" s="13"/>
      <c r="U547" s="13"/>
    </row>
    <row r="548">
      <c r="A548" s="9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9"/>
      <c r="S548" s="9"/>
      <c r="T548" s="13"/>
      <c r="U548" s="13"/>
    </row>
    <row r="549">
      <c r="A549" s="9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9"/>
      <c r="S549" s="9"/>
      <c r="T549" s="13"/>
      <c r="U549" s="13"/>
    </row>
    <row r="550">
      <c r="A550" s="9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9"/>
      <c r="S550" s="9"/>
      <c r="T550" s="13"/>
      <c r="U550" s="13"/>
    </row>
    <row r="551">
      <c r="A551" s="9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9"/>
      <c r="S551" s="9"/>
      <c r="T551" s="13"/>
      <c r="U551" s="13"/>
    </row>
    <row r="552">
      <c r="A552" s="9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9"/>
      <c r="S552" s="9"/>
      <c r="T552" s="13"/>
      <c r="U552" s="13"/>
    </row>
    <row r="553">
      <c r="A553" s="9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9"/>
      <c r="S553" s="9"/>
      <c r="T553" s="13"/>
      <c r="U553" s="13"/>
    </row>
    <row r="554">
      <c r="A554" s="9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9"/>
      <c r="S554" s="9"/>
      <c r="T554" s="13"/>
      <c r="U554" s="13"/>
    </row>
    <row r="555">
      <c r="A555" s="9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9"/>
      <c r="S555" s="9"/>
      <c r="T555" s="13"/>
      <c r="U555" s="13"/>
    </row>
    <row r="556">
      <c r="A556" s="9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9"/>
      <c r="S556" s="9"/>
      <c r="T556" s="13"/>
      <c r="U556" s="13"/>
    </row>
    <row r="557">
      <c r="A557" s="9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9"/>
      <c r="S557" s="9"/>
      <c r="T557" s="13"/>
      <c r="U557" s="13"/>
    </row>
    <row r="558">
      <c r="A558" s="9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9"/>
      <c r="S558" s="9"/>
      <c r="T558" s="13"/>
      <c r="U558" s="13"/>
    </row>
    <row r="559">
      <c r="A559" s="9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9"/>
      <c r="S559" s="9"/>
      <c r="T559" s="13"/>
      <c r="U559" s="13"/>
    </row>
    <row r="560">
      <c r="A560" s="9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9"/>
      <c r="S560" s="9"/>
      <c r="T560" s="13"/>
      <c r="U560" s="13"/>
    </row>
    <row r="561">
      <c r="A561" s="9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9"/>
      <c r="S561" s="9"/>
      <c r="T561" s="13"/>
      <c r="U561" s="13"/>
    </row>
    <row r="562">
      <c r="A562" s="9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9"/>
      <c r="S562" s="9"/>
      <c r="T562" s="13"/>
      <c r="U562" s="13"/>
    </row>
    <row r="563">
      <c r="A563" s="9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9"/>
      <c r="S563" s="9"/>
      <c r="T563" s="13"/>
      <c r="U563" s="13"/>
    </row>
    <row r="564">
      <c r="A564" s="9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9"/>
      <c r="S564" s="9"/>
      <c r="T564" s="13"/>
      <c r="U564" s="13"/>
    </row>
    <row r="565">
      <c r="A565" s="9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9"/>
      <c r="S565" s="9"/>
      <c r="T565" s="13"/>
      <c r="U565" s="13"/>
    </row>
    <row r="566">
      <c r="A566" s="9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9"/>
      <c r="S566" s="9"/>
      <c r="T566" s="13"/>
      <c r="U566" s="13"/>
    </row>
    <row r="567">
      <c r="A567" s="9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9"/>
      <c r="S567" s="9"/>
      <c r="T567" s="13"/>
      <c r="U567" s="13"/>
    </row>
    <row r="568">
      <c r="A568" s="9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9"/>
      <c r="S568" s="9"/>
      <c r="T568" s="13"/>
      <c r="U568" s="13"/>
    </row>
    <row r="569">
      <c r="A569" s="9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9"/>
      <c r="S569" s="9"/>
      <c r="T569" s="13"/>
      <c r="U569" s="13"/>
    </row>
    <row r="570">
      <c r="A570" s="9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9"/>
      <c r="S570" s="9"/>
      <c r="T570" s="13"/>
      <c r="U570" s="13"/>
    </row>
    <row r="571">
      <c r="A571" s="9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9"/>
      <c r="S571" s="9"/>
      <c r="T571" s="13"/>
      <c r="U571" s="13"/>
    </row>
    <row r="572">
      <c r="A572" s="9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9"/>
      <c r="S572" s="9"/>
      <c r="T572" s="13"/>
      <c r="U572" s="13"/>
    </row>
    <row r="573">
      <c r="A573" s="9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9"/>
      <c r="S573" s="9"/>
      <c r="T573" s="13"/>
      <c r="U573" s="13"/>
    </row>
    <row r="574">
      <c r="A574" s="9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9"/>
      <c r="S574" s="9"/>
      <c r="T574" s="13"/>
      <c r="U574" s="13"/>
    </row>
    <row r="575">
      <c r="A575" s="9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9"/>
      <c r="S575" s="9"/>
      <c r="T575" s="13"/>
      <c r="U575" s="13"/>
    </row>
    <row r="576">
      <c r="A576" s="9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9"/>
      <c r="S576" s="9"/>
      <c r="T576" s="13"/>
      <c r="U576" s="13"/>
    </row>
    <row r="577">
      <c r="A577" s="9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9"/>
      <c r="S577" s="9"/>
      <c r="T577" s="13"/>
      <c r="U577" s="13"/>
    </row>
    <row r="578">
      <c r="A578" s="9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9"/>
      <c r="S578" s="9"/>
      <c r="T578" s="13"/>
      <c r="U578" s="13"/>
    </row>
    <row r="579">
      <c r="A579" s="9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9"/>
      <c r="S579" s="9"/>
      <c r="T579" s="13"/>
      <c r="U579" s="13"/>
    </row>
    <row r="580">
      <c r="A580" s="9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9"/>
      <c r="S580" s="9"/>
      <c r="T580" s="13"/>
      <c r="U580" s="13"/>
    </row>
    <row r="581">
      <c r="A581" s="9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9"/>
      <c r="S581" s="9"/>
      <c r="T581" s="13"/>
      <c r="U581" s="13"/>
    </row>
    <row r="582">
      <c r="A582" s="9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9"/>
      <c r="S582" s="9"/>
      <c r="T582" s="13"/>
      <c r="U582" s="13"/>
    </row>
    <row r="583">
      <c r="A583" s="9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9"/>
      <c r="S583" s="9"/>
      <c r="T583" s="13"/>
      <c r="U583" s="13"/>
    </row>
    <row r="584">
      <c r="A584" s="9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9"/>
      <c r="S584" s="9"/>
      <c r="T584" s="13"/>
      <c r="U584" s="13"/>
    </row>
    <row r="585">
      <c r="A585" s="9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9"/>
      <c r="S585" s="9"/>
      <c r="T585" s="13"/>
      <c r="U585" s="13"/>
    </row>
    <row r="586">
      <c r="A586" s="9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9"/>
      <c r="S586" s="9"/>
      <c r="T586" s="13"/>
      <c r="U586" s="13"/>
    </row>
    <row r="587">
      <c r="A587" s="9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9"/>
      <c r="S587" s="9"/>
      <c r="T587" s="13"/>
      <c r="U587" s="13"/>
    </row>
    <row r="588">
      <c r="A588" s="9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9"/>
      <c r="S588" s="9"/>
      <c r="T588" s="13"/>
      <c r="U588" s="13"/>
    </row>
    <row r="589">
      <c r="A589" s="9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9"/>
      <c r="S589" s="9"/>
      <c r="T589" s="13"/>
      <c r="U589" s="13"/>
    </row>
    <row r="590">
      <c r="A590" s="9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9"/>
      <c r="S590" s="9"/>
      <c r="T590" s="13"/>
      <c r="U590" s="13"/>
    </row>
    <row r="591">
      <c r="A591" s="9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9"/>
      <c r="S591" s="9"/>
      <c r="T591" s="13"/>
      <c r="U591" s="13"/>
    </row>
    <row r="592">
      <c r="A592" s="9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9"/>
      <c r="S592" s="9"/>
      <c r="T592" s="13"/>
      <c r="U592" s="13"/>
    </row>
    <row r="593">
      <c r="A593" s="9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9"/>
      <c r="S593" s="9"/>
      <c r="T593" s="13"/>
      <c r="U593" s="13"/>
    </row>
    <row r="594">
      <c r="A594" s="9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9"/>
      <c r="S594" s="9"/>
      <c r="T594" s="13"/>
      <c r="U594" s="13"/>
    </row>
    <row r="595">
      <c r="A595" s="9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9"/>
      <c r="S595" s="9"/>
      <c r="T595" s="13"/>
      <c r="U595" s="13"/>
    </row>
    <row r="596">
      <c r="A596" s="9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9"/>
      <c r="S596" s="9"/>
      <c r="T596" s="13"/>
      <c r="U596" s="13"/>
    </row>
    <row r="597">
      <c r="A597" s="9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9"/>
      <c r="S597" s="9"/>
      <c r="T597" s="13"/>
      <c r="U597" s="13"/>
    </row>
    <row r="598">
      <c r="A598" s="9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9"/>
      <c r="S598" s="9"/>
      <c r="T598" s="13"/>
      <c r="U598" s="13"/>
    </row>
    <row r="599">
      <c r="A599" s="9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9"/>
      <c r="S599" s="9"/>
      <c r="T599" s="13"/>
      <c r="U599" s="13"/>
    </row>
    <row r="600">
      <c r="A600" s="9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9"/>
      <c r="S600" s="9"/>
      <c r="T600" s="13"/>
      <c r="U600" s="13"/>
    </row>
    <row r="601">
      <c r="A601" s="9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9"/>
      <c r="S601" s="9"/>
      <c r="T601" s="13"/>
      <c r="U601" s="13"/>
    </row>
    <row r="602">
      <c r="A602" s="9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9"/>
      <c r="S602" s="9"/>
      <c r="T602" s="13"/>
      <c r="U602" s="13"/>
    </row>
    <row r="603">
      <c r="A603" s="9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9"/>
      <c r="S603" s="9"/>
      <c r="T603" s="13"/>
      <c r="U603" s="13"/>
    </row>
    <row r="604">
      <c r="A604" s="9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9"/>
      <c r="S604" s="9"/>
      <c r="T604" s="13"/>
      <c r="U604" s="13"/>
    </row>
    <row r="605">
      <c r="A605" s="9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9"/>
      <c r="S605" s="9"/>
      <c r="T605" s="13"/>
      <c r="U605" s="13"/>
    </row>
    <row r="606">
      <c r="A606" s="9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9"/>
      <c r="S606" s="9"/>
      <c r="T606" s="13"/>
      <c r="U606" s="13"/>
    </row>
    <row r="607">
      <c r="A607" s="9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9"/>
      <c r="S607" s="9"/>
      <c r="T607" s="13"/>
      <c r="U607" s="13"/>
    </row>
    <row r="608">
      <c r="A608" s="9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9"/>
      <c r="S608" s="9"/>
      <c r="T608" s="13"/>
      <c r="U608" s="13"/>
    </row>
    <row r="609">
      <c r="A609" s="9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9"/>
      <c r="S609" s="9"/>
      <c r="T609" s="13"/>
      <c r="U609" s="13"/>
    </row>
    <row r="610">
      <c r="A610" s="9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9"/>
      <c r="S610" s="9"/>
      <c r="T610" s="13"/>
      <c r="U610" s="13"/>
    </row>
    <row r="611">
      <c r="A611" s="9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9"/>
      <c r="S611" s="9"/>
      <c r="T611" s="13"/>
      <c r="U611" s="13"/>
    </row>
    <row r="612">
      <c r="A612" s="9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9"/>
      <c r="S612" s="9"/>
      <c r="T612" s="13"/>
      <c r="U612" s="13"/>
    </row>
    <row r="613">
      <c r="A613" s="9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9"/>
      <c r="S613" s="9"/>
      <c r="T613" s="13"/>
      <c r="U613" s="13"/>
    </row>
    <row r="614">
      <c r="A614" s="9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9"/>
      <c r="S614" s="9"/>
      <c r="T614" s="13"/>
      <c r="U614" s="13"/>
    </row>
    <row r="615">
      <c r="A615" s="9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9"/>
      <c r="S615" s="9"/>
      <c r="T615" s="13"/>
      <c r="U615" s="13"/>
    </row>
    <row r="616">
      <c r="A616" s="9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9"/>
      <c r="S616" s="9"/>
      <c r="T616" s="13"/>
      <c r="U616" s="13"/>
    </row>
    <row r="617">
      <c r="A617" s="9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9"/>
      <c r="S617" s="9"/>
      <c r="T617" s="13"/>
      <c r="U617" s="13"/>
    </row>
    <row r="618">
      <c r="A618" s="9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9"/>
      <c r="S618" s="9"/>
      <c r="T618" s="13"/>
      <c r="U618" s="13"/>
    </row>
    <row r="619">
      <c r="A619" s="9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9"/>
      <c r="S619" s="9"/>
      <c r="T619" s="13"/>
      <c r="U619" s="13"/>
    </row>
    <row r="620">
      <c r="A620" s="9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9"/>
      <c r="S620" s="9"/>
      <c r="T620" s="13"/>
      <c r="U620" s="13"/>
    </row>
    <row r="621">
      <c r="A621" s="9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9"/>
      <c r="S621" s="9"/>
      <c r="T621" s="13"/>
      <c r="U621" s="13"/>
    </row>
    <row r="622">
      <c r="A622" s="9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9"/>
      <c r="S622" s="9"/>
      <c r="T622" s="13"/>
      <c r="U622" s="13"/>
    </row>
    <row r="623">
      <c r="A623" s="9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9"/>
      <c r="S623" s="9"/>
      <c r="T623" s="13"/>
      <c r="U623" s="13"/>
    </row>
    <row r="624">
      <c r="A624" s="9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9"/>
      <c r="S624" s="9"/>
      <c r="T624" s="13"/>
      <c r="U624" s="13"/>
    </row>
    <row r="625">
      <c r="A625" s="9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9"/>
      <c r="S625" s="9"/>
      <c r="T625" s="13"/>
      <c r="U625" s="13"/>
    </row>
    <row r="626">
      <c r="A626" s="9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9"/>
      <c r="S626" s="9"/>
      <c r="T626" s="13"/>
      <c r="U626" s="13"/>
    </row>
    <row r="627">
      <c r="A627" s="9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9"/>
      <c r="S627" s="9"/>
      <c r="T627" s="13"/>
      <c r="U627" s="13"/>
    </row>
    <row r="628">
      <c r="A628" s="9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9"/>
      <c r="S628" s="9"/>
      <c r="T628" s="13"/>
      <c r="U628" s="13"/>
    </row>
    <row r="629">
      <c r="A629" s="9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9"/>
      <c r="S629" s="9"/>
      <c r="T629" s="13"/>
      <c r="U629" s="13"/>
    </row>
    <row r="630">
      <c r="A630" s="9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9"/>
      <c r="S630" s="9"/>
      <c r="T630" s="13"/>
      <c r="U630" s="13"/>
    </row>
    <row r="631">
      <c r="A631" s="9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9"/>
      <c r="S631" s="9"/>
      <c r="T631" s="13"/>
      <c r="U631" s="13"/>
    </row>
    <row r="632">
      <c r="A632" s="9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9"/>
      <c r="S632" s="9"/>
      <c r="T632" s="13"/>
      <c r="U632" s="13"/>
    </row>
    <row r="633">
      <c r="A633" s="9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9"/>
      <c r="S633" s="9"/>
      <c r="T633" s="13"/>
      <c r="U633" s="13"/>
    </row>
    <row r="634">
      <c r="A634" s="9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9"/>
      <c r="S634" s="9"/>
      <c r="T634" s="13"/>
      <c r="U634" s="13"/>
    </row>
    <row r="635">
      <c r="A635" s="9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9"/>
      <c r="S635" s="9"/>
      <c r="T635" s="13"/>
      <c r="U635" s="13"/>
    </row>
    <row r="636">
      <c r="A636" s="9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9"/>
      <c r="S636" s="9"/>
      <c r="T636" s="13"/>
      <c r="U636" s="13"/>
    </row>
    <row r="637">
      <c r="A637" s="9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9"/>
      <c r="S637" s="9"/>
      <c r="T637" s="13"/>
      <c r="U637" s="13"/>
    </row>
    <row r="638">
      <c r="A638" s="9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9"/>
      <c r="S638" s="9"/>
      <c r="T638" s="13"/>
      <c r="U638" s="13"/>
    </row>
    <row r="639">
      <c r="A639" s="9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9"/>
      <c r="S639" s="9"/>
      <c r="T639" s="13"/>
      <c r="U639" s="13"/>
    </row>
    <row r="640">
      <c r="A640" s="9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9"/>
      <c r="S640" s="9"/>
      <c r="T640" s="13"/>
      <c r="U640" s="13"/>
    </row>
    <row r="641">
      <c r="A641" s="9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9"/>
      <c r="S641" s="9"/>
      <c r="T641" s="13"/>
      <c r="U641" s="13"/>
    </row>
    <row r="642">
      <c r="A642" s="9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9"/>
      <c r="S642" s="9"/>
      <c r="T642" s="13"/>
      <c r="U642" s="13"/>
    </row>
    <row r="643">
      <c r="A643" s="9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9"/>
      <c r="S643" s="9"/>
      <c r="T643" s="13"/>
      <c r="U643" s="13"/>
    </row>
    <row r="644">
      <c r="A644" s="9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9"/>
      <c r="S644" s="9"/>
      <c r="T644" s="13"/>
      <c r="U644" s="13"/>
    </row>
    <row r="645">
      <c r="A645" s="9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9"/>
      <c r="S645" s="9"/>
      <c r="T645" s="13"/>
      <c r="U645" s="13"/>
    </row>
    <row r="646">
      <c r="A646" s="9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9"/>
      <c r="S646" s="9"/>
      <c r="T646" s="13"/>
      <c r="U646" s="13"/>
    </row>
    <row r="647">
      <c r="A647" s="9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9"/>
      <c r="S647" s="9"/>
      <c r="T647" s="13"/>
      <c r="U647" s="13"/>
    </row>
    <row r="648">
      <c r="A648" s="9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9"/>
      <c r="S648" s="9"/>
      <c r="T648" s="13"/>
      <c r="U648" s="13"/>
    </row>
    <row r="649">
      <c r="A649" s="9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9"/>
      <c r="S649" s="9"/>
      <c r="T649" s="13"/>
      <c r="U649" s="13"/>
    </row>
    <row r="650">
      <c r="A650" s="9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9"/>
      <c r="S650" s="9"/>
      <c r="T650" s="13"/>
      <c r="U650" s="13"/>
    </row>
    <row r="651">
      <c r="A651" s="9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9"/>
      <c r="S651" s="9"/>
      <c r="T651" s="13"/>
      <c r="U651" s="13"/>
    </row>
    <row r="652">
      <c r="A652" s="9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9"/>
      <c r="S652" s="9"/>
      <c r="T652" s="13"/>
      <c r="U652" s="13"/>
    </row>
    <row r="653">
      <c r="A653" s="9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9"/>
      <c r="S653" s="9"/>
      <c r="T653" s="13"/>
      <c r="U653" s="13"/>
    </row>
    <row r="654">
      <c r="A654" s="9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9"/>
      <c r="S654" s="9"/>
      <c r="T654" s="13"/>
      <c r="U654" s="13"/>
    </row>
    <row r="655">
      <c r="A655" s="9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9"/>
      <c r="S655" s="9"/>
      <c r="T655" s="13"/>
      <c r="U655" s="13"/>
    </row>
    <row r="656">
      <c r="A656" s="9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9"/>
      <c r="S656" s="9"/>
      <c r="T656" s="13"/>
      <c r="U656" s="13"/>
    </row>
    <row r="657">
      <c r="A657" s="9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9"/>
      <c r="S657" s="9"/>
      <c r="T657" s="13"/>
      <c r="U657" s="13"/>
    </row>
    <row r="658">
      <c r="A658" s="9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9"/>
      <c r="S658" s="9"/>
      <c r="T658" s="13"/>
      <c r="U658" s="13"/>
    </row>
    <row r="659">
      <c r="A659" s="9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9"/>
      <c r="S659" s="9"/>
      <c r="T659" s="13"/>
      <c r="U659" s="13"/>
    </row>
    <row r="660">
      <c r="A660" s="9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9"/>
      <c r="S660" s="9"/>
      <c r="T660" s="13"/>
      <c r="U660" s="13"/>
    </row>
    <row r="661">
      <c r="A661" s="9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9"/>
      <c r="S661" s="9"/>
      <c r="T661" s="13"/>
      <c r="U661" s="13"/>
    </row>
    <row r="662">
      <c r="A662" s="9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9"/>
      <c r="S662" s="9"/>
      <c r="T662" s="13"/>
      <c r="U662" s="13"/>
    </row>
    <row r="663">
      <c r="A663" s="9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9"/>
      <c r="S663" s="9"/>
      <c r="T663" s="13"/>
      <c r="U663" s="13"/>
    </row>
    <row r="664">
      <c r="A664" s="9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9"/>
      <c r="S664" s="9"/>
      <c r="T664" s="13"/>
      <c r="U664" s="13"/>
    </row>
    <row r="665">
      <c r="A665" s="9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9"/>
      <c r="S665" s="9"/>
      <c r="T665" s="13"/>
      <c r="U665" s="13"/>
    </row>
    <row r="666">
      <c r="A666" s="9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9"/>
      <c r="S666" s="9"/>
      <c r="T666" s="13"/>
      <c r="U666" s="13"/>
    </row>
    <row r="667">
      <c r="A667" s="9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9"/>
      <c r="S667" s="9"/>
      <c r="T667" s="13"/>
      <c r="U667" s="13"/>
    </row>
    <row r="668">
      <c r="A668" s="9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9"/>
      <c r="S668" s="9"/>
      <c r="T668" s="13"/>
      <c r="U668" s="13"/>
    </row>
    <row r="669">
      <c r="A669" s="9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9"/>
      <c r="S669" s="9"/>
      <c r="T669" s="13"/>
      <c r="U669" s="13"/>
    </row>
    <row r="670">
      <c r="A670" s="9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9"/>
      <c r="S670" s="9"/>
      <c r="T670" s="13"/>
      <c r="U670" s="13"/>
    </row>
    <row r="671">
      <c r="A671" s="9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9"/>
      <c r="S671" s="9"/>
      <c r="T671" s="13"/>
      <c r="U671" s="13"/>
    </row>
    <row r="672">
      <c r="A672" s="9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9"/>
      <c r="S672" s="9"/>
      <c r="T672" s="13"/>
      <c r="U672" s="13"/>
    </row>
    <row r="673">
      <c r="A673" s="9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9"/>
      <c r="S673" s="9"/>
      <c r="T673" s="13"/>
      <c r="U673" s="13"/>
    </row>
    <row r="674">
      <c r="A674" s="9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9"/>
      <c r="S674" s="9"/>
      <c r="T674" s="13"/>
      <c r="U674" s="13"/>
    </row>
    <row r="675">
      <c r="A675" s="9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9"/>
      <c r="S675" s="9"/>
      <c r="T675" s="13"/>
      <c r="U675" s="13"/>
    </row>
    <row r="676">
      <c r="A676" s="9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9"/>
      <c r="S676" s="9"/>
      <c r="T676" s="13"/>
      <c r="U676" s="13"/>
    </row>
    <row r="677">
      <c r="A677" s="9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9"/>
      <c r="S677" s="9"/>
      <c r="T677" s="13"/>
      <c r="U677" s="13"/>
    </row>
    <row r="678">
      <c r="A678" s="9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9"/>
      <c r="S678" s="9"/>
      <c r="T678" s="13"/>
      <c r="U678" s="13"/>
    </row>
    <row r="679">
      <c r="A679" s="9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9"/>
      <c r="S679" s="9"/>
      <c r="T679" s="13"/>
      <c r="U679" s="13"/>
    </row>
    <row r="680">
      <c r="A680" s="9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9"/>
      <c r="S680" s="9"/>
      <c r="T680" s="13"/>
      <c r="U680" s="13"/>
    </row>
    <row r="681">
      <c r="A681" s="9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9"/>
      <c r="S681" s="9"/>
      <c r="T681" s="13"/>
      <c r="U681" s="13"/>
    </row>
    <row r="682">
      <c r="A682" s="9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9"/>
      <c r="S682" s="9"/>
      <c r="T682" s="13"/>
      <c r="U682" s="13"/>
    </row>
    <row r="683">
      <c r="A683" s="9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9"/>
      <c r="S683" s="9"/>
      <c r="T683" s="13"/>
      <c r="U683" s="13"/>
    </row>
    <row r="684">
      <c r="A684" s="9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9"/>
      <c r="S684" s="9"/>
      <c r="T684" s="13"/>
      <c r="U684" s="13"/>
    </row>
    <row r="685">
      <c r="A685" s="9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9"/>
      <c r="S685" s="9"/>
      <c r="T685" s="13"/>
      <c r="U685" s="13"/>
    </row>
    <row r="686">
      <c r="A686" s="9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9"/>
      <c r="S686" s="9"/>
      <c r="T686" s="13"/>
      <c r="U686" s="13"/>
    </row>
    <row r="687">
      <c r="A687" s="9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9"/>
      <c r="S687" s="9"/>
      <c r="T687" s="13"/>
      <c r="U687" s="13"/>
    </row>
    <row r="688">
      <c r="A688" s="9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9"/>
      <c r="S688" s="9"/>
      <c r="T688" s="13"/>
      <c r="U688" s="13"/>
    </row>
    <row r="689">
      <c r="A689" s="9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9"/>
      <c r="S689" s="9"/>
      <c r="T689" s="13"/>
      <c r="U689" s="13"/>
    </row>
    <row r="690">
      <c r="A690" s="9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9"/>
      <c r="S690" s="9"/>
      <c r="T690" s="13"/>
      <c r="U690" s="13"/>
    </row>
    <row r="691">
      <c r="A691" s="9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9"/>
      <c r="S691" s="9"/>
      <c r="T691" s="13"/>
      <c r="U691" s="13"/>
    </row>
    <row r="692">
      <c r="A692" s="9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9"/>
      <c r="S692" s="9"/>
      <c r="T692" s="13"/>
      <c r="U692" s="13"/>
    </row>
    <row r="693">
      <c r="A693" s="9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9"/>
      <c r="S693" s="9"/>
      <c r="T693" s="13"/>
      <c r="U693" s="13"/>
    </row>
    <row r="694">
      <c r="A694" s="9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9"/>
      <c r="S694" s="9"/>
      <c r="T694" s="13"/>
      <c r="U694" s="13"/>
    </row>
    <row r="695">
      <c r="A695" s="9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9"/>
      <c r="S695" s="9"/>
      <c r="T695" s="13"/>
      <c r="U695" s="13"/>
    </row>
    <row r="696">
      <c r="A696" s="9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9"/>
      <c r="S696" s="9"/>
      <c r="T696" s="13"/>
      <c r="U696" s="13"/>
    </row>
    <row r="697">
      <c r="A697" s="9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9"/>
      <c r="S697" s="9"/>
      <c r="T697" s="13"/>
      <c r="U697" s="13"/>
    </row>
    <row r="698">
      <c r="A698" s="9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9"/>
      <c r="S698" s="9"/>
      <c r="T698" s="13"/>
      <c r="U698" s="13"/>
    </row>
    <row r="699">
      <c r="A699" s="9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9"/>
      <c r="S699" s="9"/>
      <c r="T699" s="13"/>
      <c r="U699" s="13"/>
    </row>
    <row r="700">
      <c r="A700" s="9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9"/>
      <c r="S700" s="9"/>
      <c r="T700" s="13"/>
      <c r="U700" s="13"/>
    </row>
    <row r="701">
      <c r="A701" s="9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9"/>
      <c r="S701" s="9"/>
      <c r="T701" s="13"/>
      <c r="U701" s="13"/>
    </row>
    <row r="702">
      <c r="A702" s="9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9"/>
      <c r="S702" s="9"/>
      <c r="T702" s="13"/>
      <c r="U702" s="13"/>
    </row>
    <row r="703">
      <c r="A703" s="9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9"/>
      <c r="S703" s="9"/>
      <c r="T703" s="13"/>
      <c r="U703" s="13"/>
    </row>
    <row r="704">
      <c r="A704" s="9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9"/>
      <c r="S704" s="9"/>
      <c r="T704" s="13"/>
      <c r="U704" s="13"/>
    </row>
    <row r="705">
      <c r="A705" s="9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9"/>
      <c r="S705" s="9"/>
      <c r="T705" s="13"/>
      <c r="U705" s="13"/>
    </row>
    <row r="706">
      <c r="A706" s="9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9"/>
      <c r="S706" s="9"/>
      <c r="T706" s="13"/>
      <c r="U706" s="13"/>
    </row>
    <row r="707">
      <c r="A707" s="9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9"/>
      <c r="S707" s="9"/>
      <c r="T707" s="13"/>
      <c r="U707" s="13"/>
    </row>
    <row r="708">
      <c r="A708" s="9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9"/>
      <c r="S708" s="9"/>
      <c r="T708" s="13"/>
      <c r="U708" s="13"/>
    </row>
    <row r="709">
      <c r="A709" s="9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9"/>
      <c r="S709" s="9"/>
      <c r="T709" s="13"/>
      <c r="U709" s="13"/>
    </row>
    <row r="710">
      <c r="A710" s="9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9"/>
      <c r="S710" s="9"/>
      <c r="T710" s="13"/>
      <c r="U710" s="13"/>
    </row>
    <row r="711">
      <c r="A711" s="9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9"/>
      <c r="S711" s="9"/>
      <c r="T711" s="13"/>
      <c r="U711" s="13"/>
    </row>
    <row r="712">
      <c r="A712" s="9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9"/>
      <c r="S712" s="9"/>
      <c r="T712" s="13"/>
      <c r="U712" s="13"/>
    </row>
    <row r="713">
      <c r="A713" s="9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9"/>
      <c r="S713" s="9"/>
      <c r="T713" s="13"/>
      <c r="U713" s="13"/>
    </row>
    <row r="714">
      <c r="A714" s="9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9"/>
      <c r="S714" s="9"/>
      <c r="T714" s="13"/>
      <c r="U714" s="13"/>
    </row>
    <row r="715">
      <c r="A715" s="9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9"/>
      <c r="S715" s="9"/>
      <c r="T715" s="13"/>
      <c r="U715" s="13"/>
    </row>
    <row r="716">
      <c r="A716" s="9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9"/>
      <c r="S716" s="9"/>
      <c r="T716" s="13"/>
      <c r="U716" s="13"/>
    </row>
    <row r="717">
      <c r="A717" s="9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9"/>
      <c r="S717" s="9"/>
      <c r="T717" s="13"/>
      <c r="U717" s="13"/>
    </row>
    <row r="718">
      <c r="A718" s="9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9"/>
      <c r="S718" s="9"/>
      <c r="T718" s="13"/>
      <c r="U718" s="13"/>
    </row>
    <row r="719">
      <c r="A719" s="9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9"/>
      <c r="S719" s="9"/>
      <c r="T719" s="13"/>
      <c r="U719" s="13"/>
    </row>
    <row r="720">
      <c r="A720" s="9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9"/>
      <c r="S720" s="9"/>
      <c r="T720" s="13"/>
      <c r="U720" s="13"/>
    </row>
    <row r="721">
      <c r="A721" s="9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9"/>
      <c r="S721" s="9"/>
      <c r="T721" s="13"/>
      <c r="U721" s="13"/>
    </row>
    <row r="722">
      <c r="A722" s="9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9"/>
      <c r="S722" s="9"/>
      <c r="T722" s="13"/>
      <c r="U722" s="13"/>
    </row>
    <row r="723">
      <c r="A723" s="9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9"/>
      <c r="S723" s="9"/>
      <c r="T723" s="13"/>
      <c r="U723" s="13"/>
    </row>
    <row r="724">
      <c r="A724" s="9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9"/>
      <c r="S724" s="9"/>
      <c r="T724" s="13"/>
      <c r="U724" s="13"/>
    </row>
    <row r="725">
      <c r="A725" s="9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9"/>
      <c r="S725" s="9"/>
      <c r="T725" s="13"/>
      <c r="U725" s="13"/>
    </row>
    <row r="726">
      <c r="A726" s="9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9"/>
      <c r="S726" s="9"/>
      <c r="T726" s="13"/>
      <c r="U726" s="13"/>
    </row>
    <row r="727">
      <c r="A727" s="9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9"/>
      <c r="S727" s="9"/>
      <c r="T727" s="13"/>
      <c r="U727" s="13"/>
    </row>
    <row r="728">
      <c r="A728" s="9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9"/>
      <c r="S728" s="9"/>
      <c r="T728" s="13"/>
      <c r="U728" s="13"/>
    </row>
    <row r="729">
      <c r="A729" s="9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9"/>
      <c r="S729" s="9"/>
      <c r="T729" s="13"/>
      <c r="U729" s="13"/>
    </row>
    <row r="730">
      <c r="A730" s="9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9"/>
      <c r="S730" s="9"/>
      <c r="T730" s="13"/>
      <c r="U730" s="13"/>
    </row>
    <row r="731">
      <c r="A731" s="9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9"/>
      <c r="S731" s="9"/>
      <c r="T731" s="13"/>
      <c r="U731" s="13"/>
    </row>
    <row r="732">
      <c r="A732" s="9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9"/>
      <c r="S732" s="9"/>
      <c r="T732" s="13"/>
      <c r="U732" s="13"/>
    </row>
    <row r="733">
      <c r="A733" s="9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9"/>
      <c r="S733" s="9"/>
      <c r="T733" s="13"/>
      <c r="U733" s="13"/>
    </row>
    <row r="734">
      <c r="A734" s="9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9"/>
      <c r="S734" s="9"/>
      <c r="T734" s="13"/>
      <c r="U734" s="13"/>
    </row>
    <row r="735">
      <c r="A735" s="9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9"/>
      <c r="S735" s="9"/>
      <c r="T735" s="13"/>
      <c r="U735" s="13"/>
    </row>
    <row r="736">
      <c r="A736" s="9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9"/>
      <c r="S736" s="9"/>
      <c r="T736" s="13"/>
      <c r="U736" s="13"/>
    </row>
    <row r="737">
      <c r="A737" s="9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9"/>
      <c r="S737" s="9"/>
      <c r="T737" s="13"/>
      <c r="U737" s="13"/>
    </row>
    <row r="738">
      <c r="A738" s="9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9"/>
      <c r="S738" s="9"/>
      <c r="T738" s="13"/>
      <c r="U738" s="13"/>
    </row>
    <row r="739">
      <c r="A739" s="9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9"/>
      <c r="S739" s="9"/>
      <c r="T739" s="13"/>
      <c r="U739" s="13"/>
    </row>
    <row r="740">
      <c r="A740" s="9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9"/>
      <c r="S740" s="9"/>
      <c r="T740" s="13"/>
      <c r="U740" s="13"/>
    </row>
    <row r="741">
      <c r="A741" s="9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9"/>
      <c r="S741" s="9"/>
      <c r="T741" s="13"/>
      <c r="U741" s="13"/>
    </row>
    <row r="742">
      <c r="A742" s="9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9"/>
      <c r="S742" s="9"/>
      <c r="T742" s="13"/>
      <c r="U742" s="13"/>
    </row>
    <row r="743">
      <c r="A743" s="9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9"/>
      <c r="S743" s="9"/>
      <c r="T743" s="13"/>
      <c r="U743" s="13"/>
    </row>
    <row r="744">
      <c r="A744" s="9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9"/>
      <c r="S744" s="9"/>
      <c r="T744" s="13"/>
      <c r="U744" s="13"/>
    </row>
    <row r="745">
      <c r="A745" s="9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9"/>
      <c r="S745" s="9"/>
      <c r="T745" s="13"/>
      <c r="U745" s="13"/>
    </row>
    <row r="746">
      <c r="A746" s="9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9"/>
      <c r="S746" s="9"/>
      <c r="T746" s="13"/>
      <c r="U746" s="13"/>
    </row>
    <row r="747">
      <c r="A747" s="9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9"/>
      <c r="S747" s="9"/>
      <c r="T747" s="13"/>
      <c r="U747" s="13"/>
    </row>
    <row r="748">
      <c r="A748" s="9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9"/>
      <c r="S748" s="9"/>
      <c r="T748" s="13"/>
      <c r="U748" s="13"/>
    </row>
    <row r="749">
      <c r="A749" s="9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9"/>
      <c r="S749" s="9"/>
      <c r="T749" s="13"/>
      <c r="U749" s="13"/>
    </row>
    <row r="750">
      <c r="A750" s="9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9"/>
      <c r="S750" s="9"/>
      <c r="T750" s="13"/>
      <c r="U750" s="13"/>
    </row>
    <row r="751">
      <c r="A751" s="9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9"/>
      <c r="S751" s="9"/>
      <c r="T751" s="13"/>
      <c r="U751" s="13"/>
    </row>
    <row r="752">
      <c r="A752" s="9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9"/>
      <c r="S752" s="9"/>
      <c r="T752" s="13"/>
      <c r="U752" s="13"/>
    </row>
    <row r="753">
      <c r="A753" s="9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9"/>
      <c r="S753" s="9"/>
      <c r="T753" s="13"/>
      <c r="U753" s="13"/>
    </row>
    <row r="754">
      <c r="A754" s="9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9"/>
      <c r="S754" s="9"/>
      <c r="T754" s="13"/>
      <c r="U754" s="13"/>
    </row>
    <row r="755">
      <c r="A755" s="9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9"/>
      <c r="S755" s="9"/>
      <c r="T755" s="13"/>
      <c r="U755" s="13"/>
    </row>
    <row r="756">
      <c r="A756" s="9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9"/>
      <c r="S756" s="9"/>
      <c r="T756" s="13"/>
      <c r="U756" s="13"/>
    </row>
    <row r="757">
      <c r="A757" s="9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9"/>
      <c r="S757" s="9"/>
      <c r="T757" s="13"/>
      <c r="U757" s="13"/>
    </row>
    <row r="758">
      <c r="A758" s="9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9"/>
      <c r="S758" s="9"/>
      <c r="T758" s="13"/>
      <c r="U758" s="13"/>
    </row>
    <row r="759">
      <c r="A759" s="9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9"/>
      <c r="S759" s="9"/>
      <c r="T759" s="13"/>
      <c r="U759" s="13"/>
    </row>
    <row r="760">
      <c r="A760" s="9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9"/>
      <c r="S760" s="9"/>
      <c r="T760" s="13"/>
      <c r="U760" s="13"/>
    </row>
    <row r="761">
      <c r="A761" s="9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9"/>
      <c r="S761" s="9"/>
      <c r="T761" s="13"/>
      <c r="U761" s="13"/>
    </row>
    <row r="762">
      <c r="A762" s="9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9"/>
      <c r="S762" s="9"/>
      <c r="T762" s="13"/>
      <c r="U762" s="13"/>
    </row>
    <row r="763">
      <c r="A763" s="9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9"/>
      <c r="S763" s="9"/>
      <c r="T763" s="13"/>
      <c r="U763" s="13"/>
    </row>
    <row r="764">
      <c r="A764" s="9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9"/>
      <c r="S764" s="9"/>
      <c r="T764" s="13"/>
      <c r="U764" s="13"/>
    </row>
    <row r="765">
      <c r="A765" s="9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9"/>
      <c r="S765" s="9"/>
      <c r="T765" s="13"/>
      <c r="U765" s="13"/>
    </row>
    <row r="766">
      <c r="A766" s="9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9"/>
      <c r="S766" s="9"/>
      <c r="T766" s="13"/>
      <c r="U766" s="13"/>
    </row>
    <row r="767">
      <c r="A767" s="9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9"/>
      <c r="S767" s="9"/>
      <c r="T767" s="13"/>
      <c r="U767" s="13"/>
    </row>
    <row r="768">
      <c r="A768" s="9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9"/>
      <c r="S768" s="9"/>
      <c r="T768" s="13"/>
      <c r="U768" s="13"/>
    </row>
    <row r="769">
      <c r="A769" s="9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9"/>
      <c r="S769" s="9"/>
      <c r="T769" s="13"/>
      <c r="U769" s="13"/>
    </row>
    <row r="770">
      <c r="A770" s="9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9"/>
      <c r="S770" s="9"/>
      <c r="T770" s="13"/>
      <c r="U770" s="13"/>
    </row>
    <row r="771">
      <c r="A771" s="9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9"/>
      <c r="S771" s="9"/>
      <c r="T771" s="13"/>
      <c r="U771" s="13"/>
    </row>
    <row r="772">
      <c r="A772" s="9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9"/>
      <c r="S772" s="9"/>
      <c r="T772" s="13"/>
      <c r="U772" s="13"/>
    </row>
    <row r="773">
      <c r="A773" s="9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9"/>
      <c r="S773" s="9"/>
      <c r="T773" s="13"/>
      <c r="U773" s="13"/>
    </row>
    <row r="774">
      <c r="A774" s="9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9"/>
      <c r="S774" s="9"/>
      <c r="T774" s="13"/>
      <c r="U774" s="13"/>
    </row>
    <row r="775">
      <c r="A775" s="9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9"/>
      <c r="S775" s="9"/>
      <c r="T775" s="13"/>
      <c r="U775" s="13"/>
    </row>
    <row r="776">
      <c r="A776" s="9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9"/>
      <c r="S776" s="9"/>
      <c r="T776" s="13"/>
      <c r="U776" s="13"/>
    </row>
    <row r="777">
      <c r="A777" s="9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9"/>
      <c r="S777" s="9"/>
      <c r="T777" s="13"/>
      <c r="U777" s="13"/>
    </row>
    <row r="778">
      <c r="A778" s="9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9"/>
      <c r="S778" s="9"/>
      <c r="T778" s="13"/>
      <c r="U778" s="13"/>
    </row>
    <row r="779">
      <c r="A779" s="9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9"/>
      <c r="S779" s="9"/>
      <c r="T779" s="13"/>
      <c r="U779" s="13"/>
    </row>
    <row r="780">
      <c r="A780" s="9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9"/>
      <c r="S780" s="9"/>
      <c r="T780" s="13"/>
      <c r="U780" s="13"/>
    </row>
    <row r="781">
      <c r="A781" s="9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9"/>
      <c r="S781" s="9"/>
      <c r="T781" s="13"/>
      <c r="U781" s="13"/>
    </row>
    <row r="782">
      <c r="A782" s="9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9"/>
      <c r="S782" s="9"/>
      <c r="T782" s="13"/>
      <c r="U782" s="13"/>
    </row>
    <row r="783">
      <c r="A783" s="9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9"/>
      <c r="S783" s="9"/>
      <c r="T783" s="13"/>
      <c r="U783" s="13"/>
    </row>
    <row r="784">
      <c r="A784" s="9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9"/>
      <c r="S784" s="9"/>
      <c r="T784" s="13"/>
      <c r="U784" s="13"/>
    </row>
    <row r="785">
      <c r="A785" s="9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9"/>
      <c r="S785" s="9"/>
      <c r="T785" s="13"/>
      <c r="U785" s="13"/>
    </row>
    <row r="786">
      <c r="A786" s="9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9"/>
      <c r="S786" s="9"/>
      <c r="T786" s="13"/>
      <c r="U786" s="13"/>
    </row>
    <row r="787">
      <c r="A787" s="9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9"/>
      <c r="S787" s="9"/>
      <c r="T787" s="13"/>
      <c r="U787" s="13"/>
    </row>
    <row r="788">
      <c r="A788" s="9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9"/>
      <c r="S788" s="9"/>
      <c r="T788" s="13"/>
      <c r="U788" s="13"/>
    </row>
    <row r="789">
      <c r="A789" s="9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9"/>
      <c r="S789" s="9"/>
      <c r="T789" s="13"/>
      <c r="U789" s="13"/>
    </row>
    <row r="790">
      <c r="A790" s="9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9"/>
      <c r="S790" s="9"/>
      <c r="T790" s="13"/>
      <c r="U790" s="13"/>
    </row>
    <row r="791">
      <c r="A791" s="9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9"/>
      <c r="S791" s="9"/>
      <c r="T791" s="13"/>
      <c r="U791" s="13"/>
    </row>
    <row r="792">
      <c r="A792" s="9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9"/>
      <c r="S792" s="9"/>
      <c r="T792" s="13"/>
      <c r="U792" s="13"/>
    </row>
    <row r="793">
      <c r="A793" s="9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9"/>
      <c r="S793" s="9"/>
      <c r="T793" s="13"/>
      <c r="U793" s="13"/>
    </row>
    <row r="794">
      <c r="A794" s="9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9"/>
      <c r="S794" s="9"/>
      <c r="T794" s="13"/>
      <c r="U794" s="13"/>
    </row>
    <row r="795">
      <c r="A795" s="9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9"/>
      <c r="S795" s="9"/>
      <c r="T795" s="13"/>
      <c r="U795" s="13"/>
    </row>
    <row r="796">
      <c r="A796" s="9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9"/>
      <c r="S796" s="9"/>
      <c r="T796" s="13"/>
      <c r="U796" s="13"/>
    </row>
    <row r="797">
      <c r="A797" s="9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9"/>
      <c r="S797" s="9"/>
      <c r="T797" s="13"/>
      <c r="U797" s="13"/>
    </row>
    <row r="798">
      <c r="A798" s="9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9"/>
      <c r="S798" s="9"/>
      <c r="T798" s="13"/>
      <c r="U798" s="13"/>
    </row>
    <row r="799">
      <c r="A799" s="9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9"/>
      <c r="S799" s="9"/>
      <c r="T799" s="13"/>
      <c r="U799" s="13"/>
    </row>
    <row r="800">
      <c r="A800" s="9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9"/>
      <c r="S800" s="9"/>
      <c r="T800" s="13"/>
      <c r="U800" s="13"/>
    </row>
    <row r="801">
      <c r="A801" s="9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9"/>
      <c r="S801" s="9"/>
      <c r="T801" s="13"/>
      <c r="U801" s="13"/>
    </row>
    <row r="802">
      <c r="A802" s="9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9"/>
      <c r="S802" s="9"/>
      <c r="T802" s="13"/>
      <c r="U802" s="13"/>
    </row>
    <row r="803">
      <c r="A803" s="9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9"/>
      <c r="S803" s="9"/>
      <c r="T803" s="13"/>
      <c r="U803" s="13"/>
    </row>
    <row r="804">
      <c r="A804" s="9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9"/>
      <c r="S804" s="9"/>
      <c r="T804" s="13"/>
      <c r="U804" s="13"/>
    </row>
    <row r="805">
      <c r="A805" s="9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9"/>
      <c r="S805" s="9"/>
      <c r="T805" s="13"/>
      <c r="U805" s="13"/>
    </row>
    <row r="806">
      <c r="A806" s="9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9"/>
      <c r="S806" s="9"/>
      <c r="T806" s="13"/>
      <c r="U806" s="13"/>
    </row>
    <row r="807">
      <c r="A807" s="9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9"/>
      <c r="S807" s="9"/>
      <c r="T807" s="13"/>
      <c r="U807" s="13"/>
    </row>
    <row r="808">
      <c r="A808" s="9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9"/>
      <c r="S808" s="9"/>
      <c r="T808" s="13"/>
      <c r="U808" s="13"/>
    </row>
    <row r="809">
      <c r="A809" s="9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9"/>
      <c r="S809" s="9"/>
      <c r="T809" s="13"/>
      <c r="U809" s="13"/>
    </row>
    <row r="810">
      <c r="A810" s="9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9"/>
      <c r="S810" s="9"/>
      <c r="T810" s="13"/>
      <c r="U810" s="13"/>
    </row>
    <row r="811">
      <c r="A811" s="9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9"/>
      <c r="S811" s="9"/>
      <c r="T811" s="13"/>
      <c r="U811" s="13"/>
    </row>
    <row r="812">
      <c r="A812" s="9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9"/>
      <c r="S812" s="9"/>
      <c r="T812" s="13"/>
      <c r="U812" s="13"/>
    </row>
    <row r="813">
      <c r="A813" s="9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9"/>
      <c r="S813" s="9"/>
      <c r="T813" s="13"/>
      <c r="U813" s="13"/>
    </row>
    <row r="814">
      <c r="A814" s="9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9"/>
      <c r="S814" s="9"/>
      <c r="T814" s="13"/>
      <c r="U814" s="13"/>
    </row>
    <row r="815">
      <c r="A815" s="9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9"/>
      <c r="S815" s="9"/>
      <c r="T815" s="13"/>
      <c r="U815" s="13"/>
    </row>
    <row r="816">
      <c r="A816" s="9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9"/>
      <c r="S816" s="9"/>
      <c r="T816" s="13"/>
      <c r="U816" s="13"/>
    </row>
    <row r="817">
      <c r="A817" s="9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9"/>
      <c r="S817" s="9"/>
      <c r="T817" s="13"/>
      <c r="U817" s="13"/>
    </row>
    <row r="818">
      <c r="A818" s="9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9"/>
      <c r="S818" s="9"/>
      <c r="T818" s="13"/>
      <c r="U818" s="13"/>
    </row>
    <row r="819">
      <c r="A819" s="9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9"/>
      <c r="S819" s="9"/>
      <c r="T819" s="13"/>
      <c r="U819" s="13"/>
    </row>
    <row r="820">
      <c r="A820" s="9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9"/>
      <c r="S820" s="9"/>
      <c r="T820" s="13"/>
      <c r="U820" s="13"/>
    </row>
    <row r="821">
      <c r="A821" s="9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9"/>
      <c r="S821" s="9"/>
      <c r="T821" s="13"/>
      <c r="U821" s="13"/>
    </row>
    <row r="822">
      <c r="A822" s="9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9"/>
      <c r="S822" s="9"/>
      <c r="T822" s="13"/>
      <c r="U822" s="13"/>
    </row>
    <row r="823">
      <c r="A823" s="9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9"/>
      <c r="S823" s="9"/>
      <c r="T823" s="13"/>
      <c r="U823" s="13"/>
    </row>
    <row r="824">
      <c r="A824" s="9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9"/>
      <c r="S824" s="9"/>
      <c r="T824" s="13"/>
      <c r="U824" s="13"/>
    </row>
    <row r="825">
      <c r="A825" s="9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9"/>
      <c r="S825" s="9"/>
      <c r="T825" s="13"/>
      <c r="U825" s="13"/>
    </row>
    <row r="826">
      <c r="A826" s="9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9"/>
      <c r="S826" s="9"/>
      <c r="T826" s="13"/>
      <c r="U826" s="13"/>
    </row>
    <row r="827">
      <c r="A827" s="9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9"/>
      <c r="S827" s="9"/>
      <c r="T827" s="13"/>
      <c r="U827" s="13"/>
    </row>
    <row r="828">
      <c r="A828" s="9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9"/>
      <c r="S828" s="9"/>
      <c r="T828" s="13"/>
      <c r="U828" s="13"/>
    </row>
    <row r="829">
      <c r="A829" s="9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9"/>
      <c r="S829" s="9"/>
      <c r="T829" s="13"/>
      <c r="U829" s="13"/>
    </row>
    <row r="830">
      <c r="A830" s="9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9"/>
      <c r="S830" s="9"/>
      <c r="T830" s="13"/>
      <c r="U830" s="13"/>
    </row>
    <row r="831">
      <c r="A831" s="9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9"/>
      <c r="S831" s="9"/>
      <c r="T831" s="13"/>
      <c r="U831" s="13"/>
    </row>
    <row r="832">
      <c r="A832" s="9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9"/>
      <c r="S832" s="9"/>
      <c r="T832" s="13"/>
      <c r="U832" s="13"/>
    </row>
    <row r="833">
      <c r="A833" s="9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9"/>
      <c r="S833" s="9"/>
      <c r="T833" s="13"/>
      <c r="U833" s="13"/>
    </row>
    <row r="834">
      <c r="A834" s="9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9"/>
      <c r="S834" s="9"/>
      <c r="T834" s="13"/>
      <c r="U834" s="13"/>
    </row>
    <row r="835">
      <c r="A835" s="9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9"/>
      <c r="S835" s="9"/>
      <c r="T835" s="13"/>
      <c r="U835" s="13"/>
    </row>
    <row r="836">
      <c r="A836" s="9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9"/>
      <c r="S836" s="9"/>
      <c r="T836" s="13"/>
      <c r="U836" s="13"/>
    </row>
    <row r="837">
      <c r="A837" s="9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9"/>
      <c r="S837" s="9"/>
      <c r="T837" s="13"/>
      <c r="U837" s="13"/>
    </row>
    <row r="838">
      <c r="A838" s="9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9"/>
      <c r="S838" s="9"/>
      <c r="T838" s="13"/>
      <c r="U838" s="13"/>
    </row>
    <row r="839">
      <c r="A839" s="9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9"/>
      <c r="S839" s="9"/>
      <c r="T839" s="13"/>
      <c r="U839" s="13"/>
    </row>
    <row r="840">
      <c r="A840" s="9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9"/>
      <c r="S840" s="9"/>
      <c r="T840" s="13"/>
      <c r="U840" s="13"/>
    </row>
    <row r="841">
      <c r="A841" s="9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9"/>
      <c r="S841" s="9"/>
      <c r="T841" s="13"/>
      <c r="U841" s="13"/>
    </row>
    <row r="842">
      <c r="A842" s="9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9"/>
      <c r="S842" s="9"/>
      <c r="T842" s="13"/>
      <c r="U842" s="13"/>
    </row>
    <row r="843">
      <c r="A843" s="9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9"/>
      <c r="S843" s="9"/>
      <c r="T843" s="13"/>
      <c r="U843" s="13"/>
    </row>
    <row r="844">
      <c r="A844" s="9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9"/>
      <c r="S844" s="9"/>
      <c r="T844" s="13"/>
      <c r="U844" s="13"/>
    </row>
    <row r="845">
      <c r="A845" s="9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9"/>
      <c r="S845" s="9"/>
      <c r="T845" s="13"/>
      <c r="U845" s="13"/>
    </row>
    <row r="846">
      <c r="A846" s="9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9"/>
      <c r="S846" s="9"/>
      <c r="T846" s="13"/>
      <c r="U846" s="13"/>
    </row>
    <row r="847">
      <c r="A847" s="9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9"/>
      <c r="S847" s="9"/>
      <c r="T847" s="13"/>
      <c r="U847" s="13"/>
    </row>
    <row r="848">
      <c r="A848" s="9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9"/>
      <c r="S848" s="9"/>
      <c r="T848" s="13"/>
      <c r="U848" s="13"/>
    </row>
    <row r="849">
      <c r="A849" s="9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9"/>
      <c r="S849" s="9"/>
      <c r="T849" s="13"/>
      <c r="U849" s="13"/>
    </row>
    <row r="850">
      <c r="A850" s="9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9"/>
      <c r="S850" s="9"/>
      <c r="T850" s="13"/>
      <c r="U850" s="13"/>
    </row>
    <row r="851">
      <c r="A851" s="9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9"/>
      <c r="S851" s="9"/>
      <c r="T851" s="13"/>
      <c r="U851" s="13"/>
    </row>
    <row r="852">
      <c r="A852" s="9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9"/>
      <c r="S852" s="9"/>
      <c r="T852" s="13"/>
      <c r="U852" s="13"/>
    </row>
    <row r="853">
      <c r="A853" s="9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9"/>
      <c r="S853" s="9"/>
      <c r="T853" s="13"/>
      <c r="U853" s="13"/>
    </row>
    <row r="854">
      <c r="A854" s="9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9"/>
      <c r="S854" s="9"/>
      <c r="T854" s="13"/>
      <c r="U854" s="13"/>
    </row>
    <row r="855">
      <c r="A855" s="9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9"/>
      <c r="S855" s="9"/>
      <c r="T855" s="13"/>
      <c r="U855" s="13"/>
    </row>
    <row r="856">
      <c r="A856" s="9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9"/>
      <c r="S856" s="9"/>
      <c r="T856" s="13"/>
      <c r="U856" s="13"/>
    </row>
    <row r="857">
      <c r="A857" s="9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9"/>
      <c r="S857" s="9"/>
      <c r="T857" s="13"/>
      <c r="U857" s="13"/>
    </row>
    <row r="858">
      <c r="A858" s="9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9"/>
      <c r="S858" s="9"/>
      <c r="T858" s="13"/>
      <c r="U858" s="13"/>
    </row>
    <row r="859">
      <c r="A859" s="9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9"/>
      <c r="S859" s="9"/>
      <c r="T859" s="13"/>
      <c r="U859" s="13"/>
    </row>
    <row r="860">
      <c r="A860" s="9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9"/>
      <c r="S860" s="9"/>
      <c r="T860" s="13"/>
      <c r="U860" s="13"/>
    </row>
    <row r="861">
      <c r="A861" s="9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9"/>
      <c r="S861" s="9"/>
      <c r="T861" s="13"/>
      <c r="U861" s="13"/>
    </row>
    <row r="862">
      <c r="A862" s="9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9"/>
      <c r="S862" s="9"/>
      <c r="T862" s="13"/>
      <c r="U862" s="13"/>
    </row>
    <row r="863">
      <c r="A863" s="9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9"/>
      <c r="S863" s="9"/>
      <c r="T863" s="13"/>
      <c r="U863" s="13"/>
    </row>
    <row r="864">
      <c r="A864" s="9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9"/>
      <c r="S864" s="9"/>
      <c r="T864" s="13"/>
      <c r="U864" s="13"/>
    </row>
    <row r="865">
      <c r="A865" s="9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9"/>
      <c r="S865" s="9"/>
      <c r="T865" s="13"/>
      <c r="U865" s="13"/>
    </row>
    <row r="866">
      <c r="A866" s="9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9"/>
      <c r="S866" s="9"/>
      <c r="T866" s="13"/>
      <c r="U866" s="13"/>
    </row>
    <row r="867">
      <c r="A867" s="9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9"/>
      <c r="S867" s="9"/>
      <c r="T867" s="13"/>
      <c r="U867" s="13"/>
    </row>
    <row r="868">
      <c r="A868" s="9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9"/>
      <c r="S868" s="9"/>
      <c r="T868" s="13"/>
      <c r="U868" s="13"/>
    </row>
    <row r="869">
      <c r="A869" s="9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9"/>
      <c r="S869" s="9"/>
      <c r="T869" s="13"/>
      <c r="U869" s="13"/>
    </row>
    <row r="870">
      <c r="A870" s="9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9"/>
      <c r="S870" s="9"/>
      <c r="T870" s="13"/>
      <c r="U870" s="13"/>
    </row>
    <row r="871">
      <c r="A871" s="9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9"/>
      <c r="S871" s="9"/>
      <c r="T871" s="13"/>
      <c r="U871" s="13"/>
    </row>
    <row r="872">
      <c r="A872" s="9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9"/>
      <c r="S872" s="9"/>
      <c r="T872" s="13"/>
      <c r="U872" s="13"/>
    </row>
    <row r="873">
      <c r="A873" s="9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9"/>
      <c r="S873" s="9"/>
      <c r="T873" s="13"/>
      <c r="U873" s="13"/>
    </row>
    <row r="874">
      <c r="A874" s="9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9"/>
      <c r="S874" s="9"/>
      <c r="T874" s="13"/>
      <c r="U874" s="13"/>
    </row>
    <row r="875">
      <c r="A875" s="9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9"/>
      <c r="S875" s="9"/>
      <c r="T875" s="13"/>
      <c r="U875" s="13"/>
    </row>
    <row r="876">
      <c r="A876" s="9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9"/>
      <c r="S876" s="9"/>
      <c r="T876" s="13"/>
      <c r="U876" s="13"/>
    </row>
    <row r="877">
      <c r="A877" s="9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9"/>
      <c r="S877" s="9"/>
      <c r="T877" s="13"/>
      <c r="U877" s="13"/>
    </row>
    <row r="878">
      <c r="A878" s="9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9"/>
      <c r="S878" s="9"/>
      <c r="T878" s="13"/>
      <c r="U878" s="13"/>
    </row>
    <row r="879">
      <c r="A879" s="9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9"/>
      <c r="S879" s="9"/>
      <c r="T879" s="13"/>
      <c r="U879" s="13"/>
    </row>
    <row r="880">
      <c r="A880" s="9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9"/>
      <c r="S880" s="9"/>
      <c r="T880" s="13"/>
      <c r="U880" s="13"/>
    </row>
    <row r="881">
      <c r="A881" s="9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9"/>
      <c r="S881" s="9"/>
      <c r="T881" s="13"/>
      <c r="U881" s="13"/>
    </row>
    <row r="882">
      <c r="A882" s="9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9"/>
      <c r="S882" s="9"/>
      <c r="T882" s="13"/>
      <c r="U882" s="13"/>
    </row>
    <row r="883">
      <c r="A883" s="9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9"/>
      <c r="S883" s="9"/>
      <c r="T883" s="13"/>
      <c r="U883" s="13"/>
    </row>
    <row r="884">
      <c r="A884" s="9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9"/>
      <c r="S884" s="9"/>
      <c r="T884" s="13"/>
      <c r="U884" s="13"/>
    </row>
    <row r="885">
      <c r="A885" s="9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9"/>
      <c r="S885" s="9"/>
      <c r="T885" s="13"/>
      <c r="U885" s="13"/>
    </row>
    <row r="886">
      <c r="A886" s="9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9"/>
      <c r="S886" s="9"/>
      <c r="T886" s="13"/>
      <c r="U886" s="13"/>
    </row>
    <row r="887">
      <c r="A887" s="9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9"/>
      <c r="S887" s="9"/>
      <c r="T887" s="13"/>
      <c r="U887" s="13"/>
    </row>
    <row r="888">
      <c r="A888" s="9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9"/>
      <c r="S888" s="9"/>
      <c r="T888" s="13"/>
      <c r="U888" s="13"/>
    </row>
    <row r="889">
      <c r="A889" s="9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9"/>
      <c r="S889" s="9"/>
      <c r="T889" s="13"/>
      <c r="U889" s="13"/>
    </row>
    <row r="890">
      <c r="A890" s="9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9"/>
      <c r="S890" s="9"/>
      <c r="T890" s="13"/>
      <c r="U890" s="13"/>
    </row>
    <row r="891">
      <c r="A891" s="9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9"/>
      <c r="S891" s="9"/>
      <c r="T891" s="13"/>
      <c r="U891" s="13"/>
    </row>
    <row r="892">
      <c r="A892" s="9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9"/>
      <c r="S892" s="9"/>
      <c r="T892" s="13"/>
      <c r="U892" s="13"/>
    </row>
    <row r="893">
      <c r="A893" s="9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9"/>
      <c r="S893" s="9"/>
      <c r="T893" s="13"/>
      <c r="U893" s="13"/>
    </row>
    <row r="894">
      <c r="A894" s="9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9"/>
      <c r="S894" s="9"/>
      <c r="T894" s="13"/>
      <c r="U894" s="13"/>
    </row>
    <row r="895">
      <c r="A895" s="9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9"/>
      <c r="S895" s="9"/>
      <c r="T895" s="13"/>
      <c r="U895" s="13"/>
    </row>
    <row r="896">
      <c r="A896" s="9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9"/>
      <c r="S896" s="9"/>
      <c r="T896" s="13"/>
      <c r="U896" s="13"/>
    </row>
    <row r="897">
      <c r="A897" s="9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9"/>
      <c r="S897" s="9"/>
      <c r="T897" s="13"/>
      <c r="U897" s="13"/>
    </row>
    <row r="898">
      <c r="A898" s="9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9"/>
      <c r="S898" s="9"/>
      <c r="T898" s="13"/>
      <c r="U898" s="13"/>
    </row>
    <row r="899">
      <c r="A899" s="9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9"/>
      <c r="S899" s="9"/>
      <c r="T899" s="13"/>
      <c r="U899" s="13"/>
    </row>
    <row r="900">
      <c r="A900" s="9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9"/>
      <c r="S900" s="9"/>
      <c r="T900" s="13"/>
      <c r="U900" s="13"/>
    </row>
    <row r="901">
      <c r="A901" s="9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9"/>
      <c r="S901" s="9"/>
      <c r="T901" s="13"/>
      <c r="U901" s="13"/>
    </row>
    <row r="902">
      <c r="A902" s="9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9"/>
      <c r="S902" s="9"/>
      <c r="T902" s="13"/>
      <c r="U902" s="13"/>
    </row>
    <row r="903">
      <c r="A903" s="9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9"/>
      <c r="S903" s="9"/>
      <c r="T903" s="13"/>
      <c r="U903" s="13"/>
    </row>
    <row r="904">
      <c r="A904" s="9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9"/>
      <c r="S904" s="9"/>
      <c r="T904" s="13"/>
      <c r="U904" s="13"/>
    </row>
    <row r="905">
      <c r="A905" s="9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9"/>
      <c r="S905" s="9"/>
      <c r="T905" s="13"/>
      <c r="U905" s="13"/>
    </row>
    <row r="906">
      <c r="A906" s="9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9"/>
      <c r="S906" s="9"/>
      <c r="T906" s="13"/>
      <c r="U906" s="13"/>
    </row>
    <row r="907">
      <c r="A907" s="9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9"/>
      <c r="S907" s="9"/>
      <c r="T907" s="13"/>
      <c r="U907" s="13"/>
    </row>
    <row r="908">
      <c r="A908" s="9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9"/>
      <c r="S908" s="9"/>
      <c r="T908" s="13"/>
      <c r="U908" s="13"/>
    </row>
    <row r="909">
      <c r="A909" s="9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9"/>
      <c r="S909" s="9"/>
      <c r="T909" s="13"/>
      <c r="U909" s="13"/>
    </row>
    <row r="910">
      <c r="A910" s="9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9"/>
      <c r="S910" s="9"/>
      <c r="T910" s="13"/>
      <c r="U910" s="13"/>
    </row>
    <row r="911">
      <c r="A911" s="9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9"/>
      <c r="S911" s="9"/>
      <c r="T911" s="13"/>
      <c r="U911" s="13"/>
    </row>
    <row r="912">
      <c r="A912" s="9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9"/>
      <c r="S912" s="9"/>
      <c r="T912" s="13"/>
      <c r="U912" s="13"/>
    </row>
    <row r="913">
      <c r="A913" s="9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9"/>
      <c r="S913" s="9"/>
      <c r="T913" s="13"/>
      <c r="U913" s="13"/>
    </row>
    <row r="914">
      <c r="A914" s="9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9"/>
      <c r="S914" s="9"/>
      <c r="T914" s="13"/>
      <c r="U914" s="13"/>
    </row>
    <row r="915">
      <c r="A915" s="9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9"/>
      <c r="S915" s="9"/>
      <c r="T915" s="13"/>
      <c r="U915" s="13"/>
    </row>
    <row r="916">
      <c r="A916" s="9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9"/>
      <c r="S916" s="9"/>
      <c r="T916" s="13"/>
      <c r="U916" s="13"/>
    </row>
    <row r="917">
      <c r="A917" s="9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9"/>
      <c r="S917" s="9"/>
      <c r="T917" s="13"/>
      <c r="U917" s="13"/>
    </row>
    <row r="918">
      <c r="A918" s="9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9"/>
      <c r="S918" s="9"/>
      <c r="T918" s="13"/>
      <c r="U918" s="13"/>
    </row>
    <row r="919">
      <c r="A919" s="9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9"/>
      <c r="S919" s="9"/>
      <c r="T919" s="13"/>
      <c r="U919" s="13"/>
    </row>
    <row r="920">
      <c r="A920" s="9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9"/>
      <c r="S920" s="9"/>
      <c r="T920" s="13"/>
      <c r="U920" s="13"/>
    </row>
    <row r="921">
      <c r="A921" s="9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9"/>
      <c r="S921" s="9"/>
      <c r="T921" s="13"/>
      <c r="U921" s="13"/>
    </row>
    <row r="922">
      <c r="A922" s="9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9"/>
      <c r="S922" s="9"/>
      <c r="T922" s="13"/>
      <c r="U922" s="13"/>
    </row>
    <row r="923">
      <c r="A923" s="9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9"/>
      <c r="S923" s="9"/>
      <c r="T923" s="13"/>
      <c r="U923" s="13"/>
    </row>
    <row r="924">
      <c r="A924" s="9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9"/>
      <c r="S924" s="9"/>
      <c r="T924" s="13"/>
      <c r="U924" s="13"/>
    </row>
    <row r="925">
      <c r="A925" s="9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9"/>
      <c r="S925" s="9"/>
      <c r="T925" s="13"/>
      <c r="U925" s="13"/>
    </row>
    <row r="926">
      <c r="A926" s="9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9"/>
      <c r="S926" s="9"/>
      <c r="T926" s="13"/>
      <c r="U926" s="13"/>
    </row>
    <row r="927">
      <c r="A927" s="9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9"/>
      <c r="S927" s="9"/>
      <c r="T927" s="13"/>
      <c r="U927" s="13"/>
    </row>
    <row r="928">
      <c r="A928" s="9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9"/>
      <c r="S928" s="9"/>
      <c r="T928" s="13"/>
      <c r="U928" s="13"/>
    </row>
    <row r="929">
      <c r="A929" s="9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9"/>
      <c r="S929" s="9"/>
      <c r="T929" s="13"/>
      <c r="U929" s="13"/>
    </row>
    <row r="930">
      <c r="A930" s="9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9"/>
      <c r="S930" s="9"/>
      <c r="T930" s="13"/>
      <c r="U930" s="13"/>
    </row>
    <row r="931">
      <c r="A931" s="9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9"/>
      <c r="S931" s="9"/>
      <c r="T931" s="13"/>
      <c r="U931" s="13"/>
    </row>
    <row r="932">
      <c r="A932" s="9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9"/>
      <c r="S932" s="9"/>
      <c r="T932" s="13"/>
      <c r="U932" s="13"/>
    </row>
    <row r="933">
      <c r="A933" s="9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9"/>
      <c r="S933" s="9"/>
      <c r="T933" s="13"/>
      <c r="U933" s="13"/>
    </row>
    <row r="934">
      <c r="A934" s="9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9"/>
      <c r="S934" s="9"/>
      <c r="T934" s="13"/>
      <c r="U934" s="13"/>
    </row>
    <row r="935">
      <c r="A935" s="9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9"/>
      <c r="S935" s="9"/>
      <c r="T935" s="13"/>
      <c r="U935" s="13"/>
    </row>
    <row r="936">
      <c r="A936" s="9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9"/>
      <c r="S936" s="9"/>
      <c r="T936" s="13"/>
      <c r="U936" s="13"/>
    </row>
    <row r="937">
      <c r="A937" s="9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9"/>
      <c r="S937" s="9"/>
      <c r="T937" s="13"/>
      <c r="U937" s="13"/>
    </row>
    <row r="938">
      <c r="A938" s="9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9"/>
      <c r="S938" s="9"/>
      <c r="T938" s="13"/>
      <c r="U938" s="13"/>
    </row>
    <row r="939">
      <c r="A939" s="9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9"/>
      <c r="S939" s="9"/>
      <c r="T939" s="13"/>
      <c r="U939" s="13"/>
    </row>
    <row r="940">
      <c r="A940" s="9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9"/>
      <c r="S940" s="9"/>
      <c r="T940" s="13"/>
      <c r="U940" s="13"/>
    </row>
    <row r="941">
      <c r="A941" s="9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9"/>
      <c r="S941" s="9"/>
      <c r="T941" s="13"/>
      <c r="U941" s="13"/>
    </row>
    <row r="942">
      <c r="A942" s="9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9"/>
      <c r="S942" s="9"/>
      <c r="T942" s="13"/>
      <c r="U942" s="13"/>
    </row>
    <row r="943">
      <c r="A943" s="9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9"/>
      <c r="S943" s="9"/>
      <c r="T943" s="13"/>
      <c r="U943" s="13"/>
    </row>
    <row r="944">
      <c r="A944" s="9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9"/>
      <c r="S944" s="9"/>
      <c r="T944" s="13"/>
      <c r="U944" s="13"/>
    </row>
    <row r="945">
      <c r="A945" s="9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9"/>
      <c r="S945" s="9"/>
      <c r="T945" s="13"/>
      <c r="U945" s="13"/>
    </row>
    <row r="946">
      <c r="A946" s="9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9"/>
      <c r="S946" s="9"/>
      <c r="T946" s="13"/>
      <c r="U946" s="13"/>
    </row>
    <row r="947">
      <c r="A947" s="9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9"/>
      <c r="S947" s="9"/>
      <c r="T947" s="13"/>
      <c r="U947" s="13"/>
    </row>
    <row r="948">
      <c r="A948" s="9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9"/>
      <c r="S948" s="9"/>
      <c r="T948" s="13"/>
      <c r="U948" s="13"/>
    </row>
    <row r="949">
      <c r="A949" s="9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9"/>
      <c r="S949" s="9"/>
      <c r="T949" s="13"/>
      <c r="U949" s="13"/>
    </row>
    <row r="950">
      <c r="A950" s="9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9"/>
      <c r="S950" s="9"/>
      <c r="T950" s="13"/>
      <c r="U950" s="13"/>
    </row>
    <row r="951">
      <c r="A951" s="9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9"/>
      <c r="S951" s="9"/>
      <c r="T951" s="13"/>
      <c r="U951" s="13"/>
    </row>
    <row r="952">
      <c r="A952" s="9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9"/>
      <c r="S952" s="9"/>
      <c r="T952" s="13"/>
      <c r="U952" s="13"/>
    </row>
    <row r="953">
      <c r="A953" s="9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9"/>
      <c r="S953" s="9"/>
      <c r="T953" s="13"/>
      <c r="U953" s="13"/>
    </row>
    <row r="954">
      <c r="A954" s="9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9"/>
      <c r="S954" s="9"/>
      <c r="T954" s="13"/>
      <c r="U954" s="13"/>
    </row>
    <row r="955">
      <c r="A955" s="9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9"/>
      <c r="S955" s="9"/>
      <c r="T955" s="13"/>
      <c r="U955" s="13"/>
    </row>
    <row r="956">
      <c r="A956" s="9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9"/>
      <c r="S956" s="9"/>
      <c r="T956" s="13"/>
      <c r="U956" s="13"/>
    </row>
    <row r="957">
      <c r="A957" s="9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9"/>
      <c r="S957" s="9"/>
      <c r="T957" s="13"/>
      <c r="U957" s="13"/>
    </row>
    <row r="958">
      <c r="A958" s="9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9"/>
      <c r="S958" s="9"/>
      <c r="T958" s="13"/>
      <c r="U958" s="13"/>
    </row>
    <row r="959">
      <c r="A959" s="9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9"/>
      <c r="S959" s="9"/>
      <c r="T959" s="13"/>
      <c r="U959" s="13"/>
    </row>
    <row r="960">
      <c r="A960" s="9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9"/>
      <c r="S960" s="9"/>
      <c r="T960" s="13"/>
      <c r="U960" s="13"/>
    </row>
    <row r="961">
      <c r="A961" s="9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9"/>
      <c r="S961" s="9"/>
      <c r="T961" s="13"/>
      <c r="U961" s="13"/>
    </row>
    <row r="962">
      <c r="A962" s="9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9"/>
      <c r="S962" s="9"/>
      <c r="T962" s="13"/>
      <c r="U962" s="13"/>
    </row>
    <row r="963">
      <c r="A963" s="9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9"/>
      <c r="S963" s="9"/>
      <c r="T963" s="13"/>
      <c r="U963" s="13"/>
    </row>
    <row r="964">
      <c r="A964" s="9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9"/>
      <c r="S964" s="9"/>
      <c r="T964" s="13"/>
      <c r="U964" s="13"/>
    </row>
    <row r="965">
      <c r="A965" s="9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9"/>
      <c r="S965" s="9"/>
      <c r="T965" s="13"/>
      <c r="U965" s="13"/>
    </row>
    <row r="966">
      <c r="A966" s="9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9"/>
      <c r="S966" s="9"/>
      <c r="T966" s="13"/>
      <c r="U966" s="13"/>
    </row>
    <row r="967">
      <c r="A967" s="9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9"/>
      <c r="S967" s="9"/>
      <c r="T967" s="13"/>
      <c r="U967" s="13"/>
    </row>
    <row r="968">
      <c r="A968" s="9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9"/>
      <c r="S968" s="9"/>
      <c r="T968" s="13"/>
      <c r="U968" s="13"/>
    </row>
    <row r="969">
      <c r="A969" s="9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9"/>
      <c r="S969" s="9"/>
      <c r="T969" s="13"/>
      <c r="U969" s="13"/>
    </row>
    <row r="970">
      <c r="A970" s="9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9"/>
      <c r="S970" s="9"/>
      <c r="T970" s="13"/>
      <c r="U970" s="13"/>
    </row>
    <row r="971">
      <c r="A971" s="9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9"/>
      <c r="S971" s="9"/>
      <c r="T971" s="13"/>
      <c r="U971" s="13"/>
    </row>
    <row r="972">
      <c r="A972" s="9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9"/>
      <c r="S972" s="9"/>
      <c r="T972" s="13"/>
      <c r="U972" s="13"/>
    </row>
    <row r="973">
      <c r="A973" s="9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9"/>
      <c r="S973" s="9"/>
      <c r="T973" s="13"/>
      <c r="U973" s="13"/>
    </row>
    <row r="974">
      <c r="A974" s="9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9"/>
      <c r="S974" s="9"/>
      <c r="T974" s="13"/>
      <c r="U974" s="13"/>
    </row>
    <row r="975">
      <c r="A975" s="9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9"/>
      <c r="S975" s="9"/>
      <c r="T975" s="13"/>
      <c r="U975" s="13"/>
    </row>
    <row r="976">
      <c r="A976" s="9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9"/>
      <c r="S976" s="9"/>
      <c r="T976" s="13"/>
      <c r="U976" s="13"/>
    </row>
    <row r="977">
      <c r="A977" s="9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9"/>
      <c r="S977" s="9"/>
      <c r="T977" s="13"/>
      <c r="U977" s="13"/>
    </row>
    <row r="978">
      <c r="A978" s="9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9"/>
      <c r="S978" s="9"/>
      <c r="T978" s="13"/>
      <c r="U978" s="13"/>
    </row>
    <row r="979">
      <c r="A979" s="9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9"/>
      <c r="S979" s="9"/>
      <c r="T979" s="13"/>
      <c r="U979" s="13"/>
    </row>
    <row r="980">
      <c r="A980" s="9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9"/>
      <c r="S980" s="9"/>
      <c r="T980" s="13"/>
      <c r="U980" s="13"/>
    </row>
    <row r="981">
      <c r="A981" s="9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9"/>
      <c r="S981" s="9"/>
      <c r="T981" s="13"/>
      <c r="U981" s="13"/>
    </row>
    <row r="982">
      <c r="A982" s="9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9"/>
      <c r="S982" s="9"/>
      <c r="T982" s="13"/>
      <c r="U982" s="13"/>
    </row>
    <row r="983">
      <c r="A983" s="9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9"/>
      <c r="S983" s="9"/>
      <c r="T983" s="13"/>
      <c r="U983" s="13"/>
    </row>
    <row r="984">
      <c r="A984" s="9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9"/>
      <c r="S984" s="9"/>
      <c r="T984" s="13"/>
      <c r="U984" s="13"/>
    </row>
    <row r="985">
      <c r="A985" s="9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9"/>
      <c r="S985" s="9"/>
      <c r="T985" s="13"/>
      <c r="U985" s="13"/>
    </row>
    <row r="986">
      <c r="A986" s="9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9"/>
      <c r="S986" s="9"/>
      <c r="T986" s="13"/>
      <c r="U986" s="13"/>
    </row>
    <row r="987">
      <c r="A987" s="9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9"/>
      <c r="S987" s="9"/>
      <c r="T987" s="13"/>
      <c r="U987" s="13"/>
    </row>
    <row r="988">
      <c r="A988" s="9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9"/>
      <c r="S988" s="9"/>
      <c r="T988" s="13"/>
      <c r="U988" s="13"/>
    </row>
    <row r="989">
      <c r="A989" s="9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9"/>
      <c r="S989" s="9"/>
      <c r="T989" s="13"/>
      <c r="U989" s="13"/>
    </row>
    <row r="990">
      <c r="A990" s="9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9"/>
      <c r="S990" s="9"/>
      <c r="T990" s="13"/>
      <c r="U990" s="13"/>
    </row>
    <row r="991">
      <c r="A991" s="9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9"/>
      <c r="S991" s="9"/>
      <c r="T991" s="13"/>
      <c r="U991" s="13"/>
    </row>
    <row r="992">
      <c r="A992" s="9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9"/>
      <c r="S992" s="9"/>
      <c r="T992" s="13"/>
      <c r="U992" s="13"/>
    </row>
    <row r="993">
      <c r="A993" s="9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9"/>
      <c r="S993" s="9"/>
      <c r="T993" s="13"/>
      <c r="U993" s="13"/>
    </row>
    <row r="994">
      <c r="A994" s="9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9"/>
      <c r="S994" s="9"/>
      <c r="T994" s="13"/>
      <c r="U994" s="13"/>
    </row>
    <row r="995">
      <c r="A995" s="9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9"/>
      <c r="S995" s="9"/>
      <c r="T995" s="13"/>
      <c r="U995" s="13"/>
    </row>
    <row r="996">
      <c r="A996" s="9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9"/>
      <c r="S996" s="9"/>
      <c r="T996" s="13"/>
      <c r="U996" s="13"/>
    </row>
    <row r="997">
      <c r="A997" s="9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9"/>
      <c r="S997" s="9"/>
      <c r="T997" s="13"/>
      <c r="U997" s="13"/>
    </row>
    <row r="998">
      <c r="A998" s="9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9"/>
      <c r="S998" s="9"/>
      <c r="T998" s="13"/>
      <c r="U998" s="13"/>
    </row>
    <row r="999">
      <c r="A999" s="9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9"/>
      <c r="S999" s="9"/>
      <c r="T999" s="13"/>
      <c r="U999" s="13"/>
    </row>
    <row r="1000">
      <c r="A1000" s="9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9"/>
      <c r="S1000" s="9"/>
      <c r="T1000" s="13"/>
      <c r="U1000" s="13"/>
    </row>
    <row r="1001">
      <c r="A1001" s="9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9"/>
      <c r="S1001" s="9"/>
      <c r="T1001" s="13"/>
      <c r="U1001" s="13"/>
    </row>
    <row r="1002">
      <c r="A1002" s="9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9"/>
      <c r="S1002" s="9"/>
      <c r="T1002" s="13"/>
      <c r="U1002" s="13"/>
    </row>
    <row r="1003">
      <c r="A1003" s="9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9"/>
      <c r="S1003" s="9"/>
      <c r="T1003" s="13"/>
      <c r="U1003" s="13"/>
    </row>
    <row r="1004">
      <c r="A1004" s="9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9"/>
      <c r="S1004" s="9"/>
      <c r="T1004" s="13"/>
      <c r="U1004" s="13"/>
    </row>
    <row r="1005">
      <c r="A1005" s="9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9"/>
      <c r="S1005" s="9"/>
      <c r="T1005" s="13"/>
      <c r="U1005" s="13"/>
    </row>
    <row r="1006">
      <c r="A1006" s="9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9"/>
      <c r="S1006" s="9"/>
      <c r="T1006" s="13"/>
      <c r="U1006" s="13"/>
    </row>
    <row r="1007">
      <c r="A1007" s="9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9"/>
      <c r="S1007" s="9"/>
      <c r="T1007" s="13"/>
      <c r="U1007" s="13"/>
    </row>
    <row r="1008">
      <c r="A1008" s="9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9"/>
      <c r="S1008" s="9"/>
      <c r="T1008" s="13"/>
      <c r="U1008" s="13"/>
    </row>
    <row r="1009">
      <c r="A1009" s="9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9"/>
      <c r="S1009" s="9"/>
      <c r="T1009" s="13"/>
      <c r="U1009" s="13"/>
    </row>
    <row r="1010">
      <c r="A1010" s="9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9"/>
      <c r="S1010" s="9"/>
      <c r="T1010" s="13"/>
      <c r="U1010" s="13"/>
    </row>
    <row r="1011">
      <c r="A1011" s="9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9"/>
      <c r="S1011" s="9"/>
      <c r="T1011" s="13"/>
      <c r="U1011" s="13"/>
    </row>
    <row r="1012">
      <c r="A1012" s="9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9"/>
      <c r="S1012" s="9"/>
      <c r="T1012" s="13"/>
      <c r="U1012" s="13"/>
    </row>
    <row r="1013">
      <c r="A1013" s="9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9"/>
      <c r="S1013" s="9"/>
      <c r="T1013" s="13"/>
      <c r="U1013" s="13"/>
    </row>
    <row r="1014">
      <c r="A1014" s="9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9"/>
      <c r="S1014" s="9"/>
      <c r="T1014" s="13"/>
      <c r="U1014" s="13"/>
    </row>
    <row r="1015">
      <c r="A1015" s="9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9"/>
      <c r="S1015" s="9"/>
      <c r="T1015" s="13"/>
      <c r="U1015" s="13"/>
    </row>
    <row r="1016">
      <c r="A1016" s="9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9"/>
      <c r="S1016" s="9"/>
      <c r="T1016" s="13"/>
      <c r="U1016" s="13"/>
    </row>
    <row r="1017">
      <c r="A1017" s="9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9"/>
      <c r="S1017" s="9"/>
      <c r="T1017" s="13"/>
      <c r="U1017" s="13"/>
    </row>
    <row r="1018">
      <c r="A1018" s="9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9"/>
      <c r="S1018" s="9"/>
      <c r="T1018" s="13"/>
      <c r="U1018" s="13"/>
    </row>
    <row r="1019">
      <c r="A1019" s="9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9"/>
      <c r="S1019" s="9"/>
      <c r="T1019" s="13"/>
      <c r="U1019" s="13"/>
    </row>
    <row r="1020">
      <c r="A1020" s="9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9"/>
      <c r="S1020" s="9"/>
      <c r="T1020" s="13"/>
      <c r="U1020" s="13"/>
    </row>
    <row r="1021">
      <c r="A1021" s="9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9"/>
      <c r="S1021" s="9"/>
      <c r="T1021" s="13"/>
      <c r="U1021" s="13"/>
    </row>
    <row r="1022">
      <c r="A1022" s="9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9"/>
      <c r="S1022" s="9"/>
      <c r="T1022" s="13"/>
      <c r="U1022" s="13"/>
    </row>
    <row r="1023">
      <c r="A1023" s="9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9"/>
      <c r="S1023" s="9"/>
      <c r="T1023" s="13"/>
      <c r="U1023" s="13"/>
    </row>
    <row r="1024">
      <c r="A1024" s="9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9"/>
      <c r="S1024" s="9"/>
      <c r="T1024" s="13"/>
      <c r="U1024" s="13"/>
    </row>
    <row r="1025">
      <c r="A1025" s="9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9"/>
      <c r="S1025" s="9"/>
      <c r="T1025" s="13"/>
      <c r="U1025" s="13"/>
    </row>
    <row r="1026">
      <c r="A1026" s="9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9"/>
      <c r="S1026" s="9"/>
      <c r="T1026" s="13"/>
      <c r="U1026" s="13"/>
    </row>
    <row r="1027">
      <c r="A1027" s="9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9"/>
      <c r="S1027" s="9"/>
      <c r="T1027" s="13"/>
      <c r="U1027" s="13"/>
    </row>
    <row r="1028">
      <c r="A1028" s="9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9"/>
      <c r="S1028" s="9"/>
      <c r="T1028" s="13"/>
      <c r="U1028" s="13"/>
    </row>
    <row r="1029">
      <c r="A1029" s="9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9"/>
      <c r="S1029" s="9"/>
      <c r="T1029" s="13"/>
      <c r="U1029" s="13"/>
    </row>
    <row r="1030">
      <c r="A1030" s="9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9"/>
      <c r="S1030" s="9"/>
      <c r="T1030" s="13"/>
      <c r="U1030" s="13"/>
    </row>
    <row r="1031">
      <c r="A1031" s="9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9"/>
      <c r="S1031" s="9"/>
      <c r="T1031" s="13"/>
      <c r="U1031" s="13"/>
    </row>
    <row r="1032">
      <c r="A1032" s="9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9"/>
      <c r="S1032" s="9"/>
      <c r="T1032" s="13"/>
      <c r="U1032" s="13"/>
    </row>
    <row r="1033">
      <c r="A1033" s="9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9"/>
      <c r="S1033" s="9"/>
      <c r="T1033" s="13"/>
      <c r="U1033" s="13"/>
    </row>
    <row r="1034">
      <c r="A1034" s="9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9"/>
      <c r="S1034" s="9"/>
      <c r="T1034" s="13"/>
      <c r="U1034" s="13"/>
    </row>
    <row r="1035">
      <c r="A1035" s="9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9"/>
      <c r="S1035" s="9"/>
      <c r="T1035" s="13"/>
      <c r="U1035" s="13"/>
    </row>
    <row r="1036">
      <c r="A1036" s="9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9"/>
      <c r="S1036" s="9"/>
      <c r="T1036" s="13"/>
      <c r="U1036" s="13"/>
    </row>
    <row r="1037">
      <c r="A1037" s="9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9"/>
      <c r="S1037" s="9"/>
      <c r="T1037" s="13"/>
      <c r="U1037" s="13"/>
    </row>
    <row r="1038">
      <c r="A1038" s="9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9"/>
      <c r="S1038" s="9"/>
      <c r="T1038" s="13"/>
      <c r="U1038" s="13"/>
    </row>
    <row r="1039">
      <c r="A1039" s="9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9"/>
      <c r="S1039" s="9"/>
      <c r="T1039" s="13"/>
      <c r="U1039" s="13"/>
    </row>
    <row r="1040">
      <c r="A1040" s="9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9"/>
      <c r="S1040" s="9"/>
      <c r="T1040" s="13"/>
      <c r="U1040" s="13"/>
    </row>
    <row r="1041">
      <c r="A1041" s="9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9"/>
      <c r="S1041" s="9"/>
      <c r="T1041" s="13"/>
      <c r="U1041" s="13"/>
    </row>
    <row r="1042">
      <c r="A1042" s="9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9"/>
      <c r="S1042" s="9"/>
      <c r="T1042" s="13"/>
      <c r="U1042" s="13"/>
    </row>
    <row r="1043">
      <c r="A1043" s="9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9"/>
      <c r="S1043" s="9"/>
      <c r="T1043" s="13"/>
      <c r="U1043" s="13"/>
    </row>
    <row r="1044">
      <c r="A1044" s="9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9"/>
      <c r="S1044" s="9"/>
      <c r="T1044" s="13"/>
      <c r="U1044" s="13"/>
    </row>
    <row r="1045">
      <c r="A1045" s="9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9"/>
      <c r="S1045" s="9"/>
      <c r="T1045" s="13"/>
      <c r="U1045" s="13"/>
    </row>
    <row r="1046">
      <c r="A1046" s="9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9"/>
      <c r="S1046" s="9"/>
      <c r="T1046" s="13"/>
      <c r="U1046" s="13"/>
    </row>
    <row r="1047">
      <c r="A1047" s="9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9"/>
      <c r="S1047" s="9"/>
      <c r="T1047" s="13"/>
      <c r="U1047" s="13"/>
    </row>
    <row r="1048">
      <c r="A1048" s="9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9"/>
      <c r="S1048" s="9"/>
      <c r="T1048" s="13"/>
      <c r="U1048" s="13"/>
    </row>
    <row r="1049">
      <c r="A1049" s="9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9"/>
      <c r="S1049" s="9"/>
      <c r="T1049" s="13"/>
      <c r="U1049" s="13"/>
    </row>
    <row r="1050">
      <c r="A1050" s="9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9"/>
      <c r="S1050" s="9"/>
      <c r="T1050" s="13"/>
      <c r="U1050" s="13"/>
    </row>
    <row r="1051">
      <c r="A1051" s="9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9"/>
      <c r="S1051" s="9"/>
      <c r="T1051" s="13"/>
      <c r="U1051" s="13"/>
    </row>
    <row r="1052">
      <c r="A1052" s="9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9"/>
      <c r="S1052" s="9"/>
      <c r="T1052" s="13"/>
      <c r="U1052" s="13"/>
    </row>
    <row r="1053">
      <c r="A1053" s="9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9"/>
      <c r="S1053" s="9"/>
      <c r="T1053" s="13"/>
      <c r="U1053" s="13"/>
    </row>
    <row r="1054">
      <c r="A1054" s="9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9"/>
      <c r="S1054" s="9"/>
      <c r="T1054" s="13"/>
      <c r="U1054" s="13"/>
    </row>
    <row r="1055">
      <c r="A1055" s="9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9"/>
      <c r="S1055" s="9"/>
      <c r="T1055" s="13"/>
      <c r="U1055" s="13"/>
    </row>
    <row r="1056">
      <c r="A1056" s="9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9"/>
      <c r="S1056" s="9"/>
      <c r="T1056" s="13"/>
      <c r="U1056" s="13"/>
    </row>
    <row r="1057">
      <c r="A1057" s="9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9"/>
      <c r="S1057" s="9"/>
      <c r="T1057" s="13"/>
      <c r="U1057" s="13"/>
    </row>
    <row r="1058">
      <c r="A1058" s="9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9"/>
      <c r="S1058" s="9"/>
      <c r="T1058" s="13"/>
      <c r="U1058" s="13"/>
    </row>
    <row r="1059">
      <c r="A1059" s="9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9"/>
      <c r="S1059" s="9"/>
      <c r="T1059" s="13"/>
      <c r="U1059" s="13"/>
    </row>
    <row r="1060">
      <c r="A1060" s="9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9"/>
      <c r="S1060" s="9"/>
      <c r="T1060" s="13"/>
      <c r="U1060" s="13"/>
    </row>
    <row r="1061">
      <c r="A1061" s="9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9"/>
      <c r="S1061" s="9"/>
      <c r="T1061" s="13"/>
      <c r="U1061" s="13"/>
    </row>
    <row r="1062">
      <c r="A1062" s="9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9"/>
      <c r="S1062" s="9"/>
      <c r="T1062" s="13"/>
      <c r="U1062" s="13"/>
    </row>
    <row r="1063">
      <c r="A1063" s="9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9"/>
      <c r="S1063" s="9"/>
      <c r="T1063" s="13"/>
      <c r="U1063" s="13"/>
    </row>
    <row r="1064">
      <c r="A1064" s="9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9"/>
      <c r="S1064" s="9"/>
      <c r="T1064" s="13"/>
      <c r="U1064" s="13"/>
    </row>
    <row r="1065">
      <c r="A1065" s="9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9"/>
      <c r="S1065" s="9"/>
      <c r="T1065" s="13"/>
      <c r="U1065" s="13"/>
    </row>
    <row r="1066">
      <c r="A1066" s="9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9"/>
      <c r="S1066" s="9"/>
      <c r="T1066" s="13"/>
      <c r="U1066" s="13"/>
    </row>
    <row r="1067">
      <c r="A1067" s="9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9"/>
      <c r="S1067" s="9"/>
      <c r="T1067" s="13"/>
      <c r="U1067" s="13"/>
    </row>
    <row r="1068">
      <c r="A1068" s="9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9"/>
      <c r="S1068" s="9"/>
      <c r="T1068" s="13"/>
      <c r="U1068" s="13"/>
    </row>
    <row r="1069">
      <c r="A1069" s="9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9"/>
      <c r="S1069" s="9"/>
      <c r="T1069" s="13"/>
      <c r="U1069" s="13"/>
    </row>
    <row r="1070">
      <c r="A1070" s="9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9"/>
      <c r="S1070" s="9"/>
      <c r="T1070" s="13"/>
      <c r="U1070" s="13"/>
    </row>
    <row r="1071">
      <c r="A1071" s="9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9"/>
      <c r="S1071" s="9"/>
      <c r="T1071" s="13"/>
      <c r="U1071" s="13"/>
    </row>
    <row r="1072">
      <c r="A1072" s="9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9"/>
      <c r="S1072" s="9"/>
      <c r="T1072" s="13"/>
      <c r="U1072" s="13"/>
    </row>
    <row r="1073">
      <c r="A1073" s="9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9"/>
      <c r="S1073" s="9"/>
      <c r="T1073" s="13"/>
      <c r="U1073" s="13"/>
    </row>
    <row r="1074">
      <c r="A1074" s="9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9"/>
      <c r="S1074" s="9"/>
      <c r="T1074" s="13"/>
      <c r="U1074" s="13"/>
    </row>
    <row r="1075">
      <c r="A1075" s="9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9"/>
      <c r="S1075" s="9"/>
      <c r="T1075" s="13"/>
      <c r="U1075" s="13"/>
    </row>
    <row r="1076">
      <c r="A1076" s="9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9"/>
      <c r="S1076" s="9"/>
      <c r="T1076" s="13"/>
      <c r="U1076" s="13"/>
    </row>
    <row r="1077">
      <c r="A1077" s="9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9"/>
      <c r="S1077" s="9"/>
      <c r="T1077" s="13"/>
      <c r="U1077" s="13"/>
    </row>
    <row r="1078">
      <c r="A1078" s="9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9"/>
      <c r="S1078" s="9"/>
      <c r="T1078" s="13"/>
      <c r="U1078" s="13"/>
    </row>
    <row r="1079">
      <c r="A1079" s="9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9"/>
      <c r="S1079" s="9"/>
      <c r="T1079" s="13"/>
      <c r="U1079" s="13"/>
    </row>
    <row r="1080">
      <c r="A1080" s="9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9"/>
      <c r="S1080" s="9"/>
      <c r="T1080" s="13"/>
      <c r="U1080" s="13"/>
    </row>
  </sheetData>
  <drawing r:id="rId1"/>
</worksheet>
</file>