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hawkcollege365-my.sharepoint.com/personal/000363813_mohawkcollege_ca/Documents/Fall 2024/COMP10019 - Network Infrastructure/"/>
    </mc:Choice>
  </mc:AlternateContent>
  <xr:revisionPtr revIDLastSave="4" documentId="8_{CA325152-D29A-4071-B17A-A235ADBF5DF1}" xr6:coauthVersionLast="47" xr6:coauthVersionMax="47" xr10:uidLastSave="{B3C11C4E-0A34-48DB-B131-55ABB799D52F}"/>
  <bookViews>
    <workbookView xWindow="-120" yWindow="-120" windowWidth="29040" windowHeight="15840" xr2:uid="{00000000-000D-0000-FFFF-FFFF00000000}"/>
  </bookViews>
  <sheets>
    <sheet name="Costing Assista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9" i="1"/>
  <c r="F7" i="1"/>
  <c r="F6" i="1"/>
  <c r="G12" i="1"/>
  <c r="F11" i="1"/>
  <c r="G6" i="1"/>
  <c r="F5" i="1"/>
  <c r="F12" i="1" l="1"/>
  <c r="F8" i="1"/>
  <c r="F31" i="1"/>
  <c r="F30" i="1"/>
</calcChain>
</file>

<file path=xl/sharedStrings.xml><?xml version="1.0" encoding="utf-8"?>
<sst xmlns="http://schemas.openxmlformats.org/spreadsheetml/2006/main" count="92" uniqueCount="70">
  <si>
    <t xml:space="preserve">Instructions:  </t>
  </si>
  <si>
    <t>This spreadsheet will help you cost out your proposed network.  Fill in the blue boxes and the sheet will calculate the one-time and recurring costs as per your specification.</t>
  </si>
  <si>
    <t>Item</t>
  </si>
  <si>
    <t>Quantity</t>
  </si>
  <si>
    <t>Internet Connection</t>
  </si>
  <si>
    <t>Notes</t>
  </si>
  <si>
    <t>Supplier</t>
  </si>
  <si>
    <t>Rogers Business Internet</t>
  </si>
  <si>
    <t xml:space="preserve">Tax Rate: </t>
  </si>
  <si>
    <t>Includes termination hardware and five static IP external addresses</t>
  </si>
  <si>
    <t>Total Yearly Costs:</t>
  </si>
  <si>
    <t>Total Acquisition Costs:</t>
  </si>
  <si>
    <t>Annual Support</t>
  </si>
  <si>
    <t>Costs (each)</t>
  </si>
  <si>
    <t>Purchase</t>
  </si>
  <si>
    <t>Cost (each)</t>
  </si>
  <si>
    <t>Monthly</t>
  </si>
  <si>
    <t>Costs</t>
  </si>
  <si>
    <t>Acquisition</t>
  </si>
  <si>
    <t>Cost</t>
  </si>
  <si>
    <t>Total Yearly</t>
  </si>
  <si>
    <r>
      <t xml:space="preserve">Note: When costing cable you can simply add up the total length of each cable you are specifying,  put that length in the </t>
    </r>
    <r>
      <rPr>
        <b/>
        <sz val="11"/>
        <color theme="1"/>
        <rFont val="Calibri"/>
        <family val="2"/>
        <scheme val="minor"/>
      </rPr>
      <t xml:space="preserve">Quantity </t>
    </r>
    <r>
      <rPr>
        <sz val="11"/>
        <color theme="1"/>
        <rFont val="Calibri"/>
        <family val="2"/>
        <scheme val="minor"/>
      </rPr>
      <t xml:space="preserve">column, and put the per-unit cost in the </t>
    </r>
    <r>
      <rPr>
        <b/>
        <sz val="11"/>
        <color theme="1"/>
        <rFont val="Calibri"/>
        <family val="2"/>
        <scheme val="minor"/>
      </rPr>
      <t>Purchase Cost (each)</t>
    </r>
    <r>
      <rPr>
        <sz val="11"/>
        <color theme="1"/>
        <rFont val="Calibri"/>
        <family val="2"/>
        <scheme val="minor"/>
      </rPr>
      <t xml:space="preserve"> column. Cable is very often priced in feet, and there are 3.3 feet in a meter.</t>
    </r>
  </si>
  <si>
    <t>Core Switch</t>
  </si>
  <si>
    <t>Firewall</t>
  </si>
  <si>
    <t>WLC</t>
  </si>
  <si>
    <t>Distribution Switch</t>
  </si>
  <si>
    <t>Access Switch (8 Port)</t>
  </si>
  <si>
    <t>Access Switch (24 Port)</t>
  </si>
  <si>
    <t>Access Switch (48 Port)</t>
  </si>
  <si>
    <t>SFP+ Transceiver Module</t>
  </si>
  <si>
    <t>DAC Cables</t>
  </si>
  <si>
    <t>Rack</t>
  </si>
  <si>
    <t>48 Port Patch Panel</t>
  </si>
  <si>
    <t>24 Port Patch Panel</t>
  </si>
  <si>
    <t>1U Fiber Patch Panel</t>
  </si>
  <si>
    <t xml:space="preserve">2U Fiber Patch Panel             </t>
  </si>
  <si>
    <t>6x Duplex Adapter</t>
  </si>
  <si>
    <t>12x Duplex Adapter</t>
  </si>
  <si>
    <t>CDW</t>
  </si>
  <si>
    <t>Cisco FirePOWER 3140 Next Gen Firewall  (FPR3140-NGFW-K9)</t>
  </si>
  <si>
    <t>Access Points (WAP)</t>
  </si>
  <si>
    <t>Cisco Catalyst 9300X - (C9300X2-24Y)</t>
  </si>
  <si>
    <t>Cisco Catalyst 9800 Wireless Controller (C9800-40-K9)</t>
  </si>
  <si>
    <t>Cisco Business 350 Series Switch - WLAN (CBS350-8FP-E-2G-NA)</t>
  </si>
  <si>
    <t>Cisco Business 350 Series Switch - (CBS350-48FP-4X)</t>
  </si>
  <si>
    <t>Cisco Business 350 Series Switch - (CBS350-24FP-4X)</t>
  </si>
  <si>
    <t>Cisco - SFP+ transceiver module - 10GbE - SFP-10G-SR-S=</t>
  </si>
  <si>
    <t>Cisco Catalyst 9300 Series Network Module 1/10/25GbE SFPx8 (C9300X-NM-8Y)</t>
  </si>
  <si>
    <t>Uplink Modules For Core And Dist</t>
  </si>
  <si>
    <t>Jacks</t>
  </si>
  <si>
    <t>Tripp Lite 12U Wall Mount Rack Enclosure</t>
  </si>
  <si>
    <t>Cisco SFP+ Copper Twinax Cable - Dist to Access in 2nd floor closet</t>
  </si>
  <si>
    <t>1U Rackmount 24 Port CAT6 Patch Panel</t>
  </si>
  <si>
    <t>2U Rackmount 48 Port CAT6 Patch Panel</t>
  </si>
  <si>
    <t>Infinte Cables</t>
  </si>
  <si>
    <t>Infinite Cables</t>
  </si>
  <si>
    <t>1U Rackmount 2 Panel Fiber Patch and Enclosure - Access Only Closets and Core</t>
  </si>
  <si>
    <t>2U Rackmount 4 Panel Fiber Patch and Enclosure - Distribution Closets</t>
  </si>
  <si>
    <t>LC Multimode 6x Duplex Panel</t>
  </si>
  <si>
    <t>LC Multimode 12x Duplex Panel</t>
  </si>
  <si>
    <t>Cisco Catalyst 9120AXI - (C9120AXI-EWC-A)</t>
  </si>
  <si>
    <t>RJ45 Cat6a Slim Profile Jack, 110 Punch-Down - Blue</t>
  </si>
  <si>
    <t>Work Area Cables</t>
  </si>
  <si>
    <t>Horizontal Cables</t>
  </si>
  <si>
    <t>Backbone Cables</t>
  </si>
  <si>
    <t>TR Patch Cables</t>
  </si>
  <si>
    <t>Total cost of all work area cables (see cabling for detailed breakdown)</t>
  </si>
  <si>
    <t>Total cost of all horizontal cables (see cabling for detailed breakdown)</t>
  </si>
  <si>
    <t>Total cost of all backbone cables (see cabling for detailed breakdown)</t>
  </si>
  <si>
    <t>Total cost of all TR patch cables (see cabling for detailed breakdown)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</si>
</sst>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2" applyFont="1" applyAlignment="1">
      <alignment horizontal="left"/>
    </xf>
    <xf numFmtId="0" fontId="0" fillId="0" borderId="0" xfId="0" applyAlignment="1">
      <alignment horizontal="right"/>
    </xf>
    <xf numFmtId="16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164" fontId="0" fillId="2" borderId="1" xfId="1" applyFont="1" applyFill="1" applyBorder="1" applyProtection="1">
      <protection locked="0"/>
    </xf>
    <xf numFmtId="164" fontId="0" fillId="3" borderId="1" xfId="1" applyFont="1" applyFill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219075</xdr:rowOff>
    </xdr:from>
    <xdr:to>
      <xdr:col>6</xdr:col>
      <xdr:colOff>638175</xdr:colOff>
      <xdr:row>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77075" y="409575"/>
          <a:ext cx="1304925" cy="35242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800" b="1"/>
            <a:t>Taxes Automatically Added To</a:t>
          </a:r>
          <a:r>
            <a:rPr lang="en-CA" sz="800" b="1" baseline="0"/>
            <a:t> These Columns</a:t>
          </a:r>
          <a:endParaRPr lang="en-CA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topLeftCell="A2" zoomScale="70" zoomScaleNormal="70" workbookViewId="0">
      <selection activeCell="L28" sqref="L28"/>
    </sheetView>
  </sheetViews>
  <sheetFormatPr defaultRowHeight="15" x14ac:dyDescent="0.25"/>
  <cols>
    <col min="1" max="1" width="31.5703125" customWidth="1"/>
    <col min="2" max="2" width="9.7109375" customWidth="1"/>
    <col min="3" max="7" width="18.7109375" customWidth="1"/>
    <col min="8" max="8" width="28" customWidth="1"/>
    <col min="9" max="9" width="77.42578125" style="13" customWidth="1"/>
  </cols>
  <sheetData>
    <row r="1" spans="1:11" x14ac:dyDescent="0.25">
      <c r="A1" s="2" t="s">
        <v>0</v>
      </c>
      <c r="B1" s="1" t="s">
        <v>1</v>
      </c>
    </row>
    <row r="2" spans="1:11" ht="45" customHeight="1" x14ac:dyDescent="0.25">
      <c r="A2" s="1"/>
      <c r="B2" s="1"/>
      <c r="J2" s="4" t="s">
        <v>8</v>
      </c>
      <c r="K2" s="3">
        <v>0.13</v>
      </c>
    </row>
    <row r="3" spans="1:11" ht="15.75" x14ac:dyDescent="0.25">
      <c r="C3" s="12" t="s">
        <v>14</v>
      </c>
      <c r="D3" s="12" t="s">
        <v>16</v>
      </c>
      <c r="E3" s="12" t="s">
        <v>12</v>
      </c>
      <c r="F3" s="12" t="s">
        <v>18</v>
      </c>
      <c r="G3" s="12" t="s">
        <v>20</v>
      </c>
    </row>
    <row r="4" spans="1:11" s="11" customFormat="1" ht="15.75" x14ac:dyDescent="0.25">
      <c r="A4" s="9" t="s">
        <v>2</v>
      </c>
      <c r="B4" s="10" t="s">
        <v>3</v>
      </c>
      <c r="C4" s="10" t="s">
        <v>15</v>
      </c>
      <c r="D4" s="10" t="s">
        <v>17</v>
      </c>
      <c r="E4" s="10" t="s">
        <v>13</v>
      </c>
      <c r="F4" s="10" t="s">
        <v>19</v>
      </c>
      <c r="G4" s="10" t="s">
        <v>17</v>
      </c>
      <c r="H4" s="10" t="s">
        <v>6</v>
      </c>
      <c r="I4" s="14" t="s">
        <v>5</v>
      </c>
    </row>
    <row r="5" spans="1:11" x14ac:dyDescent="0.25">
      <c r="A5" s="6" t="s">
        <v>4</v>
      </c>
      <c r="B5" s="7">
        <v>1</v>
      </c>
      <c r="C5" s="8">
        <v>2500</v>
      </c>
      <c r="D5" s="8">
        <v>200</v>
      </c>
      <c r="E5" s="8">
        <v>0</v>
      </c>
      <c r="F5" s="8">
        <f>B5*C5*(1+K2)</f>
        <v>2824.9999999999995</v>
      </c>
      <c r="G5" s="8">
        <f>(D5*12+E5)*(1+K2)</f>
        <v>2711.9999999999995</v>
      </c>
      <c r="H5" s="7" t="s">
        <v>7</v>
      </c>
      <c r="I5" s="15" t="s">
        <v>9</v>
      </c>
    </row>
    <row r="6" spans="1:11" x14ac:dyDescent="0.25">
      <c r="A6" s="16" t="s">
        <v>22</v>
      </c>
      <c r="B6" s="17">
        <v>1</v>
      </c>
      <c r="C6" s="18">
        <v>28342.99</v>
      </c>
      <c r="D6" s="18"/>
      <c r="E6" s="18">
        <v>0</v>
      </c>
      <c r="F6" s="21">
        <f>B6*C6*(1+K$2)</f>
        <v>32027.578699999998</v>
      </c>
      <c r="G6" s="21">
        <f>(D6*12+E6*B6)*(1+K$2)</f>
        <v>0</v>
      </c>
      <c r="H6" s="17" t="s">
        <v>38</v>
      </c>
      <c r="I6" s="19" t="s">
        <v>41</v>
      </c>
    </row>
    <row r="7" spans="1:11" x14ac:dyDescent="0.25">
      <c r="A7" s="16" t="s">
        <v>23</v>
      </c>
      <c r="B7" s="17">
        <v>1</v>
      </c>
      <c r="C7" s="18">
        <v>110735.99</v>
      </c>
      <c r="D7" s="18"/>
      <c r="E7" s="18">
        <v>0</v>
      </c>
      <c r="F7" s="21">
        <f t="shared" ref="F7:F28" si="0">B7*C7*(1+K$2)</f>
        <v>125131.66869999999</v>
      </c>
      <c r="G7" s="21">
        <f t="shared" ref="G7:G28" si="1">(D7*12+E7*B7)*(1+K$2)</f>
        <v>0</v>
      </c>
      <c r="H7" s="17" t="s">
        <v>38</v>
      </c>
      <c r="I7" s="19" t="s">
        <v>39</v>
      </c>
    </row>
    <row r="8" spans="1:11" x14ac:dyDescent="0.25">
      <c r="A8" s="16" t="s">
        <v>24</v>
      </c>
      <c r="B8" s="17">
        <v>1</v>
      </c>
      <c r="C8" s="18">
        <v>50055.99</v>
      </c>
      <c r="D8" s="18"/>
      <c r="E8" s="18">
        <v>0</v>
      </c>
      <c r="F8" s="21">
        <f>B8*C8*(1+K$2)</f>
        <v>56563.268699999993</v>
      </c>
      <c r="G8" s="21">
        <f t="shared" si="1"/>
        <v>0</v>
      </c>
      <c r="H8" s="17" t="s">
        <v>38</v>
      </c>
      <c r="I8" s="19" t="s">
        <v>42</v>
      </c>
    </row>
    <row r="9" spans="1:11" x14ac:dyDescent="0.25">
      <c r="A9" s="16" t="s">
        <v>25</v>
      </c>
      <c r="B9" s="17">
        <v>2</v>
      </c>
      <c r="C9" s="18">
        <v>28342.99</v>
      </c>
      <c r="D9" s="18"/>
      <c r="E9" s="18">
        <v>0</v>
      </c>
      <c r="F9" s="21">
        <f>B9*C9*(1+K$2)</f>
        <v>64055.157399999996</v>
      </c>
      <c r="G9" s="21">
        <f t="shared" si="1"/>
        <v>0</v>
      </c>
      <c r="H9" s="17" t="s">
        <v>38</v>
      </c>
      <c r="I9" s="19" t="s">
        <v>41</v>
      </c>
    </row>
    <row r="10" spans="1:11" x14ac:dyDescent="0.25">
      <c r="A10" s="16" t="s">
        <v>26</v>
      </c>
      <c r="B10" s="17">
        <v>5</v>
      </c>
      <c r="C10" s="18">
        <v>559.99</v>
      </c>
      <c r="D10" s="18"/>
      <c r="E10" s="18">
        <v>0</v>
      </c>
      <c r="F10" s="21">
        <f t="shared" si="0"/>
        <v>3163.9434999999994</v>
      </c>
      <c r="G10" s="21">
        <f t="shared" si="1"/>
        <v>0</v>
      </c>
      <c r="H10" s="17" t="s">
        <v>38</v>
      </c>
      <c r="I10" s="19" t="s">
        <v>43</v>
      </c>
    </row>
    <row r="11" spans="1:11" x14ac:dyDescent="0.25">
      <c r="A11" s="16" t="s">
        <v>27</v>
      </c>
      <c r="B11" s="17">
        <v>8</v>
      </c>
      <c r="C11" s="18">
        <v>1704.99</v>
      </c>
      <c r="D11" s="18"/>
      <c r="E11" s="18">
        <v>0</v>
      </c>
      <c r="F11" s="21">
        <f t="shared" si="0"/>
        <v>15413.109599999998</v>
      </c>
      <c r="G11" s="21">
        <f t="shared" si="1"/>
        <v>0</v>
      </c>
      <c r="H11" s="17" t="s">
        <v>38</v>
      </c>
      <c r="I11" s="19" t="s">
        <v>45</v>
      </c>
    </row>
    <row r="12" spans="1:11" x14ac:dyDescent="0.25">
      <c r="A12" s="16" t="s">
        <v>28</v>
      </c>
      <c r="B12" s="17">
        <v>8</v>
      </c>
      <c r="C12" s="18">
        <v>2925.99</v>
      </c>
      <c r="D12" s="18"/>
      <c r="E12" s="18">
        <v>0</v>
      </c>
      <c r="F12" s="21">
        <f t="shared" si="0"/>
        <v>26450.949599999996</v>
      </c>
      <c r="G12" s="21">
        <f t="shared" si="1"/>
        <v>0</v>
      </c>
      <c r="H12" s="17" t="s">
        <v>38</v>
      </c>
      <c r="I12" s="19" t="s">
        <v>44</v>
      </c>
    </row>
    <row r="13" spans="1:11" x14ac:dyDescent="0.25">
      <c r="A13" s="16" t="s">
        <v>48</v>
      </c>
      <c r="B13" s="17">
        <v>3</v>
      </c>
      <c r="C13" s="18">
        <v>2901.99</v>
      </c>
      <c r="D13" s="18"/>
      <c r="E13" s="18">
        <v>0</v>
      </c>
      <c r="F13" s="21">
        <f t="shared" si="0"/>
        <v>9837.7460999999985</v>
      </c>
      <c r="G13" s="21">
        <f t="shared" si="1"/>
        <v>0</v>
      </c>
      <c r="H13" s="17" t="s">
        <v>38</v>
      </c>
      <c r="I13" s="19" t="s">
        <v>47</v>
      </c>
    </row>
    <row r="14" spans="1:11" x14ac:dyDescent="0.25">
      <c r="A14" s="16" t="s">
        <v>29</v>
      </c>
      <c r="B14" s="17">
        <v>46</v>
      </c>
      <c r="C14" s="18">
        <v>473.99</v>
      </c>
      <c r="D14" s="18"/>
      <c r="E14" s="18">
        <v>0</v>
      </c>
      <c r="F14" s="21">
        <f t="shared" si="0"/>
        <v>24638.000199999999</v>
      </c>
      <c r="G14" s="21">
        <f t="shared" si="1"/>
        <v>0</v>
      </c>
      <c r="H14" s="17" t="s">
        <v>38</v>
      </c>
      <c r="I14" s="19" t="s">
        <v>46</v>
      </c>
    </row>
    <row r="15" spans="1:11" x14ac:dyDescent="0.25">
      <c r="A15" s="16" t="s">
        <v>30</v>
      </c>
      <c r="B15" s="17">
        <v>3</v>
      </c>
      <c r="C15" s="18">
        <v>75.989999999999995</v>
      </c>
      <c r="D15" s="18"/>
      <c r="E15" s="18">
        <v>0</v>
      </c>
      <c r="F15" s="21">
        <f t="shared" si="0"/>
        <v>257.60609999999997</v>
      </c>
      <c r="G15" s="21">
        <f t="shared" si="1"/>
        <v>0</v>
      </c>
      <c r="H15" s="17" t="s">
        <v>38</v>
      </c>
      <c r="I15" s="19" t="s">
        <v>51</v>
      </c>
    </row>
    <row r="16" spans="1:11" x14ac:dyDescent="0.25">
      <c r="A16" s="16" t="s">
        <v>31</v>
      </c>
      <c r="B16" s="17">
        <v>11</v>
      </c>
      <c r="C16" s="18">
        <v>468.99</v>
      </c>
      <c r="D16" s="18"/>
      <c r="E16" s="18">
        <v>0</v>
      </c>
      <c r="F16" s="21">
        <f t="shared" si="0"/>
        <v>5829.5456999999997</v>
      </c>
      <c r="G16" s="21">
        <f t="shared" si="1"/>
        <v>0</v>
      </c>
      <c r="H16" s="17" t="s">
        <v>38</v>
      </c>
      <c r="I16" s="19" t="s">
        <v>50</v>
      </c>
    </row>
    <row r="17" spans="1:9" x14ac:dyDescent="0.25">
      <c r="A17" s="16" t="s">
        <v>33</v>
      </c>
      <c r="B17" s="17">
        <v>1</v>
      </c>
      <c r="C17" s="18">
        <v>116</v>
      </c>
      <c r="D17" s="18"/>
      <c r="E17" s="18">
        <v>0</v>
      </c>
      <c r="F17" s="21">
        <f t="shared" si="0"/>
        <v>131.07999999999998</v>
      </c>
      <c r="G17" s="21">
        <f t="shared" si="1"/>
        <v>0</v>
      </c>
      <c r="H17" s="17" t="s">
        <v>55</v>
      </c>
      <c r="I17" s="19" t="s">
        <v>52</v>
      </c>
    </row>
    <row r="18" spans="1:9" x14ac:dyDescent="0.25">
      <c r="A18" s="16" t="s">
        <v>32</v>
      </c>
      <c r="B18" s="17">
        <v>10</v>
      </c>
      <c r="C18" s="18">
        <v>224.7</v>
      </c>
      <c r="D18" s="18"/>
      <c r="E18" s="18">
        <v>0</v>
      </c>
      <c r="F18" s="21">
        <f t="shared" si="0"/>
        <v>2539.1099999999997</v>
      </c>
      <c r="G18" s="21">
        <f t="shared" si="1"/>
        <v>0</v>
      </c>
      <c r="H18" s="17" t="s">
        <v>55</v>
      </c>
      <c r="I18" s="19" t="s">
        <v>53</v>
      </c>
    </row>
    <row r="19" spans="1:9" x14ac:dyDescent="0.25">
      <c r="A19" s="16" t="s">
        <v>34</v>
      </c>
      <c r="B19" s="17">
        <v>9</v>
      </c>
      <c r="C19" s="18">
        <v>62.35</v>
      </c>
      <c r="D19" s="18"/>
      <c r="E19" s="18">
        <v>0</v>
      </c>
      <c r="F19" s="21">
        <f>B19*C19*(1+K$2)</f>
        <v>634.09949999999992</v>
      </c>
      <c r="G19" s="21">
        <f>(D19*12+E19*B19)*(1+K$2)</f>
        <v>0</v>
      </c>
      <c r="H19" s="17" t="s">
        <v>54</v>
      </c>
      <c r="I19" s="19" t="s">
        <v>56</v>
      </c>
    </row>
    <row r="20" spans="1:9" x14ac:dyDescent="0.25">
      <c r="A20" s="16" t="s">
        <v>35</v>
      </c>
      <c r="B20" s="17">
        <v>2</v>
      </c>
      <c r="C20" s="18">
        <v>77.45</v>
      </c>
      <c r="D20" s="18"/>
      <c r="E20" s="18">
        <v>0</v>
      </c>
      <c r="F20" s="21">
        <f t="shared" si="0"/>
        <v>175.03699999999998</v>
      </c>
      <c r="G20" s="21">
        <f t="shared" si="1"/>
        <v>0</v>
      </c>
      <c r="H20" s="17" t="s">
        <v>55</v>
      </c>
      <c r="I20" s="19" t="s">
        <v>57</v>
      </c>
    </row>
    <row r="21" spans="1:9" x14ac:dyDescent="0.25">
      <c r="A21" s="16" t="s">
        <v>36</v>
      </c>
      <c r="B21" s="17">
        <v>16</v>
      </c>
      <c r="C21" s="18">
        <v>10.6</v>
      </c>
      <c r="D21" s="18"/>
      <c r="E21" s="18">
        <v>0</v>
      </c>
      <c r="F21" s="21">
        <f t="shared" si="0"/>
        <v>191.64799999999997</v>
      </c>
      <c r="G21" s="21">
        <f t="shared" si="1"/>
        <v>0</v>
      </c>
      <c r="H21" s="17" t="s">
        <v>55</v>
      </c>
      <c r="I21" s="19" t="s">
        <v>58</v>
      </c>
    </row>
    <row r="22" spans="1:9" x14ac:dyDescent="0.25">
      <c r="A22" s="16" t="s">
        <v>37</v>
      </c>
      <c r="B22" s="17">
        <v>2</v>
      </c>
      <c r="C22" s="18">
        <v>18.8</v>
      </c>
      <c r="D22" s="18"/>
      <c r="E22" s="18">
        <v>0</v>
      </c>
      <c r="F22" s="21">
        <f t="shared" si="0"/>
        <v>42.488</v>
      </c>
      <c r="G22" s="21">
        <f t="shared" si="1"/>
        <v>0</v>
      </c>
      <c r="H22" s="17" t="s">
        <v>55</v>
      </c>
      <c r="I22" s="19" t="s">
        <v>59</v>
      </c>
    </row>
    <row r="23" spans="1:9" x14ac:dyDescent="0.25">
      <c r="A23" s="16" t="s">
        <v>40</v>
      </c>
      <c r="B23" s="17">
        <v>5</v>
      </c>
      <c r="C23" s="18">
        <v>1499.99</v>
      </c>
      <c r="D23" s="18"/>
      <c r="E23" s="18">
        <v>0</v>
      </c>
      <c r="F23" s="21">
        <f t="shared" si="0"/>
        <v>8474.9434999999994</v>
      </c>
      <c r="G23" s="21">
        <f t="shared" si="1"/>
        <v>0</v>
      </c>
      <c r="H23" s="17" t="s">
        <v>38</v>
      </c>
      <c r="I23" s="19" t="s">
        <v>60</v>
      </c>
    </row>
    <row r="24" spans="1:9" x14ac:dyDescent="0.25">
      <c r="A24" s="16" t="s">
        <v>49</v>
      </c>
      <c r="B24" s="17">
        <v>675</v>
      </c>
      <c r="C24" s="18">
        <v>3.75</v>
      </c>
      <c r="D24" s="18"/>
      <c r="E24" s="18">
        <v>0</v>
      </c>
      <c r="F24" s="21">
        <f t="shared" si="0"/>
        <v>2860.3124999999995</v>
      </c>
      <c r="G24" s="21">
        <f t="shared" si="1"/>
        <v>0</v>
      </c>
      <c r="H24" s="17" t="s">
        <v>55</v>
      </c>
      <c r="I24" s="19" t="s">
        <v>61</v>
      </c>
    </row>
    <row r="25" spans="1:9" x14ac:dyDescent="0.25">
      <c r="A25" s="16" t="s">
        <v>62</v>
      </c>
      <c r="B25" s="17">
        <v>1</v>
      </c>
      <c r="C25" s="18">
        <v>4633.34</v>
      </c>
      <c r="D25" s="18"/>
      <c r="E25" s="18">
        <v>0</v>
      </c>
      <c r="F25" s="21">
        <f t="shared" si="0"/>
        <v>5235.6741999999995</v>
      </c>
      <c r="G25" s="21">
        <f t="shared" si="1"/>
        <v>0</v>
      </c>
      <c r="H25" s="17" t="s">
        <v>55</v>
      </c>
      <c r="I25" s="19" t="s">
        <v>66</v>
      </c>
    </row>
    <row r="26" spans="1:9" x14ac:dyDescent="0.25">
      <c r="A26" s="16" t="s">
        <v>63</v>
      </c>
      <c r="B26" s="16">
        <v>1</v>
      </c>
      <c r="C26" s="20">
        <v>124363.35</v>
      </c>
      <c r="D26" s="20"/>
      <c r="E26" s="18">
        <v>0</v>
      </c>
      <c r="F26" s="21">
        <f t="shared" si="0"/>
        <v>140530.58549999999</v>
      </c>
      <c r="G26" s="21">
        <f t="shared" si="1"/>
        <v>0</v>
      </c>
      <c r="H26" s="16" t="s">
        <v>55</v>
      </c>
      <c r="I26" s="19" t="s">
        <v>67</v>
      </c>
    </row>
    <row r="27" spans="1:9" x14ac:dyDescent="0.25">
      <c r="A27" s="16" t="s">
        <v>64</v>
      </c>
      <c r="B27" s="16">
        <v>1</v>
      </c>
      <c r="C27" s="20">
        <v>3057.6</v>
      </c>
      <c r="D27" s="20"/>
      <c r="E27" s="18">
        <v>0</v>
      </c>
      <c r="F27" s="21">
        <f t="shared" si="0"/>
        <v>3455.0879999999997</v>
      </c>
      <c r="G27" s="21">
        <f t="shared" si="1"/>
        <v>0</v>
      </c>
      <c r="H27" s="16" t="s">
        <v>55</v>
      </c>
      <c r="I27" s="19" t="s">
        <v>68</v>
      </c>
    </row>
    <row r="28" spans="1:9" x14ac:dyDescent="0.25">
      <c r="A28" s="16" t="s">
        <v>65</v>
      </c>
      <c r="B28" s="16">
        <v>1</v>
      </c>
      <c r="C28" s="20">
        <v>1040.45</v>
      </c>
      <c r="D28" s="20"/>
      <c r="E28" s="18">
        <v>0</v>
      </c>
      <c r="F28" s="21">
        <f t="shared" si="0"/>
        <v>1175.7085</v>
      </c>
      <c r="G28" s="21">
        <f t="shared" si="1"/>
        <v>0</v>
      </c>
      <c r="H28" s="16" t="s">
        <v>55</v>
      </c>
      <c r="I28" s="19" t="s">
        <v>69</v>
      </c>
    </row>
    <row r="30" spans="1:9" x14ac:dyDescent="0.25">
      <c r="E30" s="2" t="s">
        <v>11</v>
      </c>
      <c r="F30" s="5">
        <f>SUM(F5:F28)</f>
        <v>531639.34899999993</v>
      </c>
    </row>
    <row r="31" spans="1:9" x14ac:dyDescent="0.25">
      <c r="E31" s="2" t="s">
        <v>10</v>
      </c>
      <c r="F31" s="5">
        <f>SUM(G5:G28)</f>
        <v>2711.9999999999995</v>
      </c>
    </row>
    <row r="33" spans="1:1" x14ac:dyDescent="0.25">
      <c r="A33" t="s">
        <v>21</v>
      </c>
    </row>
  </sheetData>
  <sheetProtection sheet="1" objects="1" scenarios="1"/>
  <pageMargins left="0.7" right="0.7" top="0.75" bottom="0.75" header="0.3" footer="0.3"/>
  <pageSetup orientation="portrait" r:id="rId1"/>
  <ignoredErrors>
    <ignoredError sqref="F6:F14 F15:F28 G6:G28 E9:E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Assistant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CostingAssistant</dc:title>
  <dc:creator>Simon Galton;Galton, Simon</dc:creator>
  <cp:lastModifiedBy>Power, Neil [Student]</cp:lastModifiedBy>
  <dcterms:created xsi:type="dcterms:W3CDTF">2018-07-05T02:37:32Z</dcterms:created>
  <dcterms:modified xsi:type="dcterms:W3CDTF">2024-12-05T17:18:56Z</dcterms:modified>
</cp:coreProperties>
</file>