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drago\source\repos\spring25-net-db-final\Data\"/>
    </mc:Choice>
  </mc:AlternateContent>
  <xr:revisionPtr revIDLastSave="0" documentId="8_{4E4D3053-91F5-449B-8FAF-6F9AC2D4C50F}" xr6:coauthVersionLast="47" xr6:coauthVersionMax="47" xr10:uidLastSave="{00000000-0000-0000-0000-000000000000}"/>
  <bookViews>
    <workbookView xWindow="-108" yWindow="-108" windowWidth="23256" windowHeight="12576" xr2:uid="{27093918-5284-4051-9B0D-D9158BCB7D0F}"/>
  </bookViews>
  <sheets>
    <sheet name="Sheet1" sheetId="1" r:id="rId1"/>
    <sheet name="Sheet2" sheetId="2" r:id="rId2"/>
    <sheet name="Sheet3" sheetId="3" r:id="rId3"/>
  </sheets>
  <definedNames>
    <definedName name="_xlnm._FilterDatabase" localSheetId="0" hidden="1">Sheet1!$A$1:$O$1</definedName>
    <definedName name="_xlnm._FilterDatabase" localSheetId="2" hidden="1">Sheet3!$A$1:$O$330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6" i="2" l="1"/>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185" i="2"/>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2" i="3"/>
  <c r="P1" i="3"/>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18" i="1"/>
  <c r="P168" i="1"/>
  <c r="P169" i="1"/>
  <c r="P170" i="1"/>
  <c r="P171" i="1"/>
  <c r="P172" i="1"/>
  <c r="P173" i="1"/>
  <c r="P174" i="1"/>
  <c r="P175" i="1"/>
  <c r="P176" i="1"/>
  <c r="P177" i="1"/>
  <c r="P178" i="1"/>
  <c r="P179" i="1"/>
  <c r="D159" i="1"/>
  <c r="D160" i="1"/>
  <c r="D161" i="1"/>
  <c r="D162" i="1"/>
  <c r="D163" i="1"/>
  <c r="D164" i="1"/>
  <c r="D165" i="1"/>
  <c r="D166" i="1"/>
  <c r="D167" i="1"/>
  <c r="D158" i="1"/>
  <c r="D149" i="1"/>
  <c r="D150" i="1"/>
  <c r="D151" i="1"/>
  <c r="D152" i="1"/>
  <c r="D153" i="1"/>
  <c r="D154" i="1"/>
  <c r="D155" i="1"/>
  <c r="D156" i="1"/>
  <c r="D157" i="1"/>
  <c r="D148" i="1"/>
  <c r="D139" i="1"/>
  <c r="D140" i="1"/>
  <c r="D141" i="1"/>
  <c r="D142" i="1"/>
  <c r="D143" i="1"/>
  <c r="D144" i="1"/>
  <c r="D145" i="1"/>
  <c r="D146" i="1"/>
  <c r="D147" i="1"/>
  <c r="D138" i="1"/>
  <c r="P138" i="1" s="1"/>
  <c r="D129" i="1"/>
  <c r="D130" i="1"/>
  <c r="D131" i="1"/>
  <c r="D132" i="1"/>
  <c r="D133" i="1"/>
  <c r="D134" i="1"/>
  <c r="D135" i="1"/>
  <c r="D136" i="1"/>
  <c r="D128" i="1"/>
  <c r="D119" i="1"/>
  <c r="D120" i="1"/>
  <c r="D121" i="1"/>
  <c r="P121" i="1" s="1"/>
  <c r="D122" i="1"/>
  <c r="D123" i="1"/>
  <c r="D124" i="1"/>
  <c r="D125" i="1"/>
  <c r="D126" i="1"/>
  <c r="D127" i="1"/>
  <c r="D118" i="1"/>
  <c r="D137" i="1"/>
  <c r="D3" i="1"/>
  <c r="P3" i="1" s="1"/>
  <c r="D4" i="1"/>
  <c r="P4" i="1" s="1"/>
  <c r="D5" i="1"/>
  <c r="P5" i="1" s="1"/>
  <c r="D6" i="1"/>
  <c r="P6" i="1" s="1"/>
  <c r="D7" i="1"/>
  <c r="P7" i="1" s="1"/>
  <c r="D8" i="1"/>
  <c r="P8" i="1" s="1"/>
  <c r="D9" i="1"/>
  <c r="P9" i="1" s="1"/>
  <c r="D2" i="1"/>
  <c r="P2" i="1" s="1"/>
  <c r="K111" i="1"/>
  <c r="L111" i="1" s="1"/>
  <c r="K112" i="1"/>
  <c r="L112" i="1" s="1"/>
  <c r="K113" i="1"/>
  <c r="L113" i="1" s="1"/>
  <c r="K114" i="1"/>
  <c r="L114" i="1" s="1"/>
  <c r="K115" i="1"/>
  <c r="L115" i="1" s="1"/>
  <c r="K116" i="1"/>
  <c r="L116" i="1" s="1"/>
  <c r="K117" i="1"/>
  <c r="L117" i="1" s="1"/>
  <c r="K110" i="1"/>
  <c r="L110" i="1" s="1"/>
  <c r="K103" i="1"/>
  <c r="L103" i="1" s="1"/>
  <c r="K104" i="1"/>
  <c r="L104" i="1" s="1"/>
  <c r="K105" i="1"/>
  <c r="L105" i="1" s="1"/>
  <c r="K106" i="1"/>
  <c r="L106" i="1" s="1"/>
  <c r="K107" i="1"/>
  <c r="L107" i="1" s="1"/>
  <c r="K108" i="1"/>
  <c r="L108" i="1" s="1"/>
  <c r="K109" i="1"/>
  <c r="L109" i="1" s="1"/>
  <c r="K102" i="1"/>
  <c r="L102" i="1" s="1"/>
  <c r="K95" i="1"/>
  <c r="L95" i="1" s="1"/>
  <c r="K96" i="1"/>
  <c r="L96" i="1" s="1"/>
  <c r="K97" i="1"/>
  <c r="L97" i="1" s="1"/>
  <c r="K98" i="1"/>
  <c r="L98" i="1" s="1"/>
  <c r="K99" i="1"/>
  <c r="L99" i="1" s="1"/>
  <c r="K100" i="1"/>
  <c r="L100" i="1" s="1"/>
  <c r="K101" i="1"/>
  <c r="L101" i="1" s="1"/>
  <c r="K94" i="1"/>
  <c r="L94" i="1" s="1"/>
  <c r="K93" i="1"/>
  <c r="L93" i="1" s="1"/>
  <c r="K87" i="1"/>
  <c r="L87" i="1" s="1"/>
  <c r="K88" i="1"/>
  <c r="L88" i="1" s="1"/>
  <c r="K89" i="1"/>
  <c r="L89" i="1" s="1"/>
  <c r="K90" i="1"/>
  <c r="L90" i="1" s="1"/>
  <c r="K91" i="1"/>
  <c r="L91" i="1" s="1"/>
  <c r="K92" i="1"/>
  <c r="L92" i="1" s="1"/>
  <c r="K86" i="1"/>
  <c r="L86" i="1" s="1"/>
  <c r="K79" i="1"/>
  <c r="L79" i="1" s="1"/>
  <c r="K80" i="1"/>
  <c r="L80" i="1" s="1"/>
  <c r="K81" i="1"/>
  <c r="L81" i="1" s="1"/>
  <c r="K82" i="1"/>
  <c r="L82" i="1" s="1"/>
  <c r="K83" i="1"/>
  <c r="L83" i="1" s="1"/>
  <c r="K84" i="1"/>
  <c r="L84" i="1" s="1"/>
  <c r="K85" i="1"/>
  <c r="L85" i="1" s="1"/>
  <c r="K78" i="1"/>
  <c r="L78" i="1" s="1"/>
  <c r="F79" i="1"/>
  <c r="F80" i="1"/>
  <c r="F81" i="1"/>
  <c r="F82" i="1"/>
  <c r="F83" i="1"/>
  <c r="F84" i="1"/>
  <c r="F85" i="1"/>
  <c r="F78" i="1"/>
  <c r="F111" i="1"/>
  <c r="F112" i="1"/>
  <c r="F113" i="1"/>
  <c r="F114" i="1"/>
  <c r="F115" i="1"/>
  <c r="F116" i="1"/>
  <c r="F117" i="1"/>
  <c r="F110" i="1"/>
  <c r="F103" i="1"/>
  <c r="F104" i="1"/>
  <c r="F105" i="1"/>
  <c r="F106" i="1"/>
  <c r="F107" i="1"/>
  <c r="F108" i="1"/>
  <c r="F109" i="1"/>
  <c r="F102" i="1"/>
  <c r="F95" i="1"/>
  <c r="F96" i="1"/>
  <c r="F97" i="1"/>
  <c r="F98" i="1"/>
  <c r="F99" i="1"/>
  <c r="F100" i="1"/>
  <c r="F101" i="1"/>
  <c r="F94" i="1"/>
  <c r="F87" i="1"/>
  <c r="F88" i="1"/>
  <c r="F89" i="1"/>
  <c r="F90" i="1"/>
  <c r="F91" i="1"/>
  <c r="F92" i="1"/>
  <c r="F93" i="1"/>
  <c r="F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86" i="1"/>
  <c r="I44" i="1"/>
  <c r="D44" i="1" s="1"/>
  <c r="I62" i="1"/>
  <c r="D62" i="1" s="1"/>
  <c r="I63" i="1"/>
  <c r="D63" i="1" s="1"/>
  <c r="I64" i="1"/>
  <c r="D64" i="1" s="1"/>
  <c r="I65" i="1"/>
  <c r="D65" i="1" s="1"/>
  <c r="I66" i="1"/>
  <c r="D66" i="1" s="1"/>
  <c r="I67" i="1"/>
  <c r="D67" i="1" s="1"/>
  <c r="I68" i="1"/>
  <c r="D68" i="1" s="1"/>
  <c r="I69" i="1"/>
  <c r="D69" i="1" s="1"/>
  <c r="I70" i="1"/>
  <c r="D70" i="1" s="1"/>
  <c r="I71" i="1"/>
  <c r="D71" i="1" s="1"/>
  <c r="I72" i="1"/>
  <c r="D72" i="1" s="1"/>
  <c r="I73" i="1"/>
  <c r="D73" i="1" s="1"/>
  <c r="I74" i="1"/>
  <c r="D74" i="1" s="1"/>
  <c r="I75" i="1"/>
  <c r="D75" i="1" s="1"/>
  <c r="I76" i="1"/>
  <c r="D76" i="1" s="1"/>
  <c r="I77" i="1"/>
  <c r="D77" i="1" s="1"/>
  <c r="I61" i="1"/>
  <c r="D61" i="1" s="1"/>
  <c r="I46" i="1"/>
  <c r="D46" i="1" s="1"/>
  <c r="I47" i="1"/>
  <c r="D47" i="1" s="1"/>
  <c r="I48" i="1"/>
  <c r="D48" i="1" s="1"/>
  <c r="I49" i="1"/>
  <c r="D49" i="1" s="1"/>
  <c r="I50" i="1"/>
  <c r="D50" i="1" s="1"/>
  <c r="I51" i="1"/>
  <c r="D51" i="1" s="1"/>
  <c r="I52" i="1"/>
  <c r="D52" i="1" s="1"/>
  <c r="I53" i="1"/>
  <c r="D53" i="1" s="1"/>
  <c r="I54" i="1"/>
  <c r="D54" i="1" s="1"/>
  <c r="I55" i="1"/>
  <c r="D55" i="1" s="1"/>
  <c r="I56" i="1"/>
  <c r="D56" i="1" s="1"/>
  <c r="I57" i="1"/>
  <c r="D57" i="1" s="1"/>
  <c r="I58" i="1"/>
  <c r="D58" i="1" s="1"/>
  <c r="I59" i="1"/>
  <c r="D59" i="1" s="1"/>
  <c r="I60" i="1"/>
  <c r="D60" i="1" s="1"/>
  <c r="I45" i="1"/>
  <c r="D45" i="1" s="1"/>
  <c r="I28" i="1"/>
  <c r="D28" i="1" s="1"/>
  <c r="I29" i="1"/>
  <c r="D29" i="1" s="1"/>
  <c r="I30" i="1"/>
  <c r="D30" i="1" s="1"/>
  <c r="I31" i="1"/>
  <c r="D31" i="1" s="1"/>
  <c r="I32" i="1"/>
  <c r="D32" i="1" s="1"/>
  <c r="I33" i="1"/>
  <c r="D33" i="1" s="1"/>
  <c r="I34" i="1"/>
  <c r="D34" i="1" s="1"/>
  <c r="I35" i="1"/>
  <c r="D35" i="1" s="1"/>
  <c r="I36" i="1"/>
  <c r="D36" i="1" s="1"/>
  <c r="I37" i="1"/>
  <c r="D37" i="1" s="1"/>
  <c r="I38" i="1"/>
  <c r="D38" i="1" s="1"/>
  <c r="I39" i="1"/>
  <c r="D39" i="1" s="1"/>
  <c r="I40" i="1"/>
  <c r="D40" i="1" s="1"/>
  <c r="I41" i="1"/>
  <c r="D41" i="1" s="1"/>
  <c r="I42" i="1"/>
  <c r="D42" i="1" s="1"/>
  <c r="I43" i="1"/>
  <c r="D43" i="1" s="1"/>
  <c r="I27" i="1"/>
  <c r="D27" i="1" s="1"/>
  <c r="I11" i="1"/>
  <c r="D11" i="1" s="1"/>
  <c r="I12" i="1"/>
  <c r="D12" i="1" s="1"/>
  <c r="I13" i="1"/>
  <c r="D13" i="1" s="1"/>
  <c r="I14" i="1"/>
  <c r="D14" i="1" s="1"/>
  <c r="I15" i="1"/>
  <c r="D15" i="1" s="1"/>
  <c r="I16" i="1"/>
  <c r="D16" i="1" s="1"/>
  <c r="I17" i="1"/>
  <c r="D17" i="1" s="1"/>
  <c r="I18" i="1"/>
  <c r="D18" i="1" s="1"/>
  <c r="I19" i="1"/>
  <c r="D19" i="1" s="1"/>
  <c r="I20" i="1"/>
  <c r="D20" i="1" s="1"/>
  <c r="I21" i="1"/>
  <c r="D21" i="1" s="1"/>
  <c r="I22" i="1"/>
  <c r="D22" i="1" s="1"/>
  <c r="I23" i="1"/>
  <c r="D23" i="1" s="1"/>
  <c r="I24" i="1"/>
  <c r="D24" i="1" s="1"/>
  <c r="I25" i="1"/>
  <c r="D25" i="1" s="1"/>
  <c r="I26" i="1"/>
  <c r="D26" i="1" s="1"/>
  <c r="I10" i="1"/>
  <c r="D10" i="1" s="1"/>
  <c r="F62" i="1"/>
  <c r="F63" i="1"/>
  <c r="F64" i="1"/>
  <c r="F65" i="1"/>
  <c r="F66" i="1"/>
  <c r="F67" i="1"/>
  <c r="F68" i="1"/>
  <c r="F69" i="1"/>
  <c r="F70" i="1"/>
  <c r="F71" i="1"/>
  <c r="F72" i="1"/>
  <c r="F73" i="1"/>
  <c r="F74" i="1"/>
  <c r="F75" i="1"/>
  <c r="F76" i="1"/>
  <c r="F77" i="1"/>
  <c r="F61" i="1"/>
  <c r="F45" i="1"/>
  <c r="F46" i="1"/>
  <c r="F47" i="1"/>
  <c r="F48" i="1"/>
  <c r="F49" i="1"/>
  <c r="F50" i="1"/>
  <c r="F51" i="1"/>
  <c r="F52" i="1"/>
  <c r="F53" i="1"/>
  <c r="F54" i="1"/>
  <c r="F55" i="1"/>
  <c r="F56" i="1"/>
  <c r="F57" i="1"/>
  <c r="F58" i="1"/>
  <c r="F59" i="1"/>
  <c r="F60" i="1"/>
  <c r="F44" i="1"/>
  <c r="F28" i="1"/>
  <c r="F29" i="1"/>
  <c r="F30" i="1"/>
  <c r="F31" i="1"/>
  <c r="F32" i="1"/>
  <c r="F33" i="1"/>
  <c r="F34" i="1"/>
  <c r="F35" i="1"/>
  <c r="F36" i="1"/>
  <c r="F37" i="1"/>
  <c r="F38" i="1"/>
  <c r="F39" i="1"/>
  <c r="F40" i="1"/>
  <c r="F41" i="1"/>
  <c r="F42" i="1"/>
  <c r="F43" i="1"/>
  <c r="F27" i="1"/>
  <c r="F11" i="1"/>
  <c r="F12" i="1"/>
  <c r="F13" i="1"/>
  <c r="F14" i="1"/>
  <c r="F15" i="1"/>
  <c r="F16" i="1"/>
  <c r="F17" i="1"/>
  <c r="F18" i="1"/>
  <c r="F19" i="1"/>
  <c r="F20" i="1"/>
  <c r="F21" i="1"/>
  <c r="F22" i="1"/>
  <c r="F23" i="1"/>
  <c r="F24" i="1"/>
  <c r="F25" i="1"/>
  <c r="F26" i="1"/>
  <c r="F10" i="1"/>
  <c r="P158" i="1" l="1"/>
  <c r="P129" i="1"/>
  <c r="P137" i="1"/>
  <c r="P153" i="1"/>
  <c r="P145" i="1"/>
  <c r="P119" i="1"/>
  <c r="P127" i="1"/>
  <c r="P161" i="1"/>
  <c r="P132" i="1"/>
  <c r="P156" i="1"/>
  <c r="P148" i="1"/>
  <c r="P144" i="1"/>
  <c r="P160" i="1"/>
  <c r="P128" i="1"/>
  <c r="P136" i="1"/>
  <c r="P143" i="1"/>
  <c r="P167" i="1"/>
  <c r="P159" i="1"/>
  <c r="P135" i="1"/>
  <c r="P151" i="1"/>
  <c r="P118" i="1"/>
  <c r="P120" i="1"/>
  <c r="P140" i="1"/>
  <c r="P152" i="1"/>
  <c r="P164" i="1"/>
  <c r="P124" i="1"/>
  <c r="P131" i="1"/>
  <c r="P155" i="1"/>
  <c r="P130" i="1"/>
  <c r="P154" i="1"/>
  <c r="P147" i="1"/>
  <c r="P139" i="1"/>
  <c r="P163" i="1"/>
  <c r="P123" i="1"/>
  <c r="P146" i="1"/>
  <c r="P162" i="1"/>
  <c r="P122" i="1"/>
  <c r="P74" i="1"/>
  <c r="P66" i="1"/>
  <c r="P142" i="1"/>
  <c r="P166" i="1"/>
  <c r="P126" i="1"/>
  <c r="P141" i="1"/>
  <c r="P165" i="1"/>
  <c r="P125" i="1"/>
  <c r="P134" i="1"/>
  <c r="P150" i="1"/>
  <c r="P133" i="1"/>
  <c r="P157" i="1"/>
  <c r="P149" i="1"/>
  <c r="P26" i="1"/>
  <c r="P18" i="1"/>
  <c r="P27" i="1"/>
  <c r="P36" i="1"/>
  <c r="P28" i="1"/>
  <c r="P58" i="1"/>
  <c r="P50" i="1"/>
  <c r="P10" i="1"/>
  <c r="P19" i="1"/>
  <c r="P11" i="1"/>
  <c r="P54" i="1"/>
  <c r="P46" i="1"/>
  <c r="P71" i="1"/>
  <c r="P25" i="1"/>
  <c r="P17" i="1"/>
  <c r="P43" i="1"/>
  <c r="P35" i="1"/>
  <c r="P45" i="1"/>
  <c r="P53" i="1"/>
  <c r="P61" i="1"/>
  <c r="P70" i="1"/>
  <c r="P62" i="1"/>
  <c r="P16" i="1"/>
  <c r="P42" i="1"/>
  <c r="P34" i="1"/>
  <c r="P60" i="1"/>
  <c r="P52" i="1"/>
  <c r="P77" i="1"/>
  <c r="P69" i="1"/>
  <c r="P44" i="1"/>
  <c r="P23" i="1"/>
  <c r="P15" i="1"/>
  <c r="P59" i="1"/>
  <c r="P51" i="1"/>
  <c r="P76" i="1"/>
  <c r="P68" i="1"/>
  <c r="P24" i="1"/>
  <c r="P41" i="1"/>
  <c r="P22" i="1"/>
  <c r="P14" i="1"/>
  <c r="P40" i="1"/>
  <c r="P32" i="1"/>
  <c r="P75" i="1"/>
  <c r="P67" i="1"/>
  <c r="P33" i="1"/>
  <c r="P63" i="1"/>
  <c r="P21" i="1"/>
  <c r="P13" i="1"/>
  <c r="P39" i="1"/>
  <c r="P31" i="1"/>
  <c r="P57" i="1"/>
  <c r="P49" i="1"/>
  <c r="P20" i="1"/>
  <c r="P12" i="1"/>
  <c r="P38" i="1"/>
  <c r="P30" i="1"/>
  <c r="P56" i="1"/>
  <c r="P48" i="1"/>
  <c r="P73" i="1"/>
  <c r="P65" i="1"/>
  <c r="P37" i="1"/>
  <c r="P29" i="1"/>
  <c r="P55" i="1"/>
  <c r="P47" i="1"/>
  <c r="P72" i="1"/>
  <c r="P64" i="1"/>
  <c r="D117" i="1"/>
  <c r="P117" i="1" s="1"/>
  <c r="D110" i="1"/>
  <c r="P110" i="1" s="1"/>
  <c r="D109" i="1"/>
  <c r="P109" i="1" s="1"/>
  <c r="D102" i="1"/>
  <c r="P102" i="1" s="1"/>
  <c r="D101" i="1"/>
  <c r="P101" i="1" s="1"/>
  <c r="D94" i="1"/>
  <c r="P94" i="1" s="1"/>
  <c r="D86" i="1"/>
  <c r="P86" i="1" s="1"/>
  <c r="D85" i="1"/>
  <c r="P85" i="1" s="1"/>
  <c r="D116" i="1"/>
  <c r="P116" i="1" s="1"/>
  <c r="D108" i="1"/>
  <c r="P108" i="1" s="1"/>
  <c r="D100" i="1"/>
  <c r="P100" i="1" s="1"/>
  <c r="D92" i="1"/>
  <c r="P92" i="1" s="1"/>
  <c r="D84" i="1"/>
  <c r="P84" i="1" s="1"/>
  <c r="D115" i="1"/>
  <c r="P115" i="1" s="1"/>
  <c r="D107" i="1"/>
  <c r="P107" i="1" s="1"/>
  <c r="D99" i="1"/>
  <c r="P99" i="1" s="1"/>
  <c r="D91" i="1"/>
  <c r="P91" i="1" s="1"/>
  <c r="D83" i="1"/>
  <c r="P83" i="1" s="1"/>
  <c r="D114" i="1"/>
  <c r="P114" i="1" s="1"/>
  <c r="D106" i="1"/>
  <c r="P106" i="1" s="1"/>
  <c r="D98" i="1"/>
  <c r="P98" i="1" s="1"/>
  <c r="D90" i="1"/>
  <c r="P90" i="1" s="1"/>
  <c r="D82" i="1"/>
  <c r="P82" i="1" s="1"/>
  <c r="D93" i="1"/>
  <c r="P93" i="1" s="1"/>
  <c r="D113" i="1"/>
  <c r="P113" i="1" s="1"/>
  <c r="D105" i="1"/>
  <c r="P105" i="1" s="1"/>
  <c r="D97" i="1"/>
  <c r="P97" i="1" s="1"/>
  <c r="D89" i="1"/>
  <c r="P89" i="1" s="1"/>
  <c r="D81" i="1"/>
  <c r="P81" i="1" s="1"/>
  <c r="D112" i="1"/>
  <c r="P112" i="1" s="1"/>
  <c r="D104" i="1"/>
  <c r="P104" i="1" s="1"/>
  <c r="D96" i="1"/>
  <c r="P96" i="1" s="1"/>
  <c r="D88" i="1"/>
  <c r="P88" i="1" s="1"/>
  <c r="D80" i="1"/>
  <c r="P80" i="1" s="1"/>
  <c r="D111" i="1"/>
  <c r="P111" i="1" s="1"/>
  <c r="D103" i="1"/>
  <c r="P103" i="1" s="1"/>
  <c r="D95" i="1"/>
  <c r="P95" i="1" s="1"/>
  <c r="D87" i="1"/>
  <c r="P87" i="1" s="1"/>
  <c r="D79" i="1"/>
  <c r="P79" i="1" s="1"/>
  <c r="D78" i="1"/>
  <c r="P78" i="1" s="1"/>
</calcChain>
</file>

<file path=xl/sharedStrings.xml><?xml version="1.0" encoding="utf-8"?>
<sst xmlns="http://schemas.openxmlformats.org/spreadsheetml/2006/main" count="2884" uniqueCount="926">
  <si>
    <t>Id</t>
  </si>
  <si>
    <t>Name</t>
  </si>
  <si>
    <t>Description</t>
  </si>
  <si>
    <t>Value</t>
  </si>
  <si>
    <t>Durability</t>
  </si>
  <si>
    <t>Weight</t>
  </si>
  <si>
    <t>RequiredLevel</t>
  </si>
  <si>
    <t>ItemType</t>
  </si>
  <si>
    <t>AttackPower</t>
  </si>
  <si>
    <t>DamageType</t>
  </si>
  <si>
    <t>DefensePower</t>
  </si>
  <si>
    <t>Resistance</t>
  </si>
  <si>
    <t>ArmorType</t>
  </si>
  <si>
    <t>A basic sword with a couple knicks in it</t>
  </si>
  <si>
    <t>A basic spear that leaves splinters in your hands</t>
  </si>
  <si>
    <t>A basic axe that's a little top heavy</t>
  </si>
  <si>
    <t>A  basic bow with a fraying bowstring</t>
  </si>
  <si>
    <t>A basic rod with a gem that's probably fake</t>
  </si>
  <si>
    <t>A basic scepter that doesn't even make you feel regal</t>
  </si>
  <si>
    <t>A basic staff that looks more like a broom</t>
  </si>
  <si>
    <t>A basic wand that's really just a stick from off the ground</t>
  </si>
  <si>
    <t>Weapon</t>
  </si>
  <si>
    <t>Armor</t>
  </si>
  <si>
    <t>null</t>
  </si>
  <si>
    <t>DamageType.Martial</t>
  </si>
  <si>
    <t>DamageType.Magical</t>
  </si>
  <si>
    <t>ArmorType.Chest</t>
  </si>
  <si>
    <t>ArmorType.Legs</t>
  </si>
  <si>
    <t>ArmorType.Arms</t>
  </si>
  <si>
    <t>ArmorType.Head</t>
  </si>
  <si>
    <t>Sword</t>
  </si>
  <si>
    <t>Spear</t>
  </si>
  <si>
    <t>Axe</t>
  </si>
  <si>
    <t>Bow</t>
  </si>
  <si>
    <t>Rod</t>
  </si>
  <si>
    <t>Scepter</t>
  </si>
  <si>
    <t>Staff</t>
  </si>
  <si>
    <t>Wand</t>
  </si>
  <si>
    <t>Labrys</t>
  </si>
  <si>
    <t>Falchion</t>
  </si>
  <si>
    <t xml:space="preserve"> A single-edged chopping sword.</t>
  </si>
  <si>
    <t>Cutlass</t>
  </si>
  <si>
    <t>A curved blade ideal for close combat.</t>
  </si>
  <si>
    <t>Spatha</t>
  </si>
  <si>
    <t>A long, straight Roman sword.</t>
  </si>
  <si>
    <t>Zweihander</t>
  </si>
  <si>
    <t>A massive, armor-breaking greatsword.</t>
  </si>
  <si>
    <t>Rapier</t>
  </si>
  <si>
    <t>A refined duelist’s weapon.</t>
  </si>
  <si>
    <t>Dao</t>
  </si>
  <si>
    <t>A curved sword with cultural and mystical roots.</t>
  </si>
  <si>
    <t>Claymore</t>
  </si>
  <si>
    <t>A large, two-handed greatsword.</t>
  </si>
  <si>
    <t>Katana</t>
  </si>
  <si>
    <t>A finely crafted, razor-sharp sword.</t>
  </si>
  <si>
    <t>Tachi</t>
  </si>
  <si>
    <t>A longer, cavalry-style curved sword.</t>
  </si>
  <si>
    <t>Longsword</t>
  </si>
  <si>
    <t>A balanced, versatile blade.</t>
  </si>
  <si>
    <t>Scimitar</t>
  </si>
  <si>
    <t>A curved, elegant slashing weapon.</t>
  </si>
  <si>
    <t>Gladius</t>
  </si>
  <si>
    <t>A short, powerful thrusting sword.</t>
  </si>
  <si>
    <t>A light throwing spear, great for ranged attacks.</t>
  </si>
  <si>
    <t>A stout spear with a crossbar to stop charging foes.</t>
  </si>
  <si>
    <t>A broad-headed spear, balanced for versatility.</t>
  </si>
  <si>
    <t>A lightweight, one-handed axe useful for quick strikes.</t>
  </si>
  <si>
    <t>Heavier than a hatchet, practical and robust.</t>
  </si>
  <si>
    <t>A sturdy, blunt weapon originally meant for forging.</t>
  </si>
  <si>
    <t>Compact and fast, ideal for quick, close-range shots.</t>
  </si>
  <si>
    <t>A simple wooden bow used for survival and tracking prey.</t>
  </si>
  <si>
    <t>A primitive bow-sling hybrid for light, arcing shots.</t>
  </si>
  <si>
    <t>A slender wand crafted from willow, responsive to healing or water magic.</t>
  </si>
  <si>
    <t>A basic rod carved with beginner runes, used in training.</t>
  </si>
  <si>
    <t>A polished silver scepter that faintly glows in moonlight.</t>
  </si>
  <si>
    <t>A crooked staff of sea-worn wood, favored by coastal mages.</t>
  </si>
  <si>
    <t>Flickers with small sparks; ideal for novice evocation magic.</t>
  </si>
  <si>
    <t>A polearm with a sword-like blade for sweeping strikes.</t>
  </si>
  <si>
    <t>A three-pronged spear used for both combat and ceremony.</t>
  </si>
  <si>
    <t>A very long spear designed for reach and crowd control.</t>
  </si>
  <si>
    <t>A classic double-bladed axe designed for war.</t>
  </si>
  <si>
    <t>Compact with a blunt head, ideal for breaking through armor.</t>
  </si>
  <si>
    <t>A Norse-style axe with a hooked lower blade, great for hooking shields.</t>
  </si>
  <si>
    <t>Great range and power, requires strength and skill to use effectively.</t>
  </si>
  <si>
    <t>Curved limbs for more power in a compact frame.</t>
  </si>
  <si>
    <t>Easy to aim and shoot, trades speed for precision and power.</t>
  </si>
  <si>
    <t>Crafted from a tree struck by lightning; hums with residual heat.</t>
  </si>
  <si>
    <t>Heavy rod inlaid with arcane script that pulses faintly with power.</t>
  </si>
  <si>
    <t>Forged from golden alloy, resonates with radiant energy.</t>
  </si>
  <si>
    <t>Crafted from an ancient tree touched by fey spirits.</t>
  </si>
  <si>
    <t>A crystal orb set in a clawed base; amplifies voice and spell.</t>
  </si>
  <si>
    <t>A broad, winged spear designed to parry and thrust.</t>
  </si>
  <si>
    <t>A spear-axe hybrid with cutting, hooking, and stabbing potential.</t>
  </si>
  <si>
    <t>A straight-bladed Japanese spear used for precise thrusts.</t>
  </si>
  <si>
    <t>A massive, heavy axe with a wide blade for powerful cleaves.</t>
  </si>
  <si>
    <t>A huge, sledge-like hammer used to smash enemies with sheer force.</t>
  </si>
  <si>
    <t>Technically a hammer-type weapon, perfect for brutal, crushing blows.</t>
  </si>
  <si>
    <t>Made of layered materials, combining flexibility and power.</t>
  </si>
  <si>
    <t>A wide-limbed bow known for stability and accuracy.</t>
  </si>
  <si>
    <t>A rare, rapid-fire version with a loading mechanism.</t>
  </si>
  <si>
    <t>Carved with channeling glyphs for focused spellcasting.</t>
  </si>
  <si>
    <t>Made of obsidian-like stone; ideal for shadow or necrotic spells.</t>
  </si>
  <si>
    <t>Emits a pale glow under moonlight, enhances illusion magic.</t>
  </si>
  <si>
    <t>Decorated with feathers and bones, connects to spirit realms.</t>
  </si>
  <si>
    <t>Amplifies divination and communication spells.</t>
  </si>
  <si>
    <t>A Swiss polearm combining a hammer, spike, and hook. Excellent against armor.</t>
  </si>
  <si>
    <t>A Japanese polearm with a curved blade, ideal for sweeping attacks and reach.</t>
  </si>
  <si>
    <t>A broad-bladed polearm similar to a cleaver, effective in both slashing and thrusting.</t>
  </si>
  <si>
    <t>A long-handled Viking axe, known for reach and deadly cuts.</t>
  </si>
  <si>
    <t>A polehammer with a spiked beak, perfect for armored foes.</t>
  </si>
  <si>
    <t>A ceremonial yet deadly double-headed axe from the Greek Amazons.</t>
  </si>
  <si>
    <t>Elegant and magically enhanced for speed and precision.</t>
  </si>
  <si>
    <t>A high-tension bow rumored to shoot with thunderous force.</t>
  </si>
  <si>
    <t>A finely crafted crossbow inscribed with runes for extra power.</t>
  </si>
  <si>
    <t>Crackles with electricity; forged in a hurricane.</t>
  </si>
  <si>
    <t>Deep green and blue rod; forged in the oceanic abyss.</t>
  </si>
  <si>
    <t>Symbol of magical leadership, a true object of power.</t>
  </si>
  <si>
    <t>Carved from starlight wood, aligns with radiant and astral magic.</t>
  </si>
  <si>
    <t>A swirling, shifting orb that draws out full magical ability.</t>
  </si>
  <si>
    <t>Javelin</t>
  </si>
  <si>
    <t>Boar Spear</t>
  </si>
  <si>
    <t>Leaf-Blade Spear</t>
  </si>
  <si>
    <t>Hatchet</t>
  </si>
  <si>
    <t>Woodcutter’s Axe</t>
  </si>
  <si>
    <t>Blacksmith’s Hammer</t>
  </si>
  <si>
    <t>Shortbow</t>
  </si>
  <si>
    <t>Hunting Bow</t>
  </si>
  <si>
    <t>Slingbow</t>
  </si>
  <si>
    <t>Willow Wand</t>
  </si>
  <si>
    <t>Apprentice’s Rod</t>
  </si>
  <si>
    <t>Glimmering Scepter</t>
  </si>
  <si>
    <t>Driftwood Staff</t>
  </si>
  <si>
    <t>Sparkwand</t>
  </si>
  <si>
    <t>Glaive</t>
  </si>
  <si>
    <t>Trident</t>
  </si>
  <si>
    <t>Pike</t>
  </si>
  <si>
    <t>Battleaxe</t>
  </si>
  <si>
    <t>Warhammer</t>
  </si>
  <si>
    <t>Bearded Axe</t>
  </si>
  <si>
    <t>Longbow</t>
  </si>
  <si>
    <t>Recurve Bow</t>
  </si>
  <si>
    <t>Crossbow</t>
  </si>
  <si>
    <t>Fireroot Wand</t>
  </si>
  <si>
    <t>Engraved Rod</t>
  </si>
  <si>
    <t>Sunmetal Scepter</t>
  </si>
  <si>
    <t>Spiritwood Staff</t>
  </si>
  <si>
    <t>Orb of Echoes</t>
  </si>
  <si>
    <t>Partisan</t>
  </si>
  <si>
    <t>Halberd</t>
  </si>
  <si>
    <t>Yari</t>
  </si>
  <si>
    <t>Executioner’s Axe</t>
  </si>
  <si>
    <t>Maul</t>
  </si>
  <si>
    <t>Spiked Mace</t>
  </si>
  <si>
    <t>Composite Bow</t>
  </si>
  <si>
    <t>Flatbow</t>
  </si>
  <si>
    <t>Repeating Crossbow</t>
  </si>
  <si>
    <t>Runed Wand</t>
  </si>
  <si>
    <t>Voidstone Rod</t>
  </si>
  <si>
    <t>Moonrise Scepter</t>
  </si>
  <si>
    <t>Shaman’s Totem Staff</t>
  </si>
  <si>
    <t>Orb of Resonance</t>
  </si>
  <si>
    <t>Lucerne Hammer</t>
  </si>
  <si>
    <t>Naginata</t>
  </si>
  <si>
    <t>Voulge</t>
  </si>
  <si>
    <t>Dane Axe</t>
  </si>
  <si>
    <t>Bec de Corbin</t>
  </si>
  <si>
    <t>Elven Warbow</t>
  </si>
  <si>
    <t>Stormpiercer</t>
  </si>
  <si>
    <t>Runed Crossbow</t>
  </si>
  <si>
    <t>Wand of Stormcall</t>
  </si>
  <si>
    <t>Rod of the Depths</t>
  </si>
  <si>
    <t>Scepter of Authority</t>
  </si>
  <si>
    <t>Celestial Staff</t>
  </si>
  <si>
    <t>Orb of Chaos</t>
  </si>
  <si>
    <t>Leather Armor</t>
  </si>
  <si>
    <t>Padded Armor</t>
  </si>
  <si>
    <t>Leather Pants</t>
  </si>
  <si>
    <t>Cloth Leggings</t>
  </si>
  <si>
    <t>Bracers</t>
  </si>
  <si>
    <t>Cloth Sleeves</t>
  </si>
  <si>
    <t>Cloth Hood</t>
  </si>
  <si>
    <t>Simple Helmet</t>
  </si>
  <si>
    <t>Studded Leather Armor</t>
  </si>
  <si>
    <t>Chain Shirt</t>
  </si>
  <si>
    <t>Studded Leather Pants</t>
  </si>
  <si>
    <t>Scale Mail</t>
  </si>
  <si>
    <t>Studded Leather Bracers</t>
  </si>
  <si>
    <t>Chain Sleeves</t>
  </si>
  <si>
    <t>Leather Cap</t>
  </si>
  <si>
    <t>Iron Helmet</t>
  </si>
  <si>
    <t>Breastplate</t>
  </si>
  <si>
    <t>Half-Plate</t>
  </si>
  <si>
    <t>Chainmail Pants</t>
  </si>
  <si>
    <t>Plate Mail Greaves</t>
  </si>
  <si>
    <t>Full Plate Bracers</t>
  </si>
  <si>
    <t>Reinforced Leather Armguards</t>
  </si>
  <si>
    <t>Steel Helm</t>
  </si>
  <si>
    <t>Visored Helmet</t>
  </si>
  <si>
    <t>Plate Armor</t>
  </si>
  <si>
    <t>Dragonhide Armor</t>
  </si>
  <si>
    <t>Plate Leggings</t>
  </si>
  <si>
    <t>Mithral Leggings</t>
  </si>
  <si>
    <t>Mithral Bracers</t>
  </si>
  <si>
    <t>Full Plate Gauntlets</t>
  </si>
  <si>
    <t>Full Helm</t>
  </si>
  <si>
    <t>Dragonbone Crown</t>
  </si>
  <si>
    <t>Adamantine Armor</t>
  </si>
  <si>
    <t>Celestial Armor</t>
  </si>
  <si>
    <t>Adamantine Leggings</t>
  </si>
  <si>
    <t>Dragonscale Plate Greaves</t>
  </si>
  <si>
    <t>Celestial Bracers</t>
  </si>
  <si>
    <t>Enchanted Gauntlets</t>
  </si>
  <si>
    <t>Crown of the Storm</t>
  </si>
  <si>
    <t>Helm of the Ancients</t>
  </si>
  <si>
    <t>Basic armor made of flexible leather. It won't stop a heavy blow, but it’s better than nothing.</t>
  </si>
  <si>
    <t>Thickly quilted fabric designed to absorb blows, but still leaves you vulnerable to piercing strikes.</t>
  </si>
  <si>
    <t>Sturdy pants made from tanned leather, offering minimal protection but decent mobility.</t>
  </si>
  <si>
    <t>Light fabric leggings, not much defense, but they won’t slow you down.</t>
  </si>
  <si>
    <t>Simple leather bracers that offer limited defense for your forearms.</t>
  </si>
  <si>
    <t>Light cloth sleeves, offering no real protection but easy to wear.</t>
  </si>
  <si>
    <t>A soft hood, more for warmth than protection, but it does help hide your face.</t>
  </si>
  <si>
    <t>A basic helmet that covers your head, but offers little in the way of defense.</t>
  </si>
  <si>
    <t>Leather armor with small metal studs, providing better defense than standard leather.</t>
  </si>
  <si>
    <t>A shirt of interwoven metal rings, offering good protection without too much weight.</t>
  </si>
  <si>
    <t>Leather pants reinforced with metal studs, offering more defense than regular leather.</t>
  </si>
  <si>
    <t>Metal scales sewn onto fabric, providing solid defense with a bit of flexibility.</t>
  </si>
  <si>
    <t>Leather bracers with metal studs, offering increased protection for your forearms.</t>
  </si>
  <si>
    <t>Armored sleeves made of interwoven metal rings, offering better protection for your arms.</t>
  </si>
  <si>
    <t>A basic leather cap, not much for defense, but good for covering your head.</t>
  </si>
  <si>
    <t>A heavy helmet made of iron, offering solid protection against blunt force.</t>
  </si>
  <si>
    <t>A sturdy metal chestplate that provides good protection without restricting movement too much.</t>
  </si>
  <si>
    <t>A suit of armor that covers the torso and shoulders with a mix of plate and chain, offering solid protection.</t>
  </si>
  <si>
    <t>A pair of pants made of interwoven metal rings, offering defense for your legs without too much weight.</t>
  </si>
  <si>
    <t>Heavy, full-leg armor made of solid metal, offering excellent protection for your legs.</t>
  </si>
  <si>
    <t>Bracers made of solid metal, offering maximum protection for your forearms.</t>
  </si>
  <si>
    <t>Leather armguards reinforced with metal, offering a balance of flexibility and defense.</t>
  </si>
  <si>
    <t>A heavy, steel helmet that offers excellent protection for your head.</t>
  </si>
  <si>
    <t>A helmet with a movable visor, offering good head protection with added versatility.</t>
  </si>
  <si>
    <t>Full-body armor made of solid metal plates, providing superior defense but limiting mobility.</t>
  </si>
  <si>
    <t>Armor crafted from the hide of a dragon, offering both protection and a touch of the dragon’s magical resistance.</t>
  </si>
  <si>
    <t>Full-leg armor made of plate metal, offering solid protection for your legs.</t>
  </si>
  <si>
    <t>Leggings made from lightweight mithral, offering full protection without slowing you down.</t>
  </si>
  <si>
    <t>Bracers made from mithral, offering excellent protection without the weight of regular metal.</t>
  </si>
  <si>
    <t>Heavy, full-arm gauntlets made of plate metal, providing top-notch protection for your hands and wrists.</t>
  </si>
  <si>
    <t>A complete, solid helmet that covers the entire head, offering maximum protection.</t>
  </si>
  <si>
    <t>A crown made from the bones of a dragon, offering a magical aura and protection for the wearer’s head.</t>
  </si>
  <si>
    <t>Armor made of the nearly indestructible metal, offering superior protection against physical damage.</t>
  </si>
  <si>
    <t>Armor imbued with celestial magic, offering divine protection that shines with a faint light.</t>
  </si>
  <si>
    <t>Leggings made from adamantine, nearly impervious to damage, offering unrivaled protection for your legs.</t>
  </si>
  <si>
    <t>Greaves made from the scales of a dragon, offering both protection and a connection to the dragon’s power.</t>
  </si>
  <si>
    <t>Bracers imbued with celestial magic, offering protection and a hint of divine grace.</t>
  </si>
  <si>
    <t>Gauntlets imbued with magic that enhances your strength and offers protection to your hands.</t>
  </si>
  <si>
    <t>A crown that crackles with storm energy, offering protection against lightning and thunder.</t>
  </si>
  <si>
    <t>A helm with ancient runes, offering both physical protection and a link to long-forgotten powers.</t>
  </si>
  <si>
    <t>Polished River Stone Pendant</t>
  </si>
  <si>
    <t>A smooth stone on a leather cord, warm from being worn often.</t>
  </si>
  <si>
    <t>Copper Ring with a Glass Bead</t>
  </si>
  <si>
    <t>A simple ring with a cloudy red bead set in dented copper.</t>
  </si>
  <si>
    <t>Simple Bone Necklace</t>
  </si>
  <si>
    <t>Animal bones strung together—crude, but oddly charming.</t>
  </si>
  <si>
    <t>Tiny Amber Chip</t>
  </si>
  <si>
    <t>A fingernail-sized shard of amber that glows faintly in sunlight.</t>
  </si>
  <si>
    <t>Carved Wooden Brooch</t>
  </si>
  <si>
    <t>A small brooch shaped like a leaf, whittled with care.</t>
  </si>
  <si>
    <t>Cracked Amethyst Shard</t>
  </si>
  <si>
    <t>A broken piece of amethyst with a jagged edge and soft glow.</t>
  </si>
  <si>
    <t>Pewter Bracelet</t>
  </si>
  <si>
    <t>A dull grey bracelet with faint etchings of vines.</t>
  </si>
  <si>
    <t>Obsidian Fragment</t>
  </si>
  <si>
    <t>Razor-thin volcanic glass, sharp and mirror-dark.</t>
  </si>
  <si>
    <t>Woven Hair Bracelet</t>
  </si>
  <si>
    <t>Intertwined strands of human and horsehair, braided tightly.</t>
  </si>
  <si>
    <t>Shell and String Anklet</t>
  </si>
  <si>
    <t>Small seashells knotted onto a bit of twine—smells faintly of salt.</t>
  </si>
  <si>
    <t>Valuable</t>
  </si>
  <si>
    <t>Cut Quartz Crystal</t>
  </si>
  <si>
    <t>A clear crystal with many facets, catching light like fire.</t>
  </si>
  <si>
    <t>Silver Ring with Tiny Opal</t>
  </si>
  <si>
    <t>A tarnished silver band with a clouded opal inset.</t>
  </si>
  <si>
    <t>Jasper-inlaid Brooch</t>
  </si>
  <si>
    <t>A copper brooch with blood-red jasper set in the center.</t>
  </si>
  <si>
    <t>Malachite Cameo</t>
  </si>
  <si>
    <t>Bronze Armlet with Leaf Etching</t>
  </si>
  <si>
    <t>A broad band engraved with curling vine patterns.</t>
  </si>
  <si>
    <t>Lapis Lazuli Beads</t>
  </si>
  <si>
    <t>Deep blue beads strung tightly together, flecked with gold.</t>
  </si>
  <si>
    <t>Coral Pendant in Silver Wire</t>
  </si>
  <si>
    <t>A pink coral sprig wrapped carefully in silver filigree.</t>
  </si>
  <si>
    <t>Miniature Portrait Locket</t>
  </si>
  <si>
    <t>A thumb-sized locket with a faded painting of a smiling child.</t>
  </si>
  <si>
    <t>Agate Ring with Swirl Pattern</t>
  </si>
  <si>
    <t>The swirling lines in the agate resemble smoke in water.</t>
  </si>
  <si>
    <t>Carved Ivory Comb</t>
  </si>
  <si>
    <t>An ornate comb made from old ivory, yellowed with age.</t>
  </si>
  <si>
    <t>A green and black stone carved with a woman’s profile.</t>
  </si>
  <si>
    <t>Gold Chain with Sapphire Chip</t>
  </si>
  <si>
    <t>A delicate chain with a bright blue stone like a droplet of sky.</t>
  </si>
  <si>
    <t>Ornate Silver Tiara</t>
  </si>
  <si>
    <t>A crescent-shaped tiara, polished to a mirror shine.</t>
  </si>
  <si>
    <t>Cloisonné Belt Buckle</t>
  </si>
  <si>
    <t>A wide buckle with tiny colored glass panels sealed in gold.</t>
  </si>
  <si>
    <t>Ruby-Capped Stickpin</t>
  </si>
  <si>
    <t>A gentleman’s pin with a deep red gem atop a gold needle.</t>
  </si>
  <si>
    <t>Jeweled Hairpin with Amethyst</t>
  </si>
  <si>
    <t>A silver hairpin tipped with a cut amethyst shaped like a flame.</t>
  </si>
  <si>
    <t>Enamel Pendant with Mythical Scene</t>
  </si>
  <si>
    <t>A painted pendant showing a dragon flying over a city.</t>
  </si>
  <si>
    <t>Serpentine Stone Ring</t>
  </si>
  <si>
    <t>This band of green stone feels oddly warm to the touch.</t>
  </si>
  <si>
    <t>Platinum Cufflink Set</t>
  </si>
  <si>
    <t>A pair of etched cufflinks bearing a forgotten noble crest.</t>
  </si>
  <si>
    <t>Fire Opal Pendant</t>
  </si>
  <si>
    <t>A gem like living fire, set in a blackened iron pendant.</t>
  </si>
  <si>
    <t>Miniature Gold-Gilded Idol</t>
  </si>
  <si>
    <t>A palm-sized statue of a laughing deity, covered in flaking gold.</t>
  </si>
  <si>
    <t>Jeweled Circlet with Emerald Inlay</t>
  </si>
  <si>
    <t>A thin band of gold set with three flawless emeralds.</t>
  </si>
  <si>
    <t>Gold Bracelet with Elven Script</t>
  </si>
  <si>
    <t>Etched in curling script, it reads: “May you always return.”</t>
  </si>
  <si>
    <t>Star Sapphire Earring Pair</t>
  </si>
  <si>
    <t>When light hits them, tiny stars seem to swirl within.</t>
  </si>
  <si>
    <t>Necklace of Interwoven Silver and Onyx</t>
  </si>
  <si>
    <t>Silver chains wind through gleaming black stones like ivy.</t>
  </si>
  <si>
    <t>Mythril-Set Ring with Moonstone</t>
  </si>
  <si>
    <t>Pale blue moonstone set in a light, silvery metal band.</t>
  </si>
  <si>
    <t>Carved Obsidian Relic</t>
  </si>
  <si>
    <t>An idol with strange angles that glint sharply in dim light.</t>
  </si>
  <si>
    <t>Brooch in the Shape of a Griffin</t>
  </si>
  <si>
    <t>Wings outstretched, its ruby eye stares fiercely.</t>
  </si>
  <si>
    <t>Tourmaline Choker</t>
  </si>
  <si>
    <t>A tight band of black velvet adorned with purple tourmaline.</t>
  </si>
  <si>
    <t>Decorative Ivory Horn with Gem Studs</t>
  </si>
  <si>
    <t>Etched and gilded, it no longer sounds—but still stuns.</t>
  </si>
  <si>
    <t>Gilded Mask with Peacock Feathers</t>
  </si>
  <si>
    <t>Meant for a masquerade, its jewels shimmer beneath the plumage.</t>
  </si>
  <si>
    <t>Diamond-Studded Diadem</t>
  </si>
  <si>
    <t>A thin, radiant circlet glittering with small diamonds.</t>
  </si>
  <si>
    <t>Black Pearl Necklace</t>
  </si>
  <si>
    <t>Perfect round pearls, dark as midnight, strung on silk.</t>
  </si>
  <si>
    <t>Marked with a crown and lion—no power, but much prestige.</t>
  </si>
  <si>
    <t>Platinum Hair Comb with Dragon Motif</t>
  </si>
  <si>
    <t>Engraved with twin dragons chasing their tails.</t>
  </si>
  <si>
    <t>Sunfire Opal Set in Gold</t>
  </si>
  <si>
    <t>A brilliant opal burning with reds and oranges like flame.</t>
  </si>
  <si>
    <t>Filigree Mask with Crystal Insets</t>
  </si>
  <si>
    <t>Fine silver mesh woven around gems that sparkle like stars.</t>
  </si>
  <si>
    <t>Bloodstone Anklet with Ancient Markings</t>
  </si>
  <si>
    <t>Carved runes speak of an empire lost to time.</t>
  </si>
  <si>
    <t>Crownpiece of an Old Kingdom</t>
  </si>
  <si>
    <t>A regal crest, too valuable to wear, once worn by kings.</t>
  </si>
  <si>
    <t>Mirror-polished Ruby Carving</t>
  </si>
  <si>
    <t>A deep red gem shaped into a rose, so smooth it reflects faces.</t>
  </si>
  <si>
    <t>Jeweled Medallion of a Forgotten Order</t>
  </si>
  <si>
    <t>A heavy disc showing a winged sun flanked by twin blades.</t>
  </si>
  <si>
    <t>Royal Signet Ring</t>
  </si>
  <si>
    <t>Power</t>
  </si>
  <si>
    <t>ConsumableType</t>
  </si>
  <si>
    <t>Potion of Healing</t>
  </si>
  <si>
    <t>Potion of Greater Healing</t>
  </si>
  <si>
    <t>Potion of Superior Healing</t>
  </si>
  <si>
    <t>Potion of Supreme Healing</t>
  </si>
  <si>
    <t>A small vial of red liquid</t>
  </si>
  <si>
    <t>A medium vial of red liquid</t>
  </si>
  <si>
    <t>A large vial of red liquid</t>
  </si>
  <si>
    <t>A small vial of red liquid with a gold topper.</t>
  </si>
  <si>
    <t>Consumable</t>
  </si>
  <si>
    <t>ConsumableType.Health</t>
  </si>
  <si>
    <t>Potion of Durability</t>
  </si>
  <si>
    <t>Potion of Greater Durability</t>
  </si>
  <si>
    <t>Potion of Superior Durability</t>
  </si>
  <si>
    <t>Potion of Supreme Durability</t>
  </si>
  <si>
    <t>A small vial of blue liquid</t>
  </si>
  <si>
    <t>A medium vial of blue liquid</t>
  </si>
  <si>
    <t>A large vial of blue liquid</t>
  </si>
  <si>
    <t>A small vial of blue liquid with a gold topper</t>
  </si>
  <si>
    <t>ConsumableType.Durability</t>
  </si>
  <si>
    <t>ConsumableType.Resource</t>
  </si>
  <si>
    <t>Potion of  Restoration</t>
  </si>
  <si>
    <t>Potion of Greater Restoration</t>
  </si>
  <si>
    <t>Potion of Superior Restoration</t>
  </si>
  <si>
    <t>Potion of Supreme Restoration</t>
  </si>
  <si>
    <t>A small vial of green liquid</t>
  </si>
  <si>
    <t>A medium vial of green liquid</t>
  </si>
  <si>
    <t>A large vial of green liquid</t>
  </si>
  <si>
    <t>A small vial of green liquid with a gold topper</t>
  </si>
  <si>
    <t>{1, "Sword", "A basic sword with a couple knicks in it", 5.94, 10, 3.62, 1, "Weapon", 5, 0, null, null, null, null, null},</t>
  </si>
  <si>
    <t>{2, "Spear", "A basic spear that leaves splinters in your hands", 5.08, 10, 3.77, 1, "Weapon", 3, 0, null, null, null, null, null},</t>
  </si>
  <si>
    <t>{3, "Axe", "A basic axe that's a little top heavy", 5.11, 10, 3.78, 1, "Weapon", 3, 0, null, null, null, null, null},</t>
  </si>
  <si>
    <t>{4, "Bow", "A  basic bow with a fraying bowstring", 5.81, 10, 2.57, 1, "Weapon", 5, 0, null, null, null, null, null},</t>
  </si>
  <si>
    <t>{9, "Falchion", " A single-edged chopping sword.", 15.83, 7, 5.83, 3, "Weapon", 10, 0, null, null, null, null, null},</t>
  </si>
  <si>
    <t>{10, "Cutlass", "A curved blade ideal for close combat.", 16.91, 5, 6.19, 3, "Weapon", 12, 0, null, null, null, null, null},</t>
  </si>
  <si>
    <t>{11, "Spatha", "A long, straight Roman sword.", 17.2, 6, 6.35, 3, "Weapon", 12, 0, null, null, null, null, null},</t>
  </si>
  <si>
    <t>{12, "Javelin", "A light throwing spear, great for ranged attacks.", 15.41, 6, 5.99, 3, "Weapon", 10, 0, null, null, null, null, null},</t>
  </si>
  <si>
    <t>{13, "Boar Spear", "A stout spear with a crossbar to stop charging foes.", 18.7, 9, 5.82, 3, "Weapon", 14, 0, null, null, null, null, null},</t>
  </si>
  <si>
    <t>{14, "Leaf-Blade Spear", "A broad-headed spear, balanced for versatility.", 18.62, 8, 5.87, 3, "Weapon", 14, 0, null, null, null, null, null},</t>
  </si>
  <si>
    <t>{15, "Hatchet", "A lightweight, one-handed axe useful for quick strikes.", 18.77, 8, 5.78, 3, "Weapon", 14, 0, null, null, null, null, null},</t>
  </si>
  <si>
    <t>{16, "Woodcutter’s Axe", "Heavier than a hatchet, practical and robust.", 18.04, 9, 5.68, 3, "Weapon", 13, 0, null, null, null, null, null},</t>
  </si>
  <si>
    <t>{17, "Blacksmith’s Hammer", "A sturdy, blunt weapon originally meant for forging.", 18.32, 9, 5.97, 3, "Weapon", 13, 0, null, null, null, null, null},</t>
  </si>
  <si>
    <t>{18, "Shortbow", "Compact and fast, ideal for quick, close-range shots.", 18.75, 7, 6.02, 3, "Weapon", 14, 0, null, null, null, null, null},</t>
  </si>
  <si>
    <t>{19, "Hunting Bow", "A simple wooden bow used for survival and tracking prey.", 17.87, 6, 6.17, 3, "Weapon", 13, 0, null, null, null, null, null},</t>
  </si>
  <si>
    <t>{20, "Slingbow", "A primitive bow-sling hybrid for light, arcing shots.", 17.84, 7, 5.8, 3, "Weapon", 13, 0, null, null, null, null, null},</t>
  </si>
  <si>
    <t>{26, "Longsword", "A balanced, versatile blade.", 39.71, 8, 8.81, 5, "Weapon", 22, 0, null, null, null, null, null},</t>
  </si>
  <si>
    <t>{27, "Scimitar", "A curved, elegant slashing weapon.", 42.3, 6, 8.58, 5, "Weapon", 24, 0, null, null, null, null, null},</t>
  </si>
  <si>
    <t>{28, "Gladius", "A short, powerful thrusting sword.", 45.94, 6, 8.8, 5, "Weapon", 27, 0, null, null, null, null, null},</t>
  </si>
  <si>
    <t>{29, "Glaive", "A polearm with a sword-like blade for sweeping strikes.", 44.49, 6, 8.92, 5, "Weapon", 26, 0, null, null, null, null, null},</t>
  </si>
  <si>
    <t>{30, "Trident", "A three-pronged spear used for both combat and ceremony.", 43.81, 9, 8.25, 5, "Weapon", 25, 0, null, null, null, null, null},</t>
  </si>
  <si>
    <t>{31, "Pike", "A very long spear designed for reach and crowd control.", 45.97, 8, 8.35, 5, "Weapon", 27, 0, null, null, null, null, null},</t>
  </si>
  <si>
    <t>{32, "Battleaxe", "A classic double-bladed axe designed for war.", 42.45, 9, 8.51, 5, "Weapon", 24, 0, null, null, null, null, null},</t>
  </si>
  <si>
    <t>{33, "Warhammer", "Compact with a blunt head, ideal for breaking through armor.", 40.85, 7, 8.95, 5, "Weapon", 23, 0, null, null, null, null, null},</t>
  </si>
  <si>
    <t>{34, "Bearded Axe", "A Norse-style axe with a hooked lower blade, great for hooking shields.", 40.67, 6, 7.58, 5, "Weapon", 23, 0, null, null, null, null, null},</t>
  </si>
  <si>
    <t>{35, "Longbow", "Great range and power, requires strength and skill to use effectively.", 39.76, 8, 7.86, 5, "Weapon", 22, 0, null, null, null, null, null},</t>
  </si>
  <si>
    <t>{36, "Recurve Bow", "Curved limbs for more power in a compact frame.", 39.83, 7, 8.28, 5, "Weapon", 22, 0, null, null, null, null, null},</t>
  </si>
  <si>
    <t>{37, "Crossbow", "Easy to aim and shoot, trades speed for precision and power.", 39.59, 5, 7.69, 5, "Weapon", 22, 0, null, null, null, null, null},</t>
  </si>
  <si>
    <t>{43, "Claymore", "A large, two-handed greatsword.", 86.39, 9, 11.74, 7, "Weapon", 40, 0, null, null, null, null, null},</t>
  </si>
  <si>
    <t>{44, "Katana", "A finely crafted, razor-sharp sword.", 78.92, 6, 10.78, 7, "Weapon", 36, 0, null, null, null, null, null},</t>
  </si>
  <si>
    <t>{45, "Tachi", "A longer, cavalry-style curved sword.", 91.44, 7, 10.68, 7, "Weapon", 43, 0, null, null, null, null, null},</t>
  </si>
  <si>
    <t>{46, "Partisan", "A broad, winged spear designed to parry and thrust.", 87.93, 5, 11.14, 7, "Weapon", 41, 0, null, null, null, null, null},</t>
  </si>
  <si>
    <t>{47, "Halberd", "A spear-axe hybrid with cutting, hooking, and stabbing potential.", 89.57, 5, 11.38, 7, "Weapon", 42, 0, null, null, null, null, null},</t>
  </si>
  <si>
    <t>{48, "Yari", "A straight-bladed Japanese spear used for precise thrusts.", 87.98, 6, 10.75, 7, "Weapon", 41, 0, null, null, null, null, null},</t>
  </si>
  <si>
    <t>{49, "Executioner’s Axe", "A massive, heavy axe with a wide blade for powerful cleaves.", 88.1, 9, 11.3, 7, "Weapon", 41, 0, null, null, null, null, null},</t>
  </si>
  <si>
    <t>{50, "Maul", "A huge, sledge-like hammer used to smash enemies with sheer force.", 87.74, 5, 11.93, 7, "Weapon", 41, 0, null, null, null, null, null},</t>
  </si>
  <si>
    <t>{51, "Spiked Mace", "Technically a hammer-type weapon, perfect for brutal, crushing blows.", 80.87, 7, 10.91, 7, "Weapon", 37, 0, null, null, null, null, null},</t>
  </si>
  <si>
    <t>{52, "Composite Bow", "Made of layered materials, combining flexibility and power.", 79.22, 8, 11.38, 7, "Weapon", 36, 0, null, null, null, null, null},</t>
  </si>
  <si>
    <t>{53, "Flatbow", "A wide-limbed bow known for stability and accuracy.", 82.5, 6, 11.46, 7, "Weapon", 38, 0, null, null, null, null, null},</t>
  </si>
  <si>
    <t>{54, "Repeating Crossbow", "A rare, rapid-fire version with a loading mechanism.", 80.68, 6, 11.17, 7, "Weapon", 37, 0, null, null, null, null, null},</t>
  </si>
  <si>
    <t>{60, "Zweihander", "A massive, armor-breaking greatsword.", 150.51, 5, 14.54, 9, "Weapon", 58, 0, null, null, null, null, null},</t>
  </si>
  <si>
    <t>{61, "Rapier", "A refined duelist’s weapon.", 148.08, 5, 15.63, 9, "Weapon", 57, 0, null, null, null, null, null},</t>
  </si>
  <si>
    <t>{62, "Dao", "A curved sword with cultural and mystical roots.", 143.86, 6, 14.51, 9, "Weapon", 55, 0, null, null, null, null, null},</t>
  </si>
  <si>
    <t>{63, "Lucerne Hammer", "A Swiss polearm combining a hammer, spike, and hook. Excellent against armor.", 146.05, 6, 15.67, 9, "Weapon", 56, 0, null, null, null, null, null},</t>
  </si>
  <si>
    <t>{64, "Naginata", "A Japanese polearm with a curved blade, ideal for sweeping attacks and reach.", 152.82, 5, 15.6, 9, "Weapon", 59, 0, null, null, null, null, null},</t>
  </si>
  <si>
    <t>{65, "Voulge", "A broad-bladed polearm similar to a cleaver, effective in both slashing and thrusting.", 144.04, 8, 15.51, 9, "Weapon", 55, 0, null, null, null, null, null},</t>
  </si>
  <si>
    <t>{66, "Dane Axe", "A long-handled Viking axe, known for reach and deadly cuts.", 164.12, 8, 14.66, 9, "Weapon", 64, 0, null, null, null, null, null},</t>
  </si>
  <si>
    <t>{67, "Bec de Corbin", "A polehammer with a spiked beak, perfect for armored foes.", 157.39, 5, 15.29, 9, "Weapon", 61, 0, null, null, null, null, null},</t>
  </si>
  <si>
    <t>{68, "Labrys", "A ceremonial yet deadly double-headed axe from the Greek Amazons.", 162.14, 7, 14.85, 9, "Weapon", 63, 0, null, null, null, null, null},</t>
  </si>
  <si>
    <t>{69, "Elven Warbow", "Elegant and magically enhanced for speed and precision.", 161.89, 5, 15.24, 9, "Weapon", 63, 0, null, null, null, null, null},</t>
  </si>
  <si>
    <t>{5, "Rod", "A basic rod with a gem that's probably fake", 5.29, 10, 4.3, 1, "Weapon", 3, 1, null, null, null, null, null},</t>
  </si>
  <si>
    <t>{6, "Scepter", "A basic scepter that doesn't even make you feel regal", 5.56, 10, 4.1, 1, "Weapon", 5, 1, null, null, null, null, null},</t>
  </si>
  <si>
    <t>{7, "Staff", "A basic staff that looks more like a broom", 5.77, 10, 4.05, 1, "Weapon", 5, 1, null, null, null, null, null},</t>
  </si>
  <si>
    <t>{8, "Wand", "A basic wand that's really just a stick from off the ground", 5.3, 10, 3.2, 1, "Weapon", 4, 1, null, null, null, null, null},</t>
  </si>
  <si>
    <t>{21, "Willow Wand", "A slender wand crafted from willow, responsive to healing or water magic.", 16.72, 8, 6.15, 3, "Weapon", 11, 1, null, null, null, null, null},</t>
  </si>
  <si>
    <t>{22, "Apprentice’s Rod", "A basic rod carved with beginner runes, used in training.", 17.96, 7, 5.62, 3, "Weapon", 13, 1, null, null, null, null, null},</t>
  </si>
  <si>
    <t>{23, "Glimmering Scepter", "A polished silver scepter that faintly glows in moonlight.", 17.39, 8, 6.32, 3, "Weapon", 12, 1, null, null, null, null, null},</t>
  </si>
  <si>
    <t>{24, "Driftwood Staff", "A crooked staff of sea-worn wood, favored by coastal mages.", 16.33, 5, 6.25, 3, "Weapon", 11, 1, null, null, null, null, null},</t>
  </si>
  <si>
    <t>{25, "Sparkwand", "Flickers with small sparks; ideal for novice evocation magic.", 16.32, 5, 5.73, 3, "Weapon", 11, 1, null, null, null, null, null},</t>
  </si>
  <si>
    <t>{38, "Fireroot Wand", "Crafted from a tree struck by lightning; hums with residual heat.", 39.52, 6, 7.81, 5, "Weapon", 22, 1, null, null, null, null, null},</t>
  </si>
  <si>
    <t>{39, "Engraved Rod", "Heavy rod inlaid with arcane script that pulses faintly with power.", 44.75, 9, 7.95, 5, "Weapon", 26, 1, null, null, null, null, null},</t>
  </si>
  <si>
    <t>{40, "Sunmetal Scepter", "Forged from golden alloy, resonates with radiant energy.", 38.35, 5, 7.74, 5, "Weapon", 21, 1, null, null, null, null, null},</t>
  </si>
  <si>
    <t>{41, "Spiritwood Staff", "Crafted from an ancient tree touched by fey spirits.", 38.47, 6, 7.74, 5, "Weapon", 21, 1, null, null, null, null, null},</t>
  </si>
  <si>
    <t>{42, "Orb of Echoes", "A crystal orb set in a clawed base; amplifies voice and spell.", 39.71, 9, 8.94, 5, "Weapon", 22, 1, null, null, null, null, null},</t>
  </si>
  <si>
    <t>{55, "Runed Wand", "Carved with channeling glyphs for focused spellcasting.", 93.25, 6, 11.2, 7, "Weapon", 44, 1, null, null, null, null, null},</t>
  </si>
  <si>
    <t>{56, "Voidstone Rod", "Made of obsidian-like stone; ideal for shadow or necrotic spells.", 79.07, 7, 11.11, 7, "Weapon", 36, 1, null, null, null, null, null},</t>
  </si>
  <si>
    <t>{57, "Moonrise Scepter", "Emits a pale glow under moonlight, enhances illusion magic.", 91.45, 5, 11.77, 7, "Weapon", 43, 1, null, null, null, null, null},</t>
  </si>
  <si>
    <t>{58, "Shaman’s Totem Staff", "Decorated with feathers and bones, connects to spirit realms.", 86.01, 5, 11.31, 7, "Weapon", 40, 1, null, null, null, null, null},</t>
  </si>
  <si>
    <t>{59, "Orb of Resonance", "Amplifies divination and communication spells.", 79.02, 5, 11.55, 7, "Weapon", 36, 1, null, null, null, null, null},</t>
  </si>
  <si>
    <t>{70, "Stormpiercer", "A high-tension bow rumored to shoot with thunderous force.", 153.12, 7, 14.82, 9, "Weapon", 59, 1, null, null, null, null, null},</t>
  </si>
  <si>
    <t>{71, "Runed Crossbow", "A finely crafted crossbow inscribed with runes for extra power.", 148.47, 6, 14.49, 9, "Weapon", 57, 1, null, null, null, null, null},</t>
  </si>
  <si>
    <t>{72, "Wand of Stormcall", "Crackles with electricity; forged in a hurricane.", 148.6, 7, 14.76, 9, "Weapon", 57, 1, null, null, null, null, null},</t>
  </si>
  <si>
    <t>{73, "Rod of the Depths", "Deep green and blue rod; forged in the oceanic abyss.", 143.76, 6, 15.39, 9, "Weapon", 55, 1, null, null, null, null, null},</t>
  </si>
  <si>
    <t>{74, "Scepter of Authority", "Symbol of magical leadership, a true object of power.", 157.34, 7, 14.57, 9, "Weapon", 61, 1, null, null, null, null, null},</t>
  </si>
  <si>
    <t>{75, "Celestial Staff", "Carved from starlight wood, aligns with radiant and astral magic.", 146.02, 6, 14.19, 9, "Weapon", 56, 1, null, null, null, null, null},</t>
  </si>
  <si>
    <t>{76, "Orb of Chaos", "A swirling, shifting orb that draws out full magical ability.", 153.34, 9, 14.85, 9, "Weapon", 59, 1, null, null, null, null, null},</t>
  </si>
  <si>
    <t>{81, "Cloth Hood", "A soft hood, more for warmth than protection, but it does help hide your face.", 5.02, 5, 5.38, 1, "Armor", null, null, 2, 1, 0, null, null},</t>
  </si>
  <si>
    <t>{82, "Simple Helmet", "A basic helmet that covers your head, but offers little in the way of defense.", 5.35, 5, 5.39, 1, "Armor", null, null, 1, 2, 0, null, null},</t>
  </si>
  <si>
    <t>{89, "Iron Helmet", "A heavy helmet made of iron, offering solid protection against blunt force.", 16.16, 5, 8.53, 3, "Armor", null, null, 1, 7, 0, null, null},</t>
  </si>
  <si>
    <t>{90, "Leather Cap", "A basic leather cap, not much for defense, but good for covering your head.", 16.35, 6, 9.31, 3, "Armor", null, null, 2, 6, 0, null, null},</t>
  </si>
  <si>
    <t>{97, "Steel Helm", "A heavy, steel helmet that offers excellent protection for your head.", 41.53, 3, 12.17, 5, "Armor", null, null, 15, 3, 0, null, null},</t>
  </si>
  <si>
    <t>{98, "Visored Helmet", "A helmet with a movable visor, offering good head protection with added versatility.", 42.5, 8, 11.91, 5, "Armor", null, null, 4, 14, 0, null, null},</t>
  </si>
  <si>
    <t>{105, "Dragonbone Crown", "A crown made from the bones of a dragon, offering a magical aura and protection for the wearer’s head.", 92.82, 5, 15.2, 7, "Armor", null, null, 22, 11, 0, null, null},</t>
  </si>
  <si>
    <t>{106, "Full Helm", "A complete, solid helmet that covers the entire head, offering maximum protection.", 92.58, 7, 15.11, 7, "Armor", null, null, 3, 30, 0, null, null},</t>
  </si>
  <si>
    <t>{113, "Crown of the Storm", "A crown that crackles with storm energy, offering protection against lightning and thunder.", 174.78, 6, 20.17, 9, "Armor", null, null, 9, 43, 0, null, null},</t>
  </si>
  <si>
    <t>{114, "Helm of the Ancients", "A helm with ancient runes, offering both physical protection and a link to long-forgotten powers.", 175.16, 7, 20.31, 9, "Armor", null, null, 29, 23, 0, null, null},</t>
  </si>
  <si>
    <t>{79, "Leather Armor", "Basic armor made of flexible leather. It won't stop a heavy blow, but it’s better than nothing.", 5.18, 5, 5.3, 1, "Armor", null, null, 2, 1, 1, null, null},</t>
  </si>
  <si>
    <t>{80, "Padded Armor", "Thickly quilted fabric designed to absorb blows, but still leaves you vulnerable to piercing strikes.", 5.09, 5, 4.85, 1, "Armor", null, null, 1, 2, 1, null, null},</t>
  </si>
  <si>
    <t>{87, "Chain Shirt", "A shirt of interwoven metal rings, offering good protection without too much weight.", 16.03, 5, 9.08, 3, "Armor", null, null, 2, 6, 1, null, null},</t>
  </si>
  <si>
    <t>{88, "Studded Leather Armor", "Leather armor with small metal studs, providing better defense than standard leather.", 16.48, 6, 8.56, 3, "Armor", null, null, 0, 8, 1, null, null},</t>
  </si>
  <si>
    <t>{95, "Breastplate", "A sturdy metal chestplate that provides good protection without restricting movement too much.", 42.03, 8, 11.96, 5, "Armor", null, null, 11, 7, 1, null, null},</t>
  </si>
  <si>
    <t>{96, "Half-Plate", "A suit of armor that covers the torso and shoulders with a mix of plate and chain, offering solid protection.", 41.99, 4, 12.13, 5, "Armor", null, null, 5, 13, 1, null, null},</t>
  </si>
  <si>
    <t>{103, "Dragonhide Armor", "Armor crafted from the hide of a dragon, offering both protection and a touch of the dragon’s magical resistance.", 92.74, 8, 15.29, 7, "Armor", null, null, 29, 4, 1, null, null},</t>
  </si>
  <si>
    <t>{104, "Plate Armor", "Full-body armor made of solid metal plates, providing superior defense but limiting mobility.", 92.66, 8, 14.61, 7, "Armor", null, null, 0, 33, 1, null, null},</t>
  </si>
  <si>
    <t>{111, "Adamantine Armor", "Armor made of the nearly indestructible metal, offering superior protection against physical damage.", 174.42, 4, 20.48, 9, "Armor", null, null, 16, 36, 1, null, null},</t>
  </si>
  <si>
    <t>{112, "Celestial Armor", "Armor imbued with celestial magic, offering divine protection that shines with a faint light.", 174.76, 7, 20.22, 9, "Armor", null, null, 17, 35, 1, null, null},</t>
  </si>
  <si>
    <t>{77, "Bracers", "Simple leather bracers that offer limited defense for your forearms.", 5.51, 5, 5.1, 1, "Armor", null, null, 2, 1, 2, null, null},</t>
  </si>
  <si>
    <t>{78, "Cloth Sleeves", "Light cloth sleeves, offering no real protection but easy to wear.", 5.47, 5, 5.43, 1, "Armor", null, null, 2, 1, 2, null, null},</t>
  </si>
  <si>
    <t>{85, "Chain Sleeves", "Armored sleeves made of interwoven metal rings, offering better protection for your arms.", 16.14, 6, 8.87, 3, "Armor", null, null, 0, 8, 2, null, null},</t>
  </si>
  <si>
    <t>{86, "Studded Leather Bracers", "Leather bracers with metal studs, offering increased protection for your forearms.", 16.45, 8, 9.21, 3, "Armor", null, null, 2, 6, 2, null, null},</t>
  </si>
  <si>
    <t>{93, "Full Plate Bracers", "Bracers made of solid metal, offering maximum protection for your forearms.", 42.04, 7, 12.07, 5, "Armor", null, null, 10, 8, 2, null, null},</t>
  </si>
  <si>
    <t>{94, "Reinforced Leather Armguards", "Leather armguards reinforced with metal, offering a balance of flexibility and defense.", 42.21, 6, 12.4, 5, "Armor", null, null, 11, 7, 2, null, null},</t>
  </si>
  <si>
    <t>{101, "Full Plate Gauntlets", "Heavy, full-arm gauntlets made of plate metal, providing top-notch protection for your hands and wrists.", 92.8, 5, 15.45, 7, "Armor", null, null, 2, 31, 2, null, null},</t>
  </si>
  <si>
    <t>{102, "Mithral Bracers", "Bracers made from mithral, offering excellent protection without the weight of regular metal.", 92.13, 3, 15.15, 7, "Armor", null, null, 22, 11, 2, null, null},</t>
  </si>
  <si>
    <t>{109, "Celestial Bracers", "Bracers imbued with celestial magic, offering protection and a hint of divine grace.", 174.66, 7, 20.6, 9, "Armor", null, null, 46, 6, 2, null, null},</t>
  </si>
  <si>
    <t>{110, "Enchanted Gauntlets", "Gauntlets imbued with magic that enhances your strength and offers protection to your hands.", 174.89, 8, 20.46, 9, "Armor", null, null, 5, 47, 2, null, null},</t>
  </si>
  <si>
    <t>{83, "Cloth Leggings", "Light fabric leggings, not much defense, but they won’t slow you down.", 5.52, 5, 4.51, 1, "Armor", null, null, 3, 0, 3, null, null},</t>
  </si>
  <si>
    <t>{84, "Leather Pants", "Sturdy pants made from tanned leather, offering minimal protection but decent mobility.", 5.37, 5, 4.81, 1, "Armor", null, null, 0, 3, 3, null, null},</t>
  </si>
  <si>
    <t>{91, "Scale Mail", "Metal scales sewn onto fabric, providing solid defense with a bit of flexibility.", 16.15, 5, 9.49, 3, "Armor", null, null, 6, 2, 3, null, null},</t>
  </si>
  <si>
    <t>{92, "Studded Leather Pants", "Leather pants reinforced with metal studs, offering more defense than regular leather.", 16.21, 4, 9.05, 3, "Armor", null, null, 5, 3, 3, null, null},</t>
  </si>
  <si>
    <t>{99, "Chainmail Pants", "A pair of pants made of interwoven metal rings, offering defense for your legs without too much weight.", 42.06, 8, 11.64, 5, "Armor", null, null, 4, 14, 3, null, null},</t>
  </si>
  <si>
    <t>{100, "Plate Mail Greaves", "Heavy, full-leg armor made of solid metal, offering excellent protection for your legs.", 41.91, 6, 11.75, 5, "Armor", null, null, 5, 13, 3, null, null},</t>
  </si>
  <si>
    <t>{107, "Mithral Leggings", "Leggings made from lightweight mithral, offering full protection without slowing you down.", 92.87, 8, 15.22, 7, "Armor", null, null, 28, 5, 3, null, null},</t>
  </si>
  <si>
    <t>{108, "Plate Leggings", "Full-leg armor made of plate metal, offering solid protection for your legs.", 92.54, 3, 14.96, 7, "Armor", null, null, 2, 31, 3, null, null},</t>
  </si>
  <si>
    <t>{115, "Adamantine Leggings", "Leggings made from adamantine, nearly impervious to damage, offering unrivaled protection for your legs.", 174.68, 3, 20.79, 9, "Armor", null, null, 4, 48, 3, null, null},</t>
  </si>
  <si>
    <t>{116, "Dragonscale Plate Greaves", "Greaves made from the scales of a dragon, offering both protection and a connection to the dragon’s power.", 174.74, 7, 20.82, 9, "Armor", null, null, 41, 11, 3, null, null},</t>
  </si>
  <si>
    <t>{117, "Cracked Amethyst Shard", "A broken piece of amethyst with a jagged edge and soft glow.", 3.06551292847877, 1, 2.22899055940975, 1, "Valuable", null, null, null, null, null, null, null},</t>
  </si>
  <si>
    <t>{118, "Pewter Bracelet", "A dull grey bracelet with faint etchings of vines.", 3.67036329427932, 1, 2.13327787627753, 1, "Valuable", null, null, null, null, null, null, null},</t>
  </si>
  <si>
    <t>{119, "Tiny Amber Chip", "A fingernail-sized shard of amber that glows faintly in sunlight.", 2.1248519642031, 1, 3.1529009465126, 1, "Valuable", null, null, null, null, null, null, null},</t>
  </si>
  <si>
    <t>{120, "Copper Ring with a Glass Bead", "A simple ring with a cloudy red bead set in dented copper.", 3.87951635260104, 1, 4.00810918036997, 1, "Valuable", null, null, null, null, null, null, null},</t>
  </si>
  <si>
    <t>{121, "Carved Wooden Brooch", "A small brooch shaped like a leaf, whittled with care.", 3.15512959621798, 1, 3.01902210588683, 1, "Valuable", null, null, null, null, null, null, null},</t>
  </si>
  <si>
    <t>{122, "Polished River Stone Pendant", "A smooth stone on a leather cord, warm from being worn often.", 3.35783504299219, 1, 4.53532826222946, 1, "Valuable", null, null, null, null, null, null, null},</t>
  </si>
  <si>
    <t>{123, "Simple Bone Necklace", "Animal bones strung together—crude, but oddly charming.", 2.60233182628305, 1, 2.61023880801669, 1, "Valuable", null, null, null, null, null, null, null},</t>
  </si>
  <si>
    <t>{124, "Woven Hair Bracelet", "Intertwined strands of human and horsehair, braided tightly.", 3.86530423900227, 1, 4.28599683413546, 1, "Valuable", null, null, null, null, null, null, null},</t>
  </si>
  <si>
    <t>{125, "Obsidian Fragment", "Razor-thin volcanic glass, sharp and mirror-dark.", 3.61919148869574, 1, 3.42353060215657, 1, "Valuable", null, null, null, null, null, null, null},</t>
  </si>
  <si>
    <t>{126, "Shell and String Anklet", "Small seashells knotted onto a bit of twine—smells faintly of salt.", 3.45530457286672, 1, 4.00097683267941, 1, "Valuable", null, null, null, null, null, null, null},</t>
  </si>
  <si>
    <t>{127, "Bronze Armlet with Leaf Etching", "A broad band engraved with curling vine patterns.", 13.9589011101968, 1, 2.78308490539612, 3, "Valuable", null, null, null, null, null, null, null},</t>
  </si>
  <si>
    <t>{128, "Cut Quartz Crystal", "A clear crystal with many facets, catching light like fire.", 9.07523316787472, 1, 4.38177181597063, 3, "Valuable", null, null, null, null, null, null, null},</t>
  </si>
  <si>
    <t>{129, "Jasper-inlaid Brooch", "A copper brooch with blood-red jasper set in the center.", 11.023770676969, 1, 4.6288005224292, 3, "Valuable", null, null, null, null, null, null, null},</t>
  </si>
  <si>
    <t>{130, "Malachite Cameo", "A green and black stone carved with a woman’s profile.", 17.9274038972249, 1, 3.67361403654578, 3, "Valuable", null, null, null, null, null, null, null},</t>
  </si>
  <si>
    <t>{131, "Coral Pendant in Silver Wire", "A pink coral sprig wrapped carefully in silver filigree.", 14.332169789573, 1, 4.17890522298, 3, "Valuable", null, null, null, null, null, null, null},</t>
  </si>
  <si>
    <t>{132, "Silver Ring with Tiny Opal", "A tarnished silver band with a clouded opal inset.", 15.2130023538535, 1, 4.50065430587147, 3, "Valuable", null, null, null, null, null, null, null},</t>
  </si>
  <si>
    <t>{133, "Miniature Portrait Locket", "A thumb-sized locket with a faded painting of a smiling child.", 7.06936495625821, 1, 4.78606436913272, 3, "Valuable", null, null, null, null, null, null, null},</t>
  </si>
  <si>
    <t>{134, "Carved Ivory Comb", "An ornate comb made from old ivory, yellowed with age.", 16.9528693352578, 1, 3.90507342076157, 3, "Valuable", null, null, null, null, null, null, null},</t>
  </si>
  <si>
    <t>{135, "Lapis Lazuli Beads", "Deep blue beads strung tightly together, flecked with gold.", 6.78724630753245, 1, 2.1470160057178, 3, "Valuable", null, null, null, null, null, null, null},</t>
  </si>
  <si>
    <t>{136, "Agate Ring with Swirl Pattern", "The swirling lines in the agate resemble smoke in water.", 16.779805265052, 1, 4.78190793921787, 3, "Valuable", null, null, null, null, null, null, null},</t>
  </si>
  <si>
    <t>{137, "Ornate Silver Tiara", "A crescent-shaped tiara, polished to a mirror shine.", 37.4816750666636, 1, 4.92311657846294, 5, "Valuable", null, null, null, null, null, null, null},</t>
  </si>
  <si>
    <t>{138, "Gold Chain with Sapphire Chip", "A delicate chain with a bright blue stone like a droplet of sky.", 29.5754178283523, 1, 3.909788062097, 5, "Valuable", null, null, null, null, null, null, null},</t>
  </si>
  <si>
    <t>{139, "Fire Opal Pendant", "A gem like living fire, set in a blackened iron pendant.", 39.5543273465016, 1, 4.59595573638993, 5, "Valuable", null, null, null, null, null, null, null},</t>
  </si>
  <si>
    <t>{140, "Ruby-Capped Stickpin", "A gentleman’s pin with a deep red gem atop a gold needle.", 28.8605123360406, 1, 4.40926459178197, 5, "Valuable", null, null, null, null, null, null, null},</t>
  </si>
  <si>
    <t>{141, "Enamel Pendant with Mythical Scene", "A painted pendant showing a dragon flying over a city.", 28.1922291317443, 1, 3.84498928302599, 5, "Valuable", null, null, null, null, null, null, null},</t>
  </si>
  <si>
    <t>{142, "Platinum Cufflink Set", "A pair of etched cufflinks bearing a forgotten noble crest.", 19.1397555558888, 1, 4.45845998949809, 5, "Valuable", null, null, null, null, null, null, null},</t>
  </si>
  <si>
    <t>{143, "Miniature Gold-Gilded Idol", "A palm-sized statue of a laughing deity, covered in flaking gold.", 36.1168082022695, 1, 4.62408031409073, 5, "Valuable", null, null, null, null, null, null, null},</t>
  </si>
  <si>
    <t>{144, "Jeweled Hairpin with Amethyst", "A silver hairpin tipped with a cut amethyst shaped like a flame.", 25.4686795699078, 1, 3.59187156453521, 5, "Valuable", null, null, null, null, null, null, null},</t>
  </si>
  <si>
    <t>{145, "Cloisonné Belt Buckle", "A wide buckle with tiny colored glass panels sealed in gold.", 27.818696156434, 1, 3.37549051492947, 5, "Valuable", null, null, null, null, null, null, null},</t>
  </si>
  <si>
    <t>{146, "Serpentine Stone Ring", "This band of green stone feels oddly warm to the touch.", 24.6248254212239, 1, 4.32343929131319, 5, "Valuable", null, null, null, null, null, null, null},</t>
  </si>
  <si>
    <t>{147, "Jeweled Circlet with Emerald Inlay", "A thin band of gold set with three flawless emeralds.", 59.7139572832619, 1, 3.82436296708041, 7, "Valuable", null, null, null, null, null, null, null},</t>
  </si>
  <si>
    <t>{148, "Tourmaline Choker", "A tight band of black velvet adorned with purple tourmaline.", 61.2497048061158, 1, 4.50450834819834, 7, "Valuable", null, null, null, null, null, null, null},</t>
  </si>
  <si>
    <t>{149, "Carved Obsidian Relic", "An idol with strange angles that glint sharply in dim light.", 36.9858023884819, 1, 4.79868193388725, 7, "Valuable", null, null, null, null, null, null, null},</t>
  </si>
  <si>
    <t>{150, "Decorative Ivory Horn with Gem Studs", "Etched and gilded, it no longer sounds—but still stuns.", 44.3887780377918, 1, 3.56094685677882, 7, "Valuable", null, null, null, null, null, null, null},</t>
  </si>
  <si>
    <t>{151, "Gold Bracelet with Elven Script", "Etched in curling script, it reads: “May you always return.”", 47.3202909634261, 1, 2.57205389365581, 7, "Valuable", null, null, null, null, null, null, null},</t>
  </si>
  <si>
    <t>{152, "Gilded Mask with Peacock Feathers", "Meant for a masquerade, its jewels shimmer beneath the plumage.", 36.0671438416764, 1, 3.91180073582297, 7, "Valuable", null, null, null, null, null, null, null},</t>
  </si>
  <si>
    <t>{153, "Mythril-Set Ring with Moonstone", "Pale blue moonstone set in a light, silvery metal band.", 59.475171983673, 1, 3.92776206532855, 7, "Valuable", null, null, null, null, null, null, null},</t>
  </si>
  <si>
    <t>{154, "Necklace of Interwoven Silver and Onyx", "Silver chains wind through gleaming black stones like ivy.", 41.1089667759798, 1, 4.62468723400421, 7, "Valuable", null, null, null, null, null, null, null},</t>
  </si>
  <si>
    <t>{155, "Star Sapphire Earring Pair", "When light hits them, tiny stars seem to swirl within.", 47.6072637285914, 1, 2.25849449197808, 7, "Valuable", null, null, null, null, null, null, null},</t>
  </si>
  <si>
    <t>{156, "Brooch in the Shape of a Griffin", "Wings outstretched, its ruby eye stares fiercely.", 58.6619137679476, 1, 4.89447991981411, 7, "Valuable", null, null, null, null, null, null, null},</t>
  </si>
  <si>
    <t>{157, "Sunfire Opal Set in Gold", "A brilliant opal burning with reds and oranges like flame.", 66.0988105055959, 1, 2.61127677761394, 9, "Valuable", null, null, null, null, null, null, null},</t>
  </si>
  <si>
    <t>{158, "Mirror-polished Ruby Carving", "A deep red gem shaped into a rose, so smooth it reflects faces.", 57.0419189817323, 1, 3.80442724903559, 9, "Valuable", null, null, null, null, null, null, null},</t>
  </si>
  <si>
    <t>{159, "Jeweled Medallion of a Forgotten Order", "A heavy disc showing a winged sun flanked by twin blades.", 68.5458554070879, 1, 4.2977032704449, 9, "Valuable", null, null, null, null, null, null, null},</t>
  </si>
  <si>
    <t>{160, "Crownpiece of an Old Kingdom", "A regal crest, too valuable to wear, once worn by kings.", 87.1847097945565, 1, 3.43027132289101, 9, "Valuable", null, null, null, null, null, null, null},</t>
  </si>
  <si>
    <t>{161, "Diamond-Studded Diadem", "A thin, radiant circlet glittering with small diamonds.", 89.0199485585406, 1, 2.63661663352413, 9, "Valuable", null, null, null, null, null, null, null},</t>
  </si>
  <si>
    <t>{162, "Bloodstone Anklet with Ancient Markings", "Carved runes speak of an empire lost to time.", 77.5295992822188, 1, 2.59652704202488, 9, "Valuable", null, null, null, null, null, null, null},</t>
  </si>
  <si>
    <t>{163, "Platinum Hair Comb with Dragon Motif", "Engraved with twin dragons chasing their tails.", 63.562478017973, 1, 4.00823002883629, 9, "Valuable", null, null, null, null, null, null, null},</t>
  </si>
  <si>
    <t>{164, "Filigree Mask with Crystal Insets", "Fine silver mesh woven around gems that sparkle like stars.", 90.4707483298671, 1, 2.72509458681407, 9, "Valuable", null, null, null, null, null, null, null},</t>
  </si>
  <si>
    <t>{165, "Royal Signet Ring", "Marked with a crown and lion—no power, but much prestige.", 85.0614055762023, 1, 3.39039300533675, 9, "Valuable", null, null, null, null, null, null, null},</t>
  </si>
  <si>
    <t>{166, "Black Pearl Necklace", "Perfect round pearls, dark as midnight, strung on silk.", 82.0202225293756, 1, 3.99307367033586, 9, "Valuable", null, null, null, null, null, null, null},</t>
  </si>
  <si>
    <t>{175, "Potion of  Restoration", "A small vial of green liquid", 15, 1, 1, 1, "Consumable", null, null, null, null, null, 3, 2},</t>
  </si>
  <si>
    <t>{176, "Potion of Greater Restoration", "A medium vial of green liquid", 35, 1, 2, 3, "Consumable", null, null, null, null, null, 6, 2},</t>
  </si>
  <si>
    <t>{177, "Potion of Superior Restoration", "A large vial of green liquid", 55, 1, 3, 5, "Consumable", null, null, null, null, null, 9, 2},</t>
  </si>
  <si>
    <t>{178, "Potion of Supreme Restoration", "A small vial of green liquid with a gold topper", 85, 1, 4, 7, "Consumable", null, null, null, null, null, 12, 2},</t>
  </si>
  <si>
    <t>{167, "Potion of Healing", "A small vial of red liquid", 15, 1, 1, 1, "Consumable", null, null, null, null, null, 5, 0},</t>
  </si>
  <si>
    <t>{168, "Potion of Greater Healing", "A medium vial of red liquid", 40, 1, 2, 3, "Consumable", null, null, null, null, null, 15, 0},</t>
  </si>
  <si>
    <t>{169, "Potion of Superior Healing", "A large vial of red liquid", 85, 1, 3, 5, "Consumable", null, null, null, null, null, 30, 0},</t>
  </si>
  <si>
    <t>{170, "Potion of Supreme Healing", "A small vial of red liquid with a gold topper.", 145, 1, 4, 7, "Consumable", null, null, null, null, null, 50, 0},</t>
  </si>
  <si>
    <t>{171, "Potion of Durability", "A small vial of blue liquid", 15, 1, 1, 1, "Consumable", null, null, null, null, null, 3, 1},</t>
  </si>
  <si>
    <t>{172, "Potion of Greater Durability", "A medium vial of blue liquid", 35, 1, 2, 3, "Consumable", null, null, null, null, null, 6, 1},</t>
  </si>
  <si>
    <t>{173, "Potion of Superior Durability", "A large vial of blue liquid", 55, 1, 3, 5, "Consumable", null, null, null, null, null, 9, 1},</t>
  </si>
  <si>
    <t>{174, "Potion of Supreme Durability", "A small vial of blue liquid with a gold topper", 85, 1, 4, 7, "Consumable", null, null, null, null, null, 12, 1},</t>
  </si>
  <si>
    <t>Cost</t>
  </si>
  <si>
    <t>Cooldown</t>
  </si>
  <si>
    <t>TargetType</t>
  </si>
  <si>
    <t>SkillType</t>
  </si>
  <si>
    <t>SkillCategory</t>
  </si>
  <si>
    <t>Duration</t>
  </si>
  <si>
    <t>StatAffected</t>
  </si>
  <si>
    <t>SupportEffectType</t>
  </si>
  <si>
    <t>Power Slash</t>
  </si>
  <si>
    <t>A heavy swing aimed at breaking defenses.</t>
  </si>
  <si>
    <t>TargetType.SingleEnemy</t>
  </si>
  <si>
    <t>Staggering Blow</t>
  </si>
  <si>
    <t>A powerful hit that leaves enemies reeling.</t>
  </si>
  <si>
    <t>ArchetypeId</t>
  </si>
  <si>
    <t>Gut Punch</t>
  </si>
  <si>
    <t>A brutal strike to wind the enemy.</t>
  </si>
  <si>
    <t>Wild, reckless overhead strike.</t>
  </si>
  <si>
    <t>Rampage Swing</t>
  </si>
  <si>
    <t>Quick Stab</t>
  </si>
  <si>
    <t>Smoke Blade</t>
  </si>
  <si>
    <t>A lightning-fast strike aimed at weak points.</t>
  </si>
  <si>
    <t>Strike and vanish in the same breath.</t>
  </si>
  <si>
    <t>Ember Spark</t>
  </si>
  <si>
    <t>Ice Lance</t>
  </si>
  <si>
    <t>A focused bolt of flame.</t>
  </si>
  <si>
    <t>A chilling projectile of ice.</t>
  </si>
  <si>
    <t>"Martial"</t>
  </si>
  <si>
    <t>"Magical"</t>
  </si>
  <si>
    <t>Radiant Bolt</t>
  </si>
  <si>
    <t>A divine light strikes the foe.</t>
  </si>
  <si>
    <t>Thunder Hymn</t>
  </si>
  <si>
    <t>A burst of holy thunder.</t>
  </si>
  <si>
    <t>Whirlwind Strike</t>
  </si>
  <si>
    <t>A spinning attack that clears a path through enemies.</t>
  </si>
  <si>
    <t>TargetType.AllEnemies</t>
  </si>
  <si>
    <t>"Ultimate"</t>
  </si>
  <si>
    <t>SkillCategory.Ultimate</t>
  </si>
  <si>
    <t>SkillCategory.Basic</t>
  </si>
  <si>
    <t>DamageType.Hybrid</t>
  </si>
  <si>
    <t>Battle Cry</t>
  </si>
  <si>
    <t>TargetType.Self</t>
  </si>
  <si>
    <t>"Support"</t>
  </si>
  <si>
    <t>SkillCategory.Support</t>
  </si>
  <si>
    <t>StatType.Attack</t>
  </si>
  <si>
    <t>SupportEffectType.Boost</t>
  </si>
  <si>
    <t>Earthshatter Slam</t>
  </si>
  <si>
    <t>Uses sheer force to disrupt the battlefield.</t>
  </si>
  <si>
    <t>Intimidating Roar</t>
  </si>
  <si>
    <t>A loud cry that makes enemies hesitate.</t>
  </si>
  <si>
    <t>SupportEffectType.Reduce</t>
  </si>
  <si>
    <t>Shadow Dance</t>
  </si>
  <si>
    <t>A blur of movement and blades.</t>
  </si>
  <si>
    <t>Smoke Bomb</t>
  </si>
  <si>
    <t>Elemental Surge</t>
  </si>
  <si>
    <t>The elements leap to your call</t>
  </si>
  <si>
    <t>Mana Infusion</t>
  </si>
  <si>
    <t>The mana in the air is absorbed into your body.</t>
  </si>
  <si>
    <t>StatType.Magic</t>
  </si>
  <si>
    <t>StatType.Speed</t>
  </si>
  <si>
    <t>Divine Judgment</t>
  </si>
  <si>
    <t>Summon the Wrath of the heavens.</t>
  </si>
  <si>
    <t>Blessing of Light</t>
  </si>
  <si>
    <t>You are blessed by the heavens.</t>
  </si>
  <si>
    <t>StatType.Health</t>
  </si>
  <si>
    <t>Slashing Wind</t>
  </si>
  <si>
    <t>The sword cuts through the wind and strikes all enemies.</t>
  </si>
  <si>
    <t>Cleaving Strike</t>
  </si>
  <si>
    <t>Wind up and swing. You'll hit somebody.</t>
  </si>
  <si>
    <t>TargetType.RandomEnemy</t>
  </si>
  <si>
    <t>Defender's Stance</t>
  </si>
  <si>
    <t>Plant your feet like a tree.</t>
  </si>
  <si>
    <t>StatType.Defense</t>
  </si>
  <si>
    <t>Ground Slam</t>
  </si>
  <si>
    <t>Stomp your foot and shake the ground</t>
  </si>
  <si>
    <t>Rampaging Charge</t>
  </si>
  <si>
    <t>Wind up, close your eyes, and charge.</t>
  </si>
  <si>
    <t>Unstoppable Fury</t>
  </si>
  <si>
    <t>Feel emotions. Channel emotions.</t>
  </si>
  <si>
    <t>Backstab</t>
  </si>
  <si>
    <t>Shadowstrike</t>
  </si>
  <si>
    <t>Slip past your enemy's defenses and stab!</t>
  </si>
  <si>
    <t>Strike with the power of the shadows.</t>
  </si>
  <si>
    <t>Evasion</t>
  </si>
  <si>
    <t>Move your feet faster, don't get hit!</t>
  </si>
  <si>
    <t>Flame Wave</t>
  </si>
  <si>
    <t>Launch a wave of flame at your enemies</t>
  </si>
  <si>
    <t>Arcane Missile</t>
  </si>
  <si>
    <t>Shoot forth a misslile of magic power.</t>
  </si>
  <si>
    <t>Arcane Shield</t>
  </si>
  <si>
    <t>Magic hardens over you like a second skin.</t>
  </si>
  <si>
    <t>StatType.Resistance</t>
  </si>
  <si>
    <t>Divine Smite</t>
  </si>
  <si>
    <t>Holy Light</t>
  </si>
  <si>
    <t>Sacred Ward</t>
  </si>
  <si>
    <t>Call down your god to vanquish a foe</t>
  </si>
  <si>
    <t>A bright light bursts forth from your hands</t>
  </si>
  <si>
    <t>Divine light emanates from your skin.</t>
  </si>
  <si>
    <t>Iron Tempest</t>
  </si>
  <si>
    <t>Blade Rush</t>
  </si>
  <si>
    <t>Punishing Blow</t>
  </si>
  <si>
    <t>A crushing attack</t>
  </si>
  <si>
    <t>Dash through enemies, slicing each in your path</t>
  </si>
  <si>
    <t>Savage Uppercut</t>
  </si>
  <si>
    <t>Brutal Lunge</t>
  </si>
  <si>
    <t>Bonecrusher</t>
  </si>
  <si>
    <t>A brutal upward punch</t>
  </si>
  <si>
    <t>Charge at a foe with reckless abandon.</t>
  </si>
  <si>
    <t>A heavy strike aimed at breaking bones and armor alike.</t>
  </si>
  <si>
    <t>Fan of Knives</t>
  </si>
  <si>
    <t>Bleeding Strike</t>
  </si>
  <si>
    <t>Ambush</t>
  </si>
  <si>
    <t>Throw of flurry of knives in all directions. Where did they even come from?</t>
  </si>
  <si>
    <t>Target a spot that's going to hurt. A lot.</t>
  </si>
  <si>
    <t>Leap with surprising agility to surprise your foes.</t>
  </si>
  <si>
    <t>Chain Lightning</t>
  </si>
  <si>
    <t>Lightning arcs through all enemies</t>
  </si>
  <si>
    <t>Frostbite</t>
  </si>
  <si>
    <t>Ice creeps over an enemy</t>
  </si>
  <si>
    <t>Arcane Detonation</t>
  </si>
  <si>
    <t>Create an arcane explosion</t>
  </si>
  <si>
    <t>Judgment Flame</t>
  </si>
  <si>
    <t>A holy fire that burns all enemies</t>
  </si>
  <si>
    <t>Heaven's Hammer</t>
  </si>
  <si>
    <t>A divine hammer to crush a foe</t>
  </si>
  <si>
    <t>Blinding Radiance</t>
  </si>
  <si>
    <t>Divine light blinds the room. Wear sunglasses next time.</t>
  </si>
  <si>
    <t>Titan Cleave</t>
  </si>
  <si>
    <t>Deliver a devastating wide swing that shatters defenses.</t>
  </si>
  <si>
    <t>AllEnemies</t>
  </si>
  <si>
    <t>Executioner’s Strike</t>
  </si>
  <si>
    <t>A brutal blow aimed to finish weakened foes.</t>
  </si>
  <si>
    <t>SingleEnemy</t>
  </si>
  <si>
    <t>Warrior’s Cry</t>
  </si>
  <si>
    <t>Let out a mighty roar, boosting your Attack.</t>
  </si>
  <si>
    <t>Self</t>
  </si>
  <si>
    <t>Threatening Stance</t>
  </si>
  <si>
    <t>Reduce enemy Attack with an intimidating posture.</t>
  </si>
  <si>
    <t>Bonequake Slam</t>
  </si>
  <si>
    <t>Crush the ground and crack bones with raw force.</t>
  </si>
  <si>
    <t>Fury Breaker</t>
  </si>
  <si>
    <t>Focus all your strength into a single armor-breaking punch.</t>
  </si>
  <si>
    <t>Iron Skin</t>
  </si>
  <si>
    <t>Harden your body, greatly boosting your Defense.</t>
  </si>
  <si>
    <t>Staggering Roar</t>
  </si>
  <si>
    <t>A guttural yell that weakens enemy Speed.</t>
  </si>
  <si>
    <t>Death Blossom</t>
  </si>
  <si>
    <t>Spin through enemies, blades flying like petals.</t>
  </si>
  <si>
    <t>Throatpiercer</t>
  </si>
  <si>
    <t>A ruthless critical strike aimed at vital spots.</t>
  </si>
  <si>
    <t>Adrenaline Surge</t>
  </si>
  <si>
    <t>Focus your energy to increase Speed sharply.</t>
  </si>
  <si>
    <t>Crippling Poison</t>
  </si>
  <si>
    <t>Coat your blades in poison that lowers enemy’s Speed.</t>
  </si>
  <si>
    <t>Cataclysm Ray</t>
  </si>
  <si>
    <t>Unleash a focused magical beam of destruction.</t>
  </si>
  <si>
    <t>Voidstorm</t>
  </si>
  <si>
    <t>Summon a chaotic storm of arcane energy.</t>
  </si>
  <si>
    <t>Arcane Shell</t>
  </si>
  <si>
    <t>Wrap yourself in magical wards to boost Resistance.</t>
  </si>
  <si>
    <t>Mind Burn</t>
  </si>
  <si>
    <t>Temporarily sap a foe’s Magic stat with mental feedback.</t>
  </si>
  <si>
    <t>Divine Lance</t>
  </si>
  <si>
    <t>Launch a radiant spear that sears with holy fire.</t>
  </si>
  <si>
    <t>Radiant Pulse</t>
  </si>
  <si>
    <t>Send a blinding wave of light through the battlefield.</t>
  </si>
  <si>
    <t>Holy Guard</t>
  </si>
  <si>
    <t>Call divine protection to raise Resistance.</t>
  </si>
  <si>
    <t>Weaken Spirit</t>
  </si>
  <si>
    <t>Reduce the enemy’s Magic with divine suppression.</t>
  </si>
  <si>
    <t>Crushing Arc</t>
  </si>
  <si>
    <t>A heavy swing aimed to break multiple enemies at once.</t>
  </si>
  <si>
    <t>Rallying Cry</t>
  </si>
  <si>
    <t>Inspire yourself with battle fury, boosting your Attack.</t>
  </si>
  <si>
    <t>Stone Focus</t>
  </si>
  <si>
    <t>Center your stance, increasing your Defense significantly.</t>
  </si>
  <si>
    <t>Juggernaut Slam</t>
  </si>
  <si>
    <t>A powerful, ground-shaking charge that flattens enemies.</t>
  </si>
  <si>
    <t>Brutal Intimidation</t>
  </si>
  <si>
    <t>Frighten enemies into weakness, reducing their Defense.</t>
  </si>
  <si>
    <t>Grounded Strength</t>
  </si>
  <si>
    <t>Blackout Strike</t>
  </si>
  <si>
    <t>A quick blow to a pressure point, aimed to disorient.</t>
  </si>
  <si>
    <t>Vanish</t>
  </si>
  <si>
    <t>Slip into the shadows, increasing Speed sharply.</t>
  </si>
  <si>
    <t>Saboteur's Trick</t>
  </si>
  <si>
    <t>Apply dirty fighting tricks to reduce enemy Attack.</t>
  </si>
  <si>
    <t>Comet Shard</t>
  </si>
  <si>
    <t>Drop a magical meteor chunk onto a foe with crushing force.</t>
  </si>
  <si>
    <t>Temporal Haste</t>
  </si>
  <si>
    <t>Manipulate time to boost your Speed dramatically.</t>
  </si>
  <si>
    <t>Spell Leak</t>
  </si>
  <si>
    <t>Purifying Flame</t>
  </si>
  <si>
    <t>Send out cleansing fire that damages the impure.</t>
  </si>
  <si>
    <t>Divine Endurance</t>
  </si>
  <si>
    <t>Call upon holy strength to raise your Defense.</t>
  </si>
  <si>
    <t>Lightshard Weakening</t>
  </si>
  <si>
    <t>Reduce enemy Resistance with light-fused prayers.</t>
  </si>
  <si>
    <t>Disrupt enemy flow with magic, lowering their Attack stat.</t>
  </si>
  <si>
    <t>Focus inward to boost both Attack slightly.</t>
  </si>
  <si>
    <t>Thunder Cleave</t>
  </si>
  <si>
    <t>A massive sweeping strike infused with thunderous force.</t>
  </si>
  <si>
    <t>Precision Slam</t>
  </si>
  <si>
    <t>A perfectly timed hit that bypasses some enemy defense.</t>
  </si>
  <si>
    <t>Unyielding Will</t>
  </si>
  <si>
    <t>Skullbreaker</t>
  </si>
  <si>
    <t>A bone-crunching blow aimed at disabling the enemy.</t>
  </si>
  <si>
    <t>Spiked Collision</t>
  </si>
  <si>
    <t>Slam enemies with brutal force, causing splash damage.</t>
  </si>
  <si>
    <t>War Frenzy</t>
  </si>
  <si>
    <t>Go into a frenzy, increasing your Attack greatly.</t>
  </si>
  <si>
    <t>Blade Fan</t>
  </si>
  <si>
    <t>A flurry of blades hits multiple targets.</t>
  </si>
  <si>
    <t>Eviscerate</t>
  </si>
  <si>
    <t>A swift strike to vital organs for major damage.</t>
  </si>
  <si>
    <t>Crippling Dust</t>
  </si>
  <si>
    <t>A thrown powder blinds and slows your enemy.</t>
  </si>
  <si>
    <t>Arc Lightning</t>
  </si>
  <si>
    <t>Chain lightning arcs between enemies.</t>
  </si>
  <si>
    <t>Void Pulse</t>
  </si>
  <si>
    <t>A pulse of chaotic magic that damages and confuses.</t>
  </si>
  <si>
    <t>Arcane Barrier</t>
  </si>
  <si>
    <t>Erect a shield that raises Resistance.</t>
  </si>
  <si>
    <t>Sacred Eruption</t>
  </si>
  <si>
    <t>Burst of divine light harms all foes.</t>
  </si>
  <si>
    <t>Judgement Spear</t>
  </si>
  <si>
    <t>Hurl a holy spear that pierces defenses.</t>
  </si>
  <si>
    <t>Blessing of Speed</t>
  </si>
  <si>
    <t>Call down divine wind to boost Speed.</t>
  </si>
  <si>
    <t>Strengthen your resolve, raising Resistance.</t>
  </si>
  <si>
    <t>Meteor Crash</t>
  </si>
  <si>
    <t>Leap and strike the ground with explosive force.</t>
  </si>
  <si>
    <t>Earthshatter</t>
  </si>
  <si>
    <t>A ground-shaking slam that damages and dazes.</t>
  </si>
  <si>
    <t>Death Lotus</t>
  </si>
  <si>
    <t>A deadly spinning flurry of blades.</t>
  </si>
  <si>
    <t>Rift Spear</t>
  </si>
  <si>
    <t>Summon a spear from another plane to skewer your foe.</t>
  </si>
  <si>
    <t>Beacon Burst</t>
  </si>
  <si>
    <t>Radiate divine energy that burns evil.</t>
  </si>
  <si>
    <t>Dragon’s End</t>
  </si>
  <si>
    <t>Channel all strength into a devastating final blow.</t>
  </si>
  <si>
    <t>Colossus Crush</t>
  </si>
  <si>
    <t>Slam with titanic force, obliterating armor and flesh.</t>
  </si>
  <si>
    <t>Night Reaper</t>
  </si>
  <si>
    <t>Unleash a precise, lethal combo on a single target.</t>
  </si>
  <si>
    <t>Starfall</t>
  </si>
  <si>
    <t>Bring down stars to scorch all enemies in radiant fire.</t>
  </si>
  <si>
    <t>Divine Wrath</t>
  </si>
  <si>
    <t>Summon the full might of your god to smite the wicked.</t>
  </si>
  <si>
    <t>Your blades move fast like a tempest.</t>
  </si>
  <si>
    <t>A fearsome roar that inspires and boosts your Attack.</t>
  </si>
  <si>
    <t>A cloud of smoke obscures enemy vision.</t>
  </si>
  <si>
    <t>"Id", "ArchetypeId", "Name", "Description", "RequiredLevel", "Cost", "Power", "Cooldown", "TargetType", "SkillType", "SkillCategory", "DamageType", "Duration", "StatAffected", "SupportEffectType"</t>
  </si>
  <si>
    <t>{1, 1, "Power Slash", "A heavy swing aimed at breaking defenses.", 1, 2, 7, 0, 1, "Martial", 0, 0, null, null, null},</t>
  </si>
  <si>
    <t>{2, 1, "Staggering Blow", "A powerful hit that leaves enemies reeling.", 2, 3, 9, 2, 1, "Martial", 0, 0, null, null, null},</t>
  </si>
  <si>
    <t>{3, 2, "Gut Punch", "A brutal strike to wind the enemy.", 1, 2, 6, 1, 1, "Martial", 0, 0, null, null, null},</t>
  </si>
  <si>
    <t>{4, 2, "Rampage Swing", "Wild, reckless overhead strike.", 2, 3, 11, 2, 1, "Martial", 0, 0, null, null, null},</t>
  </si>
  <si>
    <t>{5, 3, "Quick Stab", "A lightning-fast strike aimed at weak points.", 1, 2, 8, 0, 1, "Martial", 0, 0, null, null, null},</t>
  </si>
  <si>
    <t>{6, 3, "Smoke Blade", "Strike and vanish in the same breath.", 2, 3, 10, 2, 1, "Martial", 0, 0, null, null, null},</t>
  </si>
  <si>
    <t>{7, 4, "Ember Spark", "A focused bolt of flame.", 1, 2, 6, 0, 1, "Magical", 0, 1, null, null, null},</t>
  </si>
  <si>
    <t>{8, 4, "Ice Lance", "A chilling projectile of ice.", 2, 3, 11, 2, 1, "Magical", 0, 1, null, null, null},</t>
  </si>
  <si>
    <t>{9, 5, "Radiant Bolt", "A divine light strikes the foe.", 1, 2, 9, 1, 1, "Magical", 0, 1, null, null, null},</t>
  </si>
  <si>
    <t>{10, 5, "Thunder Hymn", "A burst of holy thunder.", 2, 3, 13, 2, 1, "Magical", 0, 1, null, null, null},</t>
  </si>
  <si>
    <t>{11, 1, "Whirlwind Strike", "A spinning attack that clears a path through enemies.", 3, 6, 15, 6, 2, "Ultimate", 2, 2, null, null, null},</t>
  </si>
  <si>
    <t>{12, 1, "Battle Cry", "A fearsome roar that inspires and boosts your Attack.", 3, 3, 2, 3, 0, "Support", 1, null, 2, 1, 0},</t>
  </si>
  <si>
    <t>{13, 2, "Earthshatter Slam", "Uses sheer force to disrupt the battlefield.", 3, 6, 15, 6, 2, "Ultimate", 2, 2, null, null, null},</t>
  </si>
  <si>
    <t>{14, 2, "Intimidating Roar", "A loud cry that makes enemies hesitate.", 3, 2, 2, 3, 2, "Support", 1, null, 2, 1, 1},</t>
  </si>
  <si>
    <t>{15, 3, "Shadow Dance", "A blur of movement and blades.", 3, 6, 15, 6, 2, "Ultimate", 2, 2, null, null, null},</t>
  </si>
  <si>
    <t>{16, 3, "Smoke Bomb", "A cloud of smoke obscures enemy vision.", 3, 3, 2, 3, 2, "Support", 1, null, 1, 5, 1},</t>
  </si>
  <si>
    <t>{17, 4, "Elemental Surge", "The elements leap to your call", 3, 6, 15, 6, 2, "Ultimate", 2, 2, null, null, null},</t>
  </si>
  <si>
    <t>{18, 4, "Mana Infusion", "The mana in the air is absorbed into your body.", 3, 2, 2, 3, 0, "Support", 1, null, 2, 2, 0},</t>
  </si>
  <si>
    <t>{19, 5, "Divine Judgment", "Summon the Wrath of the heavens.", 3, 6, 15, 6, 2, "Ultimate", 2, 2, null, null, null},</t>
  </si>
  <si>
    <t>{20, 5, "Blessing of Light", "You are blessed by the heavens.", 3, 3, 4, 3, 0, "Support", 1, null, 2, 0, 0},</t>
  </si>
  <si>
    <t>{21, 1, "Slashing Wind", "The sword cuts through the wind and strikes all enemies.", 4, 4, 24, 2, 2, "Martial", 0, 0, null, null, null},</t>
  </si>
  <si>
    <t>{22, 1, "Cleaving Strike", "Wind up and swing. You'll hit somebody.", 4, 3, 32, 4, 1, "Martial", 0, 0, null, null, null},</t>
  </si>
  <si>
    <t>{23, 1, "Defender's Stance", "Plant your feet like a tree.", 4, 3, 2, 3, 0, "Support", 1, null, 3, 3, 0},</t>
  </si>
  <si>
    <t>{24, 2, "Ground Slam", "Stomp your foot and shake the ground", 4, 5, 26, 4, 2, "Martial", 0, 0, null, null, null},</t>
  </si>
  <si>
    <t>{25, 2, "Rampaging Charge", "Wind up, close your eyes, and charge.", 4, 4, 29, 3, 1, "Martial", 0, 0, null, null, null},</t>
  </si>
  <si>
    <t>{26, 2, "Unstoppable Fury", "Feel emotions. Channel emotions.", 4, 4, 3, 3, 0, "Support", 1, null, 3, 5, 0},</t>
  </si>
  <si>
    <t>{27, 3, "Backstab", "Slip past your enemy's defenses and stab!", 4, 3, 27, 3, 1, "Martial", 0, 0, null, null, null},</t>
  </si>
  <si>
    <t>{28, 3, "Shadowstrike", "Strike with the power of the shadows.", 4, 3, 31, 2, 1, "Martial", 0, 0, null, null, null},</t>
  </si>
  <si>
    <t>{29, 3, "Evasion", "Move your feet faster, don't get hit!", 4, 2, 3, 3, 0, "Support", 1, null, 3, 3, 0},</t>
  </si>
  <si>
    <t>{30, 4, "Flame Wave", "Launch a wave of flame at your enemies", 4, 4, 28, 3, 2, "Magical", 0, 1, null, null, null},</t>
  </si>
  <si>
    <t>{31, 4, "Arcane Missile", "Shoot forth a misslile of magic power.", 4, 2, 34, 2, 1, "Magical", 0, 1, null, null, null},</t>
  </si>
  <si>
    <t>{32, 4, "Arcane Shield", "Magic hardens over you like a second skin.", 4, 3, 3, 3, 0, "Support", 1, null, 3, 4, 0},</t>
  </si>
  <si>
    <t>{33, 5, "Divine Smite", "Call down your god to vanquish a foe", 4, 3, 30, 2, 1, "Magical", 0, 1, null, null, null},</t>
  </si>
  <si>
    <t>{34, 5, "Holy Light", "A bright light bursts forth from your hands", 4, 4, 25, 3, 2, "Magical", 0, 1, null, null, null},</t>
  </si>
  <si>
    <t>{35, 5, "Sacred Ward", "Divine light emanates from your skin.", 4, 2, 3, 2, 0, "Support", 1, null, 2, 3, 0},</t>
  </si>
  <si>
    <t>{36, 1, "Iron Tempest", "Your blades move fast like a tempest.", 5, 7, 40, 5, 2, "Martial", 0, 0, null, null, null},</t>
  </si>
  <si>
    <t>{37, 1, "Blade Rush", "Dash through enemies, slicing each in your path", 5, 6, 50, 6, 2, "Martial", 0, 0, null, null, null},</t>
  </si>
  <si>
    <t>{38, 1, "Punishing Blow", "A crushing attack", 5, 6, 45, 4, 1, "Martial", 0, 0, null, null, null},</t>
  </si>
  <si>
    <t>{39, 2, "Savage Uppercut", "A brutal upward punch", 5, 5, 45, 3, 1, "Martial", 0, 0, null, null, null},</t>
  </si>
  <si>
    <t>{40, 2, "Brutal Lunge", "Charge at a foe with reckless abandon.", 5, 6, 49, 4, 1, "Martial", 0, 0, null, null, null},</t>
  </si>
  <si>
    <t>{41, 2, "Bonecrusher", "A heavy strike aimed at breaking bones and armor alike.", 5, 8, 54, 5, 1, "Martial", 0, 0, null, null, null},</t>
  </si>
  <si>
    <t>{42, 3, "Fan of Knives", "Throw of flurry of knives in all directions. Where did they even come from?", 5, 5, 40, 4, 2, "Martial", 0, 0, null, null, null},</t>
  </si>
  <si>
    <t>{43, 3, "Bleeding Strike", "Target a spot that's going to hurt. A lot.", 5, 4, 45, 5, 1, "Martial", 0, 0, null, null, null},</t>
  </si>
  <si>
    <t>{44, 3, "Ambush", "Leap with surprising agility to surprise your foes.", 5, 6, 55, 5, 1, "Martial", 0, 0, null, null, null},</t>
  </si>
  <si>
    <t>{45, 4, "Chain Lightning", "Lightning arcs through all enemies", 5, 6, 50, 5, 2, "Magical", 0, 1, null, null, null},</t>
  </si>
  <si>
    <t>{46, 4, "Frostbite", "Ice creeps over an enemy", 5, 5, 40, 3, 1, "Magical", 0, 1, null, null, null},</t>
  </si>
  <si>
    <t>{47, 4, "Arcane Detonation", "Create an arcane explosion", 5, 6, 45, 4, 2, "Magical", 0, 1, null, null, null},</t>
  </si>
  <si>
    <t>{48, 5, "Judgment Flame", "A holy fire that burns all enemies", 5, 6, 45, 4, 2, "Magical", 0, 1, null, null, null},</t>
  </si>
  <si>
    <t>{49, 5, "Heaven's Hammer", "A divine hammer to crush a foe", 5, 8, 55, 6, 1, "Magical", 0, 1, null, null, null},</t>
  </si>
  <si>
    <t>{50, 5, "Blinding Radiance", "Divine light blinds the room. Wear sunglasses next time.", 5, 7, 50, 5, 2, "Magical", 0, 1, null, null, null},</t>
  </si>
  <si>
    <t>{51, 1, "Titan Cleave", "Deliver a devastating wide swing that shatters defenses.", 6, 9, 70, 7, 2, "Martial", 0, 0, null, null, null},</t>
  </si>
  <si>
    <t>{52, 1, "Executioner’s Strike", "A brutal blow aimed to finish weakened foes.", 6, 8, 75, 8, 1, "Martial", 0, 0, null, null, null},</t>
  </si>
  <si>
    <t>{53, 1, "Warrior’s Cry", "Let out a mighty roar, boosting your Attack.", 6, 6, 5, 7, 0, "Support", 1, null, 5, 1, 0},</t>
  </si>
  <si>
    <t>{54, 1, "Threatening Stance", "Reduce enemy Attack with an intimidating posture.", 6, 5, 4, 6, 1, "Support", 1, null, 4, 1},</t>
  </si>
  <si>
    <t>{55, 2, "Bonequake Slam", "Crush the ground and crack bones with raw force.", 6, 10, 75, 9, 2, "Martial", 0, 0, null, null, null},</t>
  </si>
  <si>
    <t>{56, 2, "Fury Breaker", "Focus all your strength into a single armor-breaking punch.", 6, 7, 65, 6, 1, "Martial", 0, 0, null, null, null},</t>
  </si>
  <si>
    <t>{57, 2, "Iron Skin", "Harden your body, greatly boosting your Defense.", 6, 7, 6, 9, 0, "Support", 1, null, 6, 3, 0},</t>
  </si>
  <si>
    <t>{58, 2, "Staggering Roar", "A guttural yell that weakens enemy Speed.", 6, 6, 5, 6, 1, "Support", 1, null, 4, 5},</t>
  </si>
  <si>
    <t>{59, 3, "Death Blossom", "Spin through enemies, blades flying like petals.", 6, 8, 60, 7, 2, "Martial", 0, 0, null, null, null},</t>
  </si>
  <si>
    <t>{60, 3, "Throatpiercer", "A ruthless critical strike aimed at vital spots.", 6, 7, 70, 6, 1, "Martial", 0, 0, null, null, null},</t>
  </si>
  <si>
    <t>{61, 3, "Adrenaline Surge", "Focus your energy to increase Speed sharply.", 6, 6, 6, 8, 0, "Support", 1, null, 5, 5, 0},</t>
  </si>
  <si>
    <t>{62, 3, "Crippling Poison", "Coat your blades in poison that lowers enemy’s Speed.", 6, 5, 4, 6, 1, "Support", 1, null, 4, 5, 1},</t>
  </si>
  <si>
    <t>{63, 4, "Cataclysm Ray", "Unleash a focused magical beam of destruction.", 6, 9, 70, 8, 1, "Magical", 0, 1, null, null, null},</t>
  </si>
  <si>
    <t>{64, 4, "Voidstorm", "Summon a chaotic storm of arcane energy.", 6, 10, 65, 9, 2, "Magical", 0, 1, null, null, null},</t>
  </si>
  <si>
    <t>{65, 4, "Arcane Shell", "Wrap yourself in magical wards to boost Resistance.", 6, 6, 5, 6, 0, "Support", 1, null, 5, 4, 0},</t>
  </si>
  <si>
    <t>{66, 4, "Mind Burn", "Temporarily sap a foe’s Magic stat with mental feedback.", 6, 7, 5, 8, 1, "Support", 1, null, 4, 2, 1},</t>
  </si>
  <si>
    <t>{67, 5, "Divine Lance", "Launch a radiant spear that sears with holy fire.", 6, 8, 65, 7, 1, "Magical", 0, 1, null, null, null},</t>
  </si>
  <si>
    <t>{68, 5, "Radiant Pulse", "Send a blinding wave of light through the battlefield.", 6, 9, 60, 6, 2, "Magical", 0, 1, null, null, null},</t>
  </si>
  <si>
    <t>{69, 5, "Holy Guard", "Call divine protection to raise Resistance.", 6, 6, 6, 8, 0, "Support", 1, null, 5, 3, 0},</t>
  </si>
  <si>
    <t>{70, 5, "Weaken Spirit", "Reduce the enemy’s Magic with divine suppression.", 6, 5, 4, 6, 1, "Support", 1, null, 4, 2, 1},</t>
  </si>
  <si>
    <t>{71, 1, "Crushing Arc", "A heavy swing aimed to break multiple enemies at once.", 7, 9, 70, 8, 2, "Martial", 0, 0, null, null, null},</t>
  </si>
  <si>
    <t>{72, 1, "Rallying Cry", "Inspire yourself with battle fury, boosting your Attack.", 7, 7, 5, 7, 0, "Support", 1, null, 5, 1, 0},</t>
  </si>
  <si>
    <t>{73, 1, "Stone Focus", "Center your stance, increasing your Defense significantly.", 7, 6, 5, 8, 0, "Support", 1, null, 5, 3, 0},</t>
  </si>
  <si>
    <t>{74, 2, "Juggernaut Slam", "A powerful, ground-shaking charge that flattens enemies.", 7, 10, 75, 9, 2, "Martial", 0, 0, null, null, null},</t>
  </si>
  <si>
    <t>{75, 2, "Brutal Intimidation", "Frighten enemies into weakness, reducing their Defense.", 7, 6, 5, 6, 1, "Support", 1, null, 4, 3, 1},</t>
  </si>
  <si>
    <t>{76, 2, "Grounded Strength", "Focus inward to boost both Attack slightly.", 7, 7, 4, 8, 0, "Support", 1, null, 4, 1, 0},</t>
  </si>
  <si>
    <t>{77, 3, "Blackout Strike", "A quick blow to a pressure point, aimed to disorient.", 7, 8, 65, 7, 1, "Martial", 0, 0, null, null, null},</t>
  </si>
  <si>
    <t>{78, 3, "Vanish", "Slip into the shadows, increasing Speed sharply.", 7, 6, 6, 8, 0, "Support", 1, null, 5, 5, 0},</t>
  </si>
  <si>
    <t>{79, 3, "Saboteur's Trick", "Apply dirty fighting tricks to reduce enemy Attack.", 7, 6, 5, 6, 1, "Support", 1, null, 4, 1, 1},</t>
  </si>
  <si>
    <t>{80, 4, "Comet Shard", "Drop a magical meteor chunk onto a foe with crushing force.", 7, 9, 70, 9, 1, "Magical", 0, 1, null, null, null},</t>
  </si>
  <si>
    <t>{81, 4, "Temporal Haste", "Manipulate time to boost your Speed dramatically.", 7, 6, 6, 8, 0, "Support", 1, null, 5, 5, 0},</t>
  </si>
  <si>
    <t>{82, 4, "Spell Leak", "Disrupt enemy flow with magic, lowering their Attack stat.", 7, 5, 4, 6, 1, "Support", 1, null, 4, 1, 1},</t>
  </si>
  <si>
    <t>{83, 5, "Purifying Flame", "Send out cleansing fire that damages the impure.", 7, 8, 65, 7, 2, "Magical", 0, 1, null, null, null},</t>
  </si>
  <si>
    <t>{84, 5, "Divine Endurance", "Call upon holy strength to raise your Defense.", 7, 6, 5, 7, 0, "Support", 1, null, 5, 3, 0},</t>
  </si>
  <si>
    <t>{85, 5, "Lightshard Weakening", "Reduce enemy Resistance with light-fused prayers.", 7, 5, 5, 6, 1, "Support", 1, null, 4, 4, 1},</t>
  </si>
  <si>
    <t>{86, 1, "Thunder Cleave", "A massive sweeping strike infused with thunderous force.", 8, 10, 75, 9, 2, "Martial", 0, 0, null, null, null},</t>
  </si>
  <si>
    <t>{87, 1, "Precision Slam", "A perfectly timed hit that bypasses some enemy defense.", 8, 9, 70, 8, 1, "Martial", 0, 0, null, null, null},</t>
  </si>
  <si>
    <t>{88, 1, "Unyielding Will", "Strengthen your resolve, raising Resistance.", 8, 8, 5, 9, 0, "Support", 1, null, 5, 4, 0},</t>
  </si>
  <si>
    <t>{89, 2, "Skullbreaker", "A bone-crunching blow aimed at disabling the enemy.", 8, 10, 75, 9, 1, "Martial", 0, 0, null, null, null},</t>
  </si>
  <si>
    <t>{90, 2, "Spiked Collision", "Slam enemies with brutal force, causing splash damage.", 8, 9, 70, 8, 2, "Martial", 0, 0, null, null, null},</t>
  </si>
  <si>
    <t>{91, 2, "War Frenzy", "Go into a frenzy, increasing your Attack greatly.", 8, 7, 5, 8, 0, "Support", 1, null, 4, 1, 0},</t>
  </si>
  <si>
    <t>{92, 3, "Blade Fan", "A flurry of blades hits multiple targets.", 8, 9, 70, 8, 2, "Martial", 0, 0, null, null, null},</t>
  </si>
  <si>
    <t>{93, 3, "Eviscerate", "A swift strike to vital organs for major damage.", 8, 10, 75, 9, 1, "Martial", 0, 0, null, null, null},</t>
  </si>
  <si>
    <t>{94, 3, "Crippling Dust", "A thrown powder blinds and slows your enemy.", 8, 6, -5, 7, 1, "Support", 1, null, 4, 5, 1},</t>
  </si>
  <si>
    <t>{95, 4, "Arc Lightning", "Chain lightning arcs between enemies.", 8, 9, 70, 8, 2, "Magical", 0, 1, null, null, null},</t>
  </si>
  <si>
    <t>{96, 4, "Void Pulse", "A pulse of chaotic magic that damages and confuses.", 8, 10, 75, 9, 1, "Magical", 0, 1, null, null, null},</t>
  </si>
  <si>
    <t>{97, 4, "Arcane Barrier", "Erect a shield that raises Resistance.", 8, 6, 5, 8, 0, "Support", 1, null, 5, 4, 0},</t>
  </si>
  <si>
    <t>{98, 5, "Sacred Eruption", "Burst of divine light harms all foes.", 8, 9, 70, 8, 2, "Magical", 0, 1, null, null, null},</t>
  </si>
  <si>
    <t>{99, 5, "Judgement Spear", "Hurl a holy spear that pierces defenses.", 8, 10, 75, 9, 1, "Magical", 0, 1, null, null, null},</t>
  </si>
  <si>
    <t>{100, 5, "Blessing of Speed", "Call down divine wind to boost Speed.", 8, 6, 5, 8, 0, "Support", 1, null, 4, 5, 0},</t>
  </si>
  <si>
    <t>{101, 1, "Meteor Crash", "Leap and strike the ground with explosive force.", 9, 11, 85, 9, 2, "Martial", 0, 0, null, null, null},</t>
  </si>
  <si>
    <t>{102, 2, "Earthshatter", "A ground-shaking slam that damages and dazes.", 9, 11, 85, 9, 2, "Martial", 0, 0, null, null, null},</t>
  </si>
  <si>
    <t>{103, 3, "Death Lotus", "A deadly spinning flurry of blades.", 9, 11, 85, 9, 2, "Martial", 0, 0, null, null, null},</t>
  </si>
  <si>
    <t>{104, 4, "Rift Spear", "Summon a spear from another plane to skewer your foe.", 9, 11, 85, 9, 1, "Magical", 0, 1, null, null, null},</t>
  </si>
  <si>
    <t>{105, 5, "Beacon Burst", "Radiate divine energy that burns evil.", 9, 11, 85, 9, 2, "Magical", 0, 1, null, null, null},</t>
  </si>
  <si>
    <t>{106, 1, "Dragon’s End", "Channel all strength into a devastating final blow.", 10, 12, 100, 10, 1, "Martial", 0, 0, null, null, null},</t>
  </si>
  <si>
    <t>{107, 2, "Colossus Crush", "Slam with titanic force, obliterating armor and flesh.", 10, 12, 100, 10, 2, "Martial", 0, 0, null, null, null},</t>
  </si>
  <si>
    <t>{108, 3, "Night Reaper", "Unleash a precise, lethal combo on a single target.", 10, 12, 100, 10, 1, "Martial", 0, 0, null, null, null},</t>
  </si>
  <si>
    <t>{109, 4, "Starfall", "Bring down stars to scorch all enemies in radiant fire.", 10, 12, 100, 10, 2, "Magical", 0, 1, null, null, null},</t>
  </si>
  <si>
    <t>{110, 5, "Divine Wrath", "Summon the full might of your god to smite the wicked.", 10, 12, 100, 10, 2, "Magical", 0, 1, null, null,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</si>
</sst>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 fontId="0" fillId="0" borderId="0" xfId="0" applyNumberFormat="1"/>
    <xf numFmtId="0" fontId="0" fillId="0" borderId="0" xfId="0" applyFo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8E2F-93EA-487A-A80F-A05B306F4F13}">
  <dimension ref="A1:P520"/>
  <sheetViews>
    <sheetView tabSelected="1" topLeftCell="O161" workbookViewId="0">
      <selection activeCell="P118" sqref="P118:P179"/>
    </sheetView>
  </sheetViews>
  <sheetFormatPr defaultRowHeight="14.4" x14ac:dyDescent="0.3"/>
  <cols>
    <col min="1" max="1" width="4.6640625" bestFit="1" customWidth="1"/>
    <col min="2" max="2" width="33.6640625" bestFit="1" customWidth="1"/>
    <col min="3" max="3" width="91.21875" bestFit="1" customWidth="1"/>
    <col min="4" max="4" width="7.77734375" style="1" bestFit="1" customWidth="1"/>
    <col min="5" max="5" width="10.77734375" bestFit="1" customWidth="1"/>
    <col min="6" max="6" width="8.77734375" style="1" bestFit="1" customWidth="1"/>
    <col min="7" max="7" width="14.5546875" bestFit="1" customWidth="1"/>
    <col min="8" max="8" width="11.44140625" customWidth="1"/>
    <col min="9" max="9" width="13.44140625" bestFit="1" customWidth="1"/>
    <col min="10" max="10" width="18.33203125" bestFit="1" customWidth="1"/>
    <col min="11" max="11" width="15" bestFit="1" customWidth="1"/>
    <col min="12" max="12" width="12.109375" bestFit="1" customWidth="1"/>
    <col min="13" max="13" width="15" bestFit="1" customWidth="1"/>
    <col min="14" max="14" width="8.33203125" bestFit="1" customWidth="1"/>
    <col min="15" max="15" width="17.109375" bestFit="1" customWidth="1"/>
    <col min="16" max="16" width="183.88671875" customWidth="1"/>
  </cols>
  <sheetData>
    <row r="1" spans="1:16" x14ac:dyDescent="0.3">
      <c r="A1" t="s">
        <v>0</v>
      </c>
      <c r="B1" t="s">
        <v>1</v>
      </c>
      <c r="C1" t="s">
        <v>2</v>
      </c>
      <c r="D1" s="1" t="s">
        <v>3</v>
      </c>
      <c r="E1" t="s">
        <v>4</v>
      </c>
      <c r="F1" s="1" t="s">
        <v>5</v>
      </c>
      <c r="G1" t="s">
        <v>6</v>
      </c>
      <c r="H1" t="s">
        <v>7</v>
      </c>
      <c r="I1" t="s">
        <v>8</v>
      </c>
      <c r="J1" t="s">
        <v>9</v>
      </c>
      <c r="K1" t="s">
        <v>10</v>
      </c>
      <c r="L1" t="s">
        <v>11</v>
      </c>
      <c r="M1" t="s">
        <v>12</v>
      </c>
      <c r="N1" t="s">
        <v>355</v>
      </c>
      <c r="O1" t="s">
        <v>356</v>
      </c>
    </row>
    <row r="2" spans="1:16" x14ac:dyDescent="0.3">
      <c r="A2">
        <v>1</v>
      </c>
      <c r="B2" t="s">
        <v>30</v>
      </c>
      <c r="C2" t="s">
        <v>13</v>
      </c>
      <c r="D2" s="1">
        <f ca="1">ROUND(1.5 + ((I2 * G2) * 0.25) + (E2 * 0.1) + (G2 * 2) + (RAND() * 0.4 - 0.2), 2)</f>
        <v>5.71</v>
      </c>
      <c r="E2">
        <v>10</v>
      </c>
      <c r="F2" s="1">
        <v>3.62</v>
      </c>
      <c r="G2">
        <v>1</v>
      </c>
      <c r="H2" t="s">
        <v>21</v>
      </c>
      <c r="I2">
        <v>5</v>
      </c>
      <c r="J2" t="s">
        <v>24</v>
      </c>
      <c r="K2" t="s">
        <v>23</v>
      </c>
      <c r="L2" t="s">
        <v>23</v>
      </c>
      <c r="M2" t="s">
        <v>23</v>
      </c>
      <c r="N2" t="s">
        <v>23</v>
      </c>
      <c r="O2" t="s">
        <v>23</v>
      </c>
      <c r="P2" t="str">
        <f ca="1">_xlfn.CONCAT("{",A2, ", ", CHAR(34), B2, CHAR(34), ", ", CHAR(34), C2, CHAR(34), ", ", D2, ", ", E2, ", ", F2, ", ", G2, ", ", CHAR(34), H2, CHAR(34), ", ", I2, ", ", J2, ", ", K2, ", ", L2, ", ", M2, ", ", N2, ", ", O2, "},")</f>
        <v>{1, "Sword", "A basic sword with a couple knicks in it", 5.71, 10, 3.62, 1, "Weapon", 5, DamageType.Martial, null, null, null, null, null},</v>
      </c>
    </row>
    <row r="3" spans="1:16" x14ac:dyDescent="0.3">
      <c r="A3">
        <v>2</v>
      </c>
      <c r="B3" t="s">
        <v>31</v>
      </c>
      <c r="C3" t="s">
        <v>14</v>
      </c>
      <c r="D3" s="1">
        <f t="shared" ref="D3:D66" ca="1" si="0">ROUND(1.5 + ((I3 * G3) * 0.25) + (E3 * 0.1) + (G3 * 2) + (RAND() * 0.4 - 0.2), 2)</f>
        <v>5.24</v>
      </c>
      <c r="E3">
        <v>10</v>
      </c>
      <c r="F3" s="1">
        <v>3.77</v>
      </c>
      <c r="G3">
        <v>1</v>
      </c>
      <c r="H3" t="s">
        <v>21</v>
      </c>
      <c r="I3">
        <v>3</v>
      </c>
      <c r="J3" t="s">
        <v>24</v>
      </c>
      <c r="K3" t="s">
        <v>23</v>
      </c>
      <c r="L3" t="s">
        <v>23</v>
      </c>
      <c r="M3" t="s">
        <v>23</v>
      </c>
      <c r="N3" t="s">
        <v>23</v>
      </c>
      <c r="O3" t="s">
        <v>23</v>
      </c>
      <c r="P3" t="str">
        <f t="shared" ref="P3:P66" ca="1" si="1">_xlfn.CONCAT("{",A3, ", ", CHAR(34), B3, CHAR(34), ", ", CHAR(34), C3, CHAR(34), ", ", D3, ", ", E3, ", ", F3, ", ", G3, ", ", CHAR(34), H3, CHAR(34), ", ", I3, ", ", J3, ", ", K3, ", ", L3, ", ", M3, ", ", N3, ", ", O3, "},")</f>
        <v>{2, "Spear", "A basic spear that leaves splinters in your hands", 5.24, 10, 3.77, 1, "Weapon", 3, DamageType.Martial, null, null, null, null, null},</v>
      </c>
    </row>
    <row r="4" spans="1:16" x14ac:dyDescent="0.3">
      <c r="A4">
        <v>3</v>
      </c>
      <c r="B4" t="s">
        <v>32</v>
      </c>
      <c r="C4" t="s">
        <v>15</v>
      </c>
      <c r="D4" s="1">
        <f t="shared" ca="1" si="0"/>
        <v>5.22</v>
      </c>
      <c r="E4">
        <v>10</v>
      </c>
      <c r="F4" s="1">
        <v>3.78</v>
      </c>
      <c r="G4">
        <v>1</v>
      </c>
      <c r="H4" t="s">
        <v>21</v>
      </c>
      <c r="I4">
        <v>3</v>
      </c>
      <c r="J4" t="s">
        <v>24</v>
      </c>
      <c r="K4" t="s">
        <v>23</v>
      </c>
      <c r="L4" t="s">
        <v>23</v>
      </c>
      <c r="M4" t="s">
        <v>23</v>
      </c>
      <c r="N4" t="s">
        <v>23</v>
      </c>
      <c r="O4" t="s">
        <v>23</v>
      </c>
      <c r="P4" t="str">
        <f t="shared" ca="1" si="1"/>
        <v>{3, "Axe", "A basic axe that's a little top heavy", 5.22, 10, 3.78, 1, "Weapon", 3, DamageType.Martial, null, null, null, null, null},</v>
      </c>
    </row>
    <row r="5" spans="1:16" x14ac:dyDescent="0.3">
      <c r="A5">
        <v>4</v>
      </c>
      <c r="B5" t="s">
        <v>33</v>
      </c>
      <c r="C5" t="s">
        <v>16</v>
      </c>
      <c r="D5" s="1">
        <f t="shared" ca="1" si="0"/>
        <v>5.63</v>
      </c>
      <c r="E5">
        <v>10</v>
      </c>
      <c r="F5" s="1">
        <v>2.57</v>
      </c>
      <c r="G5">
        <v>1</v>
      </c>
      <c r="H5" t="s">
        <v>21</v>
      </c>
      <c r="I5">
        <v>5</v>
      </c>
      <c r="J5" t="s">
        <v>24</v>
      </c>
      <c r="K5" t="s">
        <v>23</v>
      </c>
      <c r="L5" t="s">
        <v>23</v>
      </c>
      <c r="M5" t="s">
        <v>23</v>
      </c>
      <c r="N5" t="s">
        <v>23</v>
      </c>
      <c r="O5" t="s">
        <v>23</v>
      </c>
      <c r="P5" t="str">
        <f t="shared" ca="1" si="1"/>
        <v>{4, "Bow", "A  basic bow with a fraying bowstring", 5.63, 10, 2.57, 1, "Weapon", 5, DamageType.Martial, null, null, null, null, null},</v>
      </c>
    </row>
    <row r="6" spans="1:16" x14ac:dyDescent="0.3">
      <c r="A6">
        <v>5</v>
      </c>
      <c r="B6" t="s">
        <v>34</v>
      </c>
      <c r="C6" t="s">
        <v>17</v>
      </c>
      <c r="D6" s="1">
        <f t="shared" ca="1" si="0"/>
        <v>5.32</v>
      </c>
      <c r="E6">
        <v>10</v>
      </c>
      <c r="F6" s="1">
        <v>4.3</v>
      </c>
      <c r="G6">
        <v>1</v>
      </c>
      <c r="H6" t="s">
        <v>21</v>
      </c>
      <c r="I6">
        <v>3</v>
      </c>
      <c r="J6" t="s">
        <v>25</v>
      </c>
      <c r="K6" t="s">
        <v>23</v>
      </c>
      <c r="L6" t="s">
        <v>23</v>
      </c>
      <c r="M6" t="s">
        <v>23</v>
      </c>
      <c r="N6" t="s">
        <v>23</v>
      </c>
      <c r="O6" t="s">
        <v>23</v>
      </c>
      <c r="P6" t="str">
        <f t="shared" ca="1" si="1"/>
        <v>{5, "Rod", "A basic rod with a gem that's probably fake", 5.32, 10, 4.3, 1, "Weapon", 3, DamageType.Magical, null, null, null, null, null},</v>
      </c>
    </row>
    <row r="7" spans="1:16" x14ac:dyDescent="0.3">
      <c r="A7">
        <v>6</v>
      </c>
      <c r="B7" t="s">
        <v>35</v>
      </c>
      <c r="C7" t="s">
        <v>18</v>
      </c>
      <c r="D7" s="1">
        <f t="shared" ca="1" si="0"/>
        <v>5.59</v>
      </c>
      <c r="E7">
        <v>10</v>
      </c>
      <c r="F7" s="1">
        <v>4.0999999999999996</v>
      </c>
      <c r="G7">
        <v>1</v>
      </c>
      <c r="H7" t="s">
        <v>21</v>
      </c>
      <c r="I7">
        <v>5</v>
      </c>
      <c r="J7" t="s">
        <v>25</v>
      </c>
      <c r="K7" t="s">
        <v>23</v>
      </c>
      <c r="L7" t="s">
        <v>23</v>
      </c>
      <c r="M7" t="s">
        <v>23</v>
      </c>
      <c r="N7" t="s">
        <v>23</v>
      </c>
      <c r="O7" t="s">
        <v>23</v>
      </c>
      <c r="P7" t="str">
        <f t="shared" ca="1" si="1"/>
        <v>{6, "Scepter", "A basic scepter that doesn't even make you feel regal", 5.59, 10, 4.1, 1, "Weapon", 5, DamageType.Magical, null, null, null, null, null},</v>
      </c>
    </row>
    <row r="8" spans="1:16" x14ac:dyDescent="0.3">
      <c r="A8">
        <v>7</v>
      </c>
      <c r="B8" t="s">
        <v>36</v>
      </c>
      <c r="C8" t="s">
        <v>19</v>
      </c>
      <c r="D8" s="1">
        <f t="shared" ca="1" si="0"/>
        <v>5.74</v>
      </c>
      <c r="E8">
        <v>10</v>
      </c>
      <c r="F8" s="1">
        <v>4.05</v>
      </c>
      <c r="G8">
        <v>1</v>
      </c>
      <c r="H8" t="s">
        <v>21</v>
      </c>
      <c r="I8">
        <v>5</v>
      </c>
      <c r="J8" t="s">
        <v>25</v>
      </c>
      <c r="K8" t="s">
        <v>23</v>
      </c>
      <c r="L8" t="s">
        <v>23</v>
      </c>
      <c r="M8" t="s">
        <v>23</v>
      </c>
      <c r="N8" t="s">
        <v>23</v>
      </c>
      <c r="O8" t="s">
        <v>23</v>
      </c>
      <c r="P8" t="str">
        <f t="shared" ca="1" si="1"/>
        <v>{7, "Staff", "A basic staff that looks more like a broom", 5.74, 10, 4.05, 1, "Weapon", 5, DamageType.Magical, null, null, null, null, null},</v>
      </c>
    </row>
    <row r="9" spans="1:16" x14ac:dyDescent="0.3">
      <c r="A9">
        <v>8</v>
      </c>
      <c r="B9" t="s">
        <v>37</v>
      </c>
      <c r="C9" t="s">
        <v>20</v>
      </c>
      <c r="D9" s="1">
        <f t="shared" ca="1" si="0"/>
        <v>5.44</v>
      </c>
      <c r="E9">
        <v>10</v>
      </c>
      <c r="F9" s="1">
        <v>3.2</v>
      </c>
      <c r="G9">
        <v>1</v>
      </c>
      <c r="H9" t="s">
        <v>21</v>
      </c>
      <c r="I9">
        <v>4</v>
      </c>
      <c r="J9" t="s">
        <v>25</v>
      </c>
      <c r="K9" t="s">
        <v>23</v>
      </c>
      <c r="L9" t="s">
        <v>23</v>
      </c>
      <c r="M9" t="s">
        <v>23</v>
      </c>
      <c r="N9" t="s">
        <v>23</v>
      </c>
      <c r="O9" t="s">
        <v>23</v>
      </c>
      <c r="P9" t="str">
        <f t="shared" ca="1" si="1"/>
        <v>{8, "Wand", "A basic wand that's really just a stick from off the ground", 5.44, 10, 3.2, 1, "Weapon", 4, DamageType.Magical, null, null, null, null, null},</v>
      </c>
    </row>
    <row r="10" spans="1:16" x14ac:dyDescent="0.3">
      <c r="A10">
        <v>9</v>
      </c>
      <c r="B10" t="s">
        <v>39</v>
      </c>
      <c r="C10" t="s">
        <v>40</v>
      </c>
      <c r="D10" s="1">
        <f t="shared" ca="1" si="0"/>
        <v>15.64</v>
      </c>
      <c r="E10">
        <v>7</v>
      </c>
      <c r="F10" s="1">
        <f ca="1">ROUND(RAND() + 5.5, 2)</f>
        <v>6.3</v>
      </c>
      <c r="G10">
        <v>3</v>
      </c>
      <c r="H10" t="s">
        <v>21</v>
      </c>
      <c r="I10">
        <f ca="1">RANDBETWEEN(10,14)</f>
        <v>10</v>
      </c>
      <c r="J10" t="s">
        <v>24</v>
      </c>
      <c r="K10" t="s">
        <v>23</v>
      </c>
      <c r="L10" t="s">
        <v>23</v>
      </c>
      <c r="M10" t="s">
        <v>23</v>
      </c>
      <c r="N10" t="s">
        <v>23</v>
      </c>
      <c r="O10" t="s">
        <v>23</v>
      </c>
      <c r="P10" t="str">
        <f t="shared" ca="1" si="1"/>
        <v>{9, "Falchion", " A single-edged chopping sword.", 15.64, 7, 6.3, 3, "Weapon", 10, DamageType.Martial, null, null, null, null, null},</v>
      </c>
    </row>
    <row r="11" spans="1:16" x14ac:dyDescent="0.3">
      <c r="A11">
        <v>10</v>
      </c>
      <c r="B11" t="s">
        <v>41</v>
      </c>
      <c r="C11" t="s">
        <v>42</v>
      </c>
      <c r="D11" s="1">
        <f t="shared" ca="1" si="0"/>
        <v>15.68</v>
      </c>
      <c r="E11">
        <v>5</v>
      </c>
      <c r="F11" s="1">
        <f t="shared" ref="F11:F26" ca="1" si="2">ROUND(RAND() + 5.5, 2)</f>
        <v>6.38</v>
      </c>
      <c r="G11">
        <v>3</v>
      </c>
      <c r="H11" t="s">
        <v>21</v>
      </c>
      <c r="I11">
        <f t="shared" ref="I11:I26" ca="1" si="3">RANDBETWEEN(10,14)</f>
        <v>10</v>
      </c>
      <c r="J11" t="s">
        <v>24</v>
      </c>
      <c r="K11" t="s">
        <v>23</v>
      </c>
      <c r="L11" t="s">
        <v>23</v>
      </c>
      <c r="M11" t="s">
        <v>23</v>
      </c>
      <c r="N11" t="s">
        <v>23</v>
      </c>
      <c r="O11" t="s">
        <v>23</v>
      </c>
      <c r="P11" t="str">
        <f t="shared" ca="1" si="1"/>
        <v>{10, "Cutlass", "A curved blade ideal for close combat.", 15.68, 5, 6.38, 3, "Weapon", 10, DamageType.Martial, null, null, null, null, null},</v>
      </c>
    </row>
    <row r="12" spans="1:16" x14ac:dyDescent="0.3">
      <c r="A12">
        <v>11</v>
      </c>
      <c r="B12" t="s">
        <v>43</v>
      </c>
      <c r="C12" t="s">
        <v>44</v>
      </c>
      <c r="D12" s="1">
        <f t="shared" ca="1" si="0"/>
        <v>18.59</v>
      </c>
      <c r="E12">
        <v>6</v>
      </c>
      <c r="F12" s="1">
        <f t="shared" ca="1" si="2"/>
        <v>5.85</v>
      </c>
      <c r="G12">
        <v>3</v>
      </c>
      <c r="H12" t="s">
        <v>21</v>
      </c>
      <c r="I12">
        <f t="shared" ca="1" si="3"/>
        <v>14</v>
      </c>
      <c r="J12" t="s">
        <v>24</v>
      </c>
      <c r="K12" t="s">
        <v>23</v>
      </c>
      <c r="L12" t="s">
        <v>23</v>
      </c>
      <c r="M12" t="s">
        <v>23</v>
      </c>
      <c r="N12" t="s">
        <v>23</v>
      </c>
      <c r="O12" t="s">
        <v>23</v>
      </c>
      <c r="P12" t="str">
        <f t="shared" ca="1" si="1"/>
        <v>{11, "Spatha", "A long, straight Roman sword.", 18.59, 6, 5.85, 3, "Weapon", 14, DamageType.Martial, null, null, null, null, null},</v>
      </c>
    </row>
    <row r="13" spans="1:16" x14ac:dyDescent="0.3">
      <c r="A13">
        <v>12</v>
      </c>
      <c r="B13" t="s">
        <v>119</v>
      </c>
      <c r="C13" t="s">
        <v>63</v>
      </c>
      <c r="D13" s="1">
        <f t="shared" ca="1" si="0"/>
        <v>17.760000000000002</v>
      </c>
      <c r="E13">
        <v>6</v>
      </c>
      <c r="F13" s="1">
        <f t="shared" ca="1" si="2"/>
        <v>6.31</v>
      </c>
      <c r="G13">
        <v>3</v>
      </c>
      <c r="H13" t="s">
        <v>21</v>
      </c>
      <c r="I13">
        <f t="shared" ca="1" si="3"/>
        <v>13</v>
      </c>
      <c r="J13" t="s">
        <v>24</v>
      </c>
      <c r="K13" t="s">
        <v>23</v>
      </c>
      <c r="L13" t="s">
        <v>23</v>
      </c>
      <c r="M13" t="s">
        <v>23</v>
      </c>
      <c r="N13" t="s">
        <v>23</v>
      </c>
      <c r="O13" t="s">
        <v>23</v>
      </c>
      <c r="P13" t="str">
        <f t="shared" ca="1" si="1"/>
        <v>{12, "Javelin", "A light throwing spear, great for ranged attacks.", 17.76, 6, 6.31, 3, "Weapon", 13, DamageType.Martial, null, null, null, null, null},</v>
      </c>
    </row>
    <row r="14" spans="1:16" x14ac:dyDescent="0.3">
      <c r="A14">
        <v>13</v>
      </c>
      <c r="B14" t="s">
        <v>120</v>
      </c>
      <c r="C14" t="s">
        <v>64</v>
      </c>
      <c r="D14" s="1">
        <f t="shared" ca="1" si="0"/>
        <v>19.04</v>
      </c>
      <c r="E14">
        <v>9</v>
      </c>
      <c r="F14" s="1">
        <f t="shared" ca="1" si="2"/>
        <v>6.3</v>
      </c>
      <c r="G14">
        <v>3</v>
      </c>
      <c r="H14" t="s">
        <v>21</v>
      </c>
      <c r="I14">
        <f t="shared" ca="1" si="3"/>
        <v>14</v>
      </c>
      <c r="J14" t="s">
        <v>24</v>
      </c>
      <c r="K14" t="s">
        <v>23</v>
      </c>
      <c r="L14" t="s">
        <v>23</v>
      </c>
      <c r="M14" t="s">
        <v>23</v>
      </c>
      <c r="N14" t="s">
        <v>23</v>
      </c>
      <c r="O14" t="s">
        <v>23</v>
      </c>
      <c r="P14" t="str">
        <f t="shared" ca="1" si="1"/>
        <v>{13, "Boar Spear", "A stout spear with a crossbar to stop charging foes.", 19.04, 9, 6.3, 3, "Weapon", 14, DamageType.Martial, null, null, null, null, null},</v>
      </c>
    </row>
    <row r="15" spans="1:16" x14ac:dyDescent="0.3">
      <c r="A15">
        <v>14</v>
      </c>
      <c r="B15" t="s">
        <v>121</v>
      </c>
      <c r="C15" t="s">
        <v>65</v>
      </c>
      <c r="D15" s="1">
        <f t="shared" ca="1" si="0"/>
        <v>18.100000000000001</v>
      </c>
      <c r="E15">
        <v>8</v>
      </c>
      <c r="F15" s="1">
        <f t="shared" ca="1" si="2"/>
        <v>6.2</v>
      </c>
      <c r="G15">
        <v>3</v>
      </c>
      <c r="H15" t="s">
        <v>21</v>
      </c>
      <c r="I15">
        <f t="shared" ca="1" si="3"/>
        <v>13</v>
      </c>
      <c r="J15" t="s">
        <v>24</v>
      </c>
      <c r="K15" t="s">
        <v>23</v>
      </c>
      <c r="L15" t="s">
        <v>23</v>
      </c>
      <c r="M15" t="s">
        <v>23</v>
      </c>
      <c r="N15" t="s">
        <v>23</v>
      </c>
      <c r="O15" t="s">
        <v>23</v>
      </c>
      <c r="P15" t="str">
        <f t="shared" ca="1" si="1"/>
        <v>{14, "Leaf-Blade Spear", "A broad-headed spear, balanced for versatility.", 18.1, 8, 6.2, 3, "Weapon", 13, DamageType.Martial, null, null, null, null, null},</v>
      </c>
    </row>
    <row r="16" spans="1:16" x14ac:dyDescent="0.3">
      <c r="A16">
        <v>15</v>
      </c>
      <c r="B16" t="s">
        <v>122</v>
      </c>
      <c r="C16" t="s">
        <v>66</v>
      </c>
      <c r="D16" s="1">
        <f t="shared" ca="1" si="0"/>
        <v>15.86</v>
      </c>
      <c r="E16">
        <v>8</v>
      </c>
      <c r="F16" s="1">
        <f t="shared" ca="1" si="2"/>
        <v>6.48</v>
      </c>
      <c r="G16">
        <v>3</v>
      </c>
      <c r="H16" t="s">
        <v>21</v>
      </c>
      <c r="I16">
        <f t="shared" ca="1" si="3"/>
        <v>10</v>
      </c>
      <c r="J16" t="s">
        <v>24</v>
      </c>
      <c r="K16" t="s">
        <v>23</v>
      </c>
      <c r="L16" t="s">
        <v>23</v>
      </c>
      <c r="M16" t="s">
        <v>23</v>
      </c>
      <c r="N16" t="s">
        <v>23</v>
      </c>
      <c r="O16" t="s">
        <v>23</v>
      </c>
      <c r="P16" t="str">
        <f t="shared" ca="1" si="1"/>
        <v>{15, "Hatchet", "A lightweight, one-handed axe useful for quick strikes.", 15.86, 8, 6.48, 3, "Weapon", 10, DamageType.Martial, null, null, null, null, null},</v>
      </c>
    </row>
    <row r="17" spans="1:16" x14ac:dyDescent="0.3">
      <c r="A17">
        <v>16</v>
      </c>
      <c r="B17" t="s">
        <v>123</v>
      </c>
      <c r="C17" t="s">
        <v>67</v>
      </c>
      <c r="D17" s="1">
        <f t="shared" ca="1" si="0"/>
        <v>16.57</v>
      </c>
      <c r="E17">
        <v>9</v>
      </c>
      <c r="F17" s="1">
        <f t="shared" ca="1" si="2"/>
        <v>6.08</v>
      </c>
      <c r="G17">
        <v>3</v>
      </c>
      <c r="H17" t="s">
        <v>21</v>
      </c>
      <c r="I17">
        <f t="shared" ca="1" si="3"/>
        <v>11</v>
      </c>
      <c r="J17" t="s">
        <v>24</v>
      </c>
      <c r="K17" t="s">
        <v>23</v>
      </c>
      <c r="L17" t="s">
        <v>23</v>
      </c>
      <c r="M17" t="s">
        <v>23</v>
      </c>
      <c r="N17" t="s">
        <v>23</v>
      </c>
      <c r="O17" t="s">
        <v>23</v>
      </c>
      <c r="P17" t="str">
        <f t="shared" ca="1" si="1"/>
        <v>{16, "Woodcutter’s Axe", "Heavier than a hatchet, practical and robust.", 16.57, 9, 6.08, 3, "Weapon", 11, DamageType.Martial, null, null, null, null, null},</v>
      </c>
    </row>
    <row r="18" spans="1:16" x14ac:dyDescent="0.3">
      <c r="A18">
        <v>17</v>
      </c>
      <c r="B18" t="s">
        <v>124</v>
      </c>
      <c r="C18" t="s">
        <v>68</v>
      </c>
      <c r="D18" s="1">
        <f t="shared" ca="1" si="0"/>
        <v>16.760000000000002</v>
      </c>
      <c r="E18">
        <v>9</v>
      </c>
      <c r="F18" s="1">
        <f t="shared" ca="1" si="2"/>
        <v>6.09</v>
      </c>
      <c r="G18">
        <v>3</v>
      </c>
      <c r="H18" t="s">
        <v>21</v>
      </c>
      <c r="I18">
        <f t="shared" ca="1" si="3"/>
        <v>11</v>
      </c>
      <c r="J18" t="s">
        <v>24</v>
      </c>
      <c r="K18" t="s">
        <v>23</v>
      </c>
      <c r="L18" t="s">
        <v>23</v>
      </c>
      <c r="M18" t="s">
        <v>23</v>
      </c>
      <c r="N18" t="s">
        <v>23</v>
      </c>
      <c r="O18" t="s">
        <v>23</v>
      </c>
      <c r="P18" t="str">
        <f t="shared" ca="1" si="1"/>
        <v>{17, "Blacksmith’s Hammer", "A sturdy, blunt weapon originally meant for forging.", 16.76, 9, 6.09, 3, "Weapon", 11, DamageType.Martial, null, null, null, null, null},</v>
      </c>
    </row>
    <row r="19" spans="1:16" x14ac:dyDescent="0.3">
      <c r="A19">
        <v>18</v>
      </c>
      <c r="B19" t="s">
        <v>125</v>
      </c>
      <c r="C19" t="s">
        <v>69</v>
      </c>
      <c r="D19" s="1">
        <f t="shared" ca="1" si="0"/>
        <v>17.8</v>
      </c>
      <c r="E19">
        <v>7</v>
      </c>
      <c r="F19" s="1">
        <f t="shared" ca="1" si="2"/>
        <v>5.95</v>
      </c>
      <c r="G19">
        <v>3</v>
      </c>
      <c r="H19" t="s">
        <v>21</v>
      </c>
      <c r="I19">
        <f t="shared" ca="1" si="3"/>
        <v>13</v>
      </c>
      <c r="J19" t="s">
        <v>24</v>
      </c>
      <c r="K19" t="s">
        <v>23</v>
      </c>
      <c r="L19" t="s">
        <v>23</v>
      </c>
      <c r="M19" t="s">
        <v>23</v>
      </c>
      <c r="N19" t="s">
        <v>23</v>
      </c>
      <c r="O19" t="s">
        <v>23</v>
      </c>
      <c r="P19" t="str">
        <f t="shared" ca="1" si="1"/>
        <v>{18, "Shortbow", "Compact and fast, ideal for quick, close-range shots.", 17.8, 7, 5.95, 3, "Weapon", 13, DamageType.Martial, null, null, null, null, null},</v>
      </c>
    </row>
    <row r="20" spans="1:16" x14ac:dyDescent="0.3">
      <c r="A20">
        <v>19</v>
      </c>
      <c r="B20" t="s">
        <v>126</v>
      </c>
      <c r="C20" t="s">
        <v>70</v>
      </c>
      <c r="D20" s="1">
        <f t="shared" ca="1" si="0"/>
        <v>16.940000000000001</v>
      </c>
      <c r="E20">
        <v>6</v>
      </c>
      <c r="F20" s="1">
        <f t="shared" ca="1" si="2"/>
        <v>5.97</v>
      </c>
      <c r="G20">
        <v>3</v>
      </c>
      <c r="H20" t="s">
        <v>21</v>
      </c>
      <c r="I20">
        <f t="shared" ca="1" si="3"/>
        <v>12</v>
      </c>
      <c r="J20" t="s">
        <v>24</v>
      </c>
      <c r="K20" t="s">
        <v>23</v>
      </c>
      <c r="L20" t="s">
        <v>23</v>
      </c>
      <c r="M20" t="s">
        <v>23</v>
      </c>
      <c r="N20" t="s">
        <v>23</v>
      </c>
      <c r="O20" t="s">
        <v>23</v>
      </c>
      <c r="P20" t="str">
        <f t="shared" ca="1" si="1"/>
        <v>{19, "Hunting Bow", "A simple wooden bow used for survival and tracking prey.", 16.94, 6, 5.97, 3, "Weapon", 12, DamageType.Martial, null, null, null, null, null},</v>
      </c>
    </row>
    <row r="21" spans="1:16" x14ac:dyDescent="0.3">
      <c r="A21">
        <v>20</v>
      </c>
      <c r="B21" t="s">
        <v>127</v>
      </c>
      <c r="C21" t="s">
        <v>71</v>
      </c>
      <c r="D21" s="1">
        <f t="shared" ca="1" si="0"/>
        <v>16.53</v>
      </c>
      <c r="E21">
        <v>7</v>
      </c>
      <c r="F21" s="1">
        <f t="shared" ca="1" si="2"/>
        <v>5.83</v>
      </c>
      <c r="G21">
        <v>3</v>
      </c>
      <c r="H21" t="s">
        <v>21</v>
      </c>
      <c r="I21">
        <f t="shared" ca="1" si="3"/>
        <v>11</v>
      </c>
      <c r="J21" t="s">
        <v>24</v>
      </c>
      <c r="K21" t="s">
        <v>23</v>
      </c>
      <c r="L21" t="s">
        <v>23</v>
      </c>
      <c r="M21" t="s">
        <v>23</v>
      </c>
      <c r="N21" t="s">
        <v>23</v>
      </c>
      <c r="O21" t="s">
        <v>23</v>
      </c>
      <c r="P21" t="str">
        <f t="shared" ca="1" si="1"/>
        <v>{20, "Slingbow", "A primitive bow-sling hybrid for light, arcing shots.", 16.53, 7, 5.83, 3, "Weapon", 11, DamageType.Martial, null, null, null, null, null},</v>
      </c>
    </row>
    <row r="22" spans="1:16" x14ac:dyDescent="0.3">
      <c r="A22">
        <v>21</v>
      </c>
      <c r="B22" t="s">
        <v>128</v>
      </c>
      <c r="C22" t="s">
        <v>72</v>
      </c>
      <c r="D22" s="1">
        <f t="shared" ca="1" si="0"/>
        <v>15.79</v>
      </c>
      <c r="E22">
        <v>8</v>
      </c>
      <c r="F22" s="1">
        <f t="shared" ca="1" si="2"/>
        <v>5.5</v>
      </c>
      <c r="G22">
        <v>3</v>
      </c>
      <c r="H22" t="s">
        <v>21</v>
      </c>
      <c r="I22">
        <f t="shared" ca="1" si="3"/>
        <v>10</v>
      </c>
      <c r="J22" t="s">
        <v>25</v>
      </c>
      <c r="K22" t="s">
        <v>23</v>
      </c>
      <c r="L22" t="s">
        <v>23</v>
      </c>
      <c r="M22" t="s">
        <v>23</v>
      </c>
      <c r="N22" t="s">
        <v>23</v>
      </c>
      <c r="O22" t="s">
        <v>23</v>
      </c>
      <c r="P22" t="str">
        <f t="shared" ca="1" si="1"/>
        <v>{21, "Willow Wand", "A slender wand crafted from willow, responsive to healing or water magic.", 15.79, 8, 5.5, 3, "Weapon", 10, DamageType.Magical, null, null, null, null, null},</v>
      </c>
    </row>
    <row r="23" spans="1:16" x14ac:dyDescent="0.3">
      <c r="A23">
        <v>22</v>
      </c>
      <c r="B23" t="s">
        <v>129</v>
      </c>
      <c r="C23" t="s">
        <v>73</v>
      </c>
      <c r="D23" s="1">
        <f t="shared" ca="1" si="0"/>
        <v>16.3</v>
      </c>
      <c r="E23">
        <v>7</v>
      </c>
      <c r="F23" s="1">
        <f t="shared" ca="1" si="2"/>
        <v>5.52</v>
      </c>
      <c r="G23">
        <v>3</v>
      </c>
      <c r="H23" t="s">
        <v>21</v>
      </c>
      <c r="I23">
        <f t="shared" ca="1" si="3"/>
        <v>11</v>
      </c>
      <c r="J23" t="s">
        <v>25</v>
      </c>
      <c r="K23" t="s">
        <v>23</v>
      </c>
      <c r="L23" t="s">
        <v>23</v>
      </c>
      <c r="M23" t="s">
        <v>23</v>
      </c>
      <c r="N23" t="s">
        <v>23</v>
      </c>
      <c r="O23" t="s">
        <v>23</v>
      </c>
      <c r="P23" t="str">
        <f t="shared" ca="1" si="1"/>
        <v>{22, "Apprentice’s Rod", "A basic rod carved with beginner runes, used in training.", 16.3, 7, 5.52, 3, "Weapon", 11, DamageType.Magical, null, null, null, null, null},</v>
      </c>
    </row>
    <row r="24" spans="1:16" x14ac:dyDescent="0.3">
      <c r="A24">
        <v>23</v>
      </c>
      <c r="B24" t="s">
        <v>130</v>
      </c>
      <c r="C24" t="s">
        <v>74</v>
      </c>
      <c r="D24" s="1">
        <f t="shared" ca="1" si="0"/>
        <v>15.79</v>
      </c>
      <c r="E24">
        <v>8</v>
      </c>
      <c r="F24" s="1">
        <f t="shared" ca="1" si="2"/>
        <v>5.92</v>
      </c>
      <c r="G24">
        <v>3</v>
      </c>
      <c r="H24" t="s">
        <v>21</v>
      </c>
      <c r="I24">
        <f t="shared" ca="1" si="3"/>
        <v>10</v>
      </c>
      <c r="J24" t="s">
        <v>25</v>
      </c>
      <c r="K24" t="s">
        <v>23</v>
      </c>
      <c r="L24" t="s">
        <v>23</v>
      </c>
      <c r="M24" t="s">
        <v>23</v>
      </c>
      <c r="N24" t="s">
        <v>23</v>
      </c>
      <c r="O24" t="s">
        <v>23</v>
      </c>
      <c r="P24" t="str">
        <f t="shared" ca="1" si="1"/>
        <v>{23, "Glimmering Scepter", "A polished silver scepter that faintly glows in moonlight.", 15.79, 8, 5.92, 3, "Weapon", 10, DamageType.Magical, null, null, null, null, null},</v>
      </c>
    </row>
    <row r="25" spans="1:16" x14ac:dyDescent="0.3">
      <c r="A25">
        <v>24</v>
      </c>
      <c r="B25" t="s">
        <v>131</v>
      </c>
      <c r="C25" t="s">
        <v>75</v>
      </c>
      <c r="D25" s="1">
        <f t="shared" ca="1" si="0"/>
        <v>18.649999999999999</v>
      </c>
      <c r="E25">
        <v>5</v>
      </c>
      <c r="F25" s="1">
        <f t="shared" ca="1" si="2"/>
        <v>6.17</v>
      </c>
      <c r="G25">
        <v>3</v>
      </c>
      <c r="H25" t="s">
        <v>21</v>
      </c>
      <c r="I25">
        <f t="shared" ca="1" si="3"/>
        <v>14</v>
      </c>
      <c r="J25" t="s">
        <v>25</v>
      </c>
      <c r="K25" t="s">
        <v>23</v>
      </c>
      <c r="L25" t="s">
        <v>23</v>
      </c>
      <c r="M25" t="s">
        <v>23</v>
      </c>
      <c r="N25" t="s">
        <v>23</v>
      </c>
      <c r="O25" t="s">
        <v>23</v>
      </c>
      <c r="P25" t="str">
        <f t="shared" ca="1" si="1"/>
        <v>{24, "Driftwood Staff", "A crooked staff of sea-worn wood, favored by coastal mages.", 18.65, 5, 6.17, 3, "Weapon", 14, DamageType.Magical, null, null, null, null, null},</v>
      </c>
    </row>
    <row r="26" spans="1:16" x14ac:dyDescent="0.3">
      <c r="A26">
        <v>25</v>
      </c>
      <c r="B26" t="s">
        <v>132</v>
      </c>
      <c r="C26" t="s">
        <v>76</v>
      </c>
      <c r="D26" s="1">
        <f t="shared" ca="1" si="0"/>
        <v>18.350000000000001</v>
      </c>
      <c r="E26">
        <v>5</v>
      </c>
      <c r="F26" s="1">
        <f t="shared" ca="1" si="2"/>
        <v>6.12</v>
      </c>
      <c r="G26">
        <v>3</v>
      </c>
      <c r="H26" t="s">
        <v>21</v>
      </c>
      <c r="I26">
        <f t="shared" ca="1" si="3"/>
        <v>14</v>
      </c>
      <c r="J26" t="s">
        <v>25</v>
      </c>
      <c r="K26" t="s">
        <v>23</v>
      </c>
      <c r="L26" t="s">
        <v>23</v>
      </c>
      <c r="M26" t="s">
        <v>23</v>
      </c>
      <c r="N26" t="s">
        <v>23</v>
      </c>
      <c r="O26" t="s">
        <v>23</v>
      </c>
      <c r="P26" t="str">
        <f t="shared" ca="1" si="1"/>
        <v>{25, "Sparkwand", "Flickers with small sparks; ideal for novice evocation magic.", 18.35, 5, 6.12, 3, "Weapon", 14, DamageType.Magical, null, null, null, null, null},</v>
      </c>
    </row>
    <row r="27" spans="1:16" x14ac:dyDescent="0.3">
      <c r="A27">
        <v>26</v>
      </c>
      <c r="B27" t="s">
        <v>57</v>
      </c>
      <c r="C27" t="s">
        <v>58</v>
      </c>
      <c r="D27" s="1">
        <f t="shared" ca="1" si="0"/>
        <v>39.79</v>
      </c>
      <c r="E27">
        <v>8</v>
      </c>
      <c r="F27" s="1">
        <f ca="1">ROUND(RAND() * 1.5 + 7.5, 2)</f>
        <v>7.97</v>
      </c>
      <c r="G27">
        <v>5</v>
      </c>
      <c r="H27" t="s">
        <v>21</v>
      </c>
      <c r="I27">
        <f ca="1">RANDBETWEEN(21,27)</f>
        <v>22</v>
      </c>
      <c r="J27" t="s">
        <v>24</v>
      </c>
      <c r="K27" t="s">
        <v>23</v>
      </c>
      <c r="L27" t="s">
        <v>23</v>
      </c>
      <c r="M27" t="s">
        <v>23</v>
      </c>
      <c r="N27" t="s">
        <v>23</v>
      </c>
      <c r="O27" t="s">
        <v>23</v>
      </c>
      <c r="P27" t="str">
        <f t="shared" ca="1" si="1"/>
        <v>{26, "Longsword", "A balanced, versatile blade.", 39.79, 8, 7.97, 5, "Weapon", 22, DamageType.Martial, null, null, null, null, null},</v>
      </c>
    </row>
    <row r="28" spans="1:16" x14ac:dyDescent="0.3">
      <c r="A28">
        <v>27</v>
      </c>
      <c r="B28" t="s">
        <v>59</v>
      </c>
      <c r="C28" t="s">
        <v>60</v>
      </c>
      <c r="D28" s="1">
        <f t="shared" ca="1" si="0"/>
        <v>40.799999999999997</v>
      </c>
      <c r="E28">
        <v>6</v>
      </c>
      <c r="F28" s="1">
        <f t="shared" ref="F28:F43" ca="1" si="4">ROUND(RAND() * 1.5 + 7.5, 2)</f>
        <v>8.75</v>
      </c>
      <c r="G28">
        <v>5</v>
      </c>
      <c r="H28" t="s">
        <v>21</v>
      </c>
      <c r="I28">
        <f t="shared" ref="I28:I43" ca="1" si="5">RANDBETWEEN(21,27)</f>
        <v>23</v>
      </c>
      <c r="J28" t="s">
        <v>24</v>
      </c>
      <c r="K28" t="s">
        <v>23</v>
      </c>
      <c r="L28" t="s">
        <v>23</v>
      </c>
      <c r="M28" t="s">
        <v>23</v>
      </c>
      <c r="N28" t="s">
        <v>23</v>
      </c>
      <c r="O28" t="s">
        <v>23</v>
      </c>
      <c r="P28" t="str">
        <f t="shared" ca="1" si="1"/>
        <v>{27, "Scimitar", "A curved, elegant slashing weapon.", 40.8, 6, 8.75, 5, "Weapon", 23, DamageType.Martial, null, null, null, null, null},</v>
      </c>
    </row>
    <row r="29" spans="1:16" x14ac:dyDescent="0.3">
      <c r="A29">
        <v>28</v>
      </c>
      <c r="B29" t="s">
        <v>61</v>
      </c>
      <c r="C29" t="s">
        <v>62</v>
      </c>
      <c r="D29" s="1">
        <f t="shared" ca="1" si="0"/>
        <v>40.86</v>
      </c>
      <c r="E29">
        <v>6</v>
      </c>
      <c r="F29" s="1">
        <f t="shared" ca="1" si="4"/>
        <v>7.94</v>
      </c>
      <c r="G29">
        <v>5</v>
      </c>
      <c r="H29" t="s">
        <v>21</v>
      </c>
      <c r="I29">
        <f t="shared" ca="1" si="5"/>
        <v>23</v>
      </c>
      <c r="J29" t="s">
        <v>24</v>
      </c>
      <c r="K29" t="s">
        <v>23</v>
      </c>
      <c r="L29" t="s">
        <v>23</v>
      </c>
      <c r="M29" t="s">
        <v>23</v>
      </c>
      <c r="N29" t="s">
        <v>23</v>
      </c>
      <c r="O29" t="s">
        <v>23</v>
      </c>
      <c r="P29" t="str">
        <f t="shared" ca="1" si="1"/>
        <v>{28, "Gladius", "A short, powerful thrusting sword.", 40.86, 6, 7.94, 5, "Weapon", 23, DamageType.Martial, null, null, null, null, null},</v>
      </c>
    </row>
    <row r="30" spans="1:16" x14ac:dyDescent="0.3">
      <c r="A30">
        <v>29</v>
      </c>
      <c r="B30" t="s">
        <v>133</v>
      </c>
      <c r="C30" t="s">
        <v>77</v>
      </c>
      <c r="D30" s="1">
        <f t="shared" ca="1" si="0"/>
        <v>39.47</v>
      </c>
      <c r="E30">
        <v>6</v>
      </c>
      <c r="F30" s="1">
        <f t="shared" ca="1" si="4"/>
        <v>8.93</v>
      </c>
      <c r="G30">
        <v>5</v>
      </c>
      <c r="H30" t="s">
        <v>21</v>
      </c>
      <c r="I30">
        <f t="shared" ca="1" si="5"/>
        <v>22</v>
      </c>
      <c r="J30" t="s">
        <v>24</v>
      </c>
      <c r="K30" t="s">
        <v>23</v>
      </c>
      <c r="L30" t="s">
        <v>23</v>
      </c>
      <c r="M30" t="s">
        <v>23</v>
      </c>
      <c r="N30" t="s">
        <v>23</v>
      </c>
      <c r="O30" t="s">
        <v>23</v>
      </c>
      <c r="P30" t="str">
        <f t="shared" ca="1" si="1"/>
        <v>{29, "Glaive", "A polearm with a sword-like blade for sweeping strikes.", 39.47, 6, 8.93, 5, "Weapon", 22, DamageType.Martial, null, null, null, null, null},</v>
      </c>
    </row>
    <row r="31" spans="1:16" x14ac:dyDescent="0.3">
      <c r="A31">
        <v>30</v>
      </c>
      <c r="B31" t="s">
        <v>134</v>
      </c>
      <c r="C31" t="s">
        <v>78</v>
      </c>
      <c r="D31" s="1">
        <f t="shared" ca="1" si="0"/>
        <v>42.55</v>
      </c>
      <c r="E31">
        <v>9</v>
      </c>
      <c r="F31" s="1">
        <f t="shared" ca="1" si="4"/>
        <v>8.2100000000000009</v>
      </c>
      <c r="G31">
        <v>5</v>
      </c>
      <c r="H31" t="s">
        <v>21</v>
      </c>
      <c r="I31">
        <f t="shared" ca="1" si="5"/>
        <v>24</v>
      </c>
      <c r="J31" t="s">
        <v>24</v>
      </c>
      <c r="K31" t="s">
        <v>23</v>
      </c>
      <c r="L31" t="s">
        <v>23</v>
      </c>
      <c r="M31" t="s">
        <v>23</v>
      </c>
      <c r="N31" t="s">
        <v>23</v>
      </c>
      <c r="O31" t="s">
        <v>23</v>
      </c>
      <c r="P31" t="str">
        <f t="shared" ca="1" si="1"/>
        <v>{30, "Trident", "A three-pronged spear used for both combat and ceremony.", 42.55, 9, 8.21, 5, "Weapon", 24, DamageType.Martial, null, null, null, null, null},</v>
      </c>
    </row>
    <row r="32" spans="1:16" x14ac:dyDescent="0.3">
      <c r="A32">
        <v>31</v>
      </c>
      <c r="B32" t="s">
        <v>135</v>
      </c>
      <c r="C32" t="s">
        <v>79</v>
      </c>
      <c r="D32" s="1">
        <f t="shared" ca="1" si="0"/>
        <v>39.82</v>
      </c>
      <c r="E32">
        <v>8</v>
      </c>
      <c r="F32" s="1">
        <f t="shared" ca="1" si="4"/>
        <v>7.68</v>
      </c>
      <c r="G32">
        <v>5</v>
      </c>
      <c r="H32" t="s">
        <v>21</v>
      </c>
      <c r="I32">
        <f t="shared" ca="1" si="5"/>
        <v>22</v>
      </c>
      <c r="J32" t="s">
        <v>24</v>
      </c>
      <c r="K32" t="s">
        <v>23</v>
      </c>
      <c r="L32" t="s">
        <v>23</v>
      </c>
      <c r="M32" t="s">
        <v>23</v>
      </c>
      <c r="N32" t="s">
        <v>23</v>
      </c>
      <c r="O32" t="s">
        <v>23</v>
      </c>
      <c r="P32" t="str">
        <f t="shared" ca="1" si="1"/>
        <v>{31, "Pike", "A very long spear designed for reach and crowd control.", 39.82, 8, 7.68, 5, "Weapon", 22, DamageType.Martial, null, null, null, null, null},</v>
      </c>
    </row>
    <row r="33" spans="1:16" x14ac:dyDescent="0.3">
      <c r="A33">
        <v>32</v>
      </c>
      <c r="B33" t="s">
        <v>136</v>
      </c>
      <c r="C33" t="s">
        <v>80</v>
      </c>
      <c r="D33" s="1">
        <f t="shared" ca="1" si="0"/>
        <v>40.049999999999997</v>
      </c>
      <c r="E33">
        <v>9</v>
      </c>
      <c r="F33" s="1">
        <f t="shared" ca="1" si="4"/>
        <v>8.2899999999999991</v>
      </c>
      <c r="G33">
        <v>5</v>
      </c>
      <c r="H33" t="s">
        <v>21</v>
      </c>
      <c r="I33">
        <f t="shared" ca="1" si="5"/>
        <v>22</v>
      </c>
      <c r="J33" t="s">
        <v>24</v>
      </c>
      <c r="K33" t="s">
        <v>23</v>
      </c>
      <c r="L33" t="s">
        <v>23</v>
      </c>
      <c r="M33" t="s">
        <v>23</v>
      </c>
      <c r="N33" t="s">
        <v>23</v>
      </c>
      <c r="O33" t="s">
        <v>23</v>
      </c>
      <c r="P33" t="str">
        <f t="shared" ca="1" si="1"/>
        <v>{32, "Battleaxe", "A classic double-bladed axe designed for war.", 40.05, 9, 8.29, 5, "Weapon", 22, DamageType.Martial, null, null, null, null, null},</v>
      </c>
    </row>
    <row r="34" spans="1:16" x14ac:dyDescent="0.3">
      <c r="A34">
        <v>33</v>
      </c>
      <c r="B34" t="s">
        <v>137</v>
      </c>
      <c r="C34" t="s">
        <v>81</v>
      </c>
      <c r="D34" s="1">
        <f t="shared" ca="1" si="0"/>
        <v>41.05</v>
      </c>
      <c r="E34">
        <v>7</v>
      </c>
      <c r="F34" s="1">
        <f t="shared" ca="1" si="4"/>
        <v>7.82</v>
      </c>
      <c r="G34">
        <v>5</v>
      </c>
      <c r="H34" t="s">
        <v>21</v>
      </c>
      <c r="I34">
        <f t="shared" ca="1" si="5"/>
        <v>23</v>
      </c>
      <c r="J34" t="s">
        <v>24</v>
      </c>
      <c r="K34" t="s">
        <v>23</v>
      </c>
      <c r="L34" t="s">
        <v>23</v>
      </c>
      <c r="M34" t="s">
        <v>23</v>
      </c>
      <c r="N34" t="s">
        <v>23</v>
      </c>
      <c r="O34" t="s">
        <v>23</v>
      </c>
      <c r="P34" t="str">
        <f t="shared" ca="1" si="1"/>
        <v>{33, "Warhammer", "Compact with a blunt head, ideal for breaking through armor.", 41.05, 7, 7.82, 5, "Weapon", 23, DamageType.Martial, null, null, null, null, null},</v>
      </c>
    </row>
    <row r="35" spans="1:16" x14ac:dyDescent="0.3">
      <c r="A35">
        <v>34</v>
      </c>
      <c r="B35" t="s">
        <v>138</v>
      </c>
      <c r="C35" t="s">
        <v>82</v>
      </c>
      <c r="D35" s="1">
        <f t="shared" ca="1" si="0"/>
        <v>43.45</v>
      </c>
      <c r="E35">
        <v>6</v>
      </c>
      <c r="F35" s="1">
        <f t="shared" ca="1" si="4"/>
        <v>8.0399999999999991</v>
      </c>
      <c r="G35">
        <v>5</v>
      </c>
      <c r="H35" t="s">
        <v>21</v>
      </c>
      <c r="I35">
        <f t="shared" ca="1" si="5"/>
        <v>25</v>
      </c>
      <c r="J35" t="s">
        <v>24</v>
      </c>
      <c r="K35" t="s">
        <v>23</v>
      </c>
      <c r="L35" t="s">
        <v>23</v>
      </c>
      <c r="M35" t="s">
        <v>23</v>
      </c>
      <c r="N35" t="s">
        <v>23</v>
      </c>
      <c r="O35" t="s">
        <v>23</v>
      </c>
      <c r="P35" t="str">
        <f t="shared" ca="1" si="1"/>
        <v>{34, "Bearded Axe", "A Norse-style axe with a hooked lower blade, great for hooking shields.", 43.45, 6, 8.04, 5, "Weapon", 25, DamageType.Martial, null, null, null, null, null},</v>
      </c>
    </row>
    <row r="36" spans="1:16" x14ac:dyDescent="0.3">
      <c r="A36">
        <v>35</v>
      </c>
      <c r="B36" t="s">
        <v>139</v>
      </c>
      <c r="C36" t="s">
        <v>83</v>
      </c>
      <c r="D36" s="1">
        <f t="shared" ca="1" si="0"/>
        <v>44.84</v>
      </c>
      <c r="E36">
        <v>8</v>
      </c>
      <c r="F36" s="1">
        <f t="shared" ca="1" si="4"/>
        <v>8.14</v>
      </c>
      <c r="G36">
        <v>5</v>
      </c>
      <c r="H36" t="s">
        <v>21</v>
      </c>
      <c r="I36">
        <f t="shared" ca="1" si="5"/>
        <v>26</v>
      </c>
      <c r="J36" t="s">
        <v>24</v>
      </c>
      <c r="K36" t="s">
        <v>23</v>
      </c>
      <c r="L36" t="s">
        <v>23</v>
      </c>
      <c r="M36" t="s">
        <v>23</v>
      </c>
      <c r="N36" t="s">
        <v>23</v>
      </c>
      <c r="O36" t="s">
        <v>23</v>
      </c>
      <c r="P36" t="str">
        <f t="shared" ca="1" si="1"/>
        <v>{35, "Longbow", "Great range and power, requires strength and skill to use effectively.", 44.84, 8, 8.14, 5, "Weapon", 26, DamageType.Martial, null, null, null, null, null},</v>
      </c>
    </row>
    <row r="37" spans="1:16" x14ac:dyDescent="0.3">
      <c r="A37">
        <v>36</v>
      </c>
      <c r="B37" t="s">
        <v>140</v>
      </c>
      <c r="C37" t="s">
        <v>84</v>
      </c>
      <c r="D37" s="1">
        <f t="shared" ca="1" si="0"/>
        <v>38.46</v>
      </c>
      <c r="E37">
        <v>7</v>
      </c>
      <c r="F37" s="1">
        <f t="shared" ca="1" si="4"/>
        <v>8.67</v>
      </c>
      <c r="G37">
        <v>5</v>
      </c>
      <c r="H37" t="s">
        <v>21</v>
      </c>
      <c r="I37">
        <f t="shared" ca="1" si="5"/>
        <v>21</v>
      </c>
      <c r="J37" t="s">
        <v>24</v>
      </c>
      <c r="K37" t="s">
        <v>23</v>
      </c>
      <c r="L37" t="s">
        <v>23</v>
      </c>
      <c r="M37" t="s">
        <v>23</v>
      </c>
      <c r="N37" t="s">
        <v>23</v>
      </c>
      <c r="O37" t="s">
        <v>23</v>
      </c>
      <c r="P37" t="str">
        <f t="shared" ca="1" si="1"/>
        <v>{36, "Recurve Bow", "Curved limbs for more power in a compact frame.", 38.46, 7, 8.67, 5, "Weapon", 21, DamageType.Martial, null, null, null, null, null},</v>
      </c>
    </row>
    <row r="38" spans="1:16" x14ac:dyDescent="0.3">
      <c r="A38">
        <v>37</v>
      </c>
      <c r="B38" t="s">
        <v>141</v>
      </c>
      <c r="C38" t="s">
        <v>85</v>
      </c>
      <c r="D38" s="1">
        <f t="shared" ca="1" si="0"/>
        <v>38.18</v>
      </c>
      <c r="E38">
        <v>5</v>
      </c>
      <c r="F38" s="1">
        <f t="shared" ca="1" si="4"/>
        <v>8.1</v>
      </c>
      <c r="G38">
        <v>5</v>
      </c>
      <c r="H38" t="s">
        <v>21</v>
      </c>
      <c r="I38">
        <f t="shared" ca="1" si="5"/>
        <v>21</v>
      </c>
      <c r="J38" t="s">
        <v>24</v>
      </c>
      <c r="K38" t="s">
        <v>23</v>
      </c>
      <c r="L38" t="s">
        <v>23</v>
      </c>
      <c r="M38" t="s">
        <v>23</v>
      </c>
      <c r="N38" t="s">
        <v>23</v>
      </c>
      <c r="O38" t="s">
        <v>23</v>
      </c>
      <c r="P38" t="str">
        <f t="shared" ca="1" si="1"/>
        <v>{37, "Crossbow", "Easy to aim and shoot, trades speed for precision and power.", 38.18, 5, 8.1, 5, "Weapon", 21, DamageType.Martial, null, null, null, null, null},</v>
      </c>
    </row>
    <row r="39" spans="1:16" x14ac:dyDescent="0.3">
      <c r="A39">
        <v>38</v>
      </c>
      <c r="B39" t="s">
        <v>142</v>
      </c>
      <c r="C39" t="s">
        <v>86</v>
      </c>
      <c r="D39" s="1">
        <f t="shared" ca="1" si="0"/>
        <v>40.909999999999997</v>
      </c>
      <c r="E39">
        <v>6</v>
      </c>
      <c r="F39" s="1">
        <f t="shared" ca="1" si="4"/>
        <v>8.7899999999999991</v>
      </c>
      <c r="G39">
        <v>5</v>
      </c>
      <c r="H39" t="s">
        <v>21</v>
      </c>
      <c r="I39">
        <f t="shared" ca="1" si="5"/>
        <v>23</v>
      </c>
      <c r="J39" t="s">
        <v>25</v>
      </c>
      <c r="K39" t="s">
        <v>23</v>
      </c>
      <c r="L39" t="s">
        <v>23</v>
      </c>
      <c r="M39" t="s">
        <v>23</v>
      </c>
      <c r="N39" t="s">
        <v>23</v>
      </c>
      <c r="O39" t="s">
        <v>23</v>
      </c>
      <c r="P39" t="str">
        <f t="shared" ca="1" si="1"/>
        <v>{38, "Fireroot Wand", "Crafted from a tree struck by lightning; hums with residual heat.", 40.91, 6, 8.79, 5, "Weapon", 23, DamageType.Magical, null, null, null, null, null},</v>
      </c>
    </row>
    <row r="40" spans="1:16" x14ac:dyDescent="0.3">
      <c r="A40">
        <v>39</v>
      </c>
      <c r="B40" t="s">
        <v>143</v>
      </c>
      <c r="C40" t="s">
        <v>87</v>
      </c>
      <c r="D40" s="1">
        <f t="shared" ca="1" si="0"/>
        <v>45.02</v>
      </c>
      <c r="E40">
        <v>9</v>
      </c>
      <c r="F40" s="1">
        <f t="shared" ca="1" si="4"/>
        <v>8.17</v>
      </c>
      <c r="G40">
        <v>5</v>
      </c>
      <c r="H40" t="s">
        <v>21</v>
      </c>
      <c r="I40">
        <f t="shared" ca="1" si="5"/>
        <v>26</v>
      </c>
      <c r="J40" t="s">
        <v>25</v>
      </c>
      <c r="K40" t="s">
        <v>23</v>
      </c>
      <c r="L40" t="s">
        <v>23</v>
      </c>
      <c r="M40" t="s">
        <v>23</v>
      </c>
      <c r="N40" t="s">
        <v>23</v>
      </c>
      <c r="O40" t="s">
        <v>23</v>
      </c>
      <c r="P40" t="str">
        <f t="shared" ca="1" si="1"/>
        <v>{39, "Engraved Rod", "Heavy rod inlaid with arcane script that pulses faintly with power.", 45.02, 9, 8.17, 5, "Weapon", 26, DamageType.Magical, null, null, null, null, null},</v>
      </c>
    </row>
    <row r="41" spans="1:16" x14ac:dyDescent="0.3">
      <c r="A41">
        <v>40</v>
      </c>
      <c r="B41" t="s">
        <v>144</v>
      </c>
      <c r="C41" t="s">
        <v>88</v>
      </c>
      <c r="D41" s="1">
        <f t="shared" ca="1" si="0"/>
        <v>39.58</v>
      </c>
      <c r="E41">
        <v>5</v>
      </c>
      <c r="F41" s="1">
        <f t="shared" ca="1" si="4"/>
        <v>8.52</v>
      </c>
      <c r="G41">
        <v>5</v>
      </c>
      <c r="H41" t="s">
        <v>21</v>
      </c>
      <c r="I41">
        <f t="shared" ca="1" si="5"/>
        <v>22</v>
      </c>
      <c r="J41" t="s">
        <v>25</v>
      </c>
      <c r="K41" t="s">
        <v>23</v>
      </c>
      <c r="L41" t="s">
        <v>23</v>
      </c>
      <c r="M41" t="s">
        <v>23</v>
      </c>
      <c r="N41" t="s">
        <v>23</v>
      </c>
      <c r="O41" t="s">
        <v>23</v>
      </c>
      <c r="P41" t="str">
        <f t="shared" ca="1" si="1"/>
        <v>{40, "Sunmetal Scepter", "Forged from golden alloy, resonates with radiant energy.", 39.58, 5, 8.52, 5, "Weapon", 22, DamageType.Magical, null, null, null, null, null},</v>
      </c>
    </row>
    <row r="42" spans="1:16" x14ac:dyDescent="0.3">
      <c r="A42">
        <v>41</v>
      </c>
      <c r="B42" t="s">
        <v>145</v>
      </c>
      <c r="C42" t="s">
        <v>89</v>
      </c>
      <c r="D42" s="1">
        <f t="shared" ca="1" si="0"/>
        <v>43.46</v>
      </c>
      <c r="E42">
        <v>6</v>
      </c>
      <c r="F42" s="1">
        <f t="shared" ca="1" si="4"/>
        <v>8.14</v>
      </c>
      <c r="G42">
        <v>5</v>
      </c>
      <c r="H42" t="s">
        <v>21</v>
      </c>
      <c r="I42">
        <f t="shared" ca="1" si="5"/>
        <v>25</v>
      </c>
      <c r="J42" t="s">
        <v>25</v>
      </c>
      <c r="K42" t="s">
        <v>23</v>
      </c>
      <c r="L42" t="s">
        <v>23</v>
      </c>
      <c r="M42" t="s">
        <v>23</v>
      </c>
      <c r="N42" t="s">
        <v>23</v>
      </c>
      <c r="O42" t="s">
        <v>23</v>
      </c>
      <c r="P42" t="str">
        <f t="shared" ca="1" si="1"/>
        <v>{41, "Spiritwood Staff", "Crafted from an ancient tree touched by fey spirits.", 43.46, 6, 8.14, 5, "Weapon", 25, DamageType.Magical, null, null, null, null, null},</v>
      </c>
    </row>
    <row r="43" spans="1:16" x14ac:dyDescent="0.3">
      <c r="A43">
        <v>42</v>
      </c>
      <c r="B43" t="s">
        <v>146</v>
      </c>
      <c r="C43" t="s">
        <v>90</v>
      </c>
      <c r="D43" s="1">
        <f t="shared" ca="1" si="0"/>
        <v>46.35</v>
      </c>
      <c r="E43">
        <v>9</v>
      </c>
      <c r="F43" s="1">
        <f t="shared" ca="1" si="4"/>
        <v>8.3699999999999992</v>
      </c>
      <c r="G43">
        <v>5</v>
      </c>
      <c r="H43" t="s">
        <v>21</v>
      </c>
      <c r="I43">
        <f t="shared" ca="1" si="5"/>
        <v>27</v>
      </c>
      <c r="J43" t="s">
        <v>25</v>
      </c>
      <c r="K43" t="s">
        <v>23</v>
      </c>
      <c r="L43" t="s">
        <v>23</v>
      </c>
      <c r="M43" t="s">
        <v>23</v>
      </c>
      <c r="N43" t="s">
        <v>23</v>
      </c>
      <c r="O43" t="s">
        <v>23</v>
      </c>
      <c r="P43" t="str">
        <f t="shared" ca="1" si="1"/>
        <v>{42, "Orb of Echoes", "A crystal orb set in a clawed base; amplifies voice and spell.", 46.35, 9, 8.37, 5, "Weapon", 27, DamageType.Magical, null, null, null, null, null},</v>
      </c>
    </row>
    <row r="44" spans="1:16" x14ac:dyDescent="0.3">
      <c r="A44">
        <v>43</v>
      </c>
      <c r="B44" t="s">
        <v>51</v>
      </c>
      <c r="C44" t="s">
        <v>52</v>
      </c>
      <c r="D44" s="1">
        <f t="shared" ca="1" si="0"/>
        <v>84.67</v>
      </c>
      <c r="E44">
        <v>9</v>
      </c>
      <c r="F44" s="1">
        <f ca="1">ROUND(RAND() * 1.5 + 10.5, 2)</f>
        <v>11.32</v>
      </c>
      <c r="G44">
        <v>7</v>
      </c>
      <c r="H44" t="s">
        <v>21</v>
      </c>
      <c r="I44">
        <f ca="1">RANDBETWEEN(36,44)</f>
        <v>39</v>
      </c>
      <c r="J44" t="s">
        <v>24</v>
      </c>
      <c r="K44" t="s">
        <v>23</v>
      </c>
      <c r="L44" t="s">
        <v>23</v>
      </c>
      <c r="M44" t="s">
        <v>23</v>
      </c>
      <c r="N44" t="s">
        <v>23</v>
      </c>
      <c r="O44" t="s">
        <v>23</v>
      </c>
      <c r="P44" t="str">
        <f t="shared" ca="1" si="1"/>
        <v>{43, "Claymore", "A large, two-handed greatsword.", 84.67, 9, 11.32, 7, "Weapon", 39, DamageType.Martial, null, null, null, null, null},</v>
      </c>
    </row>
    <row r="45" spans="1:16" x14ac:dyDescent="0.3">
      <c r="A45">
        <v>44</v>
      </c>
      <c r="B45" t="s">
        <v>53</v>
      </c>
      <c r="C45" t="s">
        <v>54</v>
      </c>
      <c r="D45" s="1">
        <f t="shared" ca="1" si="0"/>
        <v>91.19</v>
      </c>
      <c r="E45">
        <v>6</v>
      </c>
      <c r="F45" s="1">
        <f t="shared" ref="F45:F60" ca="1" si="6">ROUND(RAND() * 1.5 + 10.5, 2)</f>
        <v>11.56</v>
      </c>
      <c r="G45">
        <v>7</v>
      </c>
      <c r="H45" t="s">
        <v>21</v>
      </c>
      <c r="I45">
        <f ca="1">RANDBETWEEN(36,44)</f>
        <v>43</v>
      </c>
      <c r="J45" t="s">
        <v>24</v>
      </c>
      <c r="K45" t="s">
        <v>23</v>
      </c>
      <c r="L45" t="s">
        <v>23</v>
      </c>
      <c r="M45" t="s">
        <v>23</v>
      </c>
      <c r="N45" t="s">
        <v>23</v>
      </c>
      <c r="O45" t="s">
        <v>23</v>
      </c>
      <c r="P45" t="str">
        <f t="shared" ca="1" si="1"/>
        <v>{44, "Katana", "A finely crafted, razor-sharp sword.", 91.19, 6, 11.56, 7, "Weapon", 43, DamageType.Martial, null, null, null, null, null},</v>
      </c>
    </row>
    <row r="46" spans="1:16" x14ac:dyDescent="0.3">
      <c r="A46">
        <v>45</v>
      </c>
      <c r="B46" t="s">
        <v>55</v>
      </c>
      <c r="C46" t="s">
        <v>56</v>
      </c>
      <c r="D46" s="1">
        <f t="shared" ca="1" si="0"/>
        <v>80.930000000000007</v>
      </c>
      <c r="E46">
        <v>7</v>
      </c>
      <c r="F46" s="1">
        <f t="shared" ca="1" si="6"/>
        <v>11.66</v>
      </c>
      <c r="G46">
        <v>7</v>
      </c>
      <c r="H46" t="s">
        <v>21</v>
      </c>
      <c r="I46">
        <f t="shared" ref="I46:I60" ca="1" si="7">RANDBETWEEN(36,44)</f>
        <v>37</v>
      </c>
      <c r="J46" t="s">
        <v>24</v>
      </c>
      <c r="K46" t="s">
        <v>23</v>
      </c>
      <c r="L46" t="s">
        <v>23</v>
      </c>
      <c r="M46" t="s">
        <v>23</v>
      </c>
      <c r="N46" t="s">
        <v>23</v>
      </c>
      <c r="O46" t="s">
        <v>23</v>
      </c>
      <c r="P46" t="str">
        <f t="shared" ca="1" si="1"/>
        <v>{45, "Tachi", "A longer, cavalry-style curved sword.", 80.93, 7, 11.66, 7, "Weapon", 37, DamageType.Martial, null, null, null, null, null},</v>
      </c>
    </row>
    <row r="47" spans="1:16" x14ac:dyDescent="0.3">
      <c r="A47">
        <v>46</v>
      </c>
      <c r="B47" t="s">
        <v>147</v>
      </c>
      <c r="C47" t="s">
        <v>91</v>
      </c>
      <c r="D47" s="1">
        <f t="shared" ca="1" si="0"/>
        <v>86.1</v>
      </c>
      <c r="E47">
        <v>5</v>
      </c>
      <c r="F47" s="1">
        <f t="shared" ca="1" si="6"/>
        <v>10.98</v>
      </c>
      <c r="G47">
        <v>7</v>
      </c>
      <c r="H47" t="s">
        <v>21</v>
      </c>
      <c r="I47">
        <f t="shared" ca="1" si="7"/>
        <v>40</v>
      </c>
      <c r="J47" t="s">
        <v>24</v>
      </c>
      <c r="K47" t="s">
        <v>23</v>
      </c>
      <c r="L47" t="s">
        <v>23</v>
      </c>
      <c r="M47" t="s">
        <v>23</v>
      </c>
      <c r="N47" t="s">
        <v>23</v>
      </c>
      <c r="O47" t="s">
        <v>23</v>
      </c>
      <c r="P47" t="str">
        <f t="shared" ca="1" si="1"/>
        <v>{46, "Partisan", "A broad, winged spear designed to parry and thrust.", 86.1, 5, 10.98, 7, "Weapon", 40, DamageType.Martial, null, null, null, null, null},</v>
      </c>
    </row>
    <row r="48" spans="1:16" x14ac:dyDescent="0.3">
      <c r="A48">
        <v>47</v>
      </c>
      <c r="B48" t="s">
        <v>148</v>
      </c>
      <c r="C48" t="s">
        <v>92</v>
      </c>
      <c r="D48" s="1">
        <f t="shared" ca="1" si="0"/>
        <v>93.15</v>
      </c>
      <c r="E48">
        <v>5</v>
      </c>
      <c r="F48" s="1">
        <f t="shared" ca="1" si="6"/>
        <v>11.36</v>
      </c>
      <c r="G48">
        <v>7</v>
      </c>
      <c r="H48" t="s">
        <v>21</v>
      </c>
      <c r="I48">
        <f t="shared" ca="1" si="7"/>
        <v>44</v>
      </c>
      <c r="J48" t="s">
        <v>24</v>
      </c>
      <c r="K48" t="s">
        <v>23</v>
      </c>
      <c r="L48" t="s">
        <v>23</v>
      </c>
      <c r="M48" t="s">
        <v>23</v>
      </c>
      <c r="N48" t="s">
        <v>23</v>
      </c>
      <c r="O48" t="s">
        <v>23</v>
      </c>
      <c r="P48" t="str">
        <f t="shared" ca="1" si="1"/>
        <v>{47, "Halberd", "A spear-axe hybrid with cutting, hooking, and stabbing potential.", 93.15, 5, 11.36, 7, "Weapon", 44, DamageType.Martial, null, null, null, null, null},</v>
      </c>
    </row>
    <row r="49" spans="1:16" x14ac:dyDescent="0.3">
      <c r="A49">
        <v>48</v>
      </c>
      <c r="B49" t="s">
        <v>149</v>
      </c>
      <c r="C49" t="s">
        <v>93</v>
      </c>
      <c r="D49" s="1">
        <f t="shared" ca="1" si="0"/>
        <v>93.07</v>
      </c>
      <c r="E49">
        <v>6</v>
      </c>
      <c r="F49" s="1">
        <f t="shared" ca="1" si="6"/>
        <v>11.59</v>
      </c>
      <c r="G49">
        <v>7</v>
      </c>
      <c r="H49" t="s">
        <v>21</v>
      </c>
      <c r="I49">
        <f t="shared" ca="1" si="7"/>
        <v>44</v>
      </c>
      <c r="J49" t="s">
        <v>24</v>
      </c>
      <c r="K49" t="s">
        <v>23</v>
      </c>
      <c r="L49" t="s">
        <v>23</v>
      </c>
      <c r="M49" t="s">
        <v>23</v>
      </c>
      <c r="N49" t="s">
        <v>23</v>
      </c>
      <c r="O49" t="s">
        <v>23</v>
      </c>
      <c r="P49" t="str">
        <f t="shared" ca="1" si="1"/>
        <v>{48, "Yari", "A straight-bladed Japanese spear used for precise thrusts.", 93.07, 6, 11.59, 7, "Weapon", 44, DamageType.Martial, null, null, null, null, null},</v>
      </c>
    </row>
    <row r="50" spans="1:16" x14ac:dyDescent="0.3">
      <c r="A50">
        <v>49</v>
      </c>
      <c r="B50" t="s">
        <v>150</v>
      </c>
      <c r="C50" t="s">
        <v>94</v>
      </c>
      <c r="D50" s="1">
        <f t="shared" ca="1" si="0"/>
        <v>84.81</v>
      </c>
      <c r="E50">
        <v>9</v>
      </c>
      <c r="F50" s="1">
        <f t="shared" ca="1" si="6"/>
        <v>11.43</v>
      </c>
      <c r="G50">
        <v>7</v>
      </c>
      <c r="H50" t="s">
        <v>21</v>
      </c>
      <c r="I50">
        <f t="shared" ca="1" si="7"/>
        <v>39</v>
      </c>
      <c r="J50" t="s">
        <v>24</v>
      </c>
      <c r="K50" t="s">
        <v>23</v>
      </c>
      <c r="L50" t="s">
        <v>23</v>
      </c>
      <c r="M50" t="s">
        <v>23</v>
      </c>
      <c r="N50" t="s">
        <v>23</v>
      </c>
      <c r="O50" t="s">
        <v>23</v>
      </c>
      <c r="P50" t="str">
        <f t="shared" ca="1" si="1"/>
        <v>{49, "Executioner’s Axe", "A massive, heavy axe with a wide blade for powerful cleaves.", 84.81, 9, 11.43, 7, "Weapon", 39, DamageType.Martial, null, null, null, null, null},</v>
      </c>
    </row>
    <row r="51" spans="1:16" x14ac:dyDescent="0.3">
      <c r="A51">
        <v>50</v>
      </c>
      <c r="B51" t="s">
        <v>151</v>
      </c>
      <c r="C51" t="s">
        <v>95</v>
      </c>
      <c r="D51" s="1">
        <f t="shared" ca="1" si="0"/>
        <v>93.1</v>
      </c>
      <c r="E51">
        <v>5</v>
      </c>
      <c r="F51" s="1">
        <f t="shared" ca="1" si="6"/>
        <v>11.24</v>
      </c>
      <c r="G51">
        <v>7</v>
      </c>
      <c r="H51" t="s">
        <v>21</v>
      </c>
      <c r="I51">
        <f t="shared" ca="1" si="7"/>
        <v>44</v>
      </c>
      <c r="J51" t="s">
        <v>24</v>
      </c>
      <c r="K51" t="s">
        <v>23</v>
      </c>
      <c r="L51" t="s">
        <v>23</v>
      </c>
      <c r="M51" t="s">
        <v>23</v>
      </c>
      <c r="N51" t="s">
        <v>23</v>
      </c>
      <c r="O51" t="s">
        <v>23</v>
      </c>
      <c r="P51" t="str">
        <f t="shared" ca="1" si="1"/>
        <v>{50, "Maul", "A huge, sledge-like hammer used to smash enemies with sheer force.", 93.1, 5, 11.24, 7, "Weapon", 44, DamageType.Martial, null, null, null, null, null},</v>
      </c>
    </row>
    <row r="52" spans="1:16" x14ac:dyDescent="0.3">
      <c r="A52">
        <v>51</v>
      </c>
      <c r="B52" t="s">
        <v>152</v>
      </c>
      <c r="C52" t="s">
        <v>96</v>
      </c>
      <c r="D52" s="1">
        <f t="shared" ca="1" si="0"/>
        <v>86.23</v>
      </c>
      <c r="E52">
        <v>7</v>
      </c>
      <c r="F52" s="1">
        <f t="shared" ca="1" si="6"/>
        <v>10.86</v>
      </c>
      <c r="G52">
        <v>7</v>
      </c>
      <c r="H52" t="s">
        <v>21</v>
      </c>
      <c r="I52">
        <f t="shared" ca="1" si="7"/>
        <v>40</v>
      </c>
      <c r="J52" t="s">
        <v>24</v>
      </c>
      <c r="K52" t="s">
        <v>23</v>
      </c>
      <c r="L52" t="s">
        <v>23</v>
      </c>
      <c r="M52" t="s">
        <v>23</v>
      </c>
      <c r="N52" t="s">
        <v>23</v>
      </c>
      <c r="O52" t="s">
        <v>23</v>
      </c>
      <c r="P52" t="str">
        <f t="shared" ca="1" si="1"/>
        <v>{51, "Spiked Mace", "Technically a hammer-type weapon, perfect for brutal, crushing blows.", 86.23, 7, 10.86, 7, "Weapon", 40, DamageType.Martial, null, null, null, null, null},</v>
      </c>
    </row>
    <row r="53" spans="1:16" x14ac:dyDescent="0.3">
      <c r="A53">
        <v>52</v>
      </c>
      <c r="B53" t="s">
        <v>153</v>
      </c>
      <c r="C53" t="s">
        <v>97</v>
      </c>
      <c r="D53" s="1">
        <f t="shared" ca="1" si="0"/>
        <v>82.6</v>
      </c>
      <c r="E53">
        <v>8</v>
      </c>
      <c r="F53" s="1">
        <f t="shared" ca="1" si="6"/>
        <v>11.41</v>
      </c>
      <c r="G53">
        <v>7</v>
      </c>
      <c r="H53" t="s">
        <v>21</v>
      </c>
      <c r="I53">
        <f t="shared" ca="1" si="7"/>
        <v>38</v>
      </c>
      <c r="J53" t="s">
        <v>24</v>
      </c>
      <c r="K53" t="s">
        <v>23</v>
      </c>
      <c r="L53" t="s">
        <v>23</v>
      </c>
      <c r="M53" t="s">
        <v>23</v>
      </c>
      <c r="N53" t="s">
        <v>23</v>
      </c>
      <c r="O53" t="s">
        <v>23</v>
      </c>
      <c r="P53" t="str">
        <f t="shared" ca="1" si="1"/>
        <v>{52, "Composite Bow", "Made of layered materials, combining flexibility and power.", 82.6, 8, 11.41, 7, "Weapon", 38, DamageType.Martial, null, null, null, null, null},</v>
      </c>
    </row>
    <row r="54" spans="1:16" x14ac:dyDescent="0.3">
      <c r="A54">
        <v>53</v>
      </c>
      <c r="B54" t="s">
        <v>154</v>
      </c>
      <c r="C54" t="s">
        <v>98</v>
      </c>
      <c r="D54" s="1">
        <f t="shared" ca="1" si="0"/>
        <v>82.63</v>
      </c>
      <c r="E54">
        <v>6</v>
      </c>
      <c r="F54" s="1">
        <f t="shared" ca="1" si="6"/>
        <v>10.89</v>
      </c>
      <c r="G54">
        <v>7</v>
      </c>
      <c r="H54" t="s">
        <v>21</v>
      </c>
      <c r="I54">
        <f t="shared" ca="1" si="7"/>
        <v>38</v>
      </c>
      <c r="J54" t="s">
        <v>24</v>
      </c>
      <c r="K54" t="s">
        <v>23</v>
      </c>
      <c r="L54" t="s">
        <v>23</v>
      </c>
      <c r="M54" t="s">
        <v>23</v>
      </c>
      <c r="N54" t="s">
        <v>23</v>
      </c>
      <c r="O54" t="s">
        <v>23</v>
      </c>
      <c r="P54" t="str">
        <f t="shared" ca="1" si="1"/>
        <v>{53, "Flatbow", "A wide-limbed bow known for stability and accuracy.", 82.63, 6, 10.89, 7, "Weapon", 38, DamageType.Martial, null, null, null, null, null},</v>
      </c>
    </row>
    <row r="55" spans="1:16" x14ac:dyDescent="0.3">
      <c r="A55">
        <v>54</v>
      </c>
      <c r="B55" t="s">
        <v>155</v>
      </c>
      <c r="C55" t="s">
        <v>99</v>
      </c>
      <c r="D55" s="1">
        <f t="shared" ca="1" si="0"/>
        <v>79.010000000000005</v>
      </c>
      <c r="E55">
        <v>6</v>
      </c>
      <c r="F55" s="1">
        <f t="shared" ca="1" si="6"/>
        <v>11.58</v>
      </c>
      <c r="G55">
        <v>7</v>
      </c>
      <c r="H55" t="s">
        <v>21</v>
      </c>
      <c r="I55">
        <f t="shared" ca="1" si="7"/>
        <v>36</v>
      </c>
      <c r="J55" t="s">
        <v>24</v>
      </c>
      <c r="K55" t="s">
        <v>23</v>
      </c>
      <c r="L55" t="s">
        <v>23</v>
      </c>
      <c r="M55" t="s">
        <v>23</v>
      </c>
      <c r="N55" t="s">
        <v>23</v>
      </c>
      <c r="O55" t="s">
        <v>23</v>
      </c>
      <c r="P55" t="str">
        <f t="shared" ca="1" si="1"/>
        <v>{54, "Repeating Crossbow", "A rare, rapid-fire version with a loading mechanism.", 79.01, 6, 11.58, 7, "Weapon", 36, DamageType.Martial, null, null, null, null, null},</v>
      </c>
    </row>
    <row r="56" spans="1:16" x14ac:dyDescent="0.3">
      <c r="A56">
        <v>55</v>
      </c>
      <c r="B56" t="s">
        <v>156</v>
      </c>
      <c r="C56" t="s">
        <v>100</v>
      </c>
      <c r="D56" s="1">
        <f t="shared" ca="1" si="0"/>
        <v>82.57</v>
      </c>
      <c r="E56">
        <v>6</v>
      </c>
      <c r="F56" s="1">
        <f t="shared" ca="1" si="6"/>
        <v>10.9</v>
      </c>
      <c r="G56">
        <v>7</v>
      </c>
      <c r="H56" t="s">
        <v>21</v>
      </c>
      <c r="I56">
        <f t="shared" ca="1" si="7"/>
        <v>38</v>
      </c>
      <c r="J56" t="s">
        <v>25</v>
      </c>
      <c r="K56" t="s">
        <v>23</v>
      </c>
      <c r="L56" t="s">
        <v>23</v>
      </c>
      <c r="M56" t="s">
        <v>23</v>
      </c>
      <c r="N56" t="s">
        <v>23</v>
      </c>
      <c r="O56" t="s">
        <v>23</v>
      </c>
      <c r="P56" t="str">
        <f t="shared" ca="1" si="1"/>
        <v>{55, "Runed Wand", "Carved with channeling glyphs for focused spellcasting.", 82.57, 6, 10.9, 7, "Weapon", 38, DamageType.Magical, null, null, null, null, null},</v>
      </c>
    </row>
    <row r="57" spans="1:16" x14ac:dyDescent="0.3">
      <c r="A57">
        <v>56</v>
      </c>
      <c r="B57" t="s">
        <v>157</v>
      </c>
      <c r="C57" t="s">
        <v>101</v>
      </c>
      <c r="D57" s="1">
        <f t="shared" ca="1" si="0"/>
        <v>84.62</v>
      </c>
      <c r="E57">
        <v>7</v>
      </c>
      <c r="F57" s="1">
        <f t="shared" ca="1" si="6"/>
        <v>11.43</v>
      </c>
      <c r="G57">
        <v>7</v>
      </c>
      <c r="H57" t="s">
        <v>21</v>
      </c>
      <c r="I57">
        <f t="shared" ca="1" si="7"/>
        <v>39</v>
      </c>
      <c r="J57" t="s">
        <v>25</v>
      </c>
      <c r="K57" t="s">
        <v>23</v>
      </c>
      <c r="L57" t="s">
        <v>23</v>
      </c>
      <c r="M57" t="s">
        <v>23</v>
      </c>
      <c r="N57" t="s">
        <v>23</v>
      </c>
      <c r="O57" t="s">
        <v>23</v>
      </c>
      <c r="P57" t="str">
        <f t="shared" ca="1" si="1"/>
        <v>{56, "Voidstone Rod", "Made of obsidian-like stone; ideal for shadow or necrotic spells.", 84.62, 7, 11.43, 7, "Weapon", 39, DamageType.Magical, null, null, null, null, null},</v>
      </c>
    </row>
    <row r="58" spans="1:16" x14ac:dyDescent="0.3">
      <c r="A58">
        <v>57</v>
      </c>
      <c r="B58" t="s">
        <v>158</v>
      </c>
      <c r="C58" t="s">
        <v>102</v>
      </c>
      <c r="D58" s="1">
        <f t="shared" ca="1" si="0"/>
        <v>82.53</v>
      </c>
      <c r="E58">
        <v>5</v>
      </c>
      <c r="F58" s="1">
        <f t="shared" ca="1" si="6"/>
        <v>10.84</v>
      </c>
      <c r="G58">
        <v>7</v>
      </c>
      <c r="H58" t="s">
        <v>21</v>
      </c>
      <c r="I58">
        <f t="shared" ca="1" si="7"/>
        <v>38</v>
      </c>
      <c r="J58" t="s">
        <v>25</v>
      </c>
      <c r="K58" t="s">
        <v>23</v>
      </c>
      <c r="L58" t="s">
        <v>23</v>
      </c>
      <c r="M58" t="s">
        <v>23</v>
      </c>
      <c r="N58" t="s">
        <v>23</v>
      </c>
      <c r="O58" t="s">
        <v>23</v>
      </c>
      <c r="P58" t="str">
        <f t="shared" ca="1" si="1"/>
        <v>{57, "Moonrise Scepter", "Emits a pale glow under moonlight, enhances illusion magic.", 82.53, 5, 10.84, 7, "Weapon", 38, DamageType.Magical, null, null, null, null, null},</v>
      </c>
    </row>
    <row r="59" spans="1:16" x14ac:dyDescent="0.3">
      <c r="A59">
        <v>58</v>
      </c>
      <c r="B59" t="s">
        <v>159</v>
      </c>
      <c r="C59" t="s">
        <v>103</v>
      </c>
      <c r="D59" s="1">
        <f t="shared" ca="1" si="0"/>
        <v>89.65</v>
      </c>
      <c r="E59">
        <v>5</v>
      </c>
      <c r="F59" s="1">
        <f t="shared" ca="1" si="6"/>
        <v>10.57</v>
      </c>
      <c r="G59">
        <v>7</v>
      </c>
      <c r="H59" t="s">
        <v>21</v>
      </c>
      <c r="I59">
        <f t="shared" ca="1" si="7"/>
        <v>42</v>
      </c>
      <c r="J59" t="s">
        <v>25</v>
      </c>
      <c r="K59" t="s">
        <v>23</v>
      </c>
      <c r="L59" t="s">
        <v>23</v>
      </c>
      <c r="M59" t="s">
        <v>23</v>
      </c>
      <c r="N59" t="s">
        <v>23</v>
      </c>
      <c r="O59" t="s">
        <v>23</v>
      </c>
      <c r="P59" t="str">
        <f t="shared" ca="1" si="1"/>
        <v>{58, "Shaman’s Totem Staff", "Decorated with feathers and bones, connects to spirit realms.", 89.65, 5, 10.57, 7, "Weapon", 42, DamageType.Magical, null, null, null, null, null},</v>
      </c>
    </row>
    <row r="60" spans="1:16" x14ac:dyDescent="0.3">
      <c r="A60">
        <v>59</v>
      </c>
      <c r="B60" t="s">
        <v>160</v>
      </c>
      <c r="C60" t="s">
        <v>104</v>
      </c>
      <c r="D60" s="1">
        <f t="shared" ca="1" si="0"/>
        <v>85.9</v>
      </c>
      <c r="E60">
        <v>5</v>
      </c>
      <c r="F60" s="1">
        <f t="shared" ca="1" si="6"/>
        <v>10.6</v>
      </c>
      <c r="G60">
        <v>7</v>
      </c>
      <c r="H60" t="s">
        <v>21</v>
      </c>
      <c r="I60">
        <f t="shared" ca="1" si="7"/>
        <v>40</v>
      </c>
      <c r="J60" t="s">
        <v>25</v>
      </c>
      <c r="K60" t="s">
        <v>23</v>
      </c>
      <c r="L60" t="s">
        <v>23</v>
      </c>
      <c r="M60" t="s">
        <v>23</v>
      </c>
      <c r="N60" t="s">
        <v>23</v>
      </c>
      <c r="O60" t="s">
        <v>23</v>
      </c>
      <c r="P60" t="str">
        <f t="shared" ca="1" si="1"/>
        <v>{59, "Orb of Resonance", "Amplifies divination and communication spells.", 85.9, 5, 10.6, 7, "Weapon", 40, DamageType.Magical, null, null, null, null, null},</v>
      </c>
    </row>
    <row r="61" spans="1:16" x14ac:dyDescent="0.3">
      <c r="A61">
        <v>60</v>
      </c>
      <c r="B61" t="s">
        <v>45</v>
      </c>
      <c r="C61" t="s">
        <v>46</v>
      </c>
      <c r="D61" s="1">
        <f t="shared" ca="1" si="0"/>
        <v>150.47999999999999</v>
      </c>
      <c r="E61">
        <v>5</v>
      </c>
      <c r="F61" s="1">
        <f ca="1">ROUND(RAND() * 2 + 14, 2)</f>
        <v>15.85</v>
      </c>
      <c r="G61">
        <v>9</v>
      </c>
      <c r="H61" t="s">
        <v>21</v>
      </c>
      <c r="I61">
        <f ca="1">RANDBETWEEN(55,65)</f>
        <v>58</v>
      </c>
      <c r="J61" t="s">
        <v>24</v>
      </c>
      <c r="K61" t="s">
        <v>23</v>
      </c>
      <c r="L61" t="s">
        <v>23</v>
      </c>
      <c r="M61" t="s">
        <v>23</v>
      </c>
      <c r="N61" t="s">
        <v>23</v>
      </c>
      <c r="O61" t="s">
        <v>23</v>
      </c>
      <c r="P61" t="str">
        <f t="shared" ca="1" si="1"/>
        <v>{60, "Zweihander", "A massive, armor-breaking greatsword.", 150.48, 5, 15.85, 9, "Weapon", 58, DamageType.Martial, null, null, null, null, null},</v>
      </c>
    </row>
    <row r="62" spans="1:16" x14ac:dyDescent="0.3">
      <c r="A62">
        <v>61</v>
      </c>
      <c r="B62" t="s">
        <v>47</v>
      </c>
      <c r="C62" t="s">
        <v>48</v>
      </c>
      <c r="D62" s="1">
        <f t="shared" ca="1" si="0"/>
        <v>148.35</v>
      </c>
      <c r="E62">
        <v>5</v>
      </c>
      <c r="F62" s="1">
        <f t="shared" ref="F62:F77" ca="1" si="8">ROUND(RAND() * 2 + 14, 2)</f>
        <v>15.35</v>
      </c>
      <c r="G62">
        <v>9</v>
      </c>
      <c r="H62" t="s">
        <v>21</v>
      </c>
      <c r="I62">
        <f t="shared" ref="I62:I77" ca="1" si="9">RANDBETWEEN(55,65)</f>
        <v>57</v>
      </c>
      <c r="J62" t="s">
        <v>24</v>
      </c>
      <c r="K62" t="s">
        <v>23</v>
      </c>
      <c r="L62" t="s">
        <v>23</v>
      </c>
      <c r="M62" t="s">
        <v>23</v>
      </c>
      <c r="N62" t="s">
        <v>23</v>
      </c>
      <c r="O62" t="s">
        <v>23</v>
      </c>
      <c r="P62" t="str">
        <f t="shared" ca="1" si="1"/>
        <v>{61, "Rapier", "A refined duelist’s weapon.", 148.35, 5, 15.35, 9, "Weapon", 57, DamageType.Martial, null, null, null, null, null},</v>
      </c>
    </row>
    <row r="63" spans="1:16" x14ac:dyDescent="0.3">
      <c r="A63">
        <v>62</v>
      </c>
      <c r="B63" t="s">
        <v>49</v>
      </c>
      <c r="C63" t="s">
        <v>50</v>
      </c>
      <c r="D63" s="1">
        <f t="shared" ca="1" si="0"/>
        <v>159.52000000000001</v>
      </c>
      <c r="E63">
        <v>6</v>
      </c>
      <c r="F63" s="1">
        <f t="shared" ca="1" si="8"/>
        <v>14.22</v>
      </c>
      <c r="G63">
        <v>9</v>
      </c>
      <c r="H63" t="s">
        <v>21</v>
      </c>
      <c r="I63">
        <f t="shared" ca="1" si="9"/>
        <v>62</v>
      </c>
      <c r="J63" t="s">
        <v>24</v>
      </c>
      <c r="K63" t="s">
        <v>23</v>
      </c>
      <c r="L63" t="s">
        <v>23</v>
      </c>
      <c r="M63" t="s">
        <v>23</v>
      </c>
      <c r="N63" t="s">
        <v>23</v>
      </c>
      <c r="O63" t="s">
        <v>23</v>
      </c>
      <c r="P63" t="str">
        <f t="shared" ca="1" si="1"/>
        <v>{62, "Dao", "A curved sword with cultural and mystical roots.", 159.52, 6, 14.22, 9, "Weapon", 62, DamageType.Martial, null, null, null, null, null},</v>
      </c>
    </row>
    <row r="64" spans="1:16" x14ac:dyDescent="0.3">
      <c r="A64">
        <v>63</v>
      </c>
      <c r="B64" t="s">
        <v>161</v>
      </c>
      <c r="C64" t="s">
        <v>105</v>
      </c>
      <c r="D64" s="1">
        <f t="shared" ca="1" si="0"/>
        <v>166.2</v>
      </c>
      <c r="E64">
        <v>6</v>
      </c>
      <c r="F64" s="1">
        <f t="shared" ca="1" si="8"/>
        <v>14.47</v>
      </c>
      <c r="G64">
        <v>9</v>
      </c>
      <c r="H64" t="s">
        <v>21</v>
      </c>
      <c r="I64">
        <f t="shared" ca="1" si="9"/>
        <v>65</v>
      </c>
      <c r="J64" t="s">
        <v>24</v>
      </c>
      <c r="K64" t="s">
        <v>23</v>
      </c>
      <c r="L64" t="s">
        <v>23</v>
      </c>
      <c r="M64" t="s">
        <v>23</v>
      </c>
      <c r="N64" t="s">
        <v>23</v>
      </c>
      <c r="O64" t="s">
        <v>23</v>
      </c>
      <c r="P64" t="str">
        <f t="shared" ca="1" si="1"/>
        <v>{63, "Lucerne Hammer", "A Swiss polearm combining a hammer, spike, and hook. Excellent against armor.", 166.2, 6, 14.47, 9, "Weapon", 65, DamageType.Martial, null, null, null, null, null},</v>
      </c>
    </row>
    <row r="65" spans="1:16" x14ac:dyDescent="0.3">
      <c r="A65">
        <v>64</v>
      </c>
      <c r="B65" t="s">
        <v>162</v>
      </c>
      <c r="C65" t="s">
        <v>106</v>
      </c>
      <c r="D65" s="1">
        <f t="shared" ca="1" si="0"/>
        <v>150.63</v>
      </c>
      <c r="E65">
        <v>5</v>
      </c>
      <c r="F65" s="1">
        <f t="shared" ca="1" si="8"/>
        <v>15.17</v>
      </c>
      <c r="G65">
        <v>9</v>
      </c>
      <c r="H65" t="s">
        <v>21</v>
      </c>
      <c r="I65">
        <f t="shared" ca="1" si="9"/>
        <v>58</v>
      </c>
      <c r="J65" t="s">
        <v>24</v>
      </c>
      <c r="K65" t="s">
        <v>23</v>
      </c>
      <c r="L65" t="s">
        <v>23</v>
      </c>
      <c r="M65" t="s">
        <v>23</v>
      </c>
      <c r="N65" t="s">
        <v>23</v>
      </c>
      <c r="O65" t="s">
        <v>23</v>
      </c>
      <c r="P65" t="str">
        <f t="shared" ca="1" si="1"/>
        <v>{64, "Naginata", "A Japanese polearm with a curved blade, ideal for sweeping attacks and reach.", 150.63, 5, 15.17, 9, "Weapon", 58, DamageType.Martial, null, null, null, null, null},</v>
      </c>
    </row>
    <row r="66" spans="1:16" x14ac:dyDescent="0.3">
      <c r="A66">
        <v>65</v>
      </c>
      <c r="B66" t="s">
        <v>163</v>
      </c>
      <c r="C66" t="s">
        <v>107</v>
      </c>
      <c r="D66" s="1">
        <f t="shared" ca="1" si="0"/>
        <v>148.35</v>
      </c>
      <c r="E66">
        <v>8</v>
      </c>
      <c r="F66" s="1">
        <f t="shared" ca="1" si="8"/>
        <v>14.93</v>
      </c>
      <c r="G66">
        <v>9</v>
      </c>
      <c r="H66" t="s">
        <v>21</v>
      </c>
      <c r="I66">
        <f t="shared" ca="1" si="9"/>
        <v>57</v>
      </c>
      <c r="J66" t="s">
        <v>24</v>
      </c>
      <c r="K66" t="s">
        <v>23</v>
      </c>
      <c r="L66" t="s">
        <v>23</v>
      </c>
      <c r="M66" t="s">
        <v>23</v>
      </c>
      <c r="N66" t="s">
        <v>23</v>
      </c>
      <c r="O66" t="s">
        <v>23</v>
      </c>
      <c r="P66" t="str">
        <f t="shared" ca="1" si="1"/>
        <v>{65, "Voulge", "A broad-bladed polearm similar to a cleaver, effective in both slashing and thrusting.", 148.35, 8, 14.93, 9, "Weapon", 57, DamageType.Martial, null, null, null, null, null},</v>
      </c>
    </row>
    <row r="67" spans="1:16" x14ac:dyDescent="0.3">
      <c r="A67">
        <v>66</v>
      </c>
      <c r="B67" t="s">
        <v>164</v>
      </c>
      <c r="C67" t="s">
        <v>108</v>
      </c>
      <c r="D67" s="1">
        <f t="shared" ref="D67:D77" ca="1" si="10">ROUND(1.5 + ((I67 * G67) * 0.25) + (E67 * 0.1) + (G67 * 2) + (RAND() * 0.4 - 0.2), 2)</f>
        <v>148.41</v>
      </c>
      <c r="E67">
        <v>8</v>
      </c>
      <c r="F67" s="1">
        <f t="shared" ca="1" si="8"/>
        <v>15.64</v>
      </c>
      <c r="G67">
        <v>9</v>
      </c>
      <c r="H67" t="s">
        <v>21</v>
      </c>
      <c r="I67">
        <f t="shared" ca="1" si="9"/>
        <v>57</v>
      </c>
      <c r="J67" t="s">
        <v>24</v>
      </c>
      <c r="K67" t="s">
        <v>23</v>
      </c>
      <c r="L67" t="s">
        <v>23</v>
      </c>
      <c r="M67" t="s">
        <v>23</v>
      </c>
      <c r="N67" t="s">
        <v>23</v>
      </c>
      <c r="O67" t="s">
        <v>23</v>
      </c>
      <c r="P67" t="str">
        <f t="shared" ref="P67:P130" ca="1" si="11">_xlfn.CONCAT("{",A67, ", ", CHAR(34), B67, CHAR(34), ", ", CHAR(34), C67, CHAR(34), ", ", D67, ", ", E67, ", ", F67, ", ", G67, ", ", CHAR(34), H67, CHAR(34), ", ", I67, ", ", J67, ", ", K67, ", ", L67, ", ", M67, ", ", N67, ", ", O67, "},")</f>
        <v>{66, "Dane Axe", "A long-handled Viking axe, known for reach and deadly cuts.", 148.41, 8, 15.64, 9, "Weapon", 57, DamageType.Martial, null, null, null, null, null},</v>
      </c>
    </row>
    <row r="68" spans="1:16" x14ac:dyDescent="0.3">
      <c r="A68">
        <v>67</v>
      </c>
      <c r="B68" t="s">
        <v>165</v>
      </c>
      <c r="C68" t="s">
        <v>109</v>
      </c>
      <c r="D68" s="1">
        <f t="shared" ca="1" si="10"/>
        <v>161.76</v>
      </c>
      <c r="E68">
        <v>5</v>
      </c>
      <c r="F68" s="1">
        <f t="shared" ca="1" si="8"/>
        <v>14.46</v>
      </c>
      <c r="G68">
        <v>9</v>
      </c>
      <c r="H68" t="s">
        <v>21</v>
      </c>
      <c r="I68">
        <f t="shared" ca="1" si="9"/>
        <v>63</v>
      </c>
      <c r="J68" t="s">
        <v>24</v>
      </c>
      <c r="K68" t="s">
        <v>23</v>
      </c>
      <c r="L68" t="s">
        <v>23</v>
      </c>
      <c r="M68" t="s">
        <v>23</v>
      </c>
      <c r="N68" t="s">
        <v>23</v>
      </c>
      <c r="O68" t="s">
        <v>23</v>
      </c>
      <c r="P68" t="str">
        <f t="shared" ca="1" si="11"/>
        <v>{67, "Bec de Corbin", "A polehammer with a spiked beak, perfect for armored foes.", 161.76, 5, 14.46, 9, "Weapon", 63, DamageType.Martial, null, null, null, null, null},</v>
      </c>
    </row>
    <row r="69" spans="1:16" x14ac:dyDescent="0.3">
      <c r="A69">
        <v>68</v>
      </c>
      <c r="B69" t="s">
        <v>38</v>
      </c>
      <c r="C69" t="s">
        <v>110</v>
      </c>
      <c r="D69" s="1">
        <f t="shared" ca="1" si="10"/>
        <v>166.58</v>
      </c>
      <c r="E69">
        <v>7</v>
      </c>
      <c r="F69" s="1">
        <f t="shared" ca="1" si="8"/>
        <v>14.03</v>
      </c>
      <c r="G69">
        <v>9</v>
      </c>
      <c r="H69" t="s">
        <v>21</v>
      </c>
      <c r="I69">
        <f t="shared" ca="1" si="9"/>
        <v>65</v>
      </c>
      <c r="J69" t="s">
        <v>24</v>
      </c>
      <c r="K69" t="s">
        <v>23</v>
      </c>
      <c r="L69" t="s">
        <v>23</v>
      </c>
      <c r="M69" t="s">
        <v>23</v>
      </c>
      <c r="N69" t="s">
        <v>23</v>
      </c>
      <c r="O69" t="s">
        <v>23</v>
      </c>
      <c r="P69" t="str">
        <f t="shared" ca="1" si="11"/>
        <v>{68, "Labrys", "A ceremonial yet deadly double-headed axe from the Greek Amazons.", 166.58, 7, 14.03, 9, "Weapon", 65, DamageType.Martial, null, null, null, null, null},</v>
      </c>
    </row>
    <row r="70" spans="1:16" x14ac:dyDescent="0.3">
      <c r="A70">
        <v>69</v>
      </c>
      <c r="B70" t="s">
        <v>166</v>
      </c>
      <c r="C70" t="s">
        <v>111</v>
      </c>
      <c r="D70" s="1">
        <f t="shared" ca="1" si="10"/>
        <v>154.97</v>
      </c>
      <c r="E70">
        <v>5</v>
      </c>
      <c r="F70" s="1">
        <f t="shared" ca="1" si="8"/>
        <v>15.93</v>
      </c>
      <c r="G70">
        <v>9</v>
      </c>
      <c r="H70" t="s">
        <v>21</v>
      </c>
      <c r="I70">
        <f t="shared" ca="1" si="9"/>
        <v>60</v>
      </c>
      <c r="J70" t="s">
        <v>24</v>
      </c>
      <c r="K70" t="s">
        <v>23</v>
      </c>
      <c r="L70" t="s">
        <v>23</v>
      </c>
      <c r="M70" t="s">
        <v>23</v>
      </c>
      <c r="N70" t="s">
        <v>23</v>
      </c>
      <c r="O70" t="s">
        <v>23</v>
      </c>
      <c r="P70" t="str">
        <f t="shared" ca="1" si="11"/>
        <v>{69, "Elven Warbow", "Elegant and magically enhanced for speed and precision.", 154.97, 5, 15.93, 9, "Weapon", 60, DamageType.Martial, null, null, null, null, null},</v>
      </c>
    </row>
    <row r="71" spans="1:16" x14ac:dyDescent="0.3">
      <c r="A71">
        <v>70</v>
      </c>
      <c r="B71" t="s">
        <v>167</v>
      </c>
      <c r="C71" t="s">
        <v>112</v>
      </c>
      <c r="D71" s="1">
        <f t="shared" ca="1" si="10"/>
        <v>148.59</v>
      </c>
      <c r="E71">
        <v>7</v>
      </c>
      <c r="F71" s="1">
        <f t="shared" ca="1" si="8"/>
        <v>15.77</v>
      </c>
      <c r="G71">
        <v>9</v>
      </c>
      <c r="H71" t="s">
        <v>21</v>
      </c>
      <c r="I71">
        <f t="shared" ca="1" si="9"/>
        <v>57</v>
      </c>
      <c r="J71" t="s">
        <v>25</v>
      </c>
      <c r="K71" t="s">
        <v>23</v>
      </c>
      <c r="L71" t="s">
        <v>23</v>
      </c>
      <c r="M71" t="s">
        <v>23</v>
      </c>
      <c r="N71" t="s">
        <v>23</v>
      </c>
      <c r="O71" t="s">
        <v>23</v>
      </c>
      <c r="P71" t="str">
        <f t="shared" ca="1" si="11"/>
        <v>{70, "Stormpiercer", "A high-tension bow rumored to shoot with thunderous force.", 148.59, 7, 15.77, 9, "Weapon", 57, DamageType.Magical, null, null, null, null, null},</v>
      </c>
    </row>
    <row r="72" spans="1:16" x14ac:dyDescent="0.3">
      <c r="A72">
        <v>71</v>
      </c>
      <c r="B72" t="s">
        <v>168</v>
      </c>
      <c r="C72" t="s">
        <v>113</v>
      </c>
      <c r="D72" s="1">
        <f t="shared" ca="1" si="10"/>
        <v>154.97</v>
      </c>
      <c r="E72">
        <v>6</v>
      </c>
      <c r="F72" s="1">
        <f t="shared" ca="1" si="8"/>
        <v>14.53</v>
      </c>
      <c r="G72">
        <v>9</v>
      </c>
      <c r="H72" t="s">
        <v>21</v>
      </c>
      <c r="I72">
        <f t="shared" ca="1" si="9"/>
        <v>60</v>
      </c>
      <c r="J72" t="s">
        <v>25</v>
      </c>
      <c r="K72" t="s">
        <v>23</v>
      </c>
      <c r="L72" t="s">
        <v>23</v>
      </c>
      <c r="M72" t="s">
        <v>23</v>
      </c>
      <c r="N72" t="s">
        <v>23</v>
      </c>
      <c r="O72" t="s">
        <v>23</v>
      </c>
      <c r="P72" t="str">
        <f t="shared" ca="1" si="11"/>
        <v>{71, "Runed Crossbow", "A finely crafted crossbow inscribed with runes for extra power.", 154.97, 6, 14.53, 9, "Weapon", 60, DamageType.Magical, null, null, null, null, null},</v>
      </c>
    </row>
    <row r="73" spans="1:16" x14ac:dyDescent="0.3">
      <c r="A73">
        <v>72</v>
      </c>
      <c r="B73" t="s">
        <v>169</v>
      </c>
      <c r="C73" t="s">
        <v>114</v>
      </c>
      <c r="D73" s="1">
        <f t="shared" ca="1" si="10"/>
        <v>144</v>
      </c>
      <c r="E73">
        <v>7</v>
      </c>
      <c r="F73" s="1">
        <f t="shared" ca="1" si="8"/>
        <v>14.15</v>
      </c>
      <c r="G73">
        <v>9</v>
      </c>
      <c r="H73" t="s">
        <v>21</v>
      </c>
      <c r="I73">
        <f t="shared" ca="1" si="9"/>
        <v>55</v>
      </c>
      <c r="J73" t="s">
        <v>25</v>
      </c>
      <c r="K73" t="s">
        <v>23</v>
      </c>
      <c r="L73" t="s">
        <v>23</v>
      </c>
      <c r="M73" t="s">
        <v>23</v>
      </c>
      <c r="N73" t="s">
        <v>23</v>
      </c>
      <c r="O73" t="s">
        <v>23</v>
      </c>
      <c r="P73" t="str">
        <f t="shared" ca="1" si="11"/>
        <v>{72, "Wand of Stormcall", "Crackles with electricity; forged in a hurricane.", 144, 7, 14.15, 9, "Weapon", 55, DamageType.Magical, null, null, null, null, null},</v>
      </c>
    </row>
    <row r="74" spans="1:16" x14ac:dyDescent="0.3">
      <c r="A74">
        <v>73</v>
      </c>
      <c r="B74" t="s">
        <v>170</v>
      </c>
      <c r="C74" t="s">
        <v>115</v>
      </c>
      <c r="D74" s="1">
        <f t="shared" ca="1" si="10"/>
        <v>143.9</v>
      </c>
      <c r="E74">
        <v>6</v>
      </c>
      <c r="F74" s="1">
        <f t="shared" ca="1" si="8"/>
        <v>15.04</v>
      </c>
      <c r="G74">
        <v>9</v>
      </c>
      <c r="H74" t="s">
        <v>21</v>
      </c>
      <c r="I74">
        <f t="shared" ca="1" si="9"/>
        <v>55</v>
      </c>
      <c r="J74" t="s">
        <v>25</v>
      </c>
      <c r="K74" t="s">
        <v>23</v>
      </c>
      <c r="L74" t="s">
        <v>23</v>
      </c>
      <c r="M74" t="s">
        <v>23</v>
      </c>
      <c r="N74" t="s">
        <v>23</v>
      </c>
      <c r="O74" t="s">
        <v>23</v>
      </c>
      <c r="P74" t="str">
        <f t="shared" ca="1" si="11"/>
        <v>{73, "Rod of the Depths", "Deep green and blue rod; forged in the oceanic abyss.", 143.9, 6, 15.04, 9, "Weapon", 55, DamageType.Magical, null, null, null, null, null},</v>
      </c>
    </row>
    <row r="75" spans="1:16" x14ac:dyDescent="0.3">
      <c r="A75">
        <v>74</v>
      </c>
      <c r="B75" t="s">
        <v>171</v>
      </c>
      <c r="C75" t="s">
        <v>116</v>
      </c>
      <c r="D75" s="1">
        <f t="shared" ca="1" si="10"/>
        <v>153.1</v>
      </c>
      <c r="E75">
        <v>7</v>
      </c>
      <c r="F75" s="1">
        <f t="shared" ca="1" si="8"/>
        <v>15.24</v>
      </c>
      <c r="G75">
        <v>9</v>
      </c>
      <c r="H75" t="s">
        <v>21</v>
      </c>
      <c r="I75">
        <f t="shared" ca="1" si="9"/>
        <v>59</v>
      </c>
      <c r="J75" t="s">
        <v>25</v>
      </c>
      <c r="K75" t="s">
        <v>23</v>
      </c>
      <c r="L75" t="s">
        <v>23</v>
      </c>
      <c r="M75" t="s">
        <v>23</v>
      </c>
      <c r="N75" t="s">
        <v>23</v>
      </c>
      <c r="O75" t="s">
        <v>23</v>
      </c>
      <c r="P75" t="str">
        <f t="shared" ca="1" si="11"/>
        <v>{74, "Scepter of Authority", "Symbol of magical leadership, a true object of power.", 153.1, 7, 15.24, 9, "Weapon", 59, DamageType.Magical, null, null, null, null, null},</v>
      </c>
    </row>
    <row r="76" spans="1:16" x14ac:dyDescent="0.3">
      <c r="A76">
        <v>75</v>
      </c>
      <c r="B76" t="s">
        <v>172</v>
      </c>
      <c r="C76" t="s">
        <v>117</v>
      </c>
      <c r="D76" s="1">
        <f t="shared" ca="1" si="10"/>
        <v>164.04</v>
      </c>
      <c r="E76">
        <v>6</v>
      </c>
      <c r="F76" s="1">
        <f t="shared" ca="1" si="8"/>
        <v>15.28</v>
      </c>
      <c r="G76">
        <v>9</v>
      </c>
      <c r="H76" t="s">
        <v>21</v>
      </c>
      <c r="I76">
        <f t="shared" ca="1" si="9"/>
        <v>64</v>
      </c>
      <c r="J76" t="s">
        <v>25</v>
      </c>
      <c r="K76" t="s">
        <v>23</v>
      </c>
      <c r="L76" t="s">
        <v>23</v>
      </c>
      <c r="M76" t="s">
        <v>23</v>
      </c>
      <c r="N76" t="s">
        <v>23</v>
      </c>
      <c r="O76" t="s">
        <v>23</v>
      </c>
      <c r="P76" t="str">
        <f t="shared" ca="1" si="11"/>
        <v>{75, "Celestial Staff", "Carved from starlight wood, aligns with radiant and astral magic.", 164.04, 6, 15.28, 9, "Weapon", 64, DamageType.Magical, null, null, null, null, null},</v>
      </c>
    </row>
    <row r="77" spans="1:16" x14ac:dyDescent="0.3">
      <c r="A77">
        <v>76</v>
      </c>
      <c r="B77" t="s">
        <v>173</v>
      </c>
      <c r="C77" t="s">
        <v>118</v>
      </c>
      <c r="D77" s="1">
        <f t="shared" ca="1" si="10"/>
        <v>146.52000000000001</v>
      </c>
      <c r="E77">
        <v>9</v>
      </c>
      <c r="F77" s="1">
        <f t="shared" ca="1" si="8"/>
        <v>15.44</v>
      </c>
      <c r="G77">
        <v>9</v>
      </c>
      <c r="H77" t="s">
        <v>21</v>
      </c>
      <c r="I77">
        <f t="shared" ca="1" si="9"/>
        <v>56</v>
      </c>
      <c r="J77" t="s">
        <v>25</v>
      </c>
      <c r="K77" t="s">
        <v>23</v>
      </c>
      <c r="L77" t="s">
        <v>23</v>
      </c>
      <c r="M77" t="s">
        <v>23</v>
      </c>
      <c r="N77" t="s">
        <v>23</v>
      </c>
      <c r="O77" t="s">
        <v>23</v>
      </c>
      <c r="P77" t="str">
        <f t="shared" ca="1" si="11"/>
        <v>{76, "Orb of Chaos", "A swirling, shifting orb that draws out full magical ability.", 146.52, 9, 15.44, 9, "Weapon", 56, DamageType.Magical, null, null, null, null, null},</v>
      </c>
    </row>
    <row r="78" spans="1:16" x14ac:dyDescent="0.3">
      <c r="A78">
        <v>77</v>
      </c>
      <c r="B78" s="2" t="s">
        <v>178</v>
      </c>
      <c r="C78" s="2" t="s">
        <v>218</v>
      </c>
      <c r="D78" s="1">
        <f ca="1">ROUND(1.5 + ((K78 + L78) * G78 * 0.33) + (E78 * 0.1) + (G78 * 2) + (RAND() * 0.6), 2)</f>
        <v>5.25</v>
      </c>
      <c r="E78">
        <v>5</v>
      </c>
      <c r="F78" s="1">
        <f ca="1">ROUND(RAND() + 4.5, 2)</f>
        <v>5.43</v>
      </c>
      <c r="G78">
        <v>1</v>
      </c>
      <c r="H78" t="s">
        <v>22</v>
      </c>
      <c r="I78" t="s">
        <v>23</v>
      </c>
      <c r="J78" t="s">
        <v>23</v>
      </c>
      <c r="K78">
        <f ca="1">RANDBETWEEN(0,3)</f>
        <v>2</v>
      </c>
      <c r="L78">
        <f ca="1">3 - K78</f>
        <v>1</v>
      </c>
      <c r="M78" t="s">
        <v>28</v>
      </c>
      <c r="N78" t="s">
        <v>23</v>
      </c>
      <c r="O78" t="s">
        <v>23</v>
      </c>
      <c r="P78" t="str">
        <f t="shared" ca="1" si="11"/>
        <v>{77, "Bracers", "Simple leather bracers that offer limited defense for your forearms.", 5.25, 5, 5.43, 1, "Armor", null, null, 2, 1, ArmorType.Arms, null, null},</v>
      </c>
    </row>
    <row r="79" spans="1:16" x14ac:dyDescent="0.3">
      <c r="A79">
        <v>78</v>
      </c>
      <c r="B79" s="2" t="s">
        <v>179</v>
      </c>
      <c r="C79" s="2" t="s">
        <v>219</v>
      </c>
      <c r="D79" s="1">
        <f t="shared" ref="D79:D117" ca="1" si="12">ROUND(1.5 + ((K79 + L79) * G79 * 0.33) + (E79 * 0.1) + (G79 * 2) + (RAND() * 0.6), 2)</f>
        <v>5.15</v>
      </c>
      <c r="E79">
        <v>5</v>
      </c>
      <c r="F79" s="1">
        <f t="shared" ref="F79:F85" ca="1" si="13">ROUND(RAND() + 4.5, 2)</f>
        <v>5.23</v>
      </c>
      <c r="G79">
        <v>1</v>
      </c>
      <c r="H79" t="s">
        <v>22</v>
      </c>
      <c r="I79" t="s">
        <v>23</v>
      </c>
      <c r="J79" t="s">
        <v>23</v>
      </c>
      <c r="K79">
        <f t="shared" ref="K79:L85" ca="1" si="14">RANDBETWEEN(0,3)</f>
        <v>2</v>
      </c>
      <c r="L79">
        <f t="shared" ref="L79:L86" ca="1" si="15">3 - K79</f>
        <v>1</v>
      </c>
      <c r="M79" t="s">
        <v>28</v>
      </c>
      <c r="N79" t="s">
        <v>23</v>
      </c>
      <c r="O79" t="s">
        <v>23</v>
      </c>
      <c r="P79" t="str">
        <f t="shared" ca="1" si="11"/>
        <v>{78, "Cloth Sleeves", "Light cloth sleeves, offering no real protection but easy to wear.", 5.15, 5, 5.23, 1, "Armor", null, null, 2, 1, ArmorType.Arms, null, null},</v>
      </c>
    </row>
    <row r="80" spans="1:16" x14ac:dyDescent="0.3">
      <c r="A80">
        <v>79</v>
      </c>
      <c r="B80" s="2" t="s">
        <v>174</v>
      </c>
      <c r="C80" s="2" t="s">
        <v>214</v>
      </c>
      <c r="D80" s="1">
        <f t="shared" ca="1" si="12"/>
        <v>5.47</v>
      </c>
      <c r="E80">
        <v>5</v>
      </c>
      <c r="F80" s="1">
        <f t="shared" ca="1" si="13"/>
        <v>4.54</v>
      </c>
      <c r="G80">
        <v>1</v>
      </c>
      <c r="H80" t="s">
        <v>22</v>
      </c>
      <c r="I80" t="s">
        <v>23</v>
      </c>
      <c r="J80" t="s">
        <v>23</v>
      </c>
      <c r="K80">
        <f t="shared" ca="1" si="14"/>
        <v>0</v>
      </c>
      <c r="L80">
        <f t="shared" ca="1" si="15"/>
        <v>3</v>
      </c>
      <c r="M80" t="s">
        <v>26</v>
      </c>
      <c r="N80" t="s">
        <v>23</v>
      </c>
      <c r="O80" t="s">
        <v>23</v>
      </c>
      <c r="P80" t="str">
        <f t="shared" ca="1" si="11"/>
        <v>{79, "Leather Armor", "Basic armor made of flexible leather. It won't stop a heavy blow, but it’s better than nothing.", 5.47, 5, 4.54, 1, "Armor", null, null, 0, 3, ArmorType.Chest, null, null},</v>
      </c>
    </row>
    <row r="81" spans="1:16" x14ac:dyDescent="0.3">
      <c r="A81">
        <v>80</v>
      </c>
      <c r="B81" s="2" t="s">
        <v>175</v>
      </c>
      <c r="C81" s="2" t="s">
        <v>215</v>
      </c>
      <c r="D81" s="1">
        <f t="shared" ca="1" si="12"/>
        <v>5.42</v>
      </c>
      <c r="E81">
        <v>5</v>
      </c>
      <c r="F81" s="1">
        <f t="shared" ca="1" si="13"/>
        <v>5.15</v>
      </c>
      <c r="G81">
        <v>1</v>
      </c>
      <c r="H81" t="s">
        <v>22</v>
      </c>
      <c r="I81" t="s">
        <v>23</v>
      </c>
      <c r="J81" t="s">
        <v>23</v>
      </c>
      <c r="K81">
        <f t="shared" ca="1" si="14"/>
        <v>2</v>
      </c>
      <c r="L81">
        <f t="shared" ca="1" si="15"/>
        <v>1</v>
      </c>
      <c r="M81" t="s">
        <v>26</v>
      </c>
      <c r="N81" t="s">
        <v>23</v>
      </c>
      <c r="O81" t="s">
        <v>23</v>
      </c>
      <c r="P81" t="str">
        <f t="shared" ca="1" si="11"/>
        <v>{80, "Padded Armor", "Thickly quilted fabric designed to absorb blows, but still leaves you vulnerable to piercing strikes.", 5.42, 5, 5.15, 1, "Armor", null, null, 2, 1, ArmorType.Chest, null, null},</v>
      </c>
    </row>
    <row r="82" spans="1:16" x14ac:dyDescent="0.3">
      <c r="A82">
        <v>81</v>
      </c>
      <c r="B82" s="2" t="s">
        <v>180</v>
      </c>
      <c r="C82" s="2" t="s">
        <v>220</v>
      </c>
      <c r="D82" s="1">
        <f t="shared" ca="1" si="12"/>
        <v>5.17</v>
      </c>
      <c r="E82">
        <v>5</v>
      </c>
      <c r="F82" s="1">
        <f t="shared" ca="1" si="13"/>
        <v>5.36</v>
      </c>
      <c r="G82">
        <v>1</v>
      </c>
      <c r="H82" t="s">
        <v>22</v>
      </c>
      <c r="I82" t="s">
        <v>23</v>
      </c>
      <c r="J82" t="s">
        <v>23</v>
      </c>
      <c r="K82">
        <f t="shared" ca="1" si="14"/>
        <v>0</v>
      </c>
      <c r="L82">
        <f t="shared" ca="1" si="15"/>
        <v>3</v>
      </c>
      <c r="M82" t="s">
        <v>29</v>
      </c>
      <c r="N82" t="s">
        <v>23</v>
      </c>
      <c r="O82" t="s">
        <v>23</v>
      </c>
      <c r="P82" t="str">
        <f t="shared" ca="1" si="11"/>
        <v>{81, "Cloth Hood", "A soft hood, more for warmth than protection, but it does help hide your face.", 5.17, 5, 5.36, 1, "Armor", null, null, 0, 3, ArmorType.Head, null, null},</v>
      </c>
    </row>
    <row r="83" spans="1:16" x14ac:dyDescent="0.3">
      <c r="A83">
        <v>82</v>
      </c>
      <c r="B83" s="2" t="s">
        <v>181</v>
      </c>
      <c r="C83" s="2" t="s">
        <v>221</v>
      </c>
      <c r="D83" s="1">
        <f t="shared" ca="1" si="12"/>
        <v>5.0199999999999996</v>
      </c>
      <c r="E83">
        <v>5</v>
      </c>
      <c r="F83" s="1">
        <f t="shared" ca="1" si="13"/>
        <v>5.38</v>
      </c>
      <c r="G83">
        <v>1</v>
      </c>
      <c r="H83" t="s">
        <v>22</v>
      </c>
      <c r="I83" t="s">
        <v>23</v>
      </c>
      <c r="J83" t="s">
        <v>23</v>
      </c>
      <c r="K83">
        <f t="shared" ca="1" si="14"/>
        <v>1</v>
      </c>
      <c r="L83">
        <f t="shared" ca="1" si="15"/>
        <v>2</v>
      </c>
      <c r="M83" t="s">
        <v>29</v>
      </c>
      <c r="N83" t="s">
        <v>23</v>
      </c>
      <c r="O83" t="s">
        <v>23</v>
      </c>
      <c r="P83" t="str">
        <f t="shared" ca="1" si="11"/>
        <v>{82, "Simple Helmet", "A basic helmet that covers your head, but offers little in the way of defense.", 5.02, 5, 5.38, 1, "Armor", null, null, 1, 2, ArmorType.Head, null, null},</v>
      </c>
    </row>
    <row r="84" spans="1:16" x14ac:dyDescent="0.3">
      <c r="A84">
        <v>83</v>
      </c>
      <c r="B84" s="2" t="s">
        <v>177</v>
      </c>
      <c r="C84" s="2" t="s">
        <v>217</v>
      </c>
      <c r="D84" s="1">
        <f t="shared" ca="1" si="12"/>
        <v>5.01</v>
      </c>
      <c r="E84">
        <v>5</v>
      </c>
      <c r="F84" s="1">
        <f t="shared" ca="1" si="13"/>
        <v>4.97</v>
      </c>
      <c r="G84">
        <v>1</v>
      </c>
      <c r="H84" t="s">
        <v>22</v>
      </c>
      <c r="I84" t="s">
        <v>23</v>
      </c>
      <c r="J84" t="s">
        <v>23</v>
      </c>
      <c r="K84">
        <f t="shared" ca="1" si="14"/>
        <v>3</v>
      </c>
      <c r="L84">
        <f t="shared" ca="1" si="15"/>
        <v>0</v>
      </c>
      <c r="M84" t="s">
        <v>27</v>
      </c>
      <c r="N84" t="s">
        <v>23</v>
      </c>
      <c r="O84" t="s">
        <v>23</v>
      </c>
      <c r="P84" t="str">
        <f t="shared" ca="1" si="11"/>
        <v>{83, "Cloth Leggings", "Light fabric leggings, not much defense, but they won’t slow you down.", 5.01, 5, 4.97, 1, "Armor", null, null, 3, 0, ArmorType.Legs, null, null},</v>
      </c>
    </row>
    <row r="85" spans="1:16" x14ac:dyDescent="0.3">
      <c r="A85">
        <v>84</v>
      </c>
      <c r="B85" s="2" t="s">
        <v>176</v>
      </c>
      <c r="C85" s="2" t="s">
        <v>216</v>
      </c>
      <c r="D85" s="1">
        <f t="shared" ca="1" si="12"/>
        <v>5.28</v>
      </c>
      <c r="E85">
        <v>5</v>
      </c>
      <c r="F85" s="1">
        <f t="shared" ca="1" si="13"/>
        <v>5.18</v>
      </c>
      <c r="G85">
        <v>1</v>
      </c>
      <c r="H85" t="s">
        <v>22</v>
      </c>
      <c r="I85" t="s">
        <v>23</v>
      </c>
      <c r="J85" t="s">
        <v>23</v>
      </c>
      <c r="K85">
        <f t="shared" ca="1" si="14"/>
        <v>2</v>
      </c>
      <c r="L85">
        <f t="shared" ca="1" si="15"/>
        <v>1</v>
      </c>
      <c r="M85" t="s">
        <v>27</v>
      </c>
      <c r="N85" t="s">
        <v>23</v>
      </c>
      <c r="O85" t="s">
        <v>23</v>
      </c>
      <c r="P85" t="str">
        <f t="shared" ca="1" si="11"/>
        <v>{84, "Leather Pants", "Sturdy pants made from tanned leather, offering minimal protection but decent mobility.", 5.28, 5, 5.18, 1, "Armor", null, null, 2, 1, ArmorType.Legs, null, null},</v>
      </c>
    </row>
    <row r="86" spans="1:16" x14ac:dyDescent="0.3">
      <c r="A86">
        <v>85</v>
      </c>
      <c r="B86" s="2" t="s">
        <v>187</v>
      </c>
      <c r="C86" s="2" t="s">
        <v>227</v>
      </c>
      <c r="D86" s="1">
        <f t="shared" ca="1" si="12"/>
        <v>15.98</v>
      </c>
      <c r="E86">
        <f ca="1">RANDBETWEEN(3,8)</f>
        <v>4</v>
      </c>
      <c r="F86" s="1">
        <f ca="1">ROUND(RAND() + 8.5, 2)</f>
        <v>8.99</v>
      </c>
      <c r="G86">
        <v>3</v>
      </c>
      <c r="H86" t="s">
        <v>22</v>
      </c>
      <c r="I86" t="s">
        <v>23</v>
      </c>
      <c r="J86" t="s">
        <v>23</v>
      </c>
      <c r="K86">
        <f ca="1">RANDBETWEEN(0, 8)</f>
        <v>5</v>
      </c>
      <c r="L86">
        <f ca="1">8 - K86</f>
        <v>3</v>
      </c>
      <c r="M86" t="s">
        <v>28</v>
      </c>
      <c r="N86" t="s">
        <v>23</v>
      </c>
      <c r="O86" t="s">
        <v>23</v>
      </c>
      <c r="P86" t="str">
        <f t="shared" ca="1" si="11"/>
        <v>{85, "Chain Sleeves", "Armored sleeves made of interwoven metal rings, offering better protection for your arms.", 15.98, 4, 8.99, 3, "Armor", null, null, 5, 3, ArmorType.Arms, null, null},</v>
      </c>
    </row>
    <row r="87" spans="1:16" x14ac:dyDescent="0.3">
      <c r="A87">
        <v>86</v>
      </c>
      <c r="B87" s="2" t="s">
        <v>186</v>
      </c>
      <c r="C87" s="2" t="s">
        <v>226</v>
      </c>
      <c r="D87" s="1">
        <f t="shared" ca="1" si="12"/>
        <v>15.88</v>
      </c>
      <c r="E87">
        <f t="shared" ref="E87:E117" ca="1" si="16">RANDBETWEEN(3,8)</f>
        <v>3</v>
      </c>
      <c r="F87" s="1">
        <f t="shared" ref="F87:F93" ca="1" si="17">ROUND(RAND() + 8.5, 2)</f>
        <v>9.1199999999999992</v>
      </c>
      <c r="G87">
        <v>3</v>
      </c>
      <c r="H87" t="s">
        <v>22</v>
      </c>
      <c r="I87" t="s">
        <v>23</v>
      </c>
      <c r="J87" t="s">
        <v>23</v>
      </c>
      <c r="K87">
        <f t="shared" ref="K87:K93" ca="1" si="18">RANDBETWEEN(0, 8)</f>
        <v>3</v>
      </c>
      <c r="L87">
        <f t="shared" ref="L87:L94" ca="1" si="19">8 - K87</f>
        <v>5</v>
      </c>
      <c r="M87" t="s">
        <v>28</v>
      </c>
      <c r="N87" t="s">
        <v>23</v>
      </c>
      <c r="O87" t="s">
        <v>23</v>
      </c>
      <c r="P87" t="str">
        <f t="shared" ca="1" si="11"/>
        <v>{86, "Studded Leather Bracers", "Leather bracers with metal studs, offering increased protection for your forearms.", 15.88, 3, 9.12, 3, "Armor", null, null, 3, 5, ArmorType.Arms, null, null},</v>
      </c>
    </row>
    <row r="88" spans="1:16" x14ac:dyDescent="0.3">
      <c r="A88">
        <v>87</v>
      </c>
      <c r="B88" s="2" t="s">
        <v>183</v>
      </c>
      <c r="C88" s="2" t="s">
        <v>223</v>
      </c>
      <c r="D88" s="1">
        <f t="shared" ca="1" si="12"/>
        <v>15.77</v>
      </c>
      <c r="E88">
        <f t="shared" ca="1" si="16"/>
        <v>3</v>
      </c>
      <c r="F88" s="1">
        <f t="shared" ca="1" si="17"/>
        <v>8.6999999999999993</v>
      </c>
      <c r="G88">
        <v>3</v>
      </c>
      <c r="H88" t="s">
        <v>22</v>
      </c>
      <c r="I88" t="s">
        <v>23</v>
      </c>
      <c r="J88" t="s">
        <v>23</v>
      </c>
      <c r="K88">
        <f t="shared" ca="1" si="18"/>
        <v>2</v>
      </c>
      <c r="L88">
        <f t="shared" ca="1" si="19"/>
        <v>6</v>
      </c>
      <c r="M88" t="s">
        <v>26</v>
      </c>
      <c r="N88" t="s">
        <v>23</v>
      </c>
      <c r="O88" t="s">
        <v>23</v>
      </c>
      <c r="P88" t="str">
        <f t="shared" ca="1" si="11"/>
        <v>{87, "Chain Shirt", "A shirt of interwoven metal rings, offering good protection without too much weight.", 15.77, 3, 8.7, 3, "Armor", null, null, 2, 6, ArmorType.Chest, null, null},</v>
      </c>
    </row>
    <row r="89" spans="1:16" x14ac:dyDescent="0.3">
      <c r="A89">
        <v>88</v>
      </c>
      <c r="B89" s="2" t="s">
        <v>182</v>
      </c>
      <c r="C89" s="2" t="s">
        <v>222</v>
      </c>
      <c r="D89" s="1">
        <f t="shared" ca="1" si="12"/>
        <v>16.399999999999999</v>
      </c>
      <c r="E89">
        <f t="shared" ca="1" si="16"/>
        <v>5</v>
      </c>
      <c r="F89" s="1">
        <f t="shared" ca="1" si="17"/>
        <v>8.68</v>
      </c>
      <c r="G89">
        <v>3</v>
      </c>
      <c r="H89" t="s">
        <v>22</v>
      </c>
      <c r="I89" t="s">
        <v>23</v>
      </c>
      <c r="J89" t="s">
        <v>23</v>
      </c>
      <c r="K89">
        <f t="shared" ca="1" si="18"/>
        <v>8</v>
      </c>
      <c r="L89">
        <f t="shared" ca="1" si="19"/>
        <v>0</v>
      </c>
      <c r="M89" t="s">
        <v>26</v>
      </c>
      <c r="N89" t="s">
        <v>23</v>
      </c>
      <c r="O89" t="s">
        <v>23</v>
      </c>
      <c r="P89" t="str">
        <f t="shared" ca="1" si="11"/>
        <v>{88, "Studded Leather Armor", "Leather armor with small metal studs, providing better defense than standard leather.", 16.4, 5, 8.68, 3, "Armor", null, null, 8, 0, ArmorType.Chest, null, null},</v>
      </c>
    </row>
    <row r="90" spans="1:16" x14ac:dyDescent="0.3">
      <c r="A90">
        <v>89</v>
      </c>
      <c r="B90" s="2" t="s">
        <v>189</v>
      </c>
      <c r="C90" s="2" t="s">
        <v>229</v>
      </c>
      <c r="D90" s="1">
        <f t="shared" ca="1" si="12"/>
        <v>16.14</v>
      </c>
      <c r="E90">
        <f t="shared" ca="1" si="16"/>
        <v>4</v>
      </c>
      <c r="F90" s="1">
        <f t="shared" ca="1" si="17"/>
        <v>8.59</v>
      </c>
      <c r="G90">
        <v>3</v>
      </c>
      <c r="H90" t="s">
        <v>22</v>
      </c>
      <c r="I90" t="s">
        <v>23</v>
      </c>
      <c r="J90" t="s">
        <v>23</v>
      </c>
      <c r="K90">
        <f t="shared" ca="1" si="18"/>
        <v>2</v>
      </c>
      <c r="L90">
        <f t="shared" ca="1" si="19"/>
        <v>6</v>
      </c>
      <c r="M90" t="s">
        <v>29</v>
      </c>
      <c r="N90" t="s">
        <v>23</v>
      </c>
      <c r="O90" t="s">
        <v>23</v>
      </c>
      <c r="P90" t="str">
        <f t="shared" ca="1" si="11"/>
        <v>{89, "Iron Helmet", "A heavy helmet made of iron, offering solid protection against blunt force.", 16.14, 4, 8.59, 3, "Armor", null, null, 2, 6, ArmorType.Head, null, null},</v>
      </c>
    </row>
    <row r="91" spans="1:16" x14ac:dyDescent="0.3">
      <c r="A91">
        <v>90</v>
      </c>
      <c r="B91" s="2" t="s">
        <v>188</v>
      </c>
      <c r="C91" s="2" t="s">
        <v>228</v>
      </c>
      <c r="D91" s="1">
        <f t="shared" ca="1" si="12"/>
        <v>16</v>
      </c>
      <c r="E91">
        <f t="shared" ca="1" si="16"/>
        <v>4</v>
      </c>
      <c r="F91" s="1">
        <f t="shared" ca="1" si="17"/>
        <v>9.02</v>
      </c>
      <c r="G91">
        <v>3</v>
      </c>
      <c r="H91" t="s">
        <v>22</v>
      </c>
      <c r="I91" t="s">
        <v>23</v>
      </c>
      <c r="J91" t="s">
        <v>23</v>
      </c>
      <c r="K91">
        <f t="shared" ca="1" si="18"/>
        <v>7</v>
      </c>
      <c r="L91">
        <f t="shared" ca="1" si="19"/>
        <v>1</v>
      </c>
      <c r="M91" t="s">
        <v>29</v>
      </c>
      <c r="N91" t="s">
        <v>23</v>
      </c>
      <c r="O91" t="s">
        <v>23</v>
      </c>
      <c r="P91" t="str">
        <f t="shared" ca="1" si="11"/>
        <v>{90, "Leather Cap", "A basic leather cap, not much for defense, but good for covering your head.", 16, 4, 9.02, 3, "Armor", null, null, 7, 1, ArmorType.Head, null, null},</v>
      </c>
    </row>
    <row r="92" spans="1:16" x14ac:dyDescent="0.3">
      <c r="A92">
        <v>91</v>
      </c>
      <c r="B92" s="2" t="s">
        <v>185</v>
      </c>
      <c r="C92" s="2" t="s">
        <v>225</v>
      </c>
      <c r="D92" s="1">
        <f t="shared" ca="1" si="12"/>
        <v>16.41</v>
      </c>
      <c r="E92">
        <f t="shared" ca="1" si="16"/>
        <v>8</v>
      </c>
      <c r="F92" s="1">
        <f t="shared" ca="1" si="17"/>
        <v>9.3000000000000007</v>
      </c>
      <c r="G92">
        <v>3</v>
      </c>
      <c r="H92" t="s">
        <v>22</v>
      </c>
      <c r="I92" t="s">
        <v>23</v>
      </c>
      <c r="J92" t="s">
        <v>23</v>
      </c>
      <c r="K92">
        <f t="shared" ca="1" si="18"/>
        <v>7</v>
      </c>
      <c r="L92">
        <f t="shared" ca="1" si="19"/>
        <v>1</v>
      </c>
      <c r="M92" t="s">
        <v>27</v>
      </c>
      <c r="N92" t="s">
        <v>23</v>
      </c>
      <c r="O92" t="s">
        <v>23</v>
      </c>
      <c r="P92" t="str">
        <f t="shared" ca="1" si="11"/>
        <v>{91, "Scale Mail", "Metal scales sewn onto fabric, providing solid defense with a bit of flexibility.", 16.41, 8, 9.3, 3, "Armor", null, null, 7, 1, ArmorType.Legs, null, null},</v>
      </c>
    </row>
    <row r="93" spans="1:16" x14ac:dyDescent="0.3">
      <c r="A93">
        <v>92</v>
      </c>
      <c r="B93" s="2" t="s">
        <v>184</v>
      </c>
      <c r="C93" s="2" t="s">
        <v>224</v>
      </c>
      <c r="D93" s="1">
        <f t="shared" ca="1" si="12"/>
        <v>16.559999999999999</v>
      </c>
      <c r="E93">
        <f t="shared" ca="1" si="16"/>
        <v>8</v>
      </c>
      <c r="F93" s="1">
        <f t="shared" ca="1" si="17"/>
        <v>8.83</v>
      </c>
      <c r="G93">
        <v>3</v>
      </c>
      <c r="H93" t="s">
        <v>22</v>
      </c>
      <c r="I93" t="s">
        <v>23</v>
      </c>
      <c r="J93" t="s">
        <v>23</v>
      </c>
      <c r="K93">
        <f ca="1">RANDBETWEEN(0, 8)</f>
        <v>5</v>
      </c>
      <c r="L93">
        <f t="shared" ca="1" si="19"/>
        <v>3</v>
      </c>
      <c r="M93" t="s">
        <v>27</v>
      </c>
      <c r="N93" t="s">
        <v>23</v>
      </c>
      <c r="O93" t="s">
        <v>23</v>
      </c>
      <c r="P93" t="str">
        <f t="shared" ca="1" si="11"/>
        <v>{92, "Studded Leather Pants", "Leather pants reinforced with metal studs, offering more defense than regular leather.", 16.56, 8, 8.83, 3, "Armor", null, null, 5, 3, ArmorType.Legs, null, null},</v>
      </c>
    </row>
    <row r="94" spans="1:16" x14ac:dyDescent="0.3">
      <c r="A94">
        <v>93</v>
      </c>
      <c r="B94" s="2" t="s">
        <v>194</v>
      </c>
      <c r="C94" s="2" t="s">
        <v>234</v>
      </c>
      <c r="D94" s="1">
        <f t="shared" ca="1" si="12"/>
        <v>42.19</v>
      </c>
      <c r="E94">
        <f t="shared" ca="1" si="16"/>
        <v>7</v>
      </c>
      <c r="F94" s="1">
        <f ca="1">ROUND(RAND() + 11.5, 2)</f>
        <v>11.81</v>
      </c>
      <c r="G94">
        <v>5</v>
      </c>
      <c r="H94" t="s">
        <v>22</v>
      </c>
      <c r="I94" t="s">
        <v>23</v>
      </c>
      <c r="J94" t="s">
        <v>23</v>
      </c>
      <c r="K94">
        <f ca="1">RANDBETWEEN(0,18)</f>
        <v>10</v>
      </c>
      <c r="L94">
        <f ca="1">18 - K94</f>
        <v>8</v>
      </c>
      <c r="M94" t="s">
        <v>28</v>
      </c>
      <c r="N94" t="s">
        <v>23</v>
      </c>
      <c r="O94" t="s">
        <v>23</v>
      </c>
      <c r="P94" t="str">
        <f t="shared" ca="1" si="11"/>
        <v>{93, "Full Plate Bracers", "Bracers made of solid metal, offering maximum protection for your forearms.", 42.19, 7, 11.81, 5, "Armor", null, null, 10, 8, ArmorType.Arms, null, null},</v>
      </c>
    </row>
    <row r="95" spans="1:16" x14ac:dyDescent="0.3">
      <c r="A95">
        <v>94</v>
      </c>
      <c r="B95" s="2" t="s">
        <v>195</v>
      </c>
      <c r="C95" s="2" t="s">
        <v>235</v>
      </c>
      <c r="D95" s="1">
        <f t="shared" ca="1" si="12"/>
        <v>42.02</v>
      </c>
      <c r="E95">
        <f t="shared" ca="1" si="16"/>
        <v>3</v>
      </c>
      <c r="F95" s="1">
        <f t="shared" ref="F95:F101" ca="1" si="20">ROUND(RAND() + 11.5, 2)</f>
        <v>11.55</v>
      </c>
      <c r="G95">
        <v>5</v>
      </c>
      <c r="H95" t="s">
        <v>22</v>
      </c>
      <c r="I95" t="s">
        <v>23</v>
      </c>
      <c r="J95" t="s">
        <v>23</v>
      </c>
      <c r="K95">
        <f t="shared" ref="K95:K101" ca="1" si="21">RANDBETWEEN(0,18)</f>
        <v>5</v>
      </c>
      <c r="L95">
        <f t="shared" ref="L95:L102" ca="1" si="22">18 - K95</f>
        <v>13</v>
      </c>
      <c r="M95" t="s">
        <v>28</v>
      </c>
      <c r="N95" t="s">
        <v>23</v>
      </c>
      <c r="O95" t="s">
        <v>23</v>
      </c>
      <c r="P95" t="str">
        <f t="shared" ca="1" si="11"/>
        <v>{94, "Reinforced Leather Armguards", "Leather armguards reinforced with metal, offering a balance of flexibility and defense.", 42.02, 3, 11.55, 5, "Armor", null, null, 5, 13, ArmorType.Arms, null, null},</v>
      </c>
    </row>
    <row r="96" spans="1:16" x14ac:dyDescent="0.3">
      <c r="A96">
        <v>95</v>
      </c>
      <c r="B96" s="2" t="s">
        <v>190</v>
      </c>
      <c r="C96" s="2" t="s">
        <v>230</v>
      </c>
      <c r="D96" s="1">
        <f t="shared" ca="1" si="12"/>
        <v>42.39</v>
      </c>
      <c r="E96">
        <f t="shared" ca="1" si="16"/>
        <v>8</v>
      </c>
      <c r="F96" s="1">
        <f t="shared" ca="1" si="20"/>
        <v>11.77</v>
      </c>
      <c r="G96">
        <v>5</v>
      </c>
      <c r="H96" t="s">
        <v>22</v>
      </c>
      <c r="I96" t="s">
        <v>23</v>
      </c>
      <c r="J96" t="s">
        <v>23</v>
      </c>
      <c r="K96">
        <f t="shared" ca="1" si="21"/>
        <v>15</v>
      </c>
      <c r="L96">
        <f t="shared" ca="1" si="22"/>
        <v>3</v>
      </c>
      <c r="M96" t="s">
        <v>26</v>
      </c>
      <c r="N96" t="s">
        <v>23</v>
      </c>
      <c r="O96" t="s">
        <v>23</v>
      </c>
      <c r="P96" t="str">
        <f t="shared" ca="1" si="11"/>
        <v>{95, "Breastplate", "A sturdy metal chestplate that provides good protection without restricting movement too much.", 42.39, 8, 11.77, 5, "Armor", null, null, 15, 3, ArmorType.Chest, null, null},</v>
      </c>
    </row>
    <row r="97" spans="1:16" x14ac:dyDescent="0.3">
      <c r="A97">
        <v>96</v>
      </c>
      <c r="B97" s="2" t="s">
        <v>191</v>
      </c>
      <c r="C97" s="2" t="s">
        <v>231</v>
      </c>
      <c r="D97" s="1">
        <f t="shared" ca="1" si="12"/>
        <v>41.75</v>
      </c>
      <c r="E97">
        <f t="shared" ca="1" si="16"/>
        <v>5</v>
      </c>
      <c r="F97" s="1">
        <f t="shared" ca="1" si="20"/>
        <v>12</v>
      </c>
      <c r="G97">
        <v>5</v>
      </c>
      <c r="H97" t="s">
        <v>22</v>
      </c>
      <c r="I97" t="s">
        <v>23</v>
      </c>
      <c r="J97" t="s">
        <v>23</v>
      </c>
      <c r="K97">
        <f t="shared" ca="1" si="21"/>
        <v>9</v>
      </c>
      <c r="L97">
        <f t="shared" ca="1" si="22"/>
        <v>9</v>
      </c>
      <c r="M97" t="s">
        <v>26</v>
      </c>
      <c r="N97" t="s">
        <v>23</v>
      </c>
      <c r="O97" t="s">
        <v>23</v>
      </c>
      <c r="P97" t="str">
        <f t="shared" ca="1" si="11"/>
        <v>{96, "Half-Plate", "A suit of armor that covers the torso and shoulders with a mix of plate and chain, offering solid protection.", 41.75, 5, 12, 5, "Armor", null, null, 9, 9, ArmorType.Chest, null, null},</v>
      </c>
    </row>
    <row r="98" spans="1:16" x14ac:dyDescent="0.3">
      <c r="A98">
        <v>97</v>
      </c>
      <c r="B98" s="2" t="s">
        <v>196</v>
      </c>
      <c r="C98" s="2" t="s">
        <v>236</v>
      </c>
      <c r="D98" s="1">
        <f t="shared" ca="1" si="12"/>
        <v>41.95</v>
      </c>
      <c r="E98">
        <f t="shared" ca="1" si="16"/>
        <v>6</v>
      </c>
      <c r="F98" s="1">
        <f t="shared" ca="1" si="20"/>
        <v>11.57</v>
      </c>
      <c r="G98">
        <v>5</v>
      </c>
      <c r="H98" t="s">
        <v>22</v>
      </c>
      <c r="I98" t="s">
        <v>23</v>
      </c>
      <c r="J98" t="s">
        <v>23</v>
      </c>
      <c r="K98">
        <f t="shared" ca="1" si="21"/>
        <v>0</v>
      </c>
      <c r="L98">
        <f t="shared" ca="1" si="22"/>
        <v>18</v>
      </c>
      <c r="M98" t="s">
        <v>29</v>
      </c>
      <c r="N98" t="s">
        <v>23</v>
      </c>
      <c r="O98" t="s">
        <v>23</v>
      </c>
      <c r="P98" t="str">
        <f t="shared" ca="1" si="11"/>
        <v>{97, "Steel Helm", "A heavy, steel helmet that offers excellent protection for your head.", 41.95, 6, 11.57, 5, "Armor", null, null, 0, 18, ArmorType.Head, null, null},</v>
      </c>
    </row>
    <row r="99" spans="1:16" x14ac:dyDescent="0.3">
      <c r="A99">
        <v>98</v>
      </c>
      <c r="B99" s="2" t="s">
        <v>197</v>
      </c>
      <c r="C99" s="2" t="s">
        <v>237</v>
      </c>
      <c r="D99" s="1">
        <f t="shared" ca="1" si="12"/>
        <v>42.44</v>
      </c>
      <c r="E99">
        <f t="shared" ca="1" si="16"/>
        <v>8</v>
      </c>
      <c r="F99" s="1">
        <f t="shared" ca="1" si="20"/>
        <v>12.39</v>
      </c>
      <c r="G99">
        <v>5</v>
      </c>
      <c r="H99" t="s">
        <v>22</v>
      </c>
      <c r="I99" t="s">
        <v>23</v>
      </c>
      <c r="J99" t="s">
        <v>23</v>
      </c>
      <c r="K99">
        <f t="shared" ca="1" si="21"/>
        <v>10</v>
      </c>
      <c r="L99">
        <f t="shared" ca="1" si="22"/>
        <v>8</v>
      </c>
      <c r="M99" t="s">
        <v>29</v>
      </c>
      <c r="N99" t="s">
        <v>23</v>
      </c>
      <c r="O99" t="s">
        <v>23</v>
      </c>
      <c r="P99" t="str">
        <f t="shared" ca="1" si="11"/>
        <v>{98, "Visored Helmet", "A helmet with a movable visor, offering good head protection with added versatility.", 42.44, 8, 12.39, 5, "Armor", null, null, 10, 8, ArmorType.Head, null, null},</v>
      </c>
    </row>
    <row r="100" spans="1:16" x14ac:dyDescent="0.3">
      <c r="A100">
        <v>99</v>
      </c>
      <c r="B100" s="2" t="s">
        <v>192</v>
      </c>
      <c r="C100" s="2" t="s">
        <v>232</v>
      </c>
      <c r="D100" s="1">
        <f t="shared" ca="1" si="12"/>
        <v>41.57</v>
      </c>
      <c r="E100">
        <f t="shared" ca="1" si="16"/>
        <v>3</v>
      </c>
      <c r="F100" s="1">
        <f t="shared" ca="1" si="20"/>
        <v>11.81</v>
      </c>
      <c r="G100">
        <v>5</v>
      </c>
      <c r="H100" t="s">
        <v>22</v>
      </c>
      <c r="I100" t="s">
        <v>23</v>
      </c>
      <c r="J100" t="s">
        <v>23</v>
      </c>
      <c r="K100">
        <f t="shared" ca="1" si="21"/>
        <v>11</v>
      </c>
      <c r="L100">
        <f t="shared" ca="1" si="22"/>
        <v>7</v>
      </c>
      <c r="M100" t="s">
        <v>27</v>
      </c>
      <c r="N100" t="s">
        <v>23</v>
      </c>
      <c r="O100" t="s">
        <v>23</v>
      </c>
      <c r="P100" t="str">
        <f t="shared" ca="1" si="11"/>
        <v>{99, "Chainmail Pants", "A pair of pants made of interwoven metal rings, offering defense for your legs without too much weight.", 41.57, 3, 11.81, 5, "Armor", null, null, 11, 7, ArmorType.Legs, null, null},</v>
      </c>
    </row>
    <row r="101" spans="1:16" x14ac:dyDescent="0.3">
      <c r="A101">
        <v>100</v>
      </c>
      <c r="B101" s="2" t="s">
        <v>193</v>
      </c>
      <c r="C101" s="2" t="s">
        <v>233</v>
      </c>
      <c r="D101" s="1">
        <f t="shared" ca="1" si="12"/>
        <v>42.17</v>
      </c>
      <c r="E101">
        <f t="shared" ca="1" si="16"/>
        <v>7</v>
      </c>
      <c r="F101" s="1">
        <f t="shared" ca="1" si="20"/>
        <v>11.99</v>
      </c>
      <c r="G101">
        <v>5</v>
      </c>
      <c r="H101" t="s">
        <v>22</v>
      </c>
      <c r="I101" t="s">
        <v>23</v>
      </c>
      <c r="J101" t="s">
        <v>23</v>
      </c>
      <c r="K101">
        <f t="shared" ca="1" si="21"/>
        <v>5</v>
      </c>
      <c r="L101">
        <f t="shared" ca="1" si="22"/>
        <v>13</v>
      </c>
      <c r="M101" t="s">
        <v>27</v>
      </c>
      <c r="N101" t="s">
        <v>23</v>
      </c>
      <c r="O101" t="s">
        <v>23</v>
      </c>
      <c r="P101" t="str">
        <f t="shared" ca="1" si="11"/>
        <v>{100, "Plate Mail Greaves", "Heavy, full-leg armor made of solid metal, offering excellent protection for your legs.", 42.17, 7, 11.99, 5, "Armor", null, null, 5, 13, ArmorType.Legs, null, null},</v>
      </c>
    </row>
    <row r="102" spans="1:16" x14ac:dyDescent="0.3">
      <c r="A102">
        <v>101</v>
      </c>
      <c r="B102" s="2" t="s">
        <v>203</v>
      </c>
      <c r="C102" s="2" t="s">
        <v>243</v>
      </c>
      <c r="D102" s="1">
        <f t="shared" ca="1" si="12"/>
        <v>92.38</v>
      </c>
      <c r="E102">
        <f t="shared" ca="1" si="16"/>
        <v>4</v>
      </c>
      <c r="F102" s="1">
        <f ca="1">ROUND(RAND() + 14.5, 2)</f>
        <v>14.56</v>
      </c>
      <c r="G102">
        <v>7</v>
      </c>
      <c r="H102" t="s">
        <v>22</v>
      </c>
      <c r="I102" t="s">
        <v>23</v>
      </c>
      <c r="J102" t="s">
        <v>23</v>
      </c>
      <c r="K102">
        <f ca="1">RANDBETWEEN(0,33)</f>
        <v>8</v>
      </c>
      <c r="L102">
        <f ca="1">33 - K102</f>
        <v>25</v>
      </c>
      <c r="M102" t="s">
        <v>28</v>
      </c>
      <c r="N102" t="s">
        <v>23</v>
      </c>
      <c r="O102" t="s">
        <v>23</v>
      </c>
      <c r="P102" t="str">
        <f t="shared" ca="1" si="11"/>
        <v>{101, "Full Plate Gauntlets", "Heavy, full-arm gauntlets made of plate metal, providing top-notch protection for your hands and wrists.", 92.38, 4, 14.56, 7, "Armor", null, null, 8, 25, ArmorType.Arms, null, null},</v>
      </c>
    </row>
    <row r="103" spans="1:16" x14ac:dyDescent="0.3">
      <c r="A103">
        <v>102</v>
      </c>
      <c r="B103" s="2" t="s">
        <v>202</v>
      </c>
      <c r="C103" s="2" t="s">
        <v>242</v>
      </c>
      <c r="D103" s="1">
        <f t="shared" ca="1" si="12"/>
        <v>92.36</v>
      </c>
      <c r="E103">
        <f t="shared" ca="1" si="16"/>
        <v>4</v>
      </c>
      <c r="F103" s="1">
        <f t="shared" ref="F103:F109" ca="1" si="23">ROUND(RAND() + 14.5, 2)</f>
        <v>15.06</v>
      </c>
      <c r="G103">
        <v>7</v>
      </c>
      <c r="H103" t="s">
        <v>22</v>
      </c>
      <c r="I103" t="s">
        <v>23</v>
      </c>
      <c r="J103" t="s">
        <v>23</v>
      </c>
      <c r="K103">
        <f t="shared" ref="K103:K110" ca="1" si="24">RANDBETWEEN(0,33)</f>
        <v>14</v>
      </c>
      <c r="L103">
        <f t="shared" ref="L103:L110" ca="1" si="25">33 - K103</f>
        <v>19</v>
      </c>
      <c r="M103" t="s">
        <v>28</v>
      </c>
      <c r="N103" t="s">
        <v>23</v>
      </c>
      <c r="O103" t="s">
        <v>23</v>
      </c>
      <c r="P103" t="str">
        <f t="shared" ca="1" si="11"/>
        <v>{102, "Mithral Bracers", "Bracers made from mithral, offering excellent protection without the weight of regular metal.", 92.36, 4, 15.06, 7, "Armor", null, null, 14, 19, ArmorType.Arms, null, null},</v>
      </c>
    </row>
    <row r="104" spans="1:16" x14ac:dyDescent="0.3">
      <c r="A104">
        <v>103</v>
      </c>
      <c r="B104" s="2" t="s">
        <v>199</v>
      </c>
      <c r="C104" s="2" t="s">
        <v>239</v>
      </c>
      <c r="D104" s="1">
        <f t="shared" ca="1" si="12"/>
        <v>92.53</v>
      </c>
      <c r="E104">
        <f t="shared" ca="1" si="16"/>
        <v>5</v>
      </c>
      <c r="F104" s="1">
        <f t="shared" ca="1" si="23"/>
        <v>14.66</v>
      </c>
      <c r="G104">
        <v>7</v>
      </c>
      <c r="H104" t="s">
        <v>22</v>
      </c>
      <c r="I104" t="s">
        <v>23</v>
      </c>
      <c r="J104" t="s">
        <v>23</v>
      </c>
      <c r="K104">
        <f t="shared" ca="1" si="24"/>
        <v>25</v>
      </c>
      <c r="L104">
        <f t="shared" ca="1" si="25"/>
        <v>8</v>
      </c>
      <c r="M104" t="s">
        <v>26</v>
      </c>
      <c r="N104" t="s">
        <v>23</v>
      </c>
      <c r="O104" t="s">
        <v>23</v>
      </c>
      <c r="P104" t="str">
        <f t="shared" ca="1" si="11"/>
        <v>{103, "Dragonhide Armor", "Armor crafted from the hide of a dragon, offering both protection and a touch of the dragon’s magical resistance.", 92.53, 5, 14.66, 7, "Armor", null, null, 25, 8, ArmorType.Chest, null, null},</v>
      </c>
    </row>
    <row r="105" spans="1:16" x14ac:dyDescent="0.3">
      <c r="A105">
        <v>104</v>
      </c>
      <c r="B105" s="2" t="s">
        <v>198</v>
      </c>
      <c r="C105" s="2" t="s">
        <v>238</v>
      </c>
      <c r="D105" s="1">
        <f t="shared" ca="1" si="12"/>
        <v>92.61</v>
      </c>
      <c r="E105">
        <f t="shared" ca="1" si="16"/>
        <v>8</v>
      </c>
      <c r="F105" s="1">
        <f t="shared" ca="1" si="23"/>
        <v>14.71</v>
      </c>
      <c r="G105">
        <v>7</v>
      </c>
      <c r="H105" t="s">
        <v>22</v>
      </c>
      <c r="I105" t="s">
        <v>23</v>
      </c>
      <c r="J105" t="s">
        <v>23</v>
      </c>
      <c r="K105">
        <f t="shared" ca="1" si="24"/>
        <v>5</v>
      </c>
      <c r="L105">
        <f t="shared" ca="1" si="25"/>
        <v>28</v>
      </c>
      <c r="M105" t="s">
        <v>26</v>
      </c>
      <c r="N105" t="s">
        <v>23</v>
      </c>
      <c r="O105" t="s">
        <v>23</v>
      </c>
      <c r="P105" t="str">
        <f t="shared" ca="1" si="11"/>
        <v>{104, "Plate Armor", "Full-body armor made of solid metal plates, providing superior defense but limiting mobility.", 92.61, 8, 14.71, 7, "Armor", null, null, 5, 28, ArmorType.Chest, null, null},</v>
      </c>
    </row>
    <row r="106" spans="1:16" x14ac:dyDescent="0.3">
      <c r="A106">
        <v>105</v>
      </c>
      <c r="B106" s="2" t="s">
        <v>205</v>
      </c>
      <c r="C106" s="2" t="s">
        <v>245</v>
      </c>
      <c r="D106" s="1">
        <f t="shared" ca="1" si="12"/>
        <v>92.7</v>
      </c>
      <c r="E106">
        <f t="shared" ca="1" si="16"/>
        <v>8</v>
      </c>
      <c r="F106" s="1">
        <f t="shared" ca="1" si="23"/>
        <v>15.27</v>
      </c>
      <c r="G106">
        <v>7</v>
      </c>
      <c r="H106" t="s">
        <v>22</v>
      </c>
      <c r="I106" t="s">
        <v>23</v>
      </c>
      <c r="J106" t="s">
        <v>23</v>
      </c>
      <c r="K106">
        <f t="shared" ca="1" si="24"/>
        <v>8</v>
      </c>
      <c r="L106">
        <f t="shared" ca="1" si="25"/>
        <v>25</v>
      </c>
      <c r="M106" t="s">
        <v>29</v>
      </c>
      <c r="N106" t="s">
        <v>23</v>
      </c>
      <c r="O106" t="s">
        <v>23</v>
      </c>
      <c r="P106" t="str">
        <f t="shared" ca="1" si="11"/>
        <v>{105, "Dragonbone Crown", "A crown made from the bones of a dragon, offering a magical aura and protection for the wearer’s head.", 92.7, 8, 15.27, 7, "Armor", null, null, 8, 25, ArmorType.Head, null, null},</v>
      </c>
    </row>
    <row r="107" spans="1:16" x14ac:dyDescent="0.3">
      <c r="A107">
        <v>106</v>
      </c>
      <c r="B107" s="2" t="s">
        <v>204</v>
      </c>
      <c r="C107" s="2" t="s">
        <v>244</v>
      </c>
      <c r="D107" s="1">
        <f t="shared" ca="1" si="12"/>
        <v>92.87</v>
      </c>
      <c r="E107">
        <f t="shared" ca="1" si="16"/>
        <v>6</v>
      </c>
      <c r="F107" s="1">
        <f t="shared" ca="1" si="23"/>
        <v>14.87</v>
      </c>
      <c r="G107">
        <v>7</v>
      </c>
      <c r="H107" t="s">
        <v>22</v>
      </c>
      <c r="I107" t="s">
        <v>23</v>
      </c>
      <c r="J107" t="s">
        <v>23</v>
      </c>
      <c r="K107">
        <f t="shared" ca="1" si="24"/>
        <v>3</v>
      </c>
      <c r="L107">
        <f t="shared" ca="1" si="25"/>
        <v>30</v>
      </c>
      <c r="M107" t="s">
        <v>29</v>
      </c>
      <c r="N107" t="s">
        <v>23</v>
      </c>
      <c r="O107" t="s">
        <v>23</v>
      </c>
      <c r="P107" t="str">
        <f t="shared" ca="1" si="11"/>
        <v>{106, "Full Helm", "A complete, solid helmet that covers the entire head, offering maximum protection.", 92.87, 6, 14.87, 7, "Armor", null, null, 3, 30, ArmorType.Head, null, null},</v>
      </c>
    </row>
    <row r="108" spans="1:16" x14ac:dyDescent="0.3">
      <c r="A108">
        <v>107</v>
      </c>
      <c r="B108" s="2" t="s">
        <v>201</v>
      </c>
      <c r="C108" s="2" t="s">
        <v>241</v>
      </c>
      <c r="D108" s="1">
        <f t="shared" ca="1" si="12"/>
        <v>92.84</v>
      </c>
      <c r="E108">
        <f t="shared" ca="1" si="16"/>
        <v>6</v>
      </c>
      <c r="F108" s="1">
        <f t="shared" ca="1" si="23"/>
        <v>15.21</v>
      </c>
      <c r="G108">
        <v>7</v>
      </c>
      <c r="H108" t="s">
        <v>22</v>
      </c>
      <c r="I108" t="s">
        <v>23</v>
      </c>
      <c r="J108" t="s">
        <v>23</v>
      </c>
      <c r="K108">
        <f t="shared" ca="1" si="24"/>
        <v>8</v>
      </c>
      <c r="L108">
        <f t="shared" ca="1" si="25"/>
        <v>25</v>
      </c>
      <c r="M108" t="s">
        <v>27</v>
      </c>
      <c r="N108" t="s">
        <v>23</v>
      </c>
      <c r="O108" t="s">
        <v>23</v>
      </c>
      <c r="P108" t="str">
        <f t="shared" ca="1" si="11"/>
        <v>{107, "Mithral Leggings", "Leggings made from lightweight mithral, offering full protection without slowing you down.", 92.84, 6, 15.21, 7, "Armor", null, null, 8, 25, ArmorType.Legs, null, null},</v>
      </c>
    </row>
    <row r="109" spans="1:16" x14ac:dyDescent="0.3">
      <c r="A109">
        <v>108</v>
      </c>
      <c r="B109" s="2" t="s">
        <v>200</v>
      </c>
      <c r="C109" s="2" t="s">
        <v>240</v>
      </c>
      <c r="D109" s="1">
        <f t="shared" ca="1" si="12"/>
        <v>92.23</v>
      </c>
      <c r="E109">
        <f t="shared" ca="1" si="16"/>
        <v>5</v>
      </c>
      <c r="F109" s="1">
        <f t="shared" ca="1" si="23"/>
        <v>14.7</v>
      </c>
      <c r="G109">
        <v>7</v>
      </c>
      <c r="H109" t="s">
        <v>22</v>
      </c>
      <c r="I109" t="s">
        <v>23</v>
      </c>
      <c r="J109" t="s">
        <v>23</v>
      </c>
      <c r="K109">
        <f t="shared" ca="1" si="24"/>
        <v>10</v>
      </c>
      <c r="L109">
        <f t="shared" ca="1" si="25"/>
        <v>23</v>
      </c>
      <c r="M109" t="s">
        <v>27</v>
      </c>
      <c r="N109" t="s">
        <v>23</v>
      </c>
      <c r="O109" t="s">
        <v>23</v>
      </c>
      <c r="P109" t="str">
        <f t="shared" ca="1" si="11"/>
        <v>{108, "Plate Leggings", "Full-leg armor made of plate metal, offering solid protection for your legs.", 92.23, 5, 14.7, 7, "Armor", null, null, 10, 23, ArmorType.Legs, null, null},</v>
      </c>
    </row>
    <row r="110" spans="1:16" x14ac:dyDescent="0.3">
      <c r="A110">
        <v>109</v>
      </c>
      <c r="B110" s="2" t="s">
        <v>210</v>
      </c>
      <c r="C110" s="2" t="s">
        <v>250</v>
      </c>
      <c r="D110" s="1">
        <f t="shared" ca="1" si="12"/>
        <v>174.42</v>
      </c>
      <c r="E110">
        <f t="shared" ca="1" si="16"/>
        <v>4</v>
      </c>
      <c r="F110" s="1">
        <f ca="1">ROUND(RAND() + 20, 2)</f>
        <v>20.74</v>
      </c>
      <c r="G110">
        <v>9</v>
      </c>
      <c r="H110" t="s">
        <v>22</v>
      </c>
      <c r="I110" t="s">
        <v>23</v>
      </c>
      <c r="J110" t="s">
        <v>23</v>
      </c>
      <c r="K110">
        <f ca="1">RANDBETWEEN(0,52)</f>
        <v>25</v>
      </c>
      <c r="L110">
        <f ca="1">52 - K110</f>
        <v>27</v>
      </c>
      <c r="M110" t="s">
        <v>28</v>
      </c>
      <c r="N110" t="s">
        <v>23</v>
      </c>
      <c r="O110" t="s">
        <v>23</v>
      </c>
      <c r="P110" t="str">
        <f t="shared" ca="1" si="11"/>
        <v>{109, "Celestial Bracers", "Bracers imbued with celestial magic, offering protection and a hint of divine grace.", 174.42, 4, 20.74, 9, "Armor", null, null, 25, 27, ArmorType.Arms, null, null},</v>
      </c>
    </row>
    <row r="111" spans="1:16" x14ac:dyDescent="0.3">
      <c r="A111">
        <v>110</v>
      </c>
      <c r="B111" s="2" t="s">
        <v>211</v>
      </c>
      <c r="C111" s="2" t="s">
        <v>251</v>
      </c>
      <c r="D111" s="1">
        <f t="shared" ca="1" si="12"/>
        <v>174.66</v>
      </c>
      <c r="E111">
        <f t="shared" ca="1" si="16"/>
        <v>3</v>
      </c>
      <c r="F111" s="1">
        <f t="shared" ref="F111:F117" ca="1" si="26">ROUND(RAND() + 20, 2)</f>
        <v>20.32</v>
      </c>
      <c r="G111">
        <v>9</v>
      </c>
      <c r="H111" t="s">
        <v>22</v>
      </c>
      <c r="I111" t="s">
        <v>23</v>
      </c>
      <c r="J111" t="s">
        <v>23</v>
      </c>
      <c r="K111">
        <f t="shared" ref="K111:K117" ca="1" si="27">RANDBETWEEN(0,52)</f>
        <v>11</v>
      </c>
      <c r="L111">
        <f t="shared" ref="L111:L117" ca="1" si="28">52 - K111</f>
        <v>41</v>
      </c>
      <c r="M111" t="s">
        <v>28</v>
      </c>
      <c r="N111" t="s">
        <v>23</v>
      </c>
      <c r="O111" t="s">
        <v>23</v>
      </c>
      <c r="P111" t="str">
        <f t="shared" ca="1" si="11"/>
        <v>{110, "Enchanted Gauntlets", "Gauntlets imbued with magic that enhances your strength and offers protection to your hands.", 174.66, 3, 20.32, 9, "Armor", null, null, 11, 41, ArmorType.Arms, null, null},</v>
      </c>
    </row>
    <row r="112" spans="1:16" x14ac:dyDescent="0.3">
      <c r="A112">
        <v>111</v>
      </c>
      <c r="B112" s="2" t="s">
        <v>206</v>
      </c>
      <c r="C112" s="2" t="s">
        <v>246</v>
      </c>
      <c r="D112" s="1">
        <f t="shared" ca="1" si="12"/>
        <v>174.75</v>
      </c>
      <c r="E112">
        <f t="shared" ca="1" si="16"/>
        <v>3</v>
      </c>
      <c r="F112" s="1">
        <f t="shared" ca="1" si="26"/>
        <v>20.16</v>
      </c>
      <c r="G112">
        <v>9</v>
      </c>
      <c r="H112" t="s">
        <v>22</v>
      </c>
      <c r="I112" t="s">
        <v>23</v>
      </c>
      <c r="J112" t="s">
        <v>23</v>
      </c>
      <c r="K112">
        <f t="shared" ca="1" si="27"/>
        <v>28</v>
      </c>
      <c r="L112">
        <f t="shared" ca="1" si="28"/>
        <v>24</v>
      </c>
      <c r="M112" t="s">
        <v>26</v>
      </c>
      <c r="N112" t="s">
        <v>23</v>
      </c>
      <c r="O112" t="s">
        <v>23</v>
      </c>
      <c r="P112" t="str">
        <f t="shared" ca="1" si="11"/>
        <v>{111, "Adamantine Armor", "Armor made of the nearly indestructible metal, offering superior protection against physical damage.", 174.75, 3, 20.16, 9, "Armor", null, null, 28, 24, ArmorType.Chest, null, null},</v>
      </c>
    </row>
    <row r="113" spans="1:16" x14ac:dyDescent="0.3">
      <c r="A113">
        <v>112</v>
      </c>
      <c r="B113" s="2" t="s">
        <v>207</v>
      </c>
      <c r="C113" s="2" t="s">
        <v>247</v>
      </c>
      <c r="D113" s="1">
        <f t="shared" ca="1" si="12"/>
        <v>175.33</v>
      </c>
      <c r="E113">
        <f t="shared" ca="1" si="16"/>
        <v>8</v>
      </c>
      <c r="F113" s="1">
        <f t="shared" ca="1" si="26"/>
        <v>20.79</v>
      </c>
      <c r="G113">
        <v>9</v>
      </c>
      <c r="H113" t="s">
        <v>22</v>
      </c>
      <c r="I113" t="s">
        <v>23</v>
      </c>
      <c r="J113" t="s">
        <v>23</v>
      </c>
      <c r="K113">
        <f t="shared" ca="1" si="27"/>
        <v>29</v>
      </c>
      <c r="L113">
        <f t="shared" ca="1" si="28"/>
        <v>23</v>
      </c>
      <c r="M113" t="s">
        <v>26</v>
      </c>
      <c r="N113" t="s">
        <v>23</v>
      </c>
      <c r="O113" t="s">
        <v>23</v>
      </c>
      <c r="P113" t="str">
        <f t="shared" ca="1" si="11"/>
        <v>{112, "Celestial Armor", "Armor imbued with celestial magic, offering divine protection that shines with a faint light.", 175.33, 8, 20.79, 9, "Armor", null, null, 29, 23, ArmorType.Chest, null, null},</v>
      </c>
    </row>
    <row r="114" spans="1:16" x14ac:dyDescent="0.3">
      <c r="A114">
        <v>113</v>
      </c>
      <c r="B114" s="2" t="s">
        <v>212</v>
      </c>
      <c r="C114" s="2" t="s">
        <v>252</v>
      </c>
      <c r="D114" s="1">
        <f t="shared" ca="1" si="12"/>
        <v>174.51</v>
      </c>
      <c r="E114">
        <f t="shared" ca="1" si="16"/>
        <v>4</v>
      </c>
      <c r="F114" s="1">
        <f t="shared" ca="1" si="26"/>
        <v>20.36</v>
      </c>
      <c r="G114">
        <v>9</v>
      </c>
      <c r="H114" t="s">
        <v>22</v>
      </c>
      <c r="I114" t="s">
        <v>23</v>
      </c>
      <c r="J114" t="s">
        <v>23</v>
      </c>
      <c r="K114">
        <f t="shared" ca="1" si="27"/>
        <v>16</v>
      </c>
      <c r="L114">
        <f t="shared" ca="1" si="28"/>
        <v>36</v>
      </c>
      <c r="M114" t="s">
        <v>29</v>
      </c>
      <c r="N114" t="s">
        <v>23</v>
      </c>
      <c r="O114" t="s">
        <v>23</v>
      </c>
      <c r="P114" t="str">
        <f t="shared" ca="1" si="11"/>
        <v>{113, "Crown of the Storm", "A crown that crackles with storm energy, offering protection against lightning and thunder.", 174.51, 4, 20.36, 9, "Armor", null, null, 16, 36, ArmorType.Head, null, null},</v>
      </c>
    </row>
    <row r="115" spans="1:16" x14ac:dyDescent="0.3">
      <c r="A115">
        <v>114</v>
      </c>
      <c r="B115" s="2" t="s">
        <v>213</v>
      </c>
      <c r="C115" s="2" t="s">
        <v>253</v>
      </c>
      <c r="D115" s="1">
        <f t="shared" ca="1" si="12"/>
        <v>174.54</v>
      </c>
      <c r="E115">
        <f t="shared" ca="1" si="16"/>
        <v>5</v>
      </c>
      <c r="F115" s="1">
        <f t="shared" ca="1" si="26"/>
        <v>20.190000000000001</v>
      </c>
      <c r="G115">
        <v>9</v>
      </c>
      <c r="H115" t="s">
        <v>22</v>
      </c>
      <c r="I115" t="s">
        <v>23</v>
      </c>
      <c r="J115" t="s">
        <v>23</v>
      </c>
      <c r="K115">
        <f t="shared" ca="1" si="27"/>
        <v>46</v>
      </c>
      <c r="L115">
        <f t="shared" ca="1" si="28"/>
        <v>6</v>
      </c>
      <c r="M115" t="s">
        <v>29</v>
      </c>
      <c r="N115" t="s">
        <v>23</v>
      </c>
      <c r="O115" t="s">
        <v>23</v>
      </c>
      <c r="P115" t="str">
        <f t="shared" ca="1" si="11"/>
        <v>{114, "Helm of the Ancients", "A helm with ancient runes, offering both physical protection and a link to long-forgotten powers.", 174.54, 5, 20.19, 9, "Armor", null, null, 46, 6, ArmorType.Head, null, null},</v>
      </c>
    </row>
    <row r="116" spans="1:16" x14ac:dyDescent="0.3">
      <c r="A116">
        <v>115</v>
      </c>
      <c r="B116" s="2" t="s">
        <v>208</v>
      </c>
      <c r="C116" s="2" t="s">
        <v>248</v>
      </c>
      <c r="D116" s="1">
        <f t="shared" ca="1" si="12"/>
        <v>175.16</v>
      </c>
      <c r="E116">
        <f t="shared" ca="1" si="16"/>
        <v>7</v>
      </c>
      <c r="F116" s="1">
        <f t="shared" ca="1" si="26"/>
        <v>20.79</v>
      </c>
      <c r="G116">
        <v>9</v>
      </c>
      <c r="H116" t="s">
        <v>22</v>
      </c>
      <c r="I116" t="s">
        <v>23</v>
      </c>
      <c r="J116" t="s">
        <v>23</v>
      </c>
      <c r="K116">
        <f t="shared" ca="1" si="27"/>
        <v>28</v>
      </c>
      <c r="L116">
        <f t="shared" ca="1" si="28"/>
        <v>24</v>
      </c>
      <c r="M116" t="s">
        <v>27</v>
      </c>
      <c r="N116" t="s">
        <v>23</v>
      </c>
      <c r="O116" t="s">
        <v>23</v>
      </c>
      <c r="P116" t="str">
        <f t="shared" ca="1" si="11"/>
        <v>{115, "Adamantine Leggings", "Leggings made from adamantine, nearly impervious to damage, offering unrivaled protection for your legs.", 175.16, 7, 20.79, 9, "Armor", null, null, 28, 24, ArmorType.Legs, null, null},</v>
      </c>
    </row>
    <row r="117" spans="1:16" x14ac:dyDescent="0.3">
      <c r="A117">
        <v>116</v>
      </c>
      <c r="B117" s="2" t="s">
        <v>209</v>
      </c>
      <c r="C117" s="2" t="s">
        <v>249</v>
      </c>
      <c r="D117" s="1">
        <f t="shared" ca="1" si="12"/>
        <v>174.95</v>
      </c>
      <c r="E117">
        <f t="shared" ca="1" si="16"/>
        <v>8</v>
      </c>
      <c r="F117" s="1">
        <f t="shared" ca="1" si="26"/>
        <v>20.81</v>
      </c>
      <c r="G117">
        <v>9</v>
      </c>
      <c r="H117" t="s">
        <v>22</v>
      </c>
      <c r="I117" t="s">
        <v>23</v>
      </c>
      <c r="J117" t="s">
        <v>23</v>
      </c>
      <c r="K117">
        <f t="shared" ca="1" si="27"/>
        <v>45</v>
      </c>
      <c r="L117">
        <f t="shared" ca="1" si="28"/>
        <v>7</v>
      </c>
      <c r="M117" t="s">
        <v>27</v>
      </c>
      <c r="N117" t="s">
        <v>23</v>
      </c>
      <c r="O117" t="s">
        <v>23</v>
      </c>
      <c r="P117" t="str">
        <f t="shared" ca="1" si="11"/>
        <v>{116, "Dragonscale Plate Greaves", "Greaves made from the scales of a dragon, offering both protection and a connection to the dragon’s power.", 174.95, 8, 20.81, 9, "Armor", null, null, 45, 7, ArmorType.Legs, null, null},</v>
      </c>
    </row>
    <row r="118" spans="1:16" x14ac:dyDescent="0.3">
      <c r="A118">
        <v>117</v>
      </c>
      <c r="B118" t="s">
        <v>264</v>
      </c>
      <c r="C118" t="s">
        <v>265</v>
      </c>
      <c r="D118" s="1">
        <f ca="1">RAND() * 2 + 2</f>
        <v>2.0699187848135385</v>
      </c>
      <c r="E118">
        <v>1</v>
      </c>
      <c r="F118" s="1">
        <f ca="1">RAND() * (5 - 2) + 2</f>
        <v>4.4337456696815458</v>
      </c>
      <c r="G118">
        <v>1</v>
      </c>
      <c r="H118" t="s">
        <v>274</v>
      </c>
      <c r="I118" t="s">
        <v>23</v>
      </c>
      <c r="J118" t="s">
        <v>23</v>
      </c>
      <c r="K118" t="s">
        <v>23</v>
      </c>
      <c r="L118" t="s">
        <v>23</v>
      </c>
      <c r="M118" t="s">
        <v>23</v>
      </c>
      <c r="N118" t="s">
        <v>23</v>
      </c>
      <c r="O118" t="s">
        <v>23</v>
      </c>
      <c r="P118" t="str">
        <f t="shared" ca="1" si="11"/>
        <v>{117, "Cracked Amethyst Shard", "A broken piece of amethyst with a jagged edge and soft glow.", 2.06991878481354, 1, 4.43374566968155, 1, "Valuable", null, null, null, null, null, null, null},</v>
      </c>
    </row>
    <row r="119" spans="1:16" x14ac:dyDescent="0.3">
      <c r="A119">
        <v>118</v>
      </c>
      <c r="B119" t="s">
        <v>266</v>
      </c>
      <c r="C119" t="s">
        <v>267</v>
      </c>
      <c r="D119" s="1">
        <f t="shared" ref="D119:D127" ca="1" si="29">RAND() * 2 + 2</f>
        <v>2.5877645971905059</v>
      </c>
      <c r="E119">
        <v>1</v>
      </c>
      <c r="F119" s="1">
        <f t="shared" ref="F119:F167" ca="1" si="30">RAND() * (5 - 2) + 2</f>
        <v>4.4636488806203154</v>
      </c>
      <c r="G119">
        <v>1</v>
      </c>
      <c r="H119" t="s">
        <v>274</v>
      </c>
      <c r="I119" t="s">
        <v>23</v>
      </c>
      <c r="J119" t="s">
        <v>23</v>
      </c>
      <c r="K119" t="s">
        <v>23</v>
      </c>
      <c r="L119" t="s">
        <v>23</v>
      </c>
      <c r="M119" t="s">
        <v>23</v>
      </c>
      <c r="N119" t="s">
        <v>23</v>
      </c>
      <c r="O119" t="s">
        <v>23</v>
      </c>
      <c r="P119" t="str">
        <f t="shared" ca="1" si="11"/>
        <v>{118, "Pewter Bracelet", "A dull grey bracelet with faint etchings of vines.", 2.58776459719051, 1, 4.46364888062032, 1, "Valuable", null, null, null, null, null, null, null},</v>
      </c>
    </row>
    <row r="120" spans="1:16" x14ac:dyDescent="0.3">
      <c r="A120">
        <v>119</v>
      </c>
      <c r="B120" t="s">
        <v>260</v>
      </c>
      <c r="C120" t="s">
        <v>261</v>
      </c>
      <c r="D120" s="1">
        <f t="shared" ca="1" si="29"/>
        <v>2.9671598736546763</v>
      </c>
      <c r="E120">
        <v>1</v>
      </c>
      <c r="F120" s="1">
        <f t="shared" ca="1" si="30"/>
        <v>4.7692980464817722</v>
      </c>
      <c r="G120">
        <v>1</v>
      </c>
      <c r="H120" t="s">
        <v>274</v>
      </c>
      <c r="I120" t="s">
        <v>23</v>
      </c>
      <c r="J120" t="s">
        <v>23</v>
      </c>
      <c r="K120" t="s">
        <v>23</v>
      </c>
      <c r="L120" t="s">
        <v>23</v>
      </c>
      <c r="M120" t="s">
        <v>23</v>
      </c>
      <c r="N120" t="s">
        <v>23</v>
      </c>
      <c r="O120" t="s">
        <v>23</v>
      </c>
      <c r="P120" t="str">
        <f t="shared" ca="1" si="11"/>
        <v>{119, "Tiny Amber Chip", "A fingernail-sized shard of amber that glows faintly in sunlight.", 2.96715987365468, 1, 4.76929804648177, 1, "Valuable", null, null, null, null, null, null, null},</v>
      </c>
    </row>
    <row r="121" spans="1:16" x14ac:dyDescent="0.3">
      <c r="A121">
        <v>120</v>
      </c>
      <c r="B121" t="s">
        <v>256</v>
      </c>
      <c r="C121" t="s">
        <v>257</v>
      </c>
      <c r="D121" s="1">
        <f t="shared" ca="1" si="29"/>
        <v>3.2855695466301844</v>
      </c>
      <c r="E121">
        <v>1</v>
      </c>
      <c r="F121" s="1">
        <f t="shared" ca="1" si="30"/>
        <v>4.0505080257441124</v>
      </c>
      <c r="G121">
        <v>1</v>
      </c>
      <c r="H121" t="s">
        <v>274</v>
      </c>
      <c r="I121" t="s">
        <v>23</v>
      </c>
      <c r="J121" t="s">
        <v>23</v>
      </c>
      <c r="K121" t="s">
        <v>23</v>
      </c>
      <c r="L121" t="s">
        <v>23</v>
      </c>
      <c r="M121" t="s">
        <v>23</v>
      </c>
      <c r="N121" t="s">
        <v>23</v>
      </c>
      <c r="O121" t="s">
        <v>23</v>
      </c>
      <c r="P121" t="str">
        <f t="shared" ca="1" si="11"/>
        <v>{120, "Copper Ring with a Glass Bead", "A simple ring with a cloudy red bead set in dented copper.", 3.28556954663018, 1, 4.05050802574411, 1, "Valuable", null, null, null, null, null, null, null},</v>
      </c>
    </row>
    <row r="122" spans="1:16" x14ac:dyDescent="0.3">
      <c r="A122">
        <v>121</v>
      </c>
      <c r="B122" t="s">
        <v>262</v>
      </c>
      <c r="C122" t="s">
        <v>263</v>
      </c>
      <c r="D122" s="1">
        <f t="shared" ca="1" si="29"/>
        <v>2.4341236019428081</v>
      </c>
      <c r="E122">
        <v>1</v>
      </c>
      <c r="F122" s="1">
        <f t="shared" ca="1" si="30"/>
        <v>4.7139886321155853</v>
      </c>
      <c r="G122">
        <v>1</v>
      </c>
      <c r="H122" t="s">
        <v>274</v>
      </c>
      <c r="I122" t="s">
        <v>23</v>
      </c>
      <c r="J122" t="s">
        <v>23</v>
      </c>
      <c r="K122" t="s">
        <v>23</v>
      </c>
      <c r="L122" t="s">
        <v>23</v>
      </c>
      <c r="M122" t="s">
        <v>23</v>
      </c>
      <c r="N122" t="s">
        <v>23</v>
      </c>
      <c r="O122" t="s">
        <v>23</v>
      </c>
      <c r="P122" t="str">
        <f t="shared" ca="1" si="11"/>
        <v>{121, "Carved Wooden Brooch", "A small brooch shaped like a leaf, whittled with care.", 2.43412360194281, 1, 4.71398863211559, 1, "Valuable", null, null, null, null, null, null, null},</v>
      </c>
    </row>
    <row r="123" spans="1:16" x14ac:dyDescent="0.3">
      <c r="A123">
        <v>122</v>
      </c>
      <c r="B123" t="s">
        <v>254</v>
      </c>
      <c r="C123" t="s">
        <v>255</v>
      </c>
      <c r="D123" s="1">
        <f t="shared" ca="1" si="29"/>
        <v>2.4725654444054728</v>
      </c>
      <c r="E123">
        <v>1</v>
      </c>
      <c r="F123" s="1">
        <f t="shared" ca="1" si="30"/>
        <v>4.7023287622473307</v>
      </c>
      <c r="G123">
        <v>1</v>
      </c>
      <c r="H123" t="s">
        <v>274</v>
      </c>
      <c r="I123" t="s">
        <v>23</v>
      </c>
      <c r="J123" t="s">
        <v>23</v>
      </c>
      <c r="K123" t="s">
        <v>23</v>
      </c>
      <c r="L123" t="s">
        <v>23</v>
      </c>
      <c r="M123" t="s">
        <v>23</v>
      </c>
      <c r="N123" t="s">
        <v>23</v>
      </c>
      <c r="O123" t="s">
        <v>23</v>
      </c>
      <c r="P123" t="str">
        <f t="shared" ca="1" si="11"/>
        <v>{122, "Polished River Stone Pendant", "A smooth stone on a leather cord, warm from being worn often.", 2.47256544440547, 1, 4.70232876224733, 1, "Valuable", null, null, null, null, null, null, null},</v>
      </c>
    </row>
    <row r="124" spans="1:16" x14ac:dyDescent="0.3">
      <c r="A124">
        <v>123</v>
      </c>
      <c r="B124" t="s">
        <v>258</v>
      </c>
      <c r="C124" t="s">
        <v>259</v>
      </c>
      <c r="D124" s="1">
        <f t="shared" ca="1" si="29"/>
        <v>3.8035236975215407</v>
      </c>
      <c r="E124">
        <v>1</v>
      </c>
      <c r="F124" s="1">
        <f t="shared" ca="1" si="30"/>
        <v>2.7391482244771046</v>
      </c>
      <c r="G124">
        <v>1</v>
      </c>
      <c r="H124" t="s">
        <v>274</v>
      </c>
      <c r="I124" t="s">
        <v>23</v>
      </c>
      <c r="J124" t="s">
        <v>23</v>
      </c>
      <c r="K124" t="s">
        <v>23</v>
      </c>
      <c r="L124" t="s">
        <v>23</v>
      </c>
      <c r="M124" t="s">
        <v>23</v>
      </c>
      <c r="N124" t="s">
        <v>23</v>
      </c>
      <c r="O124" t="s">
        <v>23</v>
      </c>
      <c r="P124" t="str">
        <f t="shared" ca="1" si="11"/>
        <v>{123, "Simple Bone Necklace", "Animal bones strung together—crude, but oddly charming.", 3.80352369752154, 1, 2.7391482244771, 1, "Valuable", null, null, null, null, null, null, null},</v>
      </c>
    </row>
    <row r="125" spans="1:16" x14ac:dyDescent="0.3">
      <c r="A125">
        <v>124</v>
      </c>
      <c r="B125" t="s">
        <v>270</v>
      </c>
      <c r="C125" t="s">
        <v>271</v>
      </c>
      <c r="D125" s="1">
        <f t="shared" ca="1" si="29"/>
        <v>3.0871875327932075</v>
      </c>
      <c r="E125">
        <v>1</v>
      </c>
      <c r="F125" s="1">
        <f t="shared" ca="1" si="30"/>
        <v>2.4698989758511321</v>
      </c>
      <c r="G125">
        <v>1</v>
      </c>
      <c r="H125" t="s">
        <v>274</v>
      </c>
      <c r="I125" t="s">
        <v>23</v>
      </c>
      <c r="J125" t="s">
        <v>23</v>
      </c>
      <c r="K125" t="s">
        <v>23</v>
      </c>
      <c r="L125" t="s">
        <v>23</v>
      </c>
      <c r="M125" t="s">
        <v>23</v>
      </c>
      <c r="N125" t="s">
        <v>23</v>
      </c>
      <c r="O125" t="s">
        <v>23</v>
      </c>
      <c r="P125" t="str">
        <f t="shared" ca="1" si="11"/>
        <v>{124, "Woven Hair Bracelet", "Intertwined strands of human and horsehair, braided tightly.", 3.08718753279321, 1, 2.46989897585113, 1, "Valuable", null, null, null, null, null, null, null},</v>
      </c>
    </row>
    <row r="126" spans="1:16" x14ac:dyDescent="0.3">
      <c r="A126">
        <v>125</v>
      </c>
      <c r="B126" t="s">
        <v>268</v>
      </c>
      <c r="C126" t="s">
        <v>269</v>
      </c>
      <c r="D126" s="1">
        <f t="shared" ca="1" si="29"/>
        <v>2.5491315373669936</v>
      </c>
      <c r="E126">
        <v>1</v>
      </c>
      <c r="F126" s="1">
        <f t="shared" ca="1" si="30"/>
        <v>2.2083536626331202</v>
      </c>
      <c r="G126">
        <v>1</v>
      </c>
      <c r="H126" t="s">
        <v>274</v>
      </c>
      <c r="I126" t="s">
        <v>23</v>
      </c>
      <c r="J126" t="s">
        <v>23</v>
      </c>
      <c r="K126" t="s">
        <v>23</v>
      </c>
      <c r="L126" t="s">
        <v>23</v>
      </c>
      <c r="M126" t="s">
        <v>23</v>
      </c>
      <c r="N126" t="s">
        <v>23</v>
      </c>
      <c r="O126" t="s">
        <v>23</v>
      </c>
      <c r="P126" t="str">
        <f t="shared" ca="1" si="11"/>
        <v>{125, "Obsidian Fragment", "Razor-thin volcanic glass, sharp and mirror-dark.", 2.54913153736699, 1, 2.20835366263312, 1, "Valuable", null, null, null, null, null, null, null},</v>
      </c>
    </row>
    <row r="127" spans="1:16" x14ac:dyDescent="0.3">
      <c r="A127">
        <v>126</v>
      </c>
      <c r="B127" t="s">
        <v>272</v>
      </c>
      <c r="C127" t="s">
        <v>273</v>
      </c>
      <c r="D127" s="1">
        <f t="shared" ca="1" si="29"/>
        <v>3.0127411495909513</v>
      </c>
      <c r="E127">
        <v>1</v>
      </c>
      <c r="F127" s="1">
        <f t="shared" ca="1" si="30"/>
        <v>4.8772362847531694</v>
      </c>
      <c r="G127">
        <v>1</v>
      </c>
      <c r="H127" t="s">
        <v>274</v>
      </c>
      <c r="I127" t="s">
        <v>23</v>
      </c>
      <c r="J127" t="s">
        <v>23</v>
      </c>
      <c r="K127" t="s">
        <v>23</v>
      </c>
      <c r="L127" t="s">
        <v>23</v>
      </c>
      <c r="M127" t="s">
        <v>23</v>
      </c>
      <c r="N127" t="s">
        <v>23</v>
      </c>
      <c r="O127" t="s">
        <v>23</v>
      </c>
      <c r="P127" t="str">
        <f t="shared" ca="1" si="11"/>
        <v>{126, "Shell and String Anklet", "Small seashells knotted onto a bit of twine—smells faintly of salt.", 3.01274114959095, 1, 4.87723628475317, 1, "Valuable", null, null, null, null, null, null, null},</v>
      </c>
    </row>
    <row r="128" spans="1:16" x14ac:dyDescent="0.3">
      <c r="A128">
        <v>127</v>
      </c>
      <c r="B128" t="s">
        <v>282</v>
      </c>
      <c r="C128" t="s">
        <v>283</v>
      </c>
      <c r="D128" s="1">
        <f ca="1">RAND() * 12 + 6</f>
        <v>16.323052852405596</v>
      </c>
      <c r="E128">
        <v>1</v>
      </c>
      <c r="F128" s="1">
        <f t="shared" ca="1" si="30"/>
        <v>2.0344052110747439</v>
      </c>
      <c r="G128">
        <v>3</v>
      </c>
      <c r="H128" t="s">
        <v>274</v>
      </c>
      <c r="I128" t="s">
        <v>23</v>
      </c>
      <c r="J128" t="s">
        <v>23</v>
      </c>
      <c r="K128" t="s">
        <v>23</v>
      </c>
      <c r="L128" t="s">
        <v>23</v>
      </c>
      <c r="M128" t="s">
        <v>23</v>
      </c>
      <c r="N128" t="s">
        <v>23</v>
      </c>
      <c r="O128" t="s">
        <v>23</v>
      </c>
      <c r="P128" t="str">
        <f t="shared" ca="1" si="11"/>
        <v>{127, "Bronze Armlet with Leaf Etching", "A broad band engraved with curling vine patterns.", 16.3230528524056, 1, 2.03440521107474, 3, "Valuable", null, null, null, null, null, null, null},</v>
      </c>
    </row>
    <row r="129" spans="1:16" x14ac:dyDescent="0.3">
      <c r="A129">
        <v>128</v>
      </c>
      <c r="B129" t="s">
        <v>275</v>
      </c>
      <c r="C129" t="s">
        <v>276</v>
      </c>
      <c r="D129" s="1">
        <f t="shared" ref="D129:D136" ca="1" si="31">RAND() * 12 + 6</f>
        <v>14.656642219360155</v>
      </c>
      <c r="E129">
        <v>1</v>
      </c>
      <c r="F129" s="1">
        <f t="shared" ca="1" si="30"/>
        <v>4.7034730545538448</v>
      </c>
      <c r="G129">
        <v>3</v>
      </c>
      <c r="H129" t="s">
        <v>274</v>
      </c>
      <c r="I129" t="s">
        <v>23</v>
      </c>
      <c r="J129" t="s">
        <v>23</v>
      </c>
      <c r="K129" t="s">
        <v>23</v>
      </c>
      <c r="L129" t="s">
        <v>23</v>
      </c>
      <c r="M129" t="s">
        <v>23</v>
      </c>
      <c r="N129" t="s">
        <v>23</v>
      </c>
      <c r="O129" t="s">
        <v>23</v>
      </c>
      <c r="P129" t="str">
        <f t="shared" ca="1" si="11"/>
        <v>{128, "Cut Quartz Crystal", "A clear crystal with many facets, catching light like fire.", 14.6566422193602, 1, 4.70347305455384, 3, "Valuable", null, null, null, null, null, null, null},</v>
      </c>
    </row>
    <row r="130" spans="1:16" x14ac:dyDescent="0.3">
      <c r="A130">
        <v>129</v>
      </c>
      <c r="B130" t="s">
        <v>279</v>
      </c>
      <c r="C130" t="s">
        <v>280</v>
      </c>
      <c r="D130" s="1">
        <f t="shared" ca="1" si="31"/>
        <v>13.476900094144915</v>
      </c>
      <c r="E130">
        <v>1</v>
      </c>
      <c r="F130" s="1">
        <f t="shared" ca="1" si="30"/>
        <v>4.3052443985574769</v>
      </c>
      <c r="G130">
        <v>3</v>
      </c>
      <c r="H130" t="s">
        <v>274</v>
      </c>
      <c r="I130" t="s">
        <v>23</v>
      </c>
      <c r="J130" t="s">
        <v>23</v>
      </c>
      <c r="K130" t="s">
        <v>23</v>
      </c>
      <c r="L130" t="s">
        <v>23</v>
      </c>
      <c r="M130" t="s">
        <v>23</v>
      </c>
      <c r="N130" t="s">
        <v>23</v>
      </c>
      <c r="O130" t="s">
        <v>23</v>
      </c>
      <c r="P130" t="str">
        <f t="shared" ca="1" si="11"/>
        <v>{129, "Jasper-inlaid Brooch", "A copper brooch with blood-red jasper set in the center.", 13.4769000941449, 1, 4.30524439855748, 3, "Valuable", null, null, null, null, null, null, null},</v>
      </c>
    </row>
    <row r="131" spans="1:16" x14ac:dyDescent="0.3">
      <c r="A131">
        <v>130</v>
      </c>
      <c r="B131" t="s">
        <v>281</v>
      </c>
      <c r="C131" t="s">
        <v>294</v>
      </c>
      <c r="D131" s="1">
        <f t="shared" ca="1" si="31"/>
        <v>13.309553921422465</v>
      </c>
      <c r="E131">
        <v>1</v>
      </c>
      <c r="F131" s="1">
        <f t="shared" ca="1" si="30"/>
        <v>3.0301270655999826</v>
      </c>
      <c r="G131">
        <v>3</v>
      </c>
      <c r="H131" t="s">
        <v>274</v>
      </c>
      <c r="I131" t="s">
        <v>23</v>
      </c>
      <c r="J131" t="s">
        <v>23</v>
      </c>
      <c r="K131" t="s">
        <v>23</v>
      </c>
      <c r="L131" t="s">
        <v>23</v>
      </c>
      <c r="M131" t="s">
        <v>23</v>
      </c>
      <c r="N131" t="s">
        <v>23</v>
      </c>
      <c r="O131" t="s">
        <v>23</v>
      </c>
      <c r="P131" t="str">
        <f t="shared" ref="P131:P179" ca="1" si="32">_xlfn.CONCAT("{",A131, ", ", CHAR(34), B131, CHAR(34), ", ", CHAR(34), C131, CHAR(34), ", ", D131, ", ", E131, ", ", F131, ", ", G131, ", ", CHAR(34), H131, CHAR(34), ", ", I131, ", ", J131, ", ", K131, ", ", L131, ", ", M131, ", ", N131, ", ", O131, "},")</f>
        <v>{130, "Malachite Cameo", "A green and black stone carved with a woman’s profile.", 13.3095539214225, 1, 3.03012706559998, 3, "Valuable", null, null, null, null, null, null, null},</v>
      </c>
    </row>
    <row r="132" spans="1:16" x14ac:dyDescent="0.3">
      <c r="A132">
        <v>131</v>
      </c>
      <c r="B132" t="s">
        <v>286</v>
      </c>
      <c r="C132" t="s">
        <v>287</v>
      </c>
      <c r="D132" s="1">
        <f t="shared" ca="1" si="31"/>
        <v>13.954881853819877</v>
      </c>
      <c r="E132">
        <v>1</v>
      </c>
      <c r="F132" s="1">
        <f t="shared" ca="1" si="30"/>
        <v>4.870364670816973</v>
      </c>
      <c r="G132">
        <v>3</v>
      </c>
      <c r="H132" t="s">
        <v>274</v>
      </c>
      <c r="I132" t="s">
        <v>23</v>
      </c>
      <c r="J132" t="s">
        <v>23</v>
      </c>
      <c r="K132" t="s">
        <v>23</v>
      </c>
      <c r="L132" t="s">
        <v>23</v>
      </c>
      <c r="M132" t="s">
        <v>23</v>
      </c>
      <c r="N132" t="s">
        <v>23</v>
      </c>
      <c r="O132" t="s">
        <v>23</v>
      </c>
      <c r="P132" t="str">
        <f t="shared" ca="1" si="32"/>
        <v>{131, "Coral Pendant in Silver Wire", "A pink coral sprig wrapped carefully in silver filigree.", 13.9548818538199, 1, 4.87036467081697, 3, "Valuable", null, null, null, null, null, null, null},</v>
      </c>
    </row>
    <row r="133" spans="1:16" x14ac:dyDescent="0.3">
      <c r="A133">
        <v>132</v>
      </c>
      <c r="B133" t="s">
        <v>277</v>
      </c>
      <c r="C133" t="s">
        <v>278</v>
      </c>
      <c r="D133" s="1">
        <f t="shared" ca="1" si="31"/>
        <v>15.292934277281322</v>
      </c>
      <c r="E133">
        <v>1</v>
      </c>
      <c r="F133" s="1">
        <f t="shared" ca="1" si="30"/>
        <v>4.9146078963341324</v>
      </c>
      <c r="G133">
        <v>3</v>
      </c>
      <c r="H133" t="s">
        <v>274</v>
      </c>
      <c r="I133" t="s">
        <v>23</v>
      </c>
      <c r="J133" t="s">
        <v>23</v>
      </c>
      <c r="K133" t="s">
        <v>23</v>
      </c>
      <c r="L133" t="s">
        <v>23</v>
      </c>
      <c r="M133" t="s">
        <v>23</v>
      </c>
      <c r="N133" t="s">
        <v>23</v>
      </c>
      <c r="O133" t="s">
        <v>23</v>
      </c>
      <c r="P133" t="str">
        <f t="shared" ca="1" si="32"/>
        <v>{132, "Silver Ring with Tiny Opal", "A tarnished silver band with a clouded opal inset.", 15.2929342772813, 1, 4.91460789633413, 3, "Valuable", null, null, null, null, null, null, null},</v>
      </c>
    </row>
    <row r="134" spans="1:16" x14ac:dyDescent="0.3">
      <c r="A134">
        <v>133</v>
      </c>
      <c r="B134" t="s">
        <v>288</v>
      </c>
      <c r="C134" t="s">
        <v>289</v>
      </c>
      <c r="D134" s="1">
        <f t="shared" ca="1" si="31"/>
        <v>12.222391320243958</v>
      </c>
      <c r="E134">
        <v>1</v>
      </c>
      <c r="F134" s="1">
        <f t="shared" ca="1" si="30"/>
        <v>4.2860194265748977</v>
      </c>
      <c r="G134">
        <v>3</v>
      </c>
      <c r="H134" t="s">
        <v>274</v>
      </c>
      <c r="I134" t="s">
        <v>23</v>
      </c>
      <c r="J134" t="s">
        <v>23</v>
      </c>
      <c r="K134" t="s">
        <v>23</v>
      </c>
      <c r="L134" t="s">
        <v>23</v>
      </c>
      <c r="M134" t="s">
        <v>23</v>
      </c>
      <c r="N134" t="s">
        <v>23</v>
      </c>
      <c r="O134" t="s">
        <v>23</v>
      </c>
      <c r="P134" t="str">
        <f t="shared" ca="1" si="32"/>
        <v>{133, "Miniature Portrait Locket", "A thumb-sized locket with a faded painting of a smiling child.", 12.222391320244, 1, 4.2860194265749, 3, "Valuable", null, null, null, null, null, null, null},</v>
      </c>
    </row>
    <row r="135" spans="1:16" x14ac:dyDescent="0.3">
      <c r="A135">
        <v>134</v>
      </c>
      <c r="B135" t="s">
        <v>292</v>
      </c>
      <c r="C135" t="s">
        <v>293</v>
      </c>
      <c r="D135" s="1">
        <f t="shared" ca="1" si="31"/>
        <v>11.203790568793483</v>
      </c>
      <c r="E135">
        <v>1</v>
      </c>
      <c r="F135" s="1">
        <f t="shared" ca="1" si="30"/>
        <v>3.7029040228173491</v>
      </c>
      <c r="G135">
        <v>3</v>
      </c>
      <c r="H135" t="s">
        <v>274</v>
      </c>
      <c r="I135" t="s">
        <v>23</v>
      </c>
      <c r="J135" t="s">
        <v>23</v>
      </c>
      <c r="K135" t="s">
        <v>23</v>
      </c>
      <c r="L135" t="s">
        <v>23</v>
      </c>
      <c r="M135" t="s">
        <v>23</v>
      </c>
      <c r="N135" t="s">
        <v>23</v>
      </c>
      <c r="O135" t="s">
        <v>23</v>
      </c>
      <c r="P135" t="str">
        <f t="shared" ca="1" si="32"/>
        <v>{134, "Carved Ivory Comb", "An ornate comb made from old ivory, yellowed with age.", 11.2037905687935, 1, 3.70290402281735, 3, "Valuable", null, null, null, null, null, null, null},</v>
      </c>
    </row>
    <row r="136" spans="1:16" x14ac:dyDescent="0.3">
      <c r="A136">
        <v>135</v>
      </c>
      <c r="B136" t="s">
        <v>284</v>
      </c>
      <c r="C136" t="s">
        <v>285</v>
      </c>
      <c r="D136" s="1">
        <f t="shared" ca="1" si="31"/>
        <v>10.784000080152111</v>
      </c>
      <c r="E136">
        <v>1</v>
      </c>
      <c r="F136" s="1">
        <f t="shared" ca="1" si="30"/>
        <v>3.677299258729537</v>
      </c>
      <c r="G136">
        <v>3</v>
      </c>
      <c r="H136" t="s">
        <v>274</v>
      </c>
      <c r="I136" t="s">
        <v>23</v>
      </c>
      <c r="J136" t="s">
        <v>23</v>
      </c>
      <c r="K136" t="s">
        <v>23</v>
      </c>
      <c r="L136" t="s">
        <v>23</v>
      </c>
      <c r="M136" t="s">
        <v>23</v>
      </c>
      <c r="N136" t="s">
        <v>23</v>
      </c>
      <c r="O136" t="s">
        <v>23</v>
      </c>
      <c r="P136" t="str">
        <f t="shared" ca="1" si="32"/>
        <v>{135, "Lapis Lazuli Beads", "Deep blue beads strung tightly together, flecked with gold.", 10.7840000801521, 1, 3.67729925872954, 3, "Valuable", null, null, null, null, null, null, null},</v>
      </c>
    </row>
    <row r="137" spans="1:16" x14ac:dyDescent="0.3">
      <c r="A137">
        <v>136</v>
      </c>
      <c r="B137" t="s">
        <v>290</v>
      </c>
      <c r="C137" t="s">
        <v>291</v>
      </c>
      <c r="D137" s="1">
        <f t="shared" ref="D129:D137" ca="1" si="33">RAND() * (18 - 6) + 6</f>
        <v>15.223812852049205</v>
      </c>
      <c r="E137">
        <v>1</v>
      </c>
      <c r="F137" s="1">
        <f t="shared" ca="1" si="30"/>
        <v>3.693512253820427</v>
      </c>
      <c r="G137">
        <v>3</v>
      </c>
      <c r="H137" t="s">
        <v>274</v>
      </c>
      <c r="I137" t="s">
        <v>23</v>
      </c>
      <c r="J137" t="s">
        <v>23</v>
      </c>
      <c r="K137" t="s">
        <v>23</v>
      </c>
      <c r="L137" t="s">
        <v>23</v>
      </c>
      <c r="M137" t="s">
        <v>23</v>
      </c>
      <c r="N137" t="s">
        <v>23</v>
      </c>
      <c r="O137" t="s">
        <v>23</v>
      </c>
      <c r="P137" t="str">
        <f t="shared" ca="1" si="32"/>
        <v>{136, "Agate Ring with Swirl Pattern", "The swirling lines in the agate resemble smoke in water.", 15.2238128520492, 1, 3.69351225382043, 3, "Valuable", null, null, null, null, null, null, null},</v>
      </c>
    </row>
    <row r="138" spans="1:16" x14ac:dyDescent="0.3">
      <c r="A138">
        <v>137</v>
      </c>
      <c r="B138" t="s">
        <v>297</v>
      </c>
      <c r="C138" t="s">
        <v>298</v>
      </c>
      <c r="D138" s="1">
        <f ca="1">RAND() * 25 + 15</f>
        <v>38.209545714899875</v>
      </c>
      <c r="E138">
        <v>1</v>
      </c>
      <c r="F138" s="1">
        <f t="shared" ca="1" si="30"/>
        <v>4.686962295911445</v>
      </c>
      <c r="G138">
        <v>5</v>
      </c>
      <c r="H138" t="s">
        <v>274</v>
      </c>
      <c r="I138" t="s">
        <v>23</v>
      </c>
      <c r="J138" t="s">
        <v>23</v>
      </c>
      <c r="K138" t="s">
        <v>23</v>
      </c>
      <c r="L138" t="s">
        <v>23</v>
      </c>
      <c r="M138" t="s">
        <v>23</v>
      </c>
      <c r="N138" t="s">
        <v>23</v>
      </c>
      <c r="O138" t="s">
        <v>23</v>
      </c>
      <c r="P138" t="str">
        <f t="shared" ca="1" si="32"/>
        <v>{137, "Ornate Silver Tiara", "A crescent-shaped tiara, polished to a mirror shine.", 38.2095457148999, 1, 4.68696229591144, 5, "Valuable", null, null, null, null, null, null, null},</v>
      </c>
    </row>
    <row r="139" spans="1:16" x14ac:dyDescent="0.3">
      <c r="A139">
        <v>138</v>
      </c>
      <c r="B139" t="s">
        <v>295</v>
      </c>
      <c r="C139" t="s">
        <v>296</v>
      </c>
      <c r="D139" s="1">
        <f t="shared" ref="D139:D147" ca="1" si="34">RAND() * 25 + 15</f>
        <v>39.805867925949059</v>
      </c>
      <c r="E139">
        <v>1</v>
      </c>
      <c r="F139" s="1">
        <f t="shared" ca="1" si="30"/>
        <v>4.4876601269561966</v>
      </c>
      <c r="G139">
        <v>5</v>
      </c>
      <c r="H139" t="s">
        <v>274</v>
      </c>
      <c r="I139" t="s">
        <v>23</v>
      </c>
      <c r="J139" t="s">
        <v>23</v>
      </c>
      <c r="K139" t="s">
        <v>23</v>
      </c>
      <c r="L139" t="s">
        <v>23</v>
      </c>
      <c r="M139" t="s">
        <v>23</v>
      </c>
      <c r="N139" t="s">
        <v>23</v>
      </c>
      <c r="O139" t="s">
        <v>23</v>
      </c>
      <c r="P139" t="str">
        <f t="shared" ca="1" si="32"/>
        <v>{138, "Gold Chain with Sapphire Chip", "A delicate chain with a bright blue stone like a droplet of sky.", 39.8058679259491, 1, 4.4876601269562, 5, "Valuable", null, null, null, null, null, null, null},</v>
      </c>
    </row>
    <row r="140" spans="1:16" x14ac:dyDescent="0.3">
      <c r="A140">
        <v>139</v>
      </c>
      <c r="B140" t="s">
        <v>311</v>
      </c>
      <c r="C140" t="s">
        <v>312</v>
      </c>
      <c r="D140" s="1">
        <f t="shared" ca="1" si="34"/>
        <v>21.280902349543876</v>
      </c>
      <c r="E140">
        <v>1</v>
      </c>
      <c r="F140" s="1">
        <f t="shared" ca="1" si="30"/>
        <v>4.2255290029508252</v>
      </c>
      <c r="G140">
        <v>5</v>
      </c>
      <c r="H140" t="s">
        <v>274</v>
      </c>
      <c r="I140" t="s">
        <v>23</v>
      </c>
      <c r="J140" t="s">
        <v>23</v>
      </c>
      <c r="K140" t="s">
        <v>23</v>
      </c>
      <c r="L140" t="s">
        <v>23</v>
      </c>
      <c r="M140" t="s">
        <v>23</v>
      </c>
      <c r="N140" t="s">
        <v>23</v>
      </c>
      <c r="O140" t="s">
        <v>23</v>
      </c>
      <c r="P140" t="str">
        <f t="shared" ca="1" si="32"/>
        <v>{139, "Fire Opal Pendant", "A gem like living fire, set in a blackened iron pendant.", 21.2809023495439, 1, 4.22552900295083, 5, "Valuable", null, null, null, null, null, null, null},</v>
      </c>
    </row>
    <row r="141" spans="1:16" x14ac:dyDescent="0.3">
      <c r="A141">
        <v>140</v>
      </c>
      <c r="B141" t="s">
        <v>301</v>
      </c>
      <c r="C141" t="s">
        <v>302</v>
      </c>
      <c r="D141" s="1">
        <f t="shared" ca="1" si="34"/>
        <v>37.331402255498986</v>
      </c>
      <c r="E141">
        <v>1</v>
      </c>
      <c r="F141" s="1">
        <f t="shared" ca="1" si="30"/>
        <v>3.7993669111117909</v>
      </c>
      <c r="G141">
        <v>5</v>
      </c>
      <c r="H141" t="s">
        <v>274</v>
      </c>
      <c r="I141" t="s">
        <v>23</v>
      </c>
      <c r="J141" t="s">
        <v>23</v>
      </c>
      <c r="K141" t="s">
        <v>23</v>
      </c>
      <c r="L141" t="s">
        <v>23</v>
      </c>
      <c r="M141" t="s">
        <v>23</v>
      </c>
      <c r="N141" t="s">
        <v>23</v>
      </c>
      <c r="O141" t="s">
        <v>23</v>
      </c>
      <c r="P141" t="str">
        <f t="shared" ca="1" si="32"/>
        <v>{140, "Ruby-Capped Stickpin", "A gentleman’s pin with a deep red gem atop a gold needle.", 37.331402255499, 1, 3.79936691111179, 5, "Valuable", null, null, null, null, null, null, null},</v>
      </c>
    </row>
    <row r="142" spans="1:16" x14ac:dyDescent="0.3">
      <c r="A142">
        <v>141</v>
      </c>
      <c r="B142" t="s">
        <v>305</v>
      </c>
      <c r="C142" t="s">
        <v>306</v>
      </c>
      <c r="D142" s="1">
        <f t="shared" ca="1" si="34"/>
        <v>39.877802794803543</v>
      </c>
      <c r="E142">
        <v>1</v>
      </c>
      <c r="F142" s="1">
        <f t="shared" ca="1" si="30"/>
        <v>2.8781657357313586</v>
      </c>
      <c r="G142">
        <v>5</v>
      </c>
      <c r="H142" t="s">
        <v>274</v>
      </c>
      <c r="I142" t="s">
        <v>23</v>
      </c>
      <c r="J142" t="s">
        <v>23</v>
      </c>
      <c r="K142" t="s">
        <v>23</v>
      </c>
      <c r="L142" t="s">
        <v>23</v>
      </c>
      <c r="M142" t="s">
        <v>23</v>
      </c>
      <c r="N142" t="s">
        <v>23</v>
      </c>
      <c r="O142" t="s">
        <v>23</v>
      </c>
      <c r="P142" t="str">
        <f t="shared" ca="1" si="32"/>
        <v>{141, "Enamel Pendant with Mythical Scene", "A painted pendant showing a dragon flying over a city.", 39.8778027948035, 1, 2.87816573573136, 5, "Valuable", null, null, null, null, null, null, null},</v>
      </c>
    </row>
    <row r="143" spans="1:16" x14ac:dyDescent="0.3">
      <c r="A143">
        <v>142</v>
      </c>
      <c r="B143" t="s">
        <v>309</v>
      </c>
      <c r="C143" t="s">
        <v>310</v>
      </c>
      <c r="D143" s="1">
        <f t="shared" ca="1" si="34"/>
        <v>36.963548873665587</v>
      </c>
      <c r="E143">
        <v>1</v>
      </c>
      <c r="F143" s="1">
        <f t="shared" ca="1" si="30"/>
        <v>3.4663591347134393</v>
      </c>
      <c r="G143">
        <v>5</v>
      </c>
      <c r="H143" t="s">
        <v>274</v>
      </c>
      <c r="I143" t="s">
        <v>23</v>
      </c>
      <c r="J143" t="s">
        <v>23</v>
      </c>
      <c r="K143" t="s">
        <v>23</v>
      </c>
      <c r="L143" t="s">
        <v>23</v>
      </c>
      <c r="M143" t="s">
        <v>23</v>
      </c>
      <c r="N143" t="s">
        <v>23</v>
      </c>
      <c r="O143" t="s">
        <v>23</v>
      </c>
      <c r="P143" t="str">
        <f t="shared" ca="1" si="32"/>
        <v>{142, "Platinum Cufflink Set", "A pair of etched cufflinks bearing a forgotten noble crest.", 36.9635488736656, 1, 3.46635913471344, 5, "Valuable", null, null, null, null, null, null, null},</v>
      </c>
    </row>
    <row r="144" spans="1:16" x14ac:dyDescent="0.3">
      <c r="A144">
        <v>143</v>
      </c>
      <c r="B144" t="s">
        <v>313</v>
      </c>
      <c r="C144" t="s">
        <v>314</v>
      </c>
      <c r="D144" s="1">
        <f t="shared" ca="1" si="34"/>
        <v>28.978878140602294</v>
      </c>
      <c r="E144">
        <v>1</v>
      </c>
      <c r="F144" s="1">
        <f t="shared" ca="1" si="30"/>
        <v>4.0571941044898043</v>
      </c>
      <c r="G144">
        <v>5</v>
      </c>
      <c r="H144" t="s">
        <v>274</v>
      </c>
      <c r="I144" t="s">
        <v>23</v>
      </c>
      <c r="J144" t="s">
        <v>23</v>
      </c>
      <c r="K144" t="s">
        <v>23</v>
      </c>
      <c r="L144" t="s">
        <v>23</v>
      </c>
      <c r="M144" t="s">
        <v>23</v>
      </c>
      <c r="N144" t="s">
        <v>23</v>
      </c>
      <c r="O144" t="s">
        <v>23</v>
      </c>
      <c r="P144" t="str">
        <f t="shared" ca="1" si="32"/>
        <v>{143, "Miniature Gold-Gilded Idol", "A palm-sized statue of a laughing deity, covered in flaking gold.", 28.9788781406023, 1, 4.0571941044898, 5, "Valuable", null, null, null, null, null, null, null},</v>
      </c>
    </row>
    <row r="145" spans="1:16" x14ac:dyDescent="0.3">
      <c r="A145">
        <v>144</v>
      </c>
      <c r="B145" t="s">
        <v>303</v>
      </c>
      <c r="C145" t="s">
        <v>304</v>
      </c>
      <c r="D145" s="1">
        <f t="shared" ca="1" si="34"/>
        <v>17.459242375664473</v>
      </c>
      <c r="E145">
        <v>1</v>
      </c>
      <c r="F145" s="1">
        <f t="shared" ca="1" si="30"/>
        <v>3.1433727553328077</v>
      </c>
      <c r="G145">
        <v>5</v>
      </c>
      <c r="H145" t="s">
        <v>274</v>
      </c>
      <c r="I145" t="s">
        <v>23</v>
      </c>
      <c r="J145" t="s">
        <v>23</v>
      </c>
      <c r="K145" t="s">
        <v>23</v>
      </c>
      <c r="L145" t="s">
        <v>23</v>
      </c>
      <c r="M145" t="s">
        <v>23</v>
      </c>
      <c r="N145" t="s">
        <v>23</v>
      </c>
      <c r="O145" t="s">
        <v>23</v>
      </c>
      <c r="P145" t="str">
        <f t="shared" ca="1" si="32"/>
        <v>{144, "Jeweled Hairpin with Amethyst", "A silver hairpin tipped with a cut amethyst shaped like a flame.", 17.4592423756645, 1, 3.14337275533281, 5, "Valuable", null, null, null, null, null, null, null},</v>
      </c>
    </row>
    <row r="146" spans="1:16" x14ac:dyDescent="0.3">
      <c r="A146">
        <v>145</v>
      </c>
      <c r="B146" t="s">
        <v>299</v>
      </c>
      <c r="C146" t="s">
        <v>300</v>
      </c>
      <c r="D146" s="1">
        <f t="shared" ca="1" si="34"/>
        <v>38.117602793267253</v>
      </c>
      <c r="E146">
        <v>1</v>
      </c>
      <c r="F146" s="1">
        <f t="shared" ca="1" si="30"/>
        <v>4.8548220019624075</v>
      </c>
      <c r="G146">
        <v>5</v>
      </c>
      <c r="H146" t="s">
        <v>274</v>
      </c>
      <c r="I146" t="s">
        <v>23</v>
      </c>
      <c r="J146" t="s">
        <v>23</v>
      </c>
      <c r="K146" t="s">
        <v>23</v>
      </c>
      <c r="L146" t="s">
        <v>23</v>
      </c>
      <c r="M146" t="s">
        <v>23</v>
      </c>
      <c r="N146" t="s">
        <v>23</v>
      </c>
      <c r="O146" t="s">
        <v>23</v>
      </c>
      <c r="P146" t="str">
        <f t="shared" ca="1" si="32"/>
        <v>{145, "Cloisonné Belt Buckle", "A wide buckle with tiny colored glass panels sealed in gold.", 38.1176027932673, 1, 4.85482200196241, 5, "Valuable", null, null, null, null, null, null, null},</v>
      </c>
    </row>
    <row r="147" spans="1:16" x14ac:dyDescent="0.3">
      <c r="A147">
        <v>146</v>
      </c>
      <c r="B147" t="s">
        <v>307</v>
      </c>
      <c r="C147" t="s">
        <v>308</v>
      </c>
      <c r="D147" s="1">
        <f t="shared" ca="1" si="34"/>
        <v>22.142663378555604</v>
      </c>
      <c r="E147">
        <v>1</v>
      </c>
      <c r="F147" s="1">
        <f t="shared" ca="1" si="30"/>
        <v>3.3553898823213686</v>
      </c>
      <c r="G147">
        <v>5</v>
      </c>
      <c r="H147" t="s">
        <v>274</v>
      </c>
      <c r="I147" t="s">
        <v>23</v>
      </c>
      <c r="J147" t="s">
        <v>23</v>
      </c>
      <c r="K147" t="s">
        <v>23</v>
      </c>
      <c r="L147" t="s">
        <v>23</v>
      </c>
      <c r="M147" t="s">
        <v>23</v>
      </c>
      <c r="N147" t="s">
        <v>23</v>
      </c>
      <c r="O147" t="s">
        <v>23</v>
      </c>
      <c r="P147" t="str">
        <f t="shared" ca="1" si="32"/>
        <v>{146, "Serpentine Stone Ring", "This band of green stone feels oddly warm to the touch.", 22.1426633785556, 1, 3.35538988232137, 5, "Valuable", null, null, null, null, null, null, null},</v>
      </c>
    </row>
    <row r="148" spans="1:16" x14ac:dyDescent="0.3">
      <c r="A148">
        <v>147</v>
      </c>
      <c r="B148" t="s">
        <v>315</v>
      </c>
      <c r="C148" t="s">
        <v>316</v>
      </c>
      <c r="D148" s="1">
        <f ca="1">RAND() * 40 + 30</f>
        <v>39.798450922417317</v>
      </c>
      <c r="E148">
        <v>1</v>
      </c>
      <c r="F148" s="1">
        <f t="shared" ca="1" si="30"/>
        <v>3.6275235681198228</v>
      </c>
      <c r="G148">
        <v>7</v>
      </c>
      <c r="H148" t="s">
        <v>274</v>
      </c>
      <c r="I148" t="s">
        <v>23</v>
      </c>
      <c r="J148" t="s">
        <v>23</v>
      </c>
      <c r="K148" t="s">
        <v>23</v>
      </c>
      <c r="L148" t="s">
        <v>23</v>
      </c>
      <c r="M148" t="s">
        <v>23</v>
      </c>
      <c r="N148" t="s">
        <v>23</v>
      </c>
      <c r="O148" t="s">
        <v>23</v>
      </c>
      <c r="P148" t="str">
        <f t="shared" ca="1" si="32"/>
        <v>{147, "Jeweled Circlet with Emerald Inlay", "A thin band of gold set with three flawless emeralds.", 39.7984509224173, 1, 3.62752356811982, 7, "Valuable", null, null, null, null, null, null, null},</v>
      </c>
    </row>
    <row r="149" spans="1:16" x14ac:dyDescent="0.3">
      <c r="A149">
        <v>148</v>
      </c>
      <c r="B149" t="s">
        <v>329</v>
      </c>
      <c r="C149" t="s">
        <v>330</v>
      </c>
      <c r="D149" s="1">
        <f t="shared" ref="D149:D157" ca="1" si="35">RAND() * 40 + 30</f>
        <v>47.041587396165397</v>
      </c>
      <c r="E149">
        <v>1</v>
      </c>
      <c r="F149" s="1">
        <f t="shared" ca="1" si="30"/>
        <v>3.2236253617750101</v>
      </c>
      <c r="G149">
        <v>7</v>
      </c>
      <c r="H149" t="s">
        <v>274</v>
      </c>
      <c r="I149" t="s">
        <v>23</v>
      </c>
      <c r="J149" t="s">
        <v>23</v>
      </c>
      <c r="K149" t="s">
        <v>23</v>
      </c>
      <c r="L149" t="s">
        <v>23</v>
      </c>
      <c r="M149" t="s">
        <v>23</v>
      </c>
      <c r="N149" t="s">
        <v>23</v>
      </c>
      <c r="O149" t="s">
        <v>23</v>
      </c>
      <c r="P149" t="str">
        <f t="shared" ca="1" si="32"/>
        <v>{148, "Tourmaline Choker", "A tight band of black velvet adorned with purple tourmaline.", 47.0415873961654, 1, 3.22362536177501, 7, "Valuable", null, null, null, null, null, null, null},</v>
      </c>
    </row>
    <row r="150" spans="1:16" x14ac:dyDescent="0.3">
      <c r="A150">
        <v>149</v>
      </c>
      <c r="B150" t="s">
        <v>325</v>
      </c>
      <c r="C150" t="s">
        <v>326</v>
      </c>
      <c r="D150" s="1">
        <f t="shared" ca="1" si="35"/>
        <v>63.3872702959493</v>
      </c>
      <c r="E150">
        <v>1</v>
      </c>
      <c r="F150" s="1">
        <f t="shared" ca="1" si="30"/>
        <v>2.9870665321589218</v>
      </c>
      <c r="G150">
        <v>7</v>
      </c>
      <c r="H150" t="s">
        <v>274</v>
      </c>
      <c r="I150" t="s">
        <v>23</v>
      </c>
      <c r="J150" t="s">
        <v>23</v>
      </c>
      <c r="K150" t="s">
        <v>23</v>
      </c>
      <c r="L150" t="s">
        <v>23</v>
      </c>
      <c r="M150" t="s">
        <v>23</v>
      </c>
      <c r="N150" t="s">
        <v>23</v>
      </c>
      <c r="O150" t="s">
        <v>23</v>
      </c>
      <c r="P150" t="str">
        <f t="shared" ca="1" si="32"/>
        <v>{149, "Carved Obsidian Relic", "An idol with strange angles that glint sharply in dim light.", 63.3872702959493, 1, 2.98706653215892, 7, "Valuable", null, null, null, null, null, null, null},</v>
      </c>
    </row>
    <row r="151" spans="1:16" x14ac:dyDescent="0.3">
      <c r="A151">
        <v>150</v>
      </c>
      <c r="B151" t="s">
        <v>331</v>
      </c>
      <c r="C151" t="s">
        <v>332</v>
      </c>
      <c r="D151" s="1">
        <f t="shared" ca="1" si="35"/>
        <v>61.912009877348254</v>
      </c>
      <c r="E151">
        <v>1</v>
      </c>
      <c r="F151" s="1">
        <f t="shared" ca="1" si="30"/>
        <v>4.3350173479336735</v>
      </c>
      <c r="G151">
        <v>7</v>
      </c>
      <c r="H151" t="s">
        <v>274</v>
      </c>
      <c r="I151" t="s">
        <v>23</v>
      </c>
      <c r="J151" t="s">
        <v>23</v>
      </c>
      <c r="K151" t="s">
        <v>23</v>
      </c>
      <c r="L151" t="s">
        <v>23</v>
      </c>
      <c r="M151" t="s">
        <v>23</v>
      </c>
      <c r="N151" t="s">
        <v>23</v>
      </c>
      <c r="O151" t="s">
        <v>23</v>
      </c>
      <c r="P151" t="str">
        <f t="shared" ca="1" si="32"/>
        <v>{150, "Decorative Ivory Horn with Gem Studs", "Etched and gilded, it no longer sounds—but still stuns.", 61.9120098773483, 1, 4.33501734793367, 7, "Valuable", null, null, null, null, null, null, null},</v>
      </c>
    </row>
    <row r="152" spans="1:16" x14ac:dyDescent="0.3">
      <c r="A152">
        <v>151</v>
      </c>
      <c r="B152" t="s">
        <v>317</v>
      </c>
      <c r="C152" t="s">
        <v>318</v>
      </c>
      <c r="D152" s="1">
        <f t="shared" ca="1" si="35"/>
        <v>55.271823416690445</v>
      </c>
      <c r="E152">
        <v>1</v>
      </c>
      <c r="F152" s="1">
        <f t="shared" ca="1" si="30"/>
        <v>4.6386034832544887</v>
      </c>
      <c r="G152">
        <v>7</v>
      </c>
      <c r="H152" t="s">
        <v>274</v>
      </c>
      <c r="I152" t="s">
        <v>23</v>
      </c>
      <c r="J152" t="s">
        <v>23</v>
      </c>
      <c r="K152" t="s">
        <v>23</v>
      </c>
      <c r="L152" t="s">
        <v>23</v>
      </c>
      <c r="M152" t="s">
        <v>23</v>
      </c>
      <c r="N152" t="s">
        <v>23</v>
      </c>
      <c r="O152" t="s">
        <v>23</v>
      </c>
      <c r="P152" t="str">
        <f t="shared" ca="1" si="32"/>
        <v>{151, "Gold Bracelet with Elven Script", "Etched in curling script, it reads: “May you always return.”", 55.2718234166904, 1, 4.63860348325449, 7, "Valuable", null, null, null, null, null, null, null},</v>
      </c>
    </row>
    <row r="153" spans="1:16" x14ac:dyDescent="0.3">
      <c r="A153">
        <v>152</v>
      </c>
      <c r="B153" t="s">
        <v>333</v>
      </c>
      <c r="C153" t="s">
        <v>334</v>
      </c>
      <c r="D153" s="1">
        <f t="shared" ca="1" si="35"/>
        <v>47.820363008896237</v>
      </c>
      <c r="E153">
        <v>1</v>
      </c>
      <c r="F153" s="1">
        <f t="shared" ca="1" si="30"/>
        <v>2.3398694245329263</v>
      </c>
      <c r="G153">
        <v>7</v>
      </c>
      <c r="H153" t="s">
        <v>274</v>
      </c>
      <c r="I153" t="s">
        <v>23</v>
      </c>
      <c r="J153" t="s">
        <v>23</v>
      </c>
      <c r="K153" t="s">
        <v>23</v>
      </c>
      <c r="L153" t="s">
        <v>23</v>
      </c>
      <c r="M153" t="s">
        <v>23</v>
      </c>
      <c r="N153" t="s">
        <v>23</v>
      </c>
      <c r="O153" t="s">
        <v>23</v>
      </c>
      <c r="P153" t="str">
        <f t="shared" ca="1" si="32"/>
        <v>{152, "Gilded Mask with Peacock Feathers", "Meant for a masquerade, its jewels shimmer beneath the plumage.", 47.8203630088962, 1, 2.33986942453293, 7, "Valuable", null, null, null, null, null, null, null},</v>
      </c>
    </row>
    <row r="154" spans="1:16" x14ac:dyDescent="0.3">
      <c r="A154">
        <v>153</v>
      </c>
      <c r="B154" t="s">
        <v>323</v>
      </c>
      <c r="C154" t="s">
        <v>324</v>
      </c>
      <c r="D154" s="1">
        <f t="shared" ca="1" si="35"/>
        <v>63.841913054905476</v>
      </c>
      <c r="E154">
        <v>1</v>
      </c>
      <c r="F154" s="1">
        <f t="shared" ca="1" si="30"/>
        <v>3.75385172750843</v>
      </c>
      <c r="G154">
        <v>7</v>
      </c>
      <c r="H154" t="s">
        <v>274</v>
      </c>
      <c r="I154" t="s">
        <v>23</v>
      </c>
      <c r="J154" t="s">
        <v>23</v>
      </c>
      <c r="K154" t="s">
        <v>23</v>
      </c>
      <c r="L154" t="s">
        <v>23</v>
      </c>
      <c r="M154" t="s">
        <v>23</v>
      </c>
      <c r="N154" t="s">
        <v>23</v>
      </c>
      <c r="O154" t="s">
        <v>23</v>
      </c>
      <c r="P154" t="str">
        <f t="shared" ca="1" si="32"/>
        <v>{153, "Mythril-Set Ring with Moonstone", "Pale blue moonstone set in a light, silvery metal band.", 63.8419130549055, 1, 3.75385172750843, 7, "Valuable", null, null, null, null, null, null, null},</v>
      </c>
    </row>
    <row r="155" spans="1:16" x14ac:dyDescent="0.3">
      <c r="A155">
        <v>154</v>
      </c>
      <c r="B155" t="s">
        <v>321</v>
      </c>
      <c r="C155" t="s">
        <v>322</v>
      </c>
      <c r="D155" s="1">
        <f t="shared" ca="1" si="35"/>
        <v>51.593065637702992</v>
      </c>
      <c r="E155">
        <v>1</v>
      </c>
      <c r="F155" s="1">
        <f t="shared" ca="1" si="30"/>
        <v>3.4771332015993925</v>
      </c>
      <c r="G155">
        <v>7</v>
      </c>
      <c r="H155" t="s">
        <v>274</v>
      </c>
      <c r="I155" t="s">
        <v>23</v>
      </c>
      <c r="J155" t="s">
        <v>23</v>
      </c>
      <c r="K155" t="s">
        <v>23</v>
      </c>
      <c r="L155" t="s">
        <v>23</v>
      </c>
      <c r="M155" t="s">
        <v>23</v>
      </c>
      <c r="N155" t="s">
        <v>23</v>
      </c>
      <c r="O155" t="s">
        <v>23</v>
      </c>
      <c r="P155" t="str">
        <f t="shared" ca="1" si="32"/>
        <v>{154, "Necklace of Interwoven Silver and Onyx", "Silver chains wind through gleaming black stones like ivy.", 51.593065637703, 1, 3.47713320159939, 7, "Valuable", null, null, null, null, null, null, null},</v>
      </c>
    </row>
    <row r="156" spans="1:16" x14ac:dyDescent="0.3">
      <c r="A156">
        <v>155</v>
      </c>
      <c r="B156" t="s">
        <v>319</v>
      </c>
      <c r="C156" t="s">
        <v>320</v>
      </c>
      <c r="D156" s="1">
        <f t="shared" ca="1" si="35"/>
        <v>67.097662083835701</v>
      </c>
      <c r="E156">
        <v>1</v>
      </c>
      <c r="F156" s="1">
        <f t="shared" ca="1" si="30"/>
        <v>4.9308867292362972</v>
      </c>
      <c r="G156">
        <v>7</v>
      </c>
      <c r="H156" t="s">
        <v>274</v>
      </c>
      <c r="I156" t="s">
        <v>23</v>
      </c>
      <c r="J156" t="s">
        <v>23</v>
      </c>
      <c r="K156" t="s">
        <v>23</v>
      </c>
      <c r="L156" t="s">
        <v>23</v>
      </c>
      <c r="M156" t="s">
        <v>23</v>
      </c>
      <c r="N156" t="s">
        <v>23</v>
      </c>
      <c r="O156" t="s">
        <v>23</v>
      </c>
      <c r="P156" t="str">
        <f t="shared" ca="1" si="32"/>
        <v>{155, "Star Sapphire Earring Pair", "When light hits them, tiny stars seem to swirl within.", 67.0976620838357, 1, 4.9308867292363, 7, "Valuable", null, null, null, null, null, null, null},</v>
      </c>
    </row>
    <row r="157" spans="1:16" x14ac:dyDescent="0.3">
      <c r="A157">
        <v>156</v>
      </c>
      <c r="B157" t="s">
        <v>327</v>
      </c>
      <c r="C157" t="s">
        <v>328</v>
      </c>
      <c r="D157" s="1">
        <f t="shared" ca="1" si="35"/>
        <v>32.02057280986417</v>
      </c>
      <c r="E157">
        <v>1</v>
      </c>
      <c r="F157" s="1">
        <f t="shared" ca="1" si="30"/>
        <v>3.6909294609613919</v>
      </c>
      <c r="G157">
        <v>7</v>
      </c>
      <c r="H157" t="s">
        <v>274</v>
      </c>
      <c r="I157" t="s">
        <v>23</v>
      </c>
      <c r="J157" t="s">
        <v>23</v>
      </c>
      <c r="K157" t="s">
        <v>23</v>
      </c>
      <c r="L157" t="s">
        <v>23</v>
      </c>
      <c r="M157" t="s">
        <v>23</v>
      </c>
      <c r="N157" t="s">
        <v>23</v>
      </c>
      <c r="O157" t="s">
        <v>23</v>
      </c>
      <c r="P157" t="str">
        <f t="shared" ca="1" si="32"/>
        <v>{156, "Brooch in the Shape of a Griffin", "Wings outstretched, its ruby eye stares fiercely.", 32.0205728098642, 1, 3.69092946096139, 7, "Valuable", null, null, null, null, null, null, null},</v>
      </c>
    </row>
    <row r="158" spans="1:16" x14ac:dyDescent="0.3">
      <c r="A158">
        <v>157</v>
      </c>
      <c r="B158" t="s">
        <v>342</v>
      </c>
      <c r="C158" t="s">
        <v>343</v>
      </c>
      <c r="D158" s="1">
        <f ca="1">RAND() * 50 + 50</f>
        <v>68.831653257437324</v>
      </c>
      <c r="E158">
        <v>1</v>
      </c>
      <c r="F158" s="1">
        <f t="shared" ca="1" si="30"/>
        <v>2.1283287648073923</v>
      </c>
      <c r="G158">
        <v>9</v>
      </c>
      <c r="H158" t="s">
        <v>274</v>
      </c>
      <c r="I158" t="s">
        <v>23</v>
      </c>
      <c r="J158" t="s">
        <v>23</v>
      </c>
      <c r="K158" t="s">
        <v>23</v>
      </c>
      <c r="L158" t="s">
        <v>23</v>
      </c>
      <c r="M158" t="s">
        <v>23</v>
      </c>
      <c r="N158" t="s">
        <v>23</v>
      </c>
      <c r="O158" t="s">
        <v>23</v>
      </c>
      <c r="P158" t="str">
        <f t="shared" ca="1" si="32"/>
        <v>{157, "Sunfire Opal Set in Gold", "A brilliant opal burning with reds and oranges like flame.", 68.8316532574373, 1, 2.12832876480739, 9, "Valuable", null, null, null, null, null, null, null},</v>
      </c>
    </row>
    <row r="159" spans="1:16" x14ac:dyDescent="0.3">
      <c r="A159">
        <v>158</v>
      </c>
      <c r="B159" t="s">
        <v>350</v>
      </c>
      <c r="C159" t="s">
        <v>351</v>
      </c>
      <c r="D159" s="1">
        <f t="shared" ref="D159:D167" ca="1" si="36">RAND() * 50 + 50</f>
        <v>53.472963134767184</v>
      </c>
      <c r="E159">
        <v>1</v>
      </c>
      <c r="F159" s="1">
        <f t="shared" ca="1" si="30"/>
        <v>3.6265614701132258</v>
      </c>
      <c r="G159">
        <v>9</v>
      </c>
      <c r="H159" t="s">
        <v>274</v>
      </c>
      <c r="I159" t="s">
        <v>23</v>
      </c>
      <c r="J159" t="s">
        <v>23</v>
      </c>
      <c r="K159" t="s">
        <v>23</v>
      </c>
      <c r="L159" t="s">
        <v>23</v>
      </c>
      <c r="M159" t="s">
        <v>23</v>
      </c>
      <c r="N159" t="s">
        <v>23</v>
      </c>
      <c r="O159" t="s">
        <v>23</v>
      </c>
      <c r="P159" t="str">
        <f t="shared" ca="1" si="32"/>
        <v>{158, "Mirror-polished Ruby Carving", "A deep red gem shaped into a rose, so smooth it reflects faces.", 53.4729631347672, 1, 3.62656147011323, 9, "Valuable", null, null, null, null, null, null, null},</v>
      </c>
    </row>
    <row r="160" spans="1:16" x14ac:dyDescent="0.3">
      <c r="A160">
        <v>159</v>
      </c>
      <c r="B160" t="s">
        <v>352</v>
      </c>
      <c r="C160" t="s">
        <v>353</v>
      </c>
      <c r="D160" s="1">
        <f t="shared" ca="1" si="36"/>
        <v>82.024957212950824</v>
      </c>
      <c r="E160">
        <v>1</v>
      </c>
      <c r="F160" s="1">
        <f t="shared" ca="1" si="30"/>
        <v>4.810365483107673</v>
      </c>
      <c r="G160">
        <v>9</v>
      </c>
      <c r="H160" t="s">
        <v>274</v>
      </c>
      <c r="I160" t="s">
        <v>23</v>
      </c>
      <c r="J160" t="s">
        <v>23</v>
      </c>
      <c r="K160" t="s">
        <v>23</v>
      </c>
      <c r="L160" t="s">
        <v>23</v>
      </c>
      <c r="M160" t="s">
        <v>23</v>
      </c>
      <c r="N160" t="s">
        <v>23</v>
      </c>
      <c r="O160" t="s">
        <v>23</v>
      </c>
      <c r="P160" t="str">
        <f t="shared" ca="1" si="32"/>
        <v>{159, "Jeweled Medallion of a Forgotten Order", "A heavy disc showing a winged sun flanked by twin blades.", 82.0249572129508, 1, 4.81036548310767, 9, "Valuable", null, null, null, null, null, null, null},</v>
      </c>
    </row>
    <row r="161" spans="1:16" x14ac:dyDescent="0.3">
      <c r="A161">
        <v>160</v>
      </c>
      <c r="B161" t="s">
        <v>348</v>
      </c>
      <c r="C161" t="s">
        <v>349</v>
      </c>
      <c r="D161" s="1">
        <f t="shared" ca="1" si="36"/>
        <v>62.664300075668507</v>
      </c>
      <c r="E161">
        <v>1</v>
      </c>
      <c r="F161" s="1">
        <f t="shared" ca="1" si="30"/>
        <v>2.3469543872161291</v>
      </c>
      <c r="G161">
        <v>9</v>
      </c>
      <c r="H161" t="s">
        <v>274</v>
      </c>
      <c r="I161" t="s">
        <v>23</v>
      </c>
      <c r="J161" t="s">
        <v>23</v>
      </c>
      <c r="K161" t="s">
        <v>23</v>
      </c>
      <c r="L161" t="s">
        <v>23</v>
      </c>
      <c r="M161" t="s">
        <v>23</v>
      </c>
      <c r="N161" t="s">
        <v>23</v>
      </c>
      <c r="O161" t="s">
        <v>23</v>
      </c>
      <c r="P161" t="str">
        <f t="shared" ca="1" si="32"/>
        <v>{160, "Crownpiece of an Old Kingdom", "A regal crest, too valuable to wear, once worn by kings.", 62.6643000756685, 1, 2.34695438721613, 9, "Valuable", null, null, null, null, null, null, null},</v>
      </c>
    </row>
    <row r="162" spans="1:16" x14ac:dyDescent="0.3">
      <c r="A162">
        <v>161</v>
      </c>
      <c r="B162" t="s">
        <v>335</v>
      </c>
      <c r="C162" t="s">
        <v>336</v>
      </c>
      <c r="D162" s="1">
        <f t="shared" ca="1" si="36"/>
        <v>77.348839734702707</v>
      </c>
      <c r="E162">
        <v>1</v>
      </c>
      <c r="F162" s="1">
        <f t="shared" ca="1" si="30"/>
        <v>4.5412627014602727</v>
      </c>
      <c r="G162">
        <v>9</v>
      </c>
      <c r="H162" t="s">
        <v>274</v>
      </c>
      <c r="I162" t="s">
        <v>23</v>
      </c>
      <c r="J162" t="s">
        <v>23</v>
      </c>
      <c r="K162" t="s">
        <v>23</v>
      </c>
      <c r="L162" t="s">
        <v>23</v>
      </c>
      <c r="M162" t="s">
        <v>23</v>
      </c>
      <c r="N162" t="s">
        <v>23</v>
      </c>
      <c r="O162" t="s">
        <v>23</v>
      </c>
      <c r="P162" t="str">
        <f t="shared" ca="1" si="32"/>
        <v>{161, "Diamond-Studded Diadem", "A thin, radiant circlet glittering with small diamonds.", 77.3488397347027, 1, 4.54126270146027, 9, "Valuable", null, null, null, null, null, null, null},</v>
      </c>
    </row>
    <row r="163" spans="1:16" x14ac:dyDescent="0.3">
      <c r="A163">
        <v>162</v>
      </c>
      <c r="B163" t="s">
        <v>346</v>
      </c>
      <c r="C163" t="s">
        <v>347</v>
      </c>
      <c r="D163" s="1">
        <f t="shared" ca="1" si="36"/>
        <v>56.312539010205548</v>
      </c>
      <c r="E163">
        <v>1</v>
      </c>
      <c r="F163" s="1">
        <f t="shared" ca="1" si="30"/>
        <v>2.9086544638566183</v>
      </c>
      <c r="G163">
        <v>9</v>
      </c>
      <c r="H163" t="s">
        <v>274</v>
      </c>
      <c r="I163" t="s">
        <v>23</v>
      </c>
      <c r="J163" t="s">
        <v>23</v>
      </c>
      <c r="K163" t="s">
        <v>23</v>
      </c>
      <c r="L163" t="s">
        <v>23</v>
      </c>
      <c r="M163" t="s">
        <v>23</v>
      </c>
      <c r="N163" t="s">
        <v>23</v>
      </c>
      <c r="O163" t="s">
        <v>23</v>
      </c>
      <c r="P163" t="str">
        <f t="shared" ca="1" si="32"/>
        <v>{162, "Bloodstone Anklet with Ancient Markings", "Carved runes speak of an empire lost to time.", 56.3125390102055, 1, 2.90865446385662, 9, "Valuable", null, null, null, null, null, null, null},</v>
      </c>
    </row>
    <row r="164" spans="1:16" x14ac:dyDescent="0.3">
      <c r="A164">
        <v>163</v>
      </c>
      <c r="B164" t="s">
        <v>340</v>
      </c>
      <c r="C164" t="s">
        <v>341</v>
      </c>
      <c r="D164" s="1">
        <f t="shared" ca="1" si="36"/>
        <v>63.869354210229794</v>
      </c>
      <c r="E164">
        <v>1</v>
      </c>
      <c r="F164" s="1">
        <f t="shared" ca="1" si="30"/>
        <v>3.6128904957031853</v>
      </c>
      <c r="G164">
        <v>9</v>
      </c>
      <c r="H164" t="s">
        <v>274</v>
      </c>
      <c r="I164" t="s">
        <v>23</v>
      </c>
      <c r="J164" t="s">
        <v>23</v>
      </c>
      <c r="K164" t="s">
        <v>23</v>
      </c>
      <c r="L164" t="s">
        <v>23</v>
      </c>
      <c r="M164" t="s">
        <v>23</v>
      </c>
      <c r="N164" t="s">
        <v>23</v>
      </c>
      <c r="O164" t="s">
        <v>23</v>
      </c>
      <c r="P164" t="str">
        <f t="shared" ca="1" si="32"/>
        <v>{163, "Platinum Hair Comb with Dragon Motif", "Engraved with twin dragons chasing their tails.", 63.8693542102298, 1, 3.61289049570319, 9, "Valuable", null, null, null, null, null, null, null},</v>
      </c>
    </row>
    <row r="165" spans="1:16" x14ac:dyDescent="0.3">
      <c r="A165">
        <v>164</v>
      </c>
      <c r="B165" t="s">
        <v>344</v>
      </c>
      <c r="C165" t="s">
        <v>345</v>
      </c>
      <c r="D165" s="1">
        <f t="shared" ca="1" si="36"/>
        <v>78.594804990402409</v>
      </c>
      <c r="E165">
        <v>1</v>
      </c>
      <c r="F165" s="1">
        <f t="shared" ca="1" si="30"/>
        <v>2.7474260649792659</v>
      </c>
      <c r="G165">
        <v>9</v>
      </c>
      <c r="H165" t="s">
        <v>274</v>
      </c>
      <c r="I165" t="s">
        <v>23</v>
      </c>
      <c r="J165" t="s">
        <v>23</v>
      </c>
      <c r="K165" t="s">
        <v>23</v>
      </c>
      <c r="L165" t="s">
        <v>23</v>
      </c>
      <c r="M165" t="s">
        <v>23</v>
      </c>
      <c r="N165" t="s">
        <v>23</v>
      </c>
      <c r="O165" t="s">
        <v>23</v>
      </c>
      <c r="P165" t="str">
        <f t="shared" ca="1" si="32"/>
        <v>{164, "Filigree Mask with Crystal Insets", "Fine silver mesh woven around gems that sparkle like stars.", 78.5948049904024, 1, 2.74742606497927, 9, "Valuable", null, null, null, null, null, null, null},</v>
      </c>
    </row>
    <row r="166" spans="1:16" x14ac:dyDescent="0.3">
      <c r="A166">
        <v>165</v>
      </c>
      <c r="B166" t="s">
        <v>354</v>
      </c>
      <c r="C166" t="s">
        <v>339</v>
      </c>
      <c r="D166" s="1">
        <f t="shared" ca="1" si="36"/>
        <v>93.24909775294239</v>
      </c>
      <c r="E166">
        <v>1</v>
      </c>
      <c r="F166" s="1">
        <f t="shared" ca="1" si="30"/>
        <v>3.99089216943295</v>
      </c>
      <c r="G166">
        <v>9</v>
      </c>
      <c r="H166" t="s">
        <v>274</v>
      </c>
      <c r="I166" t="s">
        <v>23</v>
      </c>
      <c r="J166" t="s">
        <v>23</v>
      </c>
      <c r="K166" t="s">
        <v>23</v>
      </c>
      <c r="L166" t="s">
        <v>23</v>
      </c>
      <c r="M166" t="s">
        <v>23</v>
      </c>
      <c r="N166" t="s">
        <v>23</v>
      </c>
      <c r="O166" t="s">
        <v>23</v>
      </c>
      <c r="P166" t="str">
        <f t="shared" ca="1" si="32"/>
        <v>{165, "Royal Signet Ring", "Marked with a crown and lion—no power, but much prestige.", 93.2490977529424, 1, 3.99089216943295, 9, "Valuable", null, null, null, null, null, null, null},</v>
      </c>
    </row>
    <row r="167" spans="1:16" x14ac:dyDescent="0.3">
      <c r="A167">
        <v>166</v>
      </c>
      <c r="B167" t="s">
        <v>337</v>
      </c>
      <c r="C167" t="s">
        <v>338</v>
      </c>
      <c r="D167" s="1">
        <f t="shared" ca="1" si="36"/>
        <v>74.108046545147005</v>
      </c>
      <c r="E167">
        <v>1</v>
      </c>
      <c r="F167" s="1">
        <f t="shared" ca="1" si="30"/>
        <v>4.4292450073565899</v>
      </c>
      <c r="G167">
        <v>9</v>
      </c>
      <c r="H167" t="s">
        <v>274</v>
      </c>
      <c r="I167" t="s">
        <v>23</v>
      </c>
      <c r="J167" t="s">
        <v>23</v>
      </c>
      <c r="K167" t="s">
        <v>23</v>
      </c>
      <c r="L167" t="s">
        <v>23</v>
      </c>
      <c r="M167" t="s">
        <v>23</v>
      </c>
      <c r="N167" t="s">
        <v>23</v>
      </c>
      <c r="O167" t="s">
        <v>23</v>
      </c>
      <c r="P167" t="str">
        <f t="shared" ca="1" si="32"/>
        <v>{166, "Black Pearl Necklace", "Perfect round pearls, dark as midnight, strung on silk.", 74.108046545147, 1, 4.42924500735659, 9, "Valuable", null, null, null, null, null, null, null},</v>
      </c>
    </row>
    <row r="168" spans="1:16" x14ac:dyDescent="0.3">
      <c r="A168">
        <v>167</v>
      </c>
      <c r="B168" t="s">
        <v>357</v>
      </c>
      <c r="C168" t="s">
        <v>361</v>
      </c>
      <c r="D168" s="1">
        <v>15</v>
      </c>
      <c r="E168">
        <v>1</v>
      </c>
      <c r="F168" s="1">
        <v>1</v>
      </c>
      <c r="G168">
        <v>1</v>
      </c>
      <c r="H168" t="s">
        <v>365</v>
      </c>
      <c r="I168" t="s">
        <v>23</v>
      </c>
      <c r="J168" t="s">
        <v>23</v>
      </c>
      <c r="K168" t="s">
        <v>23</v>
      </c>
      <c r="L168" t="s">
        <v>23</v>
      </c>
      <c r="M168" t="s">
        <v>23</v>
      </c>
      <c r="N168">
        <v>5</v>
      </c>
      <c r="O168" t="s">
        <v>366</v>
      </c>
      <c r="P168" t="str">
        <f t="shared" si="32"/>
        <v>{167, "Potion of Healing", "A small vial of red liquid", 15, 1, 1, 1, "Consumable", null, null, null, null, null, 5, ConsumableType.Health},</v>
      </c>
    </row>
    <row r="169" spans="1:16" x14ac:dyDescent="0.3">
      <c r="A169">
        <v>168</v>
      </c>
      <c r="B169" t="s">
        <v>358</v>
      </c>
      <c r="C169" t="s">
        <v>362</v>
      </c>
      <c r="D169" s="1">
        <v>40</v>
      </c>
      <c r="E169">
        <v>1</v>
      </c>
      <c r="F169" s="1">
        <v>2</v>
      </c>
      <c r="G169">
        <v>3</v>
      </c>
      <c r="H169" t="s">
        <v>365</v>
      </c>
      <c r="I169" t="s">
        <v>23</v>
      </c>
      <c r="J169" t="s">
        <v>23</v>
      </c>
      <c r="K169" t="s">
        <v>23</v>
      </c>
      <c r="L169" t="s">
        <v>23</v>
      </c>
      <c r="M169" t="s">
        <v>23</v>
      </c>
      <c r="N169">
        <v>15</v>
      </c>
      <c r="O169" t="s">
        <v>366</v>
      </c>
      <c r="P169" t="str">
        <f t="shared" si="32"/>
        <v>{168, "Potion of Greater Healing", "A medium vial of red liquid", 40, 1, 2, 3, "Consumable", null, null, null, null, null, 15, ConsumableType.Health},</v>
      </c>
    </row>
    <row r="170" spans="1:16" x14ac:dyDescent="0.3">
      <c r="A170">
        <v>169</v>
      </c>
      <c r="B170" t="s">
        <v>359</v>
      </c>
      <c r="C170" t="s">
        <v>363</v>
      </c>
      <c r="D170" s="1">
        <v>85</v>
      </c>
      <c r="E170">
        <v>1</v>
      </c>
      <c r="F170" s="1">
        <v>3</v>
      </c>
      <c r="G170">
        <v>5</v>
      </c>
      <c r="H170" t="s">
        <v>365</v>
      </c>
      <c r="I170" t="s">
        <v>23</v>
      </c>
      <c r="J170" t="s">
        <v>23</v>
      </c>
      <c r="K170" t="s">
        <v>23</v>
      </c>
      <c r="L170" t="s">
        <v>23</v>
      </c>
      <c r="M170" t="s">
        <v>23</v>
      </c>
      <c r="N170">
        <v>30</v>
      </c>
      <c r="O170" t="s">
        <v>366</v>
      </c>
      <c r="P170" t="str">
        <f t="shared" si="32"/>
        <v>{169, "Potion of Superior Healing", "A large vial of red liquid", 85, 1, 3, 5, "Consumable", null, null, null, null, null, 30, ConsumableType.Health},</v>
      </c>
    </row>
    <row r="171" spans="1:16" x14ac:dyDescent="0.3">
      <c r="A171">
        <v>170</v>
      </c>
      <c r="B171" t="s">
        <v>360</v>
      </c>
      <c r="C171" t="s">
        <v>364</v>
      </c>
      <c r="D171" s="1">
        <v>145</v>
      </c>
      <c r="E171">
        <v>1</v>
      </c>
      <c r="F171" s="1">
        <v>4</v>
      </c>
      <c r="G171">
        <v>7</v>
      </c>
      <c r="H171" t="s">
        <v>365</v>
      </c>
      <c r="I171" t="s">
        <v>23</v>
      </c>
      <c r="J171" t="s">
        <v>23</v>
      </c>
      <c r="K171" t="s">
        <v>23</v>
      </c>
      <c r="L171" t="s">
        <v>23</v>
      </c>
      <c r="M171" t="s">
        <v>23</v>
      </c>
      <c r="N171">
        <v>50</v>
      </c>
      <c r="O171" t="s">
        <v>366</v>
      </c>
      <c r="P171" t="str">
        <f t="shared" si="32"/>
        <v>{170, "Potion of Supreme Healing", "A small vial of red liquid with a gold topper.", 145, 1, 4, 7, "Consumable", null, null, null, null, null, 50, ConsumableType.Health},</v>
      </c>
    </row>
    <row r="172" spans="1:16" x14ac:dyDescent="0.3">
      <c r="A172">
        <v>171</v>
      </c>
      <c r="B172" t="s">
        <v>367</v>
      </c>
      <c r="C172" t="s">
        <v>371</v>
      </c>
      <c r="D172" s="1">
        <v>15</v>
      </c>
      <c r="E172">
        <v>1</v>
      </c>
      <c r="F172" s="1">
        <v>1</v>
      </c>
      <c r="G172">
        <v>1</v>
      </c>
      <c r="H172" t="s">
        <v>365</v>
      </c>
      <c r="I172" t="s">
        <v>23</v>
      </c>
      <c r="J172" t="s">
        <v>23</v>
      </c>
      <c r="K172" t="s">
        <v>23</v>
      </c>
      <c r="L172" t="s">
        <v>23</v>
      </c>
      <c r="M172" t="s">
        <v>23</v>
      </c>
      <c r="N172">
        <v>3</v>
      </c>
      <c r="O172" t="s">
        <v>375</v>
      </c>
      <c r="P172" t="str">
        <f t="shared" si="32"/>
        <v>{171, "Potion of Durability", "A small vial of blue liquid", 15, 1, 1, 1, "Consumable", null, null, null, null, null, 3, ConsumableType.Durability},</v>
      </c>
    </row>
    <row r="173" spans="1:16" x14ac:dyDescent="0.3">
      <c r="A173">
        <v>172</v>
      </c>
      <c r="B173" t="s">
        <v>368</v>
      </c>
      <c r="C173" t="s">
        <v>372</v>
      </c>
      <c r="D173" s="1">
        <v>35</v>
      </c>
      <c r="E173">
        <v>1</v>
      </c>
      <c r="F173" s="1">
        <v>2</v>
      </c>
      <c r="G173">
        <v>3</v>
      </c>
      <c r="H173" t="s">
        <v>365</v>
      </c>
      <c r="I173" t="s">
        <v>23</v>
      </c>
      <c r="J173" t="s">
        <v>23</v>
      </c>
      <c r="K173" t="s">
        <v>23</v>
      </c>
      <c r="L173" t="s">
        <v>23</v>
      </c>
      <c r="M173" t="s">
        <v>23</v>
      </c>
      <c r="N173">
        <v>6</v>
      </c>
      <c r="O173" t="s">
        <v>375</v>
      </c>
      <c r="P173" t="str">
        <f t="shared" si="32"/>
        <v>{172, "Potion of Greater Durability", "A medium vial of blue liquid", 35, 1, 2, 3, "Consumable", null, null, null, null, null, 6, ConsumableType.Durability},</v>
      </c>
    </row>
    <row r="174" spans="1:16" x14ac:dyDescent="0.3">
      <c r="A174">
        <v>173</v>
      </c>
      <c r="B174" t="s">
        <v>369</v>
      </c>
      <c r="C174" t="s">
        <v>373</v>
      </c>
      <c r="D174" s="1">
        <v>55</v>
      </c>
      <c r="E174">
        <v>1</v>
      </c>
      <c r="F174" s="1">
        <v>3</v>
      </c>
      <c r="G174">
        <v>5</v>
      </c>
      <c r="H174" t="s">
        <v>365</v>
      </c>
      <c r="I174" t="s">
        <v>23</v>
      </c>
      <c r="J174" t="s">
        <v>23</v>
      </c>
      <c r="K174" t="s">
        <v>23</v>
      </c>
      <c r="L174" t="s">
        <v>23</v>
      </c>
      <c r="M174" t="s">
        <v>23</v>
      </c>
      <c r="N174">
        <v>9</v>
      </c>
      <c r="O174" t="s">
        <v>375</v>
      </c>
      <c r="P174" t="str">
        <f t="shared" si="32"/>
        <v>{173, "Potion of Superior Durability", "A large vial of blue liquid", 55, 1, 3, 5, "Consumable", null, null, null, null, null, 9, ConsumableType.Durability},</v>
      </c>
    </row>
    <row r="175" spans="1:16" x14ac:dyDescent="0.3">
      <c r="A175">
        <v>174</v>
      </c>
      <c r="B175" t="s">
        <v>370</v>
      </c>
      <c r="C175" t="s">
        <v>374</v>
      </c>
      <c r="D175" s="1">
        <v>85</v>
      </c>
      <c r="E175">
        <v>1</v>
      </c>
      <c r="F175" s="1">
        <v>4</v>
      </c>
      <c r="G175">
        <v>7</v>
      </c>
      <c r="H175" t="s">
        <v>365</v>
      </c>
      <c r="I175" t="s">
        <v>23</v>
      </c>
      <c r="J175" t="s">
        <v>23</v>
      </c>
      <c r="K175" t="s">
        <v>23</v>
      </c>
      <c r="L175" t="s">
        <v>23</v>
      </c>
      <c r="M175" t="s">
        <v>23</v>
      </c>
      <c r="N175">
        <v>12</v>
      </c>
      <c r="O175" t="s">
        <v>375</v>
      </c>
      <c r="P175" t="str">
        <f t="shared" si="32"/>
        <v>{174, "Potion of Supreme Durability", "A small vial of blue liquid with a gold topper", 85, 1, 4, 7, "Consumable", null, null, null, null, null, 12, ConsumableType.Durability},</v>
      </c>
    </row>
    <row r="176" spans="1:16" x14ac:dyDescent="0.3">
      <c r="A176">
        <v>175</v>
      </c>
      <c r="B176" t="s">
        <v>377</v>
      </c>
      <c r="C176" t="s">
        <v>381</v>
      </c>
      <c r="D176" s="1">
        <v>15</v>
      </c>
      <c r="E176">
        <v>1</v>
      </c>
      <c r="F176" s="1">
        <v>1</v>
      </c>
      <c r="G176">
        <v>1</v>
      </c>
      <c r="H176" t="s">
        <v>365</v>
      </c>
      <c r="I176" t="s">
        <v>23</v>
      </c>
      <c r="J176" t="s">
        <v>23</v>
      </c>
      <c r="K176" t="s">
        <v>23</v>
      </c>
      <c r="L176" t="s">
        <v>23</v>
      </c>
      <c r="M176" t="s">
        <v>23</v>
      </c>
      <c r="N176">
        <v>3</v>
      </c>
      <c r="O176" t="s">
        <v>376</v>
      </c>
      <c r="P176" t="str">
        <f t="shared" si="32"/>
        <v>{175, "Potion of  Restoration", "A small vial of green liquid", 15, 1, 1, 1, "Consumable", null, null, null, null, null, 3, ConsumableType.Resource},</v>
      </c>
    </row>
    <row r="177" spans="1:16" x14ac:dyDescent="0.3">
      <c r="A177">
        <v>176</v>
      </c>
      <c r="B177" t="s">
        <v>378</v>
      </c>
      <c r="C177" t="s">
        <v>382</v>
      </c>
      <c r="D177" s="1">
        <v>35</v>
      </c>
      <c r="E177">
        <v>1</v>
      </c>
      <c r="F177" s="1">
        <v>2</v>
      </c>
      <c r="G177">
        <v>3</v>
      </c>
      <c r="H177" t="s">
        <v>365</v>
      </c>
      <c r="I177" t="s">
        <v>23</v>
      </c>
      <c r="J177" t="s">
        <v>23</v>
      </c>
      <c r="K177" t="s">
        <v>23</v>
      </c>
      <c r="L177" t="s">
        <v>23</v>
      </c>
      <c r="M177" t="s">
        <v>23</v>
      </c>
      <c r="N177">
        <v>6</v>
      </c>
      <c r="O177" t="s">
        <v>376</v>
      </c>
      <c r="P177" t="str">
        <f t="shared" si="32"/>
        <v>{176, "Potion of Greater Restoration", "A medium vial of green liquid", 35, 1, 2, 3, "Consumable", null, null, null, null, null, 6, ConsumableType.Resource},</v>
      </c>
    </row>
    <row r="178" spans="1:16" x14ac:dyDescent="0.3">
      <c r="A178">
        <v>177</v>
      </c>
      <c r="B178" t="s">
        <v>379</v>
      </c>
      <c r="C178" t="s">
        <v>383</v>
      </c>
      <c r="D178" s="1">
        <v>55</v>
      </c>
      <c r="E178">
        <v>1</v>
      </c>
      <c r="F178" s="1">
        <v>3</v>
      </c>
      <c r="G178">
        <v>5</v>
      </c>
      <c r="H178" t="s">
        <v>365</v>
      </c>
      <c r="I178" t="s">
        <v>23</v>
      </c>
      <c r="J178" t="s">
        <v>23</v>
      </c>
      <c r="K178" t="s">
        <v>23</v>
      </c>
      <c r="L178" t="s">
        <v>23</v>
      </c>
      <c r="M178" t="s">
        <v>23</v>
      </c>
      <c r="N178">
        <v>9</v>
      </c>
      <c r="O178" t="s">
        <v>376</v>
      </c>
      <c r="P178" t="str">
        <f t="shared" si="32"/>
        <v>{177, "Potion of Superior Restoration", "A large vial of green liquid", 55, 1, 3, 5, "Consumable", null, null, null, null, null, 9, ConsumableType.Resource},</v>
      </c>
    </row>
    <row r="179" spans="1:16" x14ac:dyDescent="0.3">
      <c r="A179">
        <v>178</v>
      </c>
      <c r="B179" t="s">
        <v>380</v>
      </c>
      <c r="C179" t="s">
        <v>384</v>
      </c>
      <c r="D179" s="1">
        <v>85</v>
      </c>
      <c r="E179">
        <v>1</v>
      </c>
      <c r="F179" s="1">
        <v>4</v>
      </c>
      <c r="G179">
        <v>7</v>
      </c>
      <c r="H179" t="s">
        <v>365</v>
      </c>
      <c r="I179" t="s">
        <v>23</v>
      </c>
      <c r="J179" t="s">
        <v>23</v>
      </c>
      <c r="K179" t="s">
        <v>23</v>
      </c>
      <c r="L179" t="s">
        <v>23</v>
      </c>
      <c r="M179" t="s">
        <v>23</v>
      </c>
      <c r="N179">
        <v>12</v>
      </c>
      <c r="O179" t="s">
        <v>376</v>
      </c>
      <c r="P179" t="str">
        <f t="shared" si="32"/>
        <v>{178, "Potion of Supreme Restoration", "A small vial of green liquid with a gold topper", 85, 1, 4, 7, "Consumable", null, null, null, null, null, 12, ConsumableType.Resource},</v>
      </c>
    </row>
    <row r="180" spans="1:16" x14ac:dyDescent="0.3">
      <c r="A180">
        <v>179</v>
      </c>
    </row>
    <row r="181" spans="1:16" x14ac:dyDescent="0.3">
      <c r="A181">
        <v>180</v>
      </c>
    </row>
    <row r="182" spans="1:16" x14ac:dyDescent="0.3">
      <c r="A182">
        <v>181</v>
      </c>
    </row>
    <row r="183" spans="1:16" x14ac:dyDescent="0.3">
      <c r="A183">
        <v>182</v>
      </c>
    </row>
    <row r="184" spans="1:16" x14ac:dyDescent="0.3">
      <c r="A184">
        <v>183</v>
      </c>
    </row>
    <row r="185" spans="1:16" x14ac:dyDescent="0.3">
      <c r="A185">
        <v>184</v>
      </c>
    </row>
    <row r="186" spans="1:16" x14ac:dyDescent="0.3">
      <c r="A186">
        <v>185</v>
      </c>
    </row>
    <row r="187" spans="1:16" x14ac:dyDescent="0.3">
      <c r="A187">
        <v>186</v>
      </c>
    </row>
    <row r="188" spans="1:16" x14ac:dyDescent="0.3">
      <c r="A188">
        <v>187</v>
      </c>
    </row>
    <row r="189" spans="1:16" x14ac:dyDescent="0.3">
      <c r="A189">
        <v>188</v>
      </c>
    </row>
    <row r="190" spans="1:16" x14ac:dyDescent="0.3">
      <c r="A190">
        <v>189</v>
      </c>
    </row>
    <row r="191" spans="1:16" x14ac:dyDescent="0.3">
      <c r="A191">
        <v>190</v>
      </c>
    </row>
    <row r="192" spans="1:16" x14ac:dyDescent="0.3">
      <c r="A192">
        <v>191</v>
      </c>
    </row>
    <row r="193" spans="1:1" x14ac:dyDescent="0.3">
      <c r="A193">
        <v>192</v>
      </c>
    </row>
    <row r="194" spans="1:1" x14ac:dyDescent="0.3">
      <c r="A194">
        <v>193</v>
      </c>
    </row>
    <row r="195" spans="1:1" x14ac:dyDescent="0.3">
      <c r="A195">
        <v>194</v>
      </c>
    </row>
    <row r="196" spans="1:1" x14ac:dyDescent="0.3">
      <c r="A196">
        <v>195</v>
      </c>
    </row>
    <row r="197" spans="1:1" x14ac:dyDescent="0.3">
      <c r="A197">
        <v>196</v>
      </c>
    </row>
    <row r="198" spans="1:1" x14ac:dyDescent="0.3">
      <c r="A198">
        <v>197</v>
      </c>
    </row>
    <row r="199" spans="1:1" x14ac:dyDescent="0.3">
      <c r="A199">
        <v>198</v>
      </c>
    </row>
    <row r="200" spans="1:1" x14ac:dyDescent="0.3">
      <c r="A200">
        <v>199</v>
      </c>
    </row>
    <row r="201" spans="1:1" x14ac:dyDescent="0.3">
      <c r="A201">
        <v>200</v>
      </c>
    </row>
    <row r="202" spans="1:1" x14ac:dyDescent="0.3">
      <c r="A202">
        <v>201</v>
      </c>
    </row>
    <row r="203" spans="1:1" x14ac:dyDescent="0.3">
      <c r="A203">
        <v>202</v>
      </c>
    </row>
    <row r="204" spans="1:1" x14ac:dyDescent="0.3">
      <c r="A204">
        <v>203</v>
      </c>
    </row>
    <row r="205" spans="1:1" x14ac:dyDescent="0.3">
      <c r="A205">
        <v>204</v>
      </c>
    </row>
    <row r="206" spans="1:1" x14ac:dyDescent="0.3">
      <c r="A206">
        <v>205</v>
      </c>
    </row>
    <row r="207" spans="1:1" x14ac:dyDescent="0.3">
      <c r="A207">
        <v>206</v>
      </c>
    </row>
    <row r="208" spans="1:1" x14ac:dyDescent="0.3">
      <c r="A208">
        <v>207</v>
      </c>
    </row>
    <row r="209" spans="1:1" x14ac:dyDescent="0.3">
      <c r="A209">
        <v>208</v>
      </c>
    </row>
    <row r="210" spans="1:1" x14ac:dyDescent="0.3">
      <c r="A210">
        <v>209</v>
      </c>
    </row>
    <row r="211" spans="1:1" x14ac:dyDescent="0.3">
      <c r="A211">
        <v>210</v>
      </c>
    </row>
    <row r="212" spans="1:1" x14ac:dyDescent="0.3">
      <c r="A212">
        <v>211</v>
      </c>
    </row>
    <row r="213" spans="1:1" x14ac:dyDescent="0.3">
      <c r="A213">
        <v>212</v>
      </c>
    </row>
    <row r="214" spans="1:1" x14ac:dyDescent="0.3">
      <c r="A214">
        <v>213</v>
      </c>
    </row>
    <row r="215" spans="1:1" x14ac:dyDescent="0.3">
      <c r="A215">
        <v>214</v>
      </c>
    </row>
    <row r="216" spans="1:1" x14ac:dyDescent="0.3">
      <c r="A216">
        <v>215</v>
      </c>
    </row>
    <row r="217" spans="1:1" x14ac:dyDescent="0.3">
      <c r="A217">
        <v>216</v>
      </c>
    </row>
    <row r="218" spans="1:1" x14ac:dyDescent="0.3">
      <c r="A218">
        <v>217</v>
      </c>
    </row>
    <row r="219" spans="1:1" x14ac:dyDescent="0.3">
      <c r="A219">
        <v>218</v>
      </c>
    </row>
    <row r="220" spans="1:1" x14ac:dyDescent="0.3">
      <c r="A220">
        <v>219</v>
      </c>
    </row>
    <row r="221" spans="1:1" x14ac:dyDescent="0.3">
      <c r="A221">
        <v>220</v>
      </c>
    </row>
    <row r="222" spans="1:1" x14ac:dyDescent="0.3">
      <c r="A222">
        <v>221</v>
      </c>
    </row>
    <row r="223" spans="1:1" x14ac:dyDescent="0.3">
      <c r="A223">
        <v>222</v>
      </c>
    </row>
    <row r="224" spans="1:1" x14ac:dyDescent="0.3">
      <c r="A224">
        <v>223</v>
      </c>
    </row>
    <row r="225" spans="1:1" x14ac:dyDescent="0.3">
      <c r="A225">
        <v>224</v>
      </c>
    </row>
    <row r="226" spans="1:1" x14ac:dyDescent="0.3">
      <c r="A226">
        <v>225</v>
      </c>
    </row>
    <row r="227" spans="1:1" x14ac:dyDescent="0.3">
      <c r="A227">
        <v>226</v>
      </c>
    </row>
    <row r="228" spans="1:1" x14ac:dyDescent="0.3">
      <c r="A228">
        <v>227</v>
      </c>
    </row>
    <row r="229" spans="1:1" x14ac:dyDescent="0.3">
      <c r="A229">
        <v>228</v>
      </c>
    </row>
    <row r="230" spans="1:1" x14ac:dyDescent="0.3">
      <c r="A230">
        <v>229</v>
      </c>
    </row>
    <row r="231" spans="1:1" x14ac:dyDescent="0.3">
      <c r="A231">
        <v>230</v>
      </c>
    </row>
    <row r="232" spans="1:1" x14ac:dyDescent="0.3">
      <c r="A232">
        <v>231</v>
      </c>
    </row>
    <row r="233" spans="1:1" x14ac:dyDescent="0.3">
      <c r="A233">
        <v>232</v>
      </c>
    </row>
    <row r="234" spans="1:1" x14ac:dyDescent="0.3">
      <c r="A234">
        <v>233</v>
      </c>
    </row>
    <row r="235" spans="1:1" x14ac:dyDescent="0.3">
      <c r="A235">
        <v>234</v>
      </c>
    </row>
    <row r="236" spans="1:1" x14ac:dyDescent="0.3">
      <c r="A236">
        <v>235</v>
      </c>
    </row>
    <row r="237" spans="1:1" x14ac:dyDescent="0.3">
      <c r="A237">
        <v>236</v>
      </c>
    </row>
    <row r="238" spans="1:1" x14ac:dyDescent="0.3">
      <c r="A238">
        <v>237</v>
      </c>
    </row>
    <row r="239" spans="1:1" x14ac:dyDescent="0.3">
      <c r="A239">
        <v>238</v>
      </c>
    </row>
    <row r="240" spans="1:1" x14ac:dyDescent="0.3">
      <c r="A240">
        <v>239</v>
      </c>
    </row>
    <row r="241" spans="1:1" x14ac:dyDescent="0.3">
      <c r="A241">
        <v>240</v>
      </c>
    </row>
    <row r="242" spans="1:1" x14ac:dyDescent="0.3">
      <c r="A242">
        <v>241</v>
      </c>
    </row>
    <row r="243" spans="1:1" x14ac:dyDescent="0.3">
      <c r="A243">
        <v>242</v>
      </c>
    </row>
    <row r="244" spans="1:1" x14ac:dyDescent="0.3">
      <c r="A244">
        <v>243</v>
      </c>
    </row>
    <row r="245" spans="1:1" x14ac:dyDescent="0.3">
      <c r="A245">
        <v>244</v>
      </c>
    </row>
    <row r="246" spans="1:1" x14ac:dyDescent="0.3">
      <c r="A246">
        <v>245</v>
      </c>
    </row>
    <row r="247" spans="1:1" x14ac:dyDescent="0.3">
      <c r="A247">
        <v>246</v>
      </c>
    </row>
    <row r="248" spans="1:1" x14ac:dyDescent="0.3">
      <c r="A248">
        <v>247</v>
      </c>
    </row>
    <row r="249" spans="1:1" x14ac:dyDescent="0.3">
      <c r="A249">
        <v>248</v>
      </c>
    </row>
    <row r="250" spans="1:1" x14ac:dyDescent="0.3">
      <c r="A250">
        <v>249</v>
      </c>
    </row>
    <row r="251" spans="1:1" x14ac:dyDescent="0.3">
      <c r="A251">
        <v>250</v>
      </c>
    </row>
    <row r="252" spans="1:1" x14ac:dyDescent="0.3">
      <c r="A252">
        <v>251</v>
      </c>
    </row>
    <row r="253" spans="1:1" x14ac:dyDescent="0.3">
      <c r="A253">
        <v>252</v>
      </c>
    </row>
    <row r="254" spans="1:1" x14ac:dyDescent="0.3">
      <c r="A254">
        <v>253</v>
      </c>
    </row>
    <row r="255" spans="1:1" x14ac:dyDescent="0.3">
      <c r="A255">
        <v>254</v>
      </c>
    </row>
    <row r="256" spans="1:1" x14ac:dyDescent="0.3">
      <c r="A256">
        <v>255</v>
      </c>
    </row>
    <row r="257" spans="1:1" x14ac:dyDescent="0.3">
      <c r="A257">
        <v>256</v>
      </c>
    </row>
    <row r="258" spans="1:1" x14ac:dyDescent="0.3">
      <c r="A258">
        <v>257</v>
      </c>
    </row>
    <row r="259" spans="1:1" x14ac:dyDescent="0.3">
      <c r="A259">
        <v>258</v>
      </c>
    </row>
    <row r="260" spans="1:1" x14ac:dyDescent="0.3">
      <c r="A260">
        <v>259</v>
      </c>
    </row>
    <row r="261" spans="1:1" x14ac:dyDescent="0.3">
      <c r="A261">
        <v>260</v>
      </c>
    </row>
    <row r="262" spans="1:1" x14ac:dyDescent="0.3">
      <c r="A262">
        <v>261</v>
      </c>
    </row>
    <row r="263" spans="1:1" x14ac:dyDescent="0.3">
      <c r="A263">
        <v>262</v>
      </c>
    </row>
    <row r="264" spans="1:1" x14ac:dyDescent="0.3">
      <c r="A264">
        <v>263</v>
      </c>
    </row>
    <row r="265" spans="1:1" x14ac:dyDescent="0.3">
      <c r="A265">
        <v>264</v>
      </c>
    </row>
    <row r="266" spans="1:1" x14ac:dyDescent="0.3">
      <c r="A266">
        <v>265</v>
      </c>
    </row>
    <row r="267" spans="1:1" x14ac:dyDescent="0.3">
      <c r="A267">
        <v>266</v>
      </c>
    </row>
    <row r="268" spans="1:1" x14ac:dyDescent="0.3">
      <c r="A268">
        <v>267</v>
      </c>
    </row>
    <row r="269" spans="1:1" x14ac:dyDescent="0.3">
      <c r="A269">
        <v>268</v>
      </c>
    </row>
    <row r="270" spans="1:1" x14ac:dyDescent="0.3">
      <c r="A270">
        <v>269</v>
      </c>
    </row>
    <row r="271" spans="1:1" x14ac:dyDescent="0.3">
      <c r="A271">
        <v>270</v>
      </c>
    </row>
    <row r="272" spans="1:1" x14ac:dyDescent="0.3">
      <c r="A272">
        <v>271</v>
      </c>
    </row>
    <row r="273" spans="1:1" x14ac:dyDescent="0.3">
      <c r="A273">
        <v>272</v>
      </c>
    </row>
    <row r="274" spans="1:1" x14ac:dyDescent="0.3">
      <c r="A274">
        <v>273</v>
      </c>
    </row>
    <row r="275" spans="1:1" x14ac:dyDescent="0.3">
      <c r="A275">
        <v>274</v>
      </c>
    </row>
    <row r="276" spans="1:1" x14ac:dyDescent="0.3">
      <c r="A276">
        <v>275</v>
      </c>
    </row>
    <row r="277" spans="1:1" x14ac:dyDescent="0.3">
      <c r="A277">
        <v>276</v>
      </c>
    </row>
    <row r="278" spans="1:1" x14ac:dyDescent="0.3">
      <c r="A278">
        <v>277</v>
      </c>
    </row>
    <row r="279" spans="1:1" x14ac:dyDescent="0.3">
      <c r="A279">
        <v>278</v>
      </c>
    </row>
    <row r="280" spans="1:1" x14ac:dyDescent="0.3">
      <c r="A280">
        <v>279</v>
      </c>
    </row>
    <row r="281" spans="1:1" x14ac:dyDescent="0.3">
      <c r="A281">
        <v>280</v>
      </c>
    </row>
    <row r="282" spans="1:1" x14ac:dyDescent="0.3">
      <c r="A282">
        <v>281</v>
      </c>
    </row>
    <row r="283" spans="1:1" x14ac:dyDescent="0.3">
      <c r="A283">
        <v>282</v>
      </c>
    </row>
    <row r="284" spans="1:1" x14ac:dyDescent="0.3">
      <c r="A284">
        <v>283</v>
      </c>
    </row>
    <row r="285" spans="1:1" x14ac:dyDescent="0.3">
      <c r="A285">
        <v>284</v>
      </c>
    </row>
    <row r="286" spans="1:1" x14ac:dyDescent="0.3">
      <c r="A286">
        <v>285</v>
      </c>
    </row>
    <row r="287" spans="1:1" x14ac:dyDescent="0.3">
      <c r="A287">
        <v>286</v>
      </c>
    </row>
    <row r="288" spans="1:1" x14ac:dyDescent="0.3">
      <c r="A288">
        <v>287</v>
      </c>
    </row>
    <row r="289" spans="1:1" x14ac:dyDescent="0.3">
      <c r="A289">
        <v>288</v>
      </c>
    </row>
    <row r="290" spans="1:1" x14ac:dyDescent="0.3">
      <c r="A290">
        <v>289</v>
      </c>
    </row>
    <row r="291" spans="1:1" x14ac:dyDescent="0.3">
      <c r="A291">
        <v>290</v>
      </c>
    </row>
    <row r="292" spans="1:1" x14ac:dyDescent="0.3">
      <c r="A292">
        <v>291</v>
      </c>
    </row>
    <row r="293" spans="1:1" x14ac:dyDescent="0.3">
      <c r="A293">
        <v>292</v>
      </c>
    </row>
    <row r="294" spans="1:1" x14ac:dyDescent="0.3">
      <c r="A294">
        <v>293</v>
      </c>
    </row>
    <row r="295" spans="1:1" x14ac:dyDescent="0.3">
      <c r="A295">
        <v>294</v>
      </c>
    </row>
    <row r="296" spans="1:1" x14ac:dyDescent="0.3">
      <c r="A296">
        <v>295</v>
      </c>
    </row>
    <row r="297" spans="1:1" x14ac:dyDescent="0.3">
      <c r="A297">
        <v>296</v>
      </c>
    </row>
    <row r="298" spans="1:1" x14ac:dyDescent="0.3">
      <c r="A298">
        <v>297</v>
      </c>
    </row>
    <row r="299" spans="1:1" x14ac:dyDescent="0.3">
      <c r="A299">
        <v>298</v>
      </c>
    </row>
    <row r="300" spans="1:1" x14ac:dyDescent="0.3">
      <c r="A300">
        <v>299</v>
      </c>
    </row>
    <row r="301" spans="1:1" x14ac:dyDescent="0.3">
      <c r="A301">
        <v>300</v>
      </c>
    </row>
    <row r="302" spans="1:1" x14ac:dyDescent="0.3">
      <c r="A302">
        <v>301</v>
      </c>
    </row>
    <row r="303" spans="1:1" x14ac:dyDescent="0.3">
      <c r="A303">
        <v>302</v>
      </c>
    </row>
    <row r="304" spans="1:1" x14ac:dyDescent="0.3">
      <c r="A304">
        <v>303</v>
      </c>
    </row>
    <row r="305" spans="1:1" x14ac:dyDescent="0.3">
      <c r="A305">
        <v>304</v>
      </c>
    </row>
    <row r="306" spans="1:1" x14ac:dyDescent="0.3">
      <c r="A306">
        <v>305</v>
      </c>
    </row>
    <row r="307" spans="1:1" x14ac:dyDescent="0.3">
      <c r="A307">
        <v>306</v>
      </c>
    </row>
    <row r="308" spans="1:1" x14ac:dyDescent="0.3">
      <c r="A308">
        <v>307</v>
      </c>
    </row>
    <row r="309" spans="1:1" x14ac:dyDescent="0.3">
      <c r="A309">
        <v>308</v>
      </c>
    </row>
    <row r="310" spans="1:1" x14ac:dyDescent="0.3">
      <c r="A310">
        <v>309</v>
      </c>
    </row>
    <row r="311" spans="1:1" x14ac:dyDescent="0.3">
      <c r="A311">
        <v>310</v>
      </c>
    </row>
    <row r="312" spans="1:1" x14ac:dyDescent="0.3">
      <c r="A312">
        <v>311</v>
      </c>
    </row>
    <row r="313" spans="1:1" x14ac:dyDescent="0.3">
      <c r="A313">
        <v>312</v>
      </c>
    </row>
    <row r="314" spans="1:1" x14ac:dyDescent="0.3">
      <c r="A314">
        <v>313</v>
      </c>
    </row>
    <row r="315" spans="1:1" x14ac:dyDescent="0.3">
      <c r="A315">
        <v>314</v>
      </c>
    </row>
    <row r="316" spans="1:1" x14ac:dyDescent="0.3">
      <c r="A316">
        <v>315</v>
      </c>
    </row>
    <row r="317" spans="1:1" x14ac:dyDescent="0.3">
      <c r="A317">
        <v>316</v>
      </c>
    </row>
    <row r="318" spans="1:1" x14ac:dyDescent="0.3">
      <c r="A318">
        <v>317</v>
      </c>
    </row>
    <row r="319" spans="1:1" x14ac:dyDescent="0.3">
      <c r="A319">
        <v>318</v>
      </c>
    </row>
    <row r="320" spans="1:1" x14ac:dyDescent="0.3">
      <c r="A320">
        <v>319</v>
      </c>
    </row>
    <row r="321" spans="1:1" x14ac:dyDescent="0.3">
      <c r="A321">
        <v>320</v>
      </c>
    </row>
    <row r="322" spans="1:1" x14ac:dyDescent="0.3">
      <c r="A322">
        <v>321</v>
      </c>
    </row>
    <row r="323" spans="1:1" x14ac:dyDescent="0.3">
      <c r="A323">
        <v>322</v>
      </c>
    </row>
    <row r="324" spans="1:1" x14ac:dyDescent="0.3">
      <c r="A324">
        <v>323</v>
      </c>
    </row>
    <row r="325" spans="1:1" x14ac:dyDescent="0.3">
      <c r="A325">
        <v>324</v>
      </c>
    </row>
    <row r="326" spans="1:1" x14ac:dyDescent="0.3">
      <c r="A326">
        <v>325</v>
      </c>
    </row>
    <row r="327" spans="1:1" x14ac:dyDescent="0.3">
      <c r="A327">
        <v>326</v>
      </c>
    </row>
    <row r="328" spans="1:1" x14ac:dyDescent="0.3">
      <c r="A328">
        <v>327</v>
      </c>
    </row>
    <row r="329" spans="1:1" x14ac:dyDescent="0.3">
      <c r="A329">
        <v>328</v>
      </c>
    </row>
    <row r="330" spans="1:1" x14ac:dyDescent="0.3">
      <c r="A330">
        <v>329</v>
      </c>
    </row>
    <row r="331" spans="1:1" x14ac:dyDescent="0.3">
      <c r="A331">
        <v>330</v>
      </c>
    </row>
    <row r="332" spans="1:1" x14ac:dyDescent="0.3">
      <c r="A332">
        <v>331</v>
      </c>
    </row>
    <row r="333" spans="1:1" x14ac:dyDescent="0.3">
      <c r="A333">
        <v>332</v>
      </c>
    </row>
    <row r="334" spans="1:1" x14ac:dyDescent="0.3">
      <c r="A334">
        <v>333</v>
      </c>
    </row>
    <row r="335" spans="1:1" x14ac:dyDescent="0.3">
      <c r="A335">
        <v>334</v>
      </c>
    </row>
    <row r="336" spans="1:1" x14ac:dyDescent="0.3">
      <c r="A336">
        <v>335</v>
      </c>
    </row>
    <row r="337" spans="1:1" x14ac:dyDescent="0.3">
      <c r="A337">
        <v>336</v>
      </c>
    </row>
    <row r="338" spans="1:1" x14ac:dyDescent="0.3">
      <c r="A338">
        <v>337</v>
      </c>
    </row>
    <row r="339" spans="1:1" x14ac:dyDescent="0.3">
      <c r="A339">
        <v>338</v>
      </c>
    </row>
    <row r="340" spans="1:1" x14ac:dyDescent="0.3">
      <c r="A340">
        <v>339</v>
      </c>
    </row>
    <row r="341" spans="1:1" x14ac:dyDescent="0.3">
      <c r="A341">
        <v>340</v>
      </c>
    </row>
    <row r="342" spans="1:1" x14ac:dyDescent="0.3">
      <c r="A342">
        <v>341</v>
      </c>
    </row>
    <row r="343" spans="1:1" x14ac:dyDescent="0.3">
      <c r="A343">
        <v>342</v>
      </c>
    </row>
    <row r="344" spans="1:1" x14ac:dyDescent="0.3">
      <c r="A344">
        <v>343</v>
      </c>
    </row>
    <row r="345" spans="1:1" x14ac:dyDescent="0.3">
      <c r="A345">
        <v>344</v>
      </c>
    </row>
    <row r="346" spans="1:1" x14ac:dyDescent="0.3">
      <c r="A346">
        <v>345</v>
      </c>
    </row>
    <row r="347" spans="1:1" x14ac:dyDescent="0.3">
      <c r="A347">
        <v>346</v>
      </c>
    </row>
    <row r="348" spans="1:1" x14ac:dyDescent="0.3">
      <c r="A348">
        <v>347</v>
      </c>
    </row>
    <row r="349" spans="1:1" x14ac:dyDescent="0.3">
      <c r="A349">
        <v>348</v>
      </c>
    </row>
    <row r="350" spans="1:1" x14ac:dyDescent="0.3">
      <c r="A350">
        <v>349</v>
      </c>
    </row>
    <row r="351" spans="1:1" x14ac:dyDescent="0.3">
      <c r="A351">
        <v>350</v>
      </c>
    </row>
    <row r="352" spans="1:1" x14ac:dyDescent="0.3">
      <c r="A352">
        <v>351</v>
      </c>
    </row>
    <row r="353" spans="1:1" x14ac:dyDescent="0.3">
      <c r="A353">
        <v>352</v>
      </c>
    </row>
    <row r="354" spans="1:1" x14ac:dyDescent="0.3">
      <c r="A354">
        <v>353</v>
      </c>
    </row>
    <row r="355" spans="1:1" x14ac:dyDescent="0.3">
      <c r="A355">
        <v>354</v>
      </c>
    </row>
    <row r="356" spans="1:1" x14ac:dyDescent="0.3">
      <c r="A356">
        <v>355</v>
      </c>
    </row>
    <row r="357" spans="1:1" x14ac:dyDescent="0.3">
      <c r="A357">
        <v>356</v>
      </c>
    </row>
    <row r="358" spans="1:1" x14ac:dyDescent="0.3">
      <c r="A358">
        <v>357</v>
      </c>
    </row>
    <row r="359" spans="1:1" x14ac:dyDescent="0.3">
      <c r="A359">
        <v>358</v>
      </c>
    </row>
    <row r="360" spans="1:1" x14ac:dyDescent="0.3">
      <c r="A360">
        <v>359</v>
      </c>
    </row>
    <row r="361" spans="1:1" x14ac:dyDescent="0.3">
      <c r="A361">
        <v>360</v>
      </c>
    </row>
    <row r="362" spans="1:1" x14ac:dyDescent="0.3">
      <c r="A362">
        <v>361</v>
      </c>
    </row>
    <row r="363" spans="1:1" x14ac:dyDescent="0.3">
      <c r="A363">
        <v>362</v>
      </c>
    </row>
    <row r="364" spans="1:1" x14ac:dyDescent="0.3">
      <c r="A364">
        <v>363</v>
      </c>
    </row>
    <row r="365" spans="1:1" x14ac:dyDescent="0.3">
      <c r="A365">
        <v>364</v>
      </c>
    </row>
    <row r="366" spans="1:1" x14ac:dyDescent="0.3">
      <c r="A366">
        <v>365</v>
      </c>
    </row>
    <row r="367" spans="1:1" x14ac:dyDescent="0.3">
      <c r="A367">
        <v>366</v>
      </c>
    </row>
    <row r="368" spans="1:1" x14ac:dyDescent="0.3">
      <c r="A368">
        <v>367</v>
      </c>
    </row>
    <row r="369" spans="1:1" x14ac:dyDescent="0.3">
      <c r="A369">
        <v>368</v>
      </c>
    </row>
    <row r="370" spans="1:1" x14ac:dyDescent="0.3">
      <c r="A370">
        <v>369</v>
      </c>
    </row>
    <row r="371" spans="1:1" x14ac:dyDescent="0.3">
      <c r="A371">
        <v>370</v>
      </c>
    </row>
    <row r="372" spans="1:1" x14ac:dyDescent="0.3">
      <c r="A372">
        <v>371</v>
      </c>
    </row>
    <row r="373" spans="1:1" x14ac:dyDescent="0.3">
      <c r="A373">
        <v>372</v>
      </c>
    </row>
    <row r="374" spans="1:1" x14ac:dyDescent="0.3">
      <c r="A374">
        <v>373</v>
      </c>
    </row>
    <row r="375" spans="1:1" x14ac:dyDescent="0.3">
      <c r="A375">
        <v>374</v>
      </c>
    </row>
    <row r="376" spans="1:1" x14ac:dyDescent="0.3">
      <c r="A376">
        <v>375</v>
      </c>
    </row>
    <row r="377" spans="1:1" x14ac:dyDescent="0.3">
      <c r="A377">
        <v>376</v>
      </c>
    </row>
    <row r="378" spans="1:1" x14ac:dyDescent="0.3">
      <c r="A378">
        <v>377</v>
      </c>
    </row>
    <row r="379" spans="1:1" x14ac:dyDescent="0.3">
      <c r="A379">
        <v>378</v>
      </c>
    </row>
    <row r="380" spans="1:1" x14ac:dyDescent="0.3">
      <c r="A380">
        <v>379</v>
      </c>
    </row>
    <row r="381" spans="1:1" x14ac:dyDescent="0.3">
      <c r="A381">
        <v>380</v>
      </c>
    </row>
    <row r="382" spans="1:1" x14ac:dyDescent="0.3">
      <c r="A382">
        <v>381</v>
      </c>
    </row>
    <row r="383" spans="1:1" x14ac:dyDescent="0.3">
      <c r="A383">
        <v>382</v>
      </c>
    </row>
    <row r="384" spans="1:1" x14ac:dyDescent="0.3">
      <c r="A384">
        <v>383</v>
      </c>
    </row>
    <row r="385" spans="1:1" x14ac:dyDescent="0.3">
      <c r="A385">
        <v>384</v>
      </c>
    </row>
    <row r="386" spans="1:1" x14ac:dyDescent="0.3">
      <c r="A386">
        <v>385</v>
      </c>
    </row>
    <row r="387" spans="1:1" x14ac:dyDescent="0.3">
      <c r="A387">
        <v>386</v>
      </c>
    </row>
    <row r="388" spans="1:1" x14ac:dyDescent="0.3">
      <c r="A388">
        <v>387</v>
      </c>
    </row>
    <row r="389" spans="1:1" x14ac:dyDescent="0.3">
      <c r="A389">
        <v>388</v>
      </c>
    </row>
    <row r="390" spans="1:1" x14ac:dyDescent="0.3">
      <c r="A390">
        <v>389</v>
      </c>
    </row>
    <row r="391" spans="1:1" x14ac:dyDescent="0.3">
      <c r="A391">
        <v>390</v>
      </c>
    </row>
    <row r="392" spans="1:1" x14ac:dyDescent="0.3">
      <c r="A392">
        <v>391</v>
      </c>
    </row>
    <row r="393" spans="1:1" x14ac:dyDescent="0.3">
      <c r="A393">
        <v>392</v>
      </c>
    </row>
    <row r="394" spans="1:1" x14ac:dyDescent="0.3">
      <c r="A394">
        <v>393</v>
      </c>
    </row>
    <row r="395" spans="1:1" x14ac:dyDescent="0.3">
      <c r="A395">
        <v>394</v>
      </c>
    </row>
    <row r="396" spans="1:1" x14ac:dyDescent="0.3">
      <c r="A396">
        <v>395</v>
      </c>
    </row>
    <row r="397" spans="1:1" x14ac:dyDescent="0.3">
      <c r="A397">
        <v>396</v>
      </c>
    </row>
    <row r="398" spans="1:1" x14ac:dyDescent="0.3">
      <c r="A398">
        <v>397</v>
      </c>
    </row>
    <row r="399" spans="1:1" x14ac:dyDescent="0.3">
      <c r="A399">
        <v>398</v>
      </c>
    </row>
    <row r="400" spans="1:1" x14ac:dyDescent="0.3">
      <c r="A400">
        <v>399</v>
      </c>
    </row>
    <row r="401" spans="1:1" x14ac:dyDescent="0.3">
      <c r="A401">
        <v>400</v>
      </c>
    </row>
    <row r="402" spans="1:1" x14ac:dyDescent="0.3">
      <c r="A402">
        <v>401</v>
      </c>
    </row>
    <row r="403" spans="1:1" x14ac:dyDescent="0.3">
      <c r="A403">
        <v>402</v>
      </c>
    </row>
    <row r="404" spans="1:1" x14ac:dyDescent="0.3">
      <c r="A404">
        <v>403</v>
      </c>
    </row>
    <row r="405" spans="1:1" x14ac:dyDescent="0.3">
      <c r="A405">
        <v>404</v>
      </c>
    </row>
    <row r="406" spans="1:1" x14ac:dyDescent="0.3">
      <c r="A406">
        <v>405</v>
      </c>
    </row>
    <row r="407" spans="1:1" x14ac:dyDescent="0.3">
      <c r="A407">
        <v>406</v>
      </c>
    </row>
    <row r="408" spans="1:1" x14ac:dyDescent="0.3">
      <c r="A408">
        <v>407</v>
      </c>
    </row>
    <row r="409" spans="1:1" x14ac:dyDescent="0.3">
      <c r="A409">
        <v>408</v>
      </c>
    </row>
    <row r="410" spans="1:1" x14ac:dyDescent="0.3">
      <c r="A410">
        <v>409</v>
      </c>
    </row>
    <row r="411" spans="1:1" x14ac:dyDescent="0.3">
      <c r="A411">
        <v>410</v>
      </c>
    </row>
    <row r="412" spans="1:1" x14ac:dyDescent="0.3">
      <c r="A412">
        <v>411</v>
      </c>
    </row>
    <row r="413" spans="1:1" x14ac:dyDescent="0.3">
      <c r="A413">
        <v>412</v>
      </c>
    </row>
    <row r="414" spans="1:1" x14ac:dyDescent="0.3">
      <c r="A414">
        <v>413</v>
      </c>
    </row>
    <row r="415" spans="1:1" x14ac:dyDescent="0.3">
      <c r="A415">
        <v>414</v>
      </c>
    </row>
    <row r="416" spans="1:1" x14ac:dyDescent="0.3">
      <c r="A416">
        <v>415</v>
      </c>
    </row>
    <row r="417" spans="1:1" x14ac:dyDescent="0.3">
      <c r="A417">
        <v>416</v>
      </c>
    </row>
    <row r="418" spans="1:1" x14ac:dyDescent="0.3">
      <c r="A418">
        <v>417</v>
      </c>
    </row>
    <row r="419" spans="1:1" x14ac:dyDescent="0.3">
      <c r="A419">
        <v>418</v>
      </c>
    </row>
    <row r="420" spans="1:1" x14ac:dyDescent="0.3">
      <c r="A420">
        <v>419</v>
      </c>
    </row>
    <row r="421" spans="1:1" x14ac:dyDescent="0.3">
      <c r="A421">
        <v>420</v>
      </c>
    </row>
    <row r="422" spans="1:1" x14ac:dyDescent="0.3">
      <c r="A422">
        <v>421</v>
      </c>
    </row>
    <row r="423" spans="1:1" x14ac:dyDescent="0.3">
      <c r="A423">
        <v>422</v>
      </c>
    </row>
    <row r="424" spans="1:1" x14ac:dyDescent="0.3">
      <c r="A424">
        <v>423</v>
      </c>
    </row>
    <row r="425" spans="1:1" x14ac:dyDescent="0.3">
      <c r="A425">
        <v>424</v>
      </c>
    </row>
    <row r="426" spans="1:1" x14ac:dyDescent="0.3">
      <c r="A426">
        <v>425</v>
      </c>
    </row>
    <row r="427" spans="1:1" x14ac:dyDescent="0.3">
      <c r="A427">
        <v>426</v>
      </c>
    </row>
    <row r="428" spans="1:1" x14ac:dyDescent="0.3">
      <c r="A428">
        <v>427</v>
      </c>
    </row>
    <row r="429" spans="1:1" x14ac:dyDescent="0.3">
      <c r="A429">
        <v>428</v>
      </c>
    </row>
    <row r="430" spans="1:1" x14ac:dyDescent="0.3">
      <c r="A430">
        <v>429</v>
      </c>
    </row>
    <row r="431" spans="1:1" x14ac:dyDescent="0.3">
      <c r="A431">
        <v>430</v>
      </c>
    </row>
    <row r="432" spans="1:1" x14ac:dyDescent="0.3">
      <c r="A432">
        <v>431</v>
      </c>
    </row>
    <row r="433" spans="1:1" x14ac:dyDescent="0.3">
      <c r="A433">
        <v>432</v>
      </c>
    </row>
    <row r="434" spans="1:1" x14ac:dyDescent="0.3">
      <c r="A434">
        <v>433</v>
      </c>
    </row>
    <row r="435" spans="1:1" x14ac:dyDescent="0.3">
      <c r="A435">
        <v>434</v>
      </c>
    </row>
    <row r="436" spans="1:1" x14ac:dyDescent="0.3">
      <c r="A436">
        <v>435</v>
      </c>
    </row>
    <row r="437" spans="1:1" x14ac:dyDescent="0.3">
      <c r="A437">
        <v>436</v>
      </c>
    </row>
    <row r="438" spans="1:1" x14ac:dyDescent="0.3">
      <c r="A438">
        <v>437</v>
      </c>
    </row>
    <row r="439" spans="1:1" x14ac:dyDescent="0.3">
      <c r="A439">
        <v>438</v>
      </c>
    </row>
    <row r="440" spans="1:1" x14ac:dyDescent="0.3">
      <c r="A440">
        <v>439</v>
      </c>
    </row>
    <row r="441" spans="1:1" x14ac:dyDescent="0.3">
      <c r="A441">
        <v>440</v>
      </c>
    </row>
    <row r="442" spans="1:1" x14ac:dyDescent="0.3">
      <c r="A442">
        <v>441</v>
      </c>
    </row>
    <row r="443" spans="1:1" x14ac:dyDescent="0.3">
      <c r="A443">
        <v>442</v>
      </c>
    </row>
    <row r="444" spans="1:1" x14ac:dyDescent="0.3">
      <c r="A444">
        <v>443</v>
      </c>
    </row>
    <row r="445" spans="1:1" x14ac:dyDescent="0.3">
      <c r="A445">
        <v>444</v>
      </c>
    </row>
    <row r="446" spans="1:1" x14ac:dyDescent="0.3">
      <c r="A446">
        <v>445</v>
      </c>
    </row>
    <row r="447" spans="1:1" x14ac:dyDescent="0.3">
      <c r="A447">
        <v>446</v>
      </c>
    </row>
    <row r="448" spans="1:1" x14ac:dyDescent="0.3">
      <c r="A448">
        <v>447</v>
      </c>
    </row>
    <row r="449" spans="1:1" x14ac:dyDescent="0.3">
      <c r="A449">
        <v>448</v>
      </c>
    </row>
    <row r="450" spans="1:1" x14ac:dyDescent="0.3">
      <c r="A450">
        <v>449</v>
      </c>
    </row>
    <row r="451" spans="1:1" x14ac:dyDescent="0.3">
      <c r="A451">
        <v>450</v>
      </c>
    </row>
    <row r="452" spans="1:1" x14ac:dyDescent="0.3">
      <c r="A452">
        <v>451</v>
      </c>
    </row>
    <row r="453" spans="1:1" x14ac:dyDescent="0.3">
      <c r="A453">
        <v>452</v>
      </c>
    </row>
    <row r="454" spans="1:1" x14ac:dyDescent="0.3">
      <c r="A454">
        <v>453</v>
      </c>
    </row>
    <row r="455" spans="1:1" x14ac:dyDescent="0.3">
      <c r="A455">
        <v>454</v>
      </c>
    </row>
    <row r="456" spans="1:1" x14ac:dyDescent="0.3">
      <c r="A456">
        <v>455</v>
      </c>
    </row>
    <row r="457" spans="1:1" x14ac:dyDescent="0.3">
      <c r="A457">
        <v>456</v>
      </c>
    </row>
    <row r="458" spans="1:1" x14ac:dyDescent="0.3">
      <c r="A458">
        <v>457</v>
      </c>
    </row>
    <row r="459" spans="1:1" x14ac:dyDescent="0.3">
      <c r="A459">
        <v>458</v>
      </c>
    </row>
    <row r="460" spans="1:1" x14ac:dyDescent="0.3">
      <c r="A460">
        <v>459</v>
      </c>
    </row>
    <row r="461" spans="1:1" x14ac:dyDescent="0.3">
      <c r="A461">
        <v>460</v>
      </c>
    </row>
    <row r="462" spans="1:1" x14ac:dyDescent="0.3">
      <c r="A462">
        <v>461</v>
      </c>
    </row>
    <row r="463" spans="1:1" x14ac:dyDescent="0.3">
      <c r="A463">
        <v>462</v>
      </c>
    </row>
    <row r="464" spans="1:1" x14ac:dyDescent="0.3">
      <c r="A464">
        <v>463</v>
      </c>
    </row>
    <row r="465" spans="1:1" x14ac:dyDescent="0.3">
      <c r="A465">
        <v>464</v>
      </c>
    </row>
    <row r="466" spans="1:1" x14ac:dyDescent="0.3">
      <c r="A466">
        <v>465</v>
      </c>
    </row>
    <row r="467" spans="1:1" x14ac:dyDescent="0.3">
      <c r="A467">
        <v>466</v>
      </c>
    </row>
    <row r="468" spans="1:1" x14ac:dyDescent="0.3">
      <c r="A468">
        <v>467</v>
      </c>
    </row>
    <row r="469" spans="1:1" x14ac:dyDescent="0.3">
      <c r="A469">
        <v>468</v>
      </c>
    </row>
    <row r="470" spans="1:1" x14ac:dyDescent="0.3">
      <c r="A470">
        <v>469</v>
      </c>
    </row>
    <row r="471" spans="1:1" x14ac:dyDescent="0.3">
      <c r="A471">
        <v>470</v>
      </c>
    </row>
    <row r="472" spans="1:1" x14ac:dyDescent="0.3">
      <c r="A472">
        <v>471</v>
      </c>
    </row>
    <row r="473" spans="1:1" x14ac:dyDescent="0.3">
      <c r="A473">
        <v>472</v>
      </c>
    </row>
    <row r="474" spans="1:1" x14ac:dyDescent="0.3">
      <c r="A474">
        <v>473</v>
      </c>
    </row>
    <row r="475" spans="1:1" x14ac:dyDescent="0.3">
      <c r="A475">
        <v>474</v>
      </c>
    </row>
    <row r="476" spans="1:1" x14ac:dyDescent="0.3">
      <c r="A476">
        <v>475</v>
      </c>
    </row>
    <row r="477" spans="1:1" x14ac:dyDescent="0.3">
      <c r="A477">
        <v>476</v>
      </c>
    </row>
    <row r="478" spans="1:1" x14ac:dyDescent="0.3">
      <c r="A478">
        <v>477</v>
      </c>
    </row>
    <row r="479" spans="1:1" x14ac:dyDescent="0.3">
      <c r="A479">
        <v>478</v>
      </c>
    </row>
    <row r="480" spans="1:1" x14ac:dyDescent="0.3">
      <c r="A480">
        <v>479</v>
      </c>
    </row>
    <row r="481" spans="1:1" x14ac:dyDescent="0.3">
      <c r="A481">
        <v>480</v>
      </c>
    </row>
    <row r="482" spans="1:1" x14ac:dyDescent="0.3">
      <c r="A482">
        <v>481</v>
      </c>
    </row>
    <row r="483" spans="1:1" x14ac:dyDescent="0.3">
      <c r="A483">
        <v>482</v>
      </c>
    </row>
    <row r="484" spans="1:1" x14ac:dyDescent="0.3">
      <c r="A484">
        <v>483</v>
      </c>
    </row>
    <row r="485" spans="1:1" x14ac:dyDescent="0.3">
      <c r="A485">
        <v>484</v>
      </c>
    </row>
    <row r="486" spans="1:1" x14ac:dyDescent="0.3">
      <c r="A486">
        <v>485</v>
      </c>
    </row>
    <row r="487" spans="1:1" x14ac:dyDescent="0.3">
      <c r="A487">
        <v>486</v>
      </c>
    </row>
    <row r="488" spans="1:1" x14ac:dyDescent="0.3">
      <c r="A488">
        <v>487</v>
      </c>
    </row>
    <row r="489" spans="1:1" x14ac:dyDescent="0.3">
      <c r="A489">
        <v>488</v>
      </c>
    </row>
    <row r="490" spans="1:1" x14ac:dyDescent="0.3">
      <c r="A490">
        <v>489</v>
      </c>
    </row>
    <row r="491" spans="1:1" x14ac:dyDescent="0.3">
      <c r="A491">
        <v>490</v>
      </c>
    </row>
    <row r="492" spans="1:1" x14ac:dyDescent="0.3">
      <c r="A492">
        <v>491</v>
      </c>
    </row>
    <row r="493" spans="1:1" x14ac:dyDescent="0.3">
      <c r="A493">
        <v>492</v>
      </c>
    </row>
    <row r="494" spans="1:1" x14ac:dyDescent="0.3">
      <c r="A494">
        <v>493</v>
      </c>
    </row>
    <row r="495" spans="1:1" x14ac:dyDescent="0.3">
      <c r="A495">
        <v>494</v>
      </c>
    </row>
    <row r="496" spans="1:1" x14ac:dyDescent="0.3">
      <c r="A496">
        <v>495</v>
      </c>
    </row>
    <row r="497" spans="1:1" x14ac:dyDescent="0.3">
      <c r="A497">
        <v>496</v>
      </c>
    </row>
    <row r="498" spans="1:1" x14ac:dyDescent="0.3">
      <c r="A498">
        <v>497</v>
      </c>
    </row>
    <row r="499" spans="1:1" x14ac:dyDescent="0.3">
      <c r="A499">
        <v>498</v>
      </c>
    </row>
    <row r="500" spans="1:1" x14ac:dyDescent="0.3">
      <c r="A500">
        <v>499</v>
      </c>
    </row>
    <row r="501" spans="1:1" x14ac:dyDescent="0.3">
      <c r="A501">
        <v>500</v>
      </c>
    </row>
    <row r="502" spans="1:1" x14ac:dyDescent="0.3">
      <c r="A502">
        <v>501</v>
      </c>
    </row>
    <row r="503" spans="1:1" x14ac:dyDescent="0.3">
      <c r="A503">
        <v>502</v>
      </c>
    </row>
    <row r="504" spans="1:1" x14ac:dyDescent="0.3">
      <c r="A504">
        <v>503</v>
      </c>
    </row>
    <row r="505" spans="1:1" x14ac:dyDescent="0.3">
      <c r="A505">
        <v>504</v>
      </c>
    </row>
    <row r="506" spans="1:1" x14ac:dyDescent="0.3">
      <c r="A506">
        <v>505</v>
      </c>
    </row>
    <row r="507" spans="1:1" x14ac:dyDescent="0.3">
      <c r="A507">
        <v>506</v>
      </c>
    </row>
    <row r="508" spans="1:1" x14ac:dyDescent="0.3">
      <c r="A508">
        <v>507</v>
      </c>
    </row>
    <row r="509" spans="1:1" x14ac:dyDescent="0.3">
      <c r="A509">
        <v>508</v>
      </c>
    </row>
    <row r="510" spans="1:1" x14ac:dyDescent="0.3">
      <c r="A510">
        <v>509</v>
      </c>
    </row>
    <row r="511" spans="1:1" x14ac:dyDescent="0.3">
      <c r="A511">
        <v>510</v>
      </c>
    </row>
    <row r="512" spans="1:1" x14ac:dyDescent="0.3">
      <c r="A512">
        <v>511</v>
      </c>
    </row>
    <row r="513" spans="1:1" x14ac:dyDescent="0.3">
      <c r="A513">
        <v>512</v>
      </c>
    </row>
    <row r="514" spans="1:1" x14ac:dyDescent="0.3">
      <c r="A514">
        <v>513</v>
      </c>
    </row>
    <row r="515" spans="1:1" x14ac:dyDescent="0.3">
      <c r="A515">
        <v>514</v>
      </c>
    </row>
    <row r="516" spans="1:1" x14ac:dyDescent="0.3">
      <c r="A516">
        <v>515</v>
      </c>
    </row>
    <row r="517" spans="1:1" x14ac:dyDescent="0.3">
      <c r="A517">
        <v>516</v>
      </c>
    </row>
    <row r="518" spans="1:1" x14ac:dyDescent="0.3">
      <c r="A518">
        <v>517</v>
      </c>
    </row>
    <row r="519" spans="1:1" x14ac:dyDescent="0.3">
      <c r="A519">
        <v>518</v>
      </c>
    </row>
    <row r="520" spans="1:1" x14ac:dyDescent="0.3">
      <c r="A520">
        <v>519</v>
      </c>
    </row>
  </sheetData>
  <autoFilter ref="A1:O1" xr:uid="{654C8E2F-93EA-487A-A80F-A05B306F4F13}"/>
  <sortState xmlns:xlrd2="http://schemas.microsoft.com/office/spreadsheetml/2017/richdata2" ref="B158:C185">
    <sortCondition ref="C185"/>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A672-C0EE-449B-B696-B5724421CB0F}">
  <dimension ref="A1:B295"/>
  <sheetViews>
    <sheetView topLeftCell="A293" workbookViewId="0">
      <selection activeCell="A185" sqref="A185:A294"/>
    </sheetView>
  </sheetViews>
  <sheetFormatPr defaultRowHeight="14.4" x14ac:dyDescent="0.3"/>
  <cols>
    <col min="1" max="1" width="164.33203125" style="2" customWidth="1"/>
    <col min="2" max="2" width="69.109375" style="2" customWidth="1"/>
    <col min="3" max="16384" width="8.88671875" style="2"/>
  </cols>
  <sheetData>
    <row r="1" spans="1:1" x14ac:dyDescent="0.3">
      <c r="A1" s="2" t="s">
        <v>385</v>
      </c>
    </row>
    <row r="2" spans="1:1" x14ac:dyDescent="0.3">
      <c r="A2" s="2" t="s">
        <v>386</v>
      </c>
    </row>
    <row r="3" spans="1:1" x14ac:dyDescent="0.3">
      <c r="A3" s="2" t="s">
        <v>387</v>
      </c>
    </row>
    <row r="4" spans="1:1" x14ac:dyDescent="0.3">
      <c r="A4" s="2" t="s">
        <v>388</v>
      </c>
    </row>
    <row r="5" spans="1:1" x14ac:dyDescent="0.3">
      <c r="A5" s="2" t="s">
        <v>435</v>
      </c>
    </row>
    <row r="6" spans="1:1" x14ac:dyDescent="0.3">
      <c r="A6" s="2" t="s">
        <v>436</v>
      </c>
    </row>
    <row r="7" spans="1:1" x14ac:dyDescent="0.3">
      <c r="A7" s="2" t="s">
        <v>437</v>
      </c>
    </row>
    <row r="8" spans="1:1" x14ac:dyDescent="0.3">
      <c r="A8" s="2" t="s">
        <v>438</v>
      </c>
    </row>
    <row r="9" spans="1:1" x14ac:dyDescent="0.3">
      <c r="A9" s="2" t="s">
        <v>389</v>
      </c>
    </row>
    <row r="10" spans="1:1" x14ac:dyDescent="0.3">
      <c r="A10" s="2" t="s">
        <v>390</v>
      </c>
    </row>
    <row r="11" spans="1:1" x14ac:dyDescent="0.3">
      <c r="A11" s="2" t="s">
        <v>391</v>
      </c>
    </row>
    <row r="12" spans="1:1" x14ac:dyDescent="0.3">
      <c r="A12" s="2" t="s">
        <v>392</v>
      </c>
    </row>
    <row r="13" spans="1:1" x14ac:dyDescent="0.3">
      <c r="A13" s="2" t="s">
        <v>393</v>
      </c>
    </row>
    <row r="14" spans="1:1" x14ac:dyDescent="0.3">
      <c r="A14" s="2" t="s">
        <v>394</v>
      </c>
    </row>
    <row r="15" spans="1:1" x14ac:dyDescent="0.3">
      <c r="A15" s="2" t="s">
        <v>395</v>
      </c>
    </row>
    <row r="16" spans="1:1" x14ac:dyDescent="0.3">
      <c r="A16" s="2" t="s">
        <v>396</v>
      </c>
    </row>
    <row r="17" spans="1:1" x14ac:dyDescent="0.3">
      <c r="A17" s="2" t="s">
        <v>397</v>
      </c>
    </row>
    <row r="18" spans="1:1" x14ac:dyDescent="0.3">
      <c r="A18" s="2" t="s">
        <v>398</v>
      </c>
    </row>
    <row r="19" spans="1:1" x14ac:dyDescent="0.3">
      <c r="A19" s="2" t="s">
        <v>399</v>
      </c>
    </row>
    <row r="20" spans="1:1" x14ac:dyDescent="0.3">
      <c r="A20" s="2" t="s">
        <v>400</v>
      </c>
    </row>
    <row r="21" spans="1:1" x14ac:dyDescent="0.3">
      <c r="A21" s="2" t="s">
        <v>439</v>
      </c>
    </row>
    <row r="22" spans="1:1" x14ac:dyDescent="0.3">
      <c r="A22" s="2" t="s">
        <v>440</v>
      </c>
    </row>
    <row r="23" spans="1:1" x14ac:dyDescent="0.3">
      <c r="A23" s="2" t="s">
        <v>441</v>
      </c>
    </row>
    <row r="24" spans="1:1" x14ac:dyDescent="0.3">
      <c r="A24" s="2" t="s">
        <v>442</v>
      </c>
    </row>
    <row r="25" spans="1:1" x14ac:dyDescent="0.3">
      <c r="A25" s="2" t="s">
        <v>443</v>
      </c>
    </row>
    <row r="26" spans="1:1" x14ac:dyDescent="0.3">
      <c r="A26" s="2" t="s">
        <v>401</v>
      </c>
    </row>
    <row r="27" spans="1:1" x14ac:dyDescent="0.3">
      <c r="A27" s="2" t="s">
        <v>402</v>
      </c>
    </row>
    <row r="28" spans="1:1" x14ac:dyDescent="0.3">
      <c r="A28" s="2" t="s">
        <v>403</v>
      </c>
    </row>
    <row r="29" spans="1:1" x14ac:dyDescent="0.3">
      <c r="A29" s="2" t="s">
        <v>404</v>
      </c>
    </row>
    <row r="30" spans="1:1" x14ac:dyDescent="0.3">
      <c r="A30" s="2" t="s">
        <v>405</v>
      </c>
    </row>
    <row r="31" spans="1:1" x14ac:dyDescent="0.3">
      <c r="A31" s="2" t="s">
        <v>406</v>
      </c>
    </row>
    <row r="32" spans="1:1" x14ac:dyDescent="0.3">
      <c r="A32" s="2" t="s">
        <v>407</v>
      </c>
    </row>
    <row r="33" spans="1:1" x14ac:dyDescent="0.3">
      <c r="A33" s="2" t="s">
        <v>408</v>
      </c>
    </row>
    <row r="34" spans="1:1" x14ac:dyDescent="0.3">
      <c r="A34" s="2" t="s">
        <v>409</v>
      </c>
    </row>
    <row r="35" spans="1:1" x14ac:dyDescent="0.3">
      <c r="A35" s="2" t="s">
        <v>410</v>
      </c>
    </row>
    <row r="36" spans="1:1" x14ac:dyDescent="0.3">
      <c r="A36" s="2" t="s">
        <v>411</v>
      </c>
    </row>
    <row r="37" spans="1:1" x14ac:dyDescent="0.3">
      <c r="A37" s="2" t="s">
        <v>412</v>
      </c>
    </row>
    <row r="38" spans="1:1" x14ac:dyDescent="0.3">
      <c r="A38" s="2" t="s">
        <v>444</v>
      </c>
    </row>
    <row r="39" spans="1:1" x14ac:dyDescent="0.3">
      <c r="A39" s="2" t="s">
        <v>445</v>
      </c>
    </row>
    <row r="40" spans="1:1" x14ac:dyDescent="0.3">
      <c r="A40" s="2" t="s">
        <v>446</v>
      </c>
    </row>
    <row r="41" spans="1:1" x14ac:dyDescent="0.3">
      <c r="A41" s="2" t="s">
        <v>447</v>
      </c>
    </row>
    <row r="42" spans="1:1" x14ac:dyDescent="0.3">
      <c r="A42" s="2" t="s">
        <v>448</v>
      </c>
    </row>
    <row r="43" spans="1:1" x14ac:dyDescent="0.3">
      <c r="A43" s="2" t="s">
        <v>413</v>
      </c>
    </row>
    <row r="44" spans="1:1" x14ac:dyDescent="0.3">
      <c r="A44" s="2" t="s">
        <v>414</v>
      </c>
    </row>
    <row r="45" spans="1:1" x14ac:dyDescent="0.3">
      <c r="A45" s="2" t="s">
        <v>415</v>
      </c>
    </row>
    <row r="46" spans="1:1" x14ac:dyDescent="0.3">
      <c r="A46" s="2" t="s">
        <v>416</v>
      </c>
    </row>
    <row r="47" spans="1:1" x14ac:dyDescent="0.3">
      <c r="A47" s="2" t="s">
        <v>417</v>
      </c>
    </row>
    <row r="48" spans="1:1" x14ac:dyDescent="0.3">
      <c r="A48" s="2" t="s">
        <v>418</v>
      </c>
    </row>
    <row r="49" spans="1:1" x14ac:dyDescent="0.3">
      <c r="A49" s="2" t="s">
        <v>419</v>
      </c>
    </row>
    <row r="50" spans="1:1" x14ac:dyDescent="0.3">
      <c r="A50" s="2" t="s">
        <v>420</v>
      </c>
    </row>
    <row r="51" spans="1:1" x14ac:dyDescent="0.3">
      <c r="A51" s="2" t="s">
        <v>421</v>
      </c>
    </row>
    <row r="52" spans="1:1" x14ac:dyDescent="0.3">
      <c r="A52" s="2" t="s">
        <v>422</v>
      </c>
    </row>
    <row r="53" spans="1:1" x14ac:dyDescent="0.3">
      <c r="A53" s="2" t="s">
        <v>423</v>
      </c>
    </row>
    <row r="54" spans="1:1" x14ac:dyDescent="0.3">
      <c r="A54" s="2" t="s">
        <v>424</v>
      </c>
    </row>
    <row r="55" spans="1:1" x14ac:dyDescent="0.3">
      <c r="A55" s="2" t="s">
        <v>449</v>
      </c>
    </row>
    <row r="56" spans="1:1" x14ac:dyDescent="0.3">
      <c r="A56" s="2" t="s">
        <v>450</v>
      </c>
    </row>
    <row r="57" spans="1:1" x14ac:dyDescent="0.3">
      <c r="A57" s="2" t="s">
        <v>451</v>
      </c>
    </row>
    <row r="58" spans="1:1" x14ac:dyDescent="0.3">
      <c r="A58" s="2" t="s">
        <v>452</v>
      </c>
    </row>
    <row r="59" spans="1:1" x14ac:dyDescent="0.3">
      <c r="A59" s="2" t="s">
        <v>453</v>
      </c>
    </row>
    <row r="60" spans="1:1" x14ac:dyDescent="0.3">
      <c r="A60" s="2" t="s">
        <v>425</v>
      </c>
    </row>
    <row r="61" spans="1:1" x14ac:dyDescent="0.3">
      <c r="A61" s="2" t="s">
        <v>426</v>
      </c>
    </row>
    <row r="62" spans="1:1" x14ac:dyDescent="0.3">
      <c r="A62" s="2" t="s">
        <v>427</v>
      </c>
    </row>
    <row r="63" spans="1:1" x14ac:dyDescent="0.3">
      <c r="A63" s="2" t="s">
        <v>428</v>
      </c>
    </row>
    <row r="64" spans="1:1" x14ac:dyDescent="0.3">
      <c r="A64" s="2" t="s">
        <v>429</v>
      </c>
    </row>
    <row r="65" spans="1:1" x14ac:dyDescent="0.3">
      <c r="A65" s="2" t="s">
        <v>430</v>
      </c>
    </row>
    <row r="66" spans="1:1" x14ac:dyDescent="0.3">
      <c r="A66" s="2" t="s">
        <v>431</v>
      </c>
    </row>
    <row r="67" spans="1:1" x14ac:dyDescent="0.3">
      <c r="A67" s="2" t="s">
        <v>432</v>
      </c>
    </row>
    <row r="68" spans="1:1" x14ac:dyDescent="0.3">
      <c r="A68" s="2" t="s">
        <v>433</v>
      </c>
    </row>
    <row r="69" spans="1:1" x14ac:dyDescent="0.3">
      <c r="A69" s="2" t="s">
        <v>434</v>
      </c>
    </row>
    <row r="70" spans="1:1" x14ac:dyDescent="0.3">
      <c r="A70" s="2" t="s">
        <v>454</v>
      </c>
    </row>
    <row r="71" spans="1:1" x14ac:dyDescent="0.3">
      <c r="A71" s="2" t="s">
        <v>455</v>
      </c>
    </row>
    <row r="72" spans="1:1" x14ac:dyDescent="0.3">
      <c r="A72" s="2" t="s">
        <v>456</v>
      </c>
    </row>
    <row r="73" spans="1:1" x14ac:dyDescent="0.3">
      <c r="A73" s="2" t="s">
        <v>457</v>
      </c>
    </row>
    <row r="74" spans="1:1" x14ac:dyDescent="0.3">
      <c r="A74" s="2" t="s">
        <v>458</v>
      </c>
    </row>
    <row r="75" spans="1:1" x14ac:dyDescent="0.3">
      <c r="A75" s="2" t="s">
        <v>459</v>
      </c>
    </row>
    <row r="76" spans="1:1" x14ac:dyDescent="0.3">
      <c r="A76" s="2" t="s">
        <v>460</v>
      </c>
    </row>
    <row r="77" spans="1:1" x14ac:dyDescent="0.3">
      <c r="A77" s="2" t="s">
        <v>481</v>
      </c>
    </row>
    <row r="78" spans="1:1" x14ac:dyDescent="0.3">
      <c r="A78" s="2" t="s">
        <v>482</v>
      </c>
    </row>
    <row r="79" spans="1:1" x14ac:dyDescent="0.3">
      <c r="A79" s="2" t="s">
        <v>471</v>
      </c>
    </row>
    <row r="80" spans="1:1" x14ac:dyDescent="0.3">
      <c r="A80" s="2" t="s">
        <v>472</v>
      </c>
    </row>
    <row r="81" spans="1:1" x14ac:dyDescent="0.3">
      <c r="A81" s="2" t="s">
        <v>461</v>
      </c>
    </row>
    <row r="82" spans="1:1" x14ac:dyDescent="0.3">
      <c r="A82" s="2" t="s">
        <v>462</v>
      </c>
    </row>
    <row r="83" spans="1:1" x14ac:dyDescent="0.3">
      <c r="A83" s="2" t="s">
        <v>491</v>
      </c>
    </row>
    <row r="84" spans="1:1" x14ac:dyDescent="0.3">
      <c r="A84" s="2" t="s">
        <v>492</v>
      </c>
    </row>
    <row r="85" spans="1:1" x14ac:dyDescent="0.3">
      <c r="A85" s="2" t="s">
        <v>483</v>
      </c>
    </row>
    <row r="86" spans="1:1" x14ac:dyDescent="0.3">
      <c r="A86" s="2" t="s">
        <v>484</v>
      </c>
    </row>
    <row r="87" spans="1:1" x14ac:dyDescent="0.3">
      <c r="A87" s="2" t="s">
        <v>473</v>
      </c>
    </row>
    <row r="88" spans="1:1" x14ac:dyDescent="0.3">
      <c r="A88" s="2" t="s">
        <v>474</v>
      </c>
    </row>
    <row r="89" spans="1:1" x14ac:dyDescent="0.3">
      <c r="A89" s="2" t="s">
        <v>463</v>
      </c>
    </row>
    <row r="90" spans="1:1" x14ac:dyDescent="0.3">
      <c r="A90" s="2" t="s">
        <v>464</v>
      </c>
    </row>
    <row r="91" spans="1:1" x14ac:dyDescent="0.3">
      <c r="A91" s="2" t="s">
        <v>493</v>
      </c>
    </row>
    <row r="92" spans="1:1" x14ac:dyDescent="0.3">
      <c r="A92" s="2" t="s">
        <v>494</v>
      </c>
    </row>
    <row r="93" spans="1:1" x14ac:dyDescent="0.3">
      <c r="A93" s="2" t="s">
        <v>485</v>
      </c>
    </row>
    <row r="94" spans="1:1" x14ac:dyDescent="0.3">
      <c r="A94" s="2" t="s">
        <v>486</v>
      </c>
    </row>
    <row r="95" spans="1:1" x14ac:dyDescent="0.3">
      <c r="A95" s="2" t="s">
        <v>475</v>
      </c>
    </row>
    <row r="96" spans="1:1" x14ac:dyDescent="0.3">
      <c r="A96" s="2" t="s">
        <v>476</v>
      </c>
    </row>
    <row r="97" spans="1:1" x14ac:dyDescent="0.3">
      <c r="A97" s="2" t="s">
        <v>465</v>
      </c>
    </row>
    <row r="98" spans="1:1" x14ac:dyDescent="0.3">
      <c r="A98" s="2" t="s">
        <v>466</v>
      </c>
    </row>
    <row r="99" spans="1:1" x14ac:dyDescent="0.3">
      <c r="A99" s="2" t="s">
        <v>495</v>
      </c>
    </row>
    <row r="100" spans="1:1" x14ac:dyDescent="0.3">
      <c r="A100" s="2" t="s">
        <v>496</v>
      </c>
    </row>
    <row r="101" spans="1:1" x14ac:dyDescent="0.3">
      <c r="A101" s="2" t="s">
        <v>487</v>
      </c>
    </row>
    <row r="102" spans="1:1" x14ac:dyDescent="0.3">
      <c r="A102" s="2" t="s">
        <v>488</v>
      </c>
    </row>
    <row r="103" spans="1:1" x14ac:dyDescent="0.3">
      <c r="A103" s="2" t="s">
        <v>477</v>
      </c>
    </row>
    <row r="104" spans="1:1" x14ac:dyDescent="0.3">
      <c r="A104" s="2" t="s">
        <v>478</v>
      </c>
    </row>
    <row r="105" spans="1:1" x14ac:dyDescent="0.3">
      <c r="A105" s="2" t="s">
        <v>467</v>
      </c>
    </row>
    <row r="106" spans="1:1" x14ac:dyDescent="0.3">
      <c r="A106" s="2" t="s">
        <v>468</v>
      </c>
    </row>
    <row r="107" spans="1:1" x14ac:dyDescent="0.3">
      <c r="A107" s="2" t="s">
        <v>497</v>
      </c>
    </row>
    <row r="108" spans="1:1" x14ac:dyDescent="0.3">
      <c r="A108" s="2" t="s">
        <v>498</v>
      </c>
    </row>
    <row r="109" spans="1:1" x14ac:dyDescent="0.3">
      <c r="A109" s="2" t="s">
        <v>489</v>
      </c>
    </row>
    <row r="110" spans="1:1" x14ac:dyDescent="0.3">
      <c r="A110" s="2" t="s">
        <v>490</v>
      </c>
    </row>
    <row r="111" spans="1:1" x14ac:dyDescent="0.3">
      <c r="A111" s="2" t="s">
        <v>479</v>
      </c>
    </row>
    <row r="112" spans="1:1" x14ac:dyDescent="0.3">
      <c r="A112" s="2" t="s">
        <v>480</v>
      </c>
    </row>
    <row r="113" spans="1:1" x14ac:dyDescent="0.3">
      <c r="A113" s="2" t="s">
        <v>469</v>
      </c>
    </row>
    <row r="114" spans="1:1" x14ac:dyDescent="0.3">
      <c r="A114" s="2" t="s">
        <v>470</v>
      </c>
    </row>
    <row r="115" spans="1:1" x14ac:dyDescent="0.3">
      <c r="A115" s="2" t="s">
        <v>499</v>
      </c>
    </row>
    <row r="116" spans="1:1" x14ac:dyDescent="0.3">
      <c r="A116" s="2" t="s">
        <v>500</v>
      </c>
    </row>
    <row r="117" spans="1:1" x14ac:dyDescent="0.3">
      <c r="A117" s="2" t="s">
        <v>501</v>
      </c>
    </row>
    <row r="118" spans="1:1" x14ac:dyDescent="0.3">
      <c r="A118" s="2" t="s">
        <v>502</v>
      </c>
    </row>
    <row r="119" spans="1:1" x14ac:dyDescent="0.3">
      <c r="A119" s="2" t="s">
        <v>503</v>
      </c>
    </row>
    <row r="120" spans="1:1" x14ac:dyDescent="0.3">
      <c r="A120" s="2" t="s">
        <v>504</v>
      </c>
    </row>
    <row r="121" spans="1:1" x14ac:dyDescent="0.3">
      <c r="A121" s="2" t="s">
        <v>505</v>
      </c>
    </row>
    <row r="122" spans="1:1" x14ac:dyDescent="0.3">
      <c r="A122" s="2" t="s">
        <v>506</v>
      </c>
    </row>
    <row r="123" spans="1:1" x14ac:dyDescent="0.3">
      <c r="A123" s="2" t="s">
        <v>507</v>
      </c>
    </row>
    <row r="124" spans="1:1" x14ac:dyDescent="0.3">
      <c r="A124" s="2" t="s">
        <v>508</v>
      </c>
    </row>
    <row r="125" spans="1:1" x14ac:dyDescent="0.3">
      <c r="A125" s="2" t="s">
        <v>509</v>
      </c>
    </row>
    <row r="126" spans="1:1" x14ac:dyDescent="0.3">
      <c r="A126" s="2" t="s">
        <v>510</v>
      </c>
    </row>
    <row r="127" spans="1:1" x14ac:dyDescent="0.3">
      <c r="A127" s="2" t="s">
        <v>511</v>
      </c>
    </row>
    <row r="128" spans="1:1" x14ac:dyDescent="0.3">
      <c r="A128" s="2" t="s">
        <v>512</v>
      </c>
    </row>
    <row r="129" spans="1:1" x14ac:dyDescent="0.3">
      <c r="A129" s="2" t="s">
        <v>513</v>
      </c>
    </row>
    <row r="130" spans="1:1" x14ac:dyDescent="0.3">
      <c r="A130" s="2" t="s">
        <v>514</v>
      </c>
    </row>
    <row r="131" spans="1:1" x14ac:dyDescent="0.3">
      <c r="A131" s="2" t="s">
        <v>515</v>
      </c>
    </row>
    <row r="132" spans="1:1" x14ac:dyDescent="0.3">
      <c r="A132" s="2" t="s">
        <v>516</v>
      </c>
    </row>
    <row r="133" spans="1:1" x14ac:dyDescent="0.3">
      <c r="A133" s="2" t="s">
        <v>517</v>
      </c>
    </row>
    <row r="134" spans="1:1" x14ac:dyDescent="0.3">
      <c r="A134" s="2" t="s">
        <v>518</v>
      </c>
    </row>
    <row r="135" spans="1:1" x14ac:dyDescent="0.3">
      <c r="A135" s="2" t="s">
        <v>519</v>
      </c>
    </row>
    <row r="136" spans="1:1" x14ac:dyDescent="0.3">
      <c r="A136" s="2" t="s">
        <v>520</v>
      </c>
    </row>
    <row r="137" spans="1:1" x14ac:dyDescent="0.3">
      <c r="A137" s="2" t="s">
        <v>521</v>
      </c>
    </row>
    <row r="138" spans="1:1" x14ac:dyDescent="0.3">
      <c r="A138" s="2" t="s">
        <v>522</v>
      </c>
    </row>
    <row r="139" spans="1:1" x14ac:dyDescent="0.3">
      <c r="A139" s="2" t="s">
        <v>523</v>
      </c>
    </row>
    <row r="140" spans="1:1" x14ac:dyDescent="0.3">
      <c r="A140" s="2" t="s">
        <v>524</v>
      </c>
    </row>
    <row r="141" spans="1:1" x14ac:dyDescent="0.3">
      <c r="A141" s="2" t="s">
        <v>525</v>
      </c>
    </row>
    <row r="142" spans="1:1" x14ac:dyDescent="0.3">
      <c r="A142" s="2" t="s">
        <v>526</v>
      </c>
    </row>
    <row r="143" spans="1:1" x14ac:dyDescent="0.3">
      <c r="A143" s="2" t="s">
        <v>527</v>
      </c>
    </row>
    <row r="144" spans="1:1" x14ac:dyDescent="0.3">
      <c r="A144" s="2" t="s">
        <v>528</v>
      </c>
    </row>
    <row r="145" spans="1:1" x14ac:dyDescent="0.3">
      <c r="A145" s="2" t="s">
        <v>529</v>
      </c>
    </row>
    <row r="146" spans="1:1" x14ac:dyDescent="0.3">
      <c r="A146" s="2" t="s">
        <v>530</v>
      </c>
    </row>
    <row r="147" spans="1:1" x14ac:dyDescent="0.3">
      <c r="A147" s="2" t="s">
        <v>531</v>
      </c>
    </row>
    <row r="148" spans="1:1" x14ac:dyDescent="0.3">
      <c r="A148" s="2" t="s">
        <v>532</v>
      </c>
    </row>
    <row r="149" spans="1:1" x14ac:dyDescent="0.3">
      <c r="A149" s="2" t="s">
        <v>533</v>
      </c>
    </row>
    <row r="150" spans="1:1" x14ac:dyDescent="0.3">
      <c r="A150" s="2" t="s">
        <v>534</v>
      </c>
    </row>
    <row r="151" spans="1:1" x14ac:dyDescent="0.3">
      <c r="A151" s="2" t="s">
        <v>535</v>
      </c>
    </row>
    <row r="152" spans="1:1" x14ac:dyDescent="0.3">
      <c r="A152" s="2" t="s">
        <v>536</v>
      </c>
    </row>
    <row r="153" spans="1:1" x14ac:dyDescent="0.3">
      <c r="A153" s="2" t="s">
        <v>537</v>
      </c>
    </row>
    <row r="154" spans="1:1" x14ac:dyDescent="0.3">
      <c r="A154" s="2" t="s">
        <v>538</v>
      </c>
    </row>
    <row r="155" spans="1:1" x14ac:dyDescent="0.3">
      <c r="A155" s="2" t="s">
        <v>539</v>
      </c>
    </row>
    <row r="156" spans="1:1" x14ac:dyDescent="0.3">
      <c r="A156" s="2" t="s">
        <v>540</v>
      </c>
    </row>
    <row r="157" spans="1:1" x14ac:dyDescent="0.3">
      <c r="A157" s="2" t="s">
        <v>541</v>
      </c>
    </row>
    <row r="158" spans="1:1" x14ac:dyDescent="0.3">
      <c r="A158" s="2" t="s">
        <v>542</v>
      </c>
    </row>
    <row r="159" spans="1:1" x14ac:dyDescent="0.3">
      <c r="A159" s="2" t="s">
        <v>543</v>
      </c>
    </row>
    <row r="160" spans="1:1" x14ac:dyDescent="0.3">
      <c r="A160" s="2" t="s">
        <v>544</v>
      </c>
    </row>
    <row r="161" spans="1:1" x14ac:dyDescent="0.3">
      <c r="A161" s="2" t="s">
        <v>545</v>
      </c>
    </row>
    <row r="162" spans="1:1" x14ac:dyDescent="0.3">
      <c r="A162" s="2" t="s">
        <v>546</v>
      </c>
    </row>
    <row r="163" spans="1:1" x14ac:dyDescent="0.3">
      <c r="A163" s="2" t="s">
        <v>547</v>
      </c>
    </row>
    <row r="164" spans="1:1" x14ac:dyDescent="0.3">
      <c r="A164" s="2" t="s">
        <v>548</v>
      </c>
    </row>
    <row r="165" spans="1:1" x14ac:dyDescent="0.3">
      <c r="A165" s="2" t="s">
        <v>549</v>
      </c>
    </row>
    <row r="166" spans="1:1" x14ac:dyDescent="0.3">
      <c r="A166" s="2" t="s">
        <v>550</v>
      </c>
    </row>
    <row r="167" spans="1:1" x14ac:dyDescent="0.3">
      <c r="A167" s="2" t="s">
        <v>555</v>
      </c>
    </row>
    <row r="168" spans="1:1" x14ac:dyDescent="0.3">
      <c r="A168" s="2" t="s">
        <v>556</v>
      </c>
    </row>
    <row r="169" spans="1:1" x14ac:dyDescent="0.3">
      <c r="A169" s="2" t="s">
        <v>557</v>
      </c>
    </row>
    <row r="170" spans="1:1" x14ac:dyDescent="0.3">
      <c r="A170" s="2" t="s">
        <v>558</v>
      </c>
    </row>
    <row r="171" spans="1:1" x14ac:dyDescent="0.3">
      <c r="A171" s="2" t="s">
        <v>559</v>
      </c>
    </row>
    <row r="172" spans="1:1" x14ac:dyDescent="0.3">
      <c r="A172" s="2" t="s">
        <v>560</v>
      </c>
    </row>
    <row r="173" spans="1:1" x14ac:dyDescent="0.3">
      <c r="A173" s="2" t="s">
        <v>561</v>
      </c>
    </row>
    <row r="174" spans="1:1" x14ac:dyDescent="0.3">
      <c r="A174" s="2" t="s">
        <v>562</v>
      </c>
    </row>
    <row r="175" spans="1:1" x14ac:dyDescent="0.3">
      <c r="A175" s="2" t="s">
        <v>551</v>
      </c>
    </row>
    <row r="176" spans="1:1" x14ac:dyDescent="0.3">
      <c r="A176" s="2" t="s">
        <v>552</v>
      </c>
    </row>
    <row r="177" spans="1:2" x14ac:dyDescent="0.3">
      <c r="A177" s="2" t="s">
        <v>553</v>
      </c>
    </row>
    <row r="178" spans="1:2" x14ac:dyDescent="0.3">
      <c r="A178" s="2" t="s">
        <v>554</v>
      </c>
    </row>
    <row r="184" spans="1:2" x14ac:dyDescent="0.3">
      <c r="A184" s="2" t="s">
        <v>815</v>
      </c>
    </row>
    <row r="185" spans="1:2" x14ac:dyDescent="0.3">
      <c r="A185" s="2" t="s">
        <v>816</v>
      </c>
      <c r="B185" s="2" t="str">
        <f>_xlfn.CONCAT("{", A185, "},")</f>
        <v>{{1, 1, "Power Slash", "A heavy swing aimed at breaking defenses.", 1, 2, 7, 0, 1, "Martial", 0, 0, null, null, null},},</v>
      </c>
    </row>
    <row r="186" spans="1:2" x14ac:dyDescent="0.3">
      <c r="A186" s="2" t="s">
        <v>817</v>
      </c>
      <c r="B186" s="2" t="str">
        <f t="shared" ref="B186:B249" si="0">_xlfn.CONCAT("{", A186, "},")</f>
        <v>{{2, 1, "Staggering Blow", "A powerful hit that leaves enemies reeling.", 2, 3, 9, 2, 1, "Martial", 0, 0, null, null, null},},</v>
      </c>
    </row>
    <row r="187" spans="1:2" x14ac:dyDescent="0.3">
      <c r="A187" s="2" t="s">
        <v>818</v>
      </c>
      <c r="B187" s="2" t="str">
        <f t="shared" si="0"/>
        <v>{{3, 2, "Gut Punch", "A brutal strike to wind the enemy.", 1, 2, 6, 1, 1, "Martial", 0, 0, null, null, null},},</v>
      </c>
    </row>
    <row r="188" spans="1:2" x14ac:dyDescent="0.3">
      <c r="A188" s="2" t="s">
        <v>819</v>
      </c>
      <c r="B188" s="2" t="str">
        <f t="shared" si="0"/>
        <v>{{4, 2, "Rampage Swing", "Wild, reckless overhead strike.", 2, 3, 11, 2, 1, "Martial", 0, 0, null, null, null},},</v>
      </c>
    </row>
    <row r="189" spans="1:2" x14ac:dyDescent="0.3">
      <c r="A189" s="2" t="s">
        <v>820</v>
      </c>
      <c r="B189" s="2" t="str">
        <f t="shared" si="0"/>
        <v>{{5, 3, "Quick Stab", "A lightning-fast strike aimed at weak points.", 1, 2, 8, 0, 1, "Martial", 0, 0, null, null, null},},</v>
      </c>
    </row>
    <row r="190" spans="1:2" x14ac:dyDescent="0.3">
      <c r="A190" s="2" t="s">
        <v>821</v>
      </c>
      <c r="B190" s="2" t="str">
        <f t="shared" si="0"/>
        <v>{{6, 3, "Smoke Blade", "Strike and vanish in the same breath.", 2, 3, 10, 2, 1, "Martial", 0, 0, null, null, null},},</v>
      </c>
    </row>
    <row r="191" spans="1:2" x14ac:dyDescent="0.3">
      <c r="A191" s="2" t="s">
        <v>822</v>
      </c>
      <c r="B191" s="2" t="str">
        <f t="shared" si="0"/>
        <v>{{7, 4, "Ember Spark", "A focused bolt of flame.", 1, 2, 6, 0, 1, "Magical", 0, 1, null, null, null},},</v>
      </c>
    </row>
    <row r="192" spans="1:2" x14ac:dyDescent="0.3">
      <c r="A192" s="2" t="s">
        <v>823</v>
      </c>
      <c r="B192" s="2" t="str">
        <f t="shared" si="0"/>
        <v>{{8, 4, "Ice Lance", "A chilling projectile of ice.", 2, 3, 11, 2, 1, "Magical", 0, 1, null, null, null},},</v>
      </c>
    </row>
    <row r="193" spans="1:2" x14ac:dyDescent="0.3">
      <c r="A193" s="2" t="s">
        <v>824</v>
      </c>
      <c r="B193" s="2" t="str">
        <f t="shared" si="0"/>
        <v>{{9, 5, "Radiant Bolt", "A divine light strikes the foe.", 1, 2, 9, 1, 1, "Magical", 0, 1, null, null, null},},</v>
      </c>
    </row>
    <row r="194" spans="1:2" x14ac:dyDescent="0.3">
      <c r="A194" s="2" t="s">
        <v>825</v>
      </c>
      <c r="B194" s="2" t="str">
        <f t="shared" si="0"/>
        <v>{{10, 5, "Thunder Hymn", "A burst of holy thunder.", 2, 3, 13, 2, 1, "Magical", 0, 1, null, null, null},},</v>
      </c>
    </row>
    <row r="195" spans="1:2" x14ac:dyDescent="0.3">
      <c r="A195" s="2" t="s">
        <v>826</v>
      </c>
      <c r="B195" s="2" t="str">
        <f t="shared" si="0"/>
        <v>{{11, 1, "Whirlwind Strike", "A spinning attack that clears a path through enemies.", 3, 6, 15, 6, 2, "Ultimate", 2, 2, null, null, null},},</v>
      </c>
    </row>
    <row r="196" spans="1:2" x14ac:dyDescent="0.3">
      <c r="A196" s="2" t="s">
        <v>827</v>
      </c>
      <c r="B196" s="2" t="str">
        <f t="shared" si="0"/>
        <v>{{12, 1, "Battle Cry", "A fearsome roar that inspires and boosts your Attack.", 3, 3, 2, 3, 0, "Support", 1, null, 2, 1, 0},},</v>
      </c>
    </row>
    <row r="197" spans="1:2" x14ac:dyDescent="0.3">
      <c r="A197" s="2" t="s">
        <v>828</v>
      </c>
      <c r="B197" s="2" t="str">
        <f t="shared" si="0"/>
        <v>{{13, 2, "Earthshatter Slam", "Uses sheer force to disrupt the battlefield.", 3, 6, 15, 6, 2, "Ultimate", 2, 2, null, null, null},},</v>
      </c>
    </row>
    <row r="198" spans="1:2" x14ac:dyDescent="0.3">
      <c r="A198" s="2" t="s">
        <v>829</v>
      </c>
      <c r="B198" s="2" t="str">
        <f t="shared" si="0"/>
        <v>{{14, 2, "Intimidating Roar", "A loud cry that makes enemies hesitate.", 3, 2, 2, 3, 2, "Support", 1, null, 2, 1, 1},},</v>
      </c>
    </row>
    <row r="199" spans="1:2" x14ac:dyDescent="0.3">
      <c r="A199" s="2" t="s">
        <v>830</v>
      </c>
      <c r="B199" s="2" t="str">
        <f t="shared" si="0"/>
        <v>{{15, 3, "Shadow Dance", "A blur of movement and blades.", 3, 6, 15, 6, 2, "Ultimate", 2, 2, null, null, null},},</v>
      </c>
    </row>
    <row r="200" spans="1:2" x14ac:dyDescent="0.3">
      <c r="A200" s="2" t="s">
        <v>831</v>
      </c>
      <c r="B200" s="2" t="str">
        <f t="shared" si="0"/>
        <v>{{16, 3, "Smoke Bomb", "A cloud of smoke obscures enemy vision.", 3, 3, 2, 3, 2, "Support", 1, null, 1, 5, 1},},</v>
      </c>
    </row>
    <row r="201" spans="1:2" x14ac:dyDescent="0.3">
      <c r="A201" s="2" t="s">
        <v>832</v>
      </c>
      <c r="B201" s="2" t="str">
        <f t="shared" si="0"/>
        <v>{{17, 4, "Elemental Surge", "The elements leap to your call", 3, 6, 15, 6, 2, "Ultimate", 2, 2, null, null, null},},</v>
      </c>
    </row>
    <row r="202" spans="1:2" x14ac:dyDescent="0.3">
      <c r="A202" s="2" t="s">
        <v>833</v>
      </c>
      <c r="B202" s="2" t="str">
        <f t="shared" si="0"/>
        <v>{{18, 4, "Mana Infusion", "The mana in the air is absorbed into your body.", 3, 2, 2, 3, 0, "Support", 1, null, 2, 2, 0},},</v>
      </c>
    </row>
    <row r="203" spans="1:2" x14ac:dyDescent="0.3">
      <c r="A203" s="2" t="s">
        <v>834</v>
      </c>
      <c r="B203" s="2" t="str">
        <f t="shared" si="0"/>
        <v>{{19, 5, "Divine Judgment", "Summon the Wrath of the heavens.", 3, 6, 15, 6, 2, "Ultimate", 2, 2, null, null, null},},</v>
      </c>
    </row>
    <row r="204" spans="1:2" x14ac:dyDescent="0.3">
      <c r="A204" s="2" t="s">
        <v>835</v>
      </c>
      <c r="B204" s="2" t="str">
        <f t="shared" si="0"/>
        <v>{{20, 5, "Blessing of Light", "You are blessed by the heavens.", 3, 3, 4, 3, 0, "Support", 1, null, 2, 0, 0},},</v>
      </c>
    </row>
    <row r="205" spans="1:2" x14ac:dyDescent="0.3">
      <c r="A205" s="2" t="s">
        <v>836</v>
      </c>
      <c r="B205" s="2" t="str">
        <f t="shared" si="0"/>
        <v>{{21, 1, "Slashing Wind", "The sword cuts through the wind and strikes all enemies.", 4, 4, 24, 2, 2, "Martial", 0, 0, null, null, null},},</v>
      </c>
    </row>
    <row r="206" spans="1:2" x14ac:dyDescent="0.3">
      <c r="A206" s="2" t="s">
        <v>837</v>
      </c>
      <c r="B206" s="2" t="str">
        <f t="shared" si="0"/>
        <v>{{22, 1, "Cleaving Strike", "Wind up and swing. You'll hit somebody.", 4, 3, 32, 4, 1, "Martial", 0, 0, null, null, null},},</v>
      </c>
    </row>
    <row r="207" spans="1:2" x14ac:dyDescent="0.3">
      <c r="A207" s="2" t="s">
        <v>838</v>
      </c>
      <c r="B207" s="2" t="str">
        <f t="shared" si="0"/>
        <v>{{23, 1, "Defender's Stance", "Plant your feet like a tree.", 4, 3, 2, 3, 0, "Support", 1, null, 3, 3, 0},},</v>
      </c>
    </row>
    <row r="208" spans="1:2" x14ac:dyDescent="0.3">
      <c r="A208" s="2" t="s">
        <v>839</v>
      </c>
      <c r="B208" s="2" t="str">
        <f t="shared" si="0"/>
        <v>{{24, 2, "Ground Slam", "Stomp your foot and shake the ground", 4, 5, 26, 4, 2, "Martial", 0, 0, null, null, null},},</v>
      </c>
    </row>
    <row r="209" spans="1:2" x14ac:dyDescent="0.3">
      <c r="A209" s="2" t="s">
        <v>840</v>
      </c>
      <c r="B209" s="2" t="str">
        <f t="shared" si="0"/>
        <v>{{25, 2, "Rampaging Charge", "Wind up, close your eyes, and charge.", 4, 4, 29, 3, 1, "Martial", 0, 0, null, null, null},},</v>
      </c>
    </row>
    <row r="210" spans="1:2" x14ac:dyDescent="0.3">
      <c r="A210" s="2" t="s">
        <v>841</v>
      </c>
      <c r="B210" s="2" t="str">
        <f t="shared" si="0"/>
        <v>{{26, 2, "Unstoppable Fury", "Feel emotions. Channel emotions.", 4, 4, 3, 3, 0, "Support", 1, null, 3, 5, 0},},</v>
      </c>
    </row>
    <row r="211" spans="1:2" x14ac:dyDescent="0.3">
      <c r="A211" s="2" t="s">
        <v>842</v>
      </c>
      <c r="B211" s="2" t="str">
        <f t="shared" si="0"/>
        <v>{{27, 3, "Backstab", "Slip past your enemy's defenses and stab!", 4, 3, 27, 3, 1, "Martial", 0, 0, null, null, null},},</v>
      </c>
    </row>
    <row r="212" spans="1:2" x14ac:dyDescent="0.3">
      <c r="A212" s="2" t="s">
        <v>843</v>
      </c>
      <c r="B212" s="2" t="str">
        <f t="shared" si="0"/>
        <v>{{28, 3, "Shadowstrike", "Strike with the power of the shadows.", 4, 3, 31, 2, 1, "Martial", 0, 0, null, null, null},},</v>
      </c>
    </row>
    <row r="213" spans="1:2" x14ac:dyDescent="0.3">
      <c r="A213" s="2" t="s">
        <v>844</v>
      </c>
      <c r="B213" s="2" t="str">
        <f t="shared" si="0"/>
        <v>{{29, 3, "Evasion", "Move your feet faster, don't get hit!", 4, 2, 3, 3, 0, "Support", 1, null, 3, 3, 0},},</v>
      </c>
    </row>
    <row r="214" spans="1:2" x14ac:dyDescent="0.3">
      <c r="A214" s="2" t="s">
        <v>845</v>
      </c>
      <c r="B214" s="2" t="str">
        <f t="shared" si="0"/>
        <v>{{30, 4, "Flame Wave", "Launch a wave of flame at your enemies", 4, 4, 28, 3, 2, "Magical", 0, 1, null, null, null},},</v>
      </c>
    </row>
    <row r="215" spans="1:2" x14ac:dyDescent="0.3">
      <c r="A215" s="2" t="s">
        <v>846</v>
      </c>
      <c r="B215" s="2" t="str">
        <f t="shared" si="0"/>
        <v>{{31, 4, "Arcane Missile", "Shoot forth a misslile of magic power.", 4, 2, 34, 2, 1, "Magical", 0, 1, null, null, null},},</v>
      </c>
    </row>
    <row r="216" spans="1:2" x14ac:dyDescent="0.3">
      <c r="A216" s="2" t="s">
        <v>847</v>
      </c>
      <c r="B216" s="2" t="str">
        <f t="shared" si="0"/>
        <v>{{32, 4, "Arcane Shield", "Magic hardens over you like a second skin.", 4, 3, 3, 3, 0, "Support", 1, null, 3, 4, 0},},</v>
      </c>
    </row>
    <row r="217" spans="1:2" x14ac:dyDescent="0.3">
      <c r="A217" s="2" t="s">
        <v>848</v>
      </c>
      <c r="B217" s="2" t="str">
        <f t="shared" si="0"/>
        <v>{{33, 5, "Divine Smite", "Call down your god to vanquish a foe", 4, 3, 30, 2, 1, "Magical", 0, 1, null, null, null},},</v>
      </c>
    </row>
    <row r="218" spans="1:2" x14ac:dyDescent="0.3">
      <c r="A218" s="2" t="s">
        <v>849</v>
      </c>
      <c r="B218" s="2" t="str">
        <f t="shared" si="0"/>
        <v>{{34, 5, "Holy Light", "A bright light bursts forth from your hands", 4, 4, 25, 3, 2, "Magical", 0, 1, null, null, null},},</v>
      </c>
    </row>
    <row r="219" spans="1:2" x14ac:dyDescent="0.3">
      <c r="A219" s="2" t="s">
        <v>850</v>
      </c>
      <c r="B219" s="2" t="str">
        <f t="shared" si="0"/>
        <v>{{35, 5, "Sacred Ward", "Divine light emanates from your skin.", 4, 2, 3, 2, 0, "Support", 1, null, 2, 3, 0},},</v>
      </c>
    </row>
    <row r="220" spans="1:2" x14ac:dyDescent="0.3">
      <c r="A220" s="2" t="s">
        <v>851</v>
      </c>
      <c r="B220" s="2" t="str">
        <f t="shared" si="0"/>
        <v>{{36, 1, "Iron Tempest", "Your blades move fast like a tempest.", 5, 7, 40, 5, 2, "Martial", 0, 0, null, null, null},},</v>
      </c>
    </row>
    <row r="221" spans="1:2" x14ac:dyDescent="0.3">
      <c r="A221" s="2" t="s">
        <v>852</v>
      </c>
      <c r="B221" s="2" t="str">
        <f t="shared" si="0"/>
        <v>{{37, 1, "Blade Rush", "Dash through enemies, slicing each in your path", 5, 6, 50, 6, 2, "Martial", 0, 0, null, null, null},},</v>
      </c>
    </row>
    <row r="222" spans="1:2" x14ac:dyDescent="0.3">
      <c r="A222" s="2" t="s">
        <v>853</v>
      </c>
      <c r="B222" s="2" t="str">
        <f t="shared" si="0"/>
        <v>{{38, 1, "Punishing Blow", "A crushing attack", 5, 6, 45, 4, 1, "Martial", 0, 0, null, null, null},},</v>
      </c>
    </row>
    <row r="223" spans="1:2" x14ac:dyDescent="0.3">
      <c r="A223" s="2" t="s">
        <v>854</v>
      </c>
      <c r="B223" s="2" t="str">
        <f t="shared" si="0"/>
        <v>{{39, 2, "Savage Uppercut", "A brutal upward punch", 5, 5, 45, 3, 1, "Martial", 0, 0, null, null, null},},</v>
      </c>
    </row>
    <row r="224" spans="1:2" x14ac:dyDescent="0.3">
      <c r="A224" s="2" t="s">
        <v>855</v>
      </c>
      <c r="B224" s="2" t="str">
        <f t="shared" si="0"/>
        <v>{{40, 2, "Brutal Lunge", "Charge at a foe with reckless abandon.", 5, 6, 49, 4, 1, "Martial", 0, 0, null, null, null},},</v>
      </c>
    </row>
    <row r="225" spans="1:2" x14ac:dyDescent="0.3">
      <c r="A225" s="2" t="s">
        <v>856</v>
      </c>
      <c r="B225" s="2" t="str">
        <f t="shared" si="0"/>
        <v>{{41, 2, "Bonecrusher", "A heavy strike aimed at breaking bones and armor alike.", 5, 8, 54, 5, 1, "Martial", 0, 0, null, null, null},},</v>
      </c>
    </row>
    <row r="226" spans="1:2" x14ac:dyDescent="0.3">
      <c r="A226" s="2" t="s">
        <v>857</v>
      </c>
      <c r="B226" s="2" t="str">
        <f t="shared" si="0"/>
        <v>{{42, 3, "Fan of Knives", "Throw of flurry of knives in all directions. Where did they even come from?", 5, 5, 40, 4, 2, "Martial", 0, 0, null, null, null},},</v>
      </c>
    </row>
    <row r="227" spans="1:2" x14ac:dyDescent="0.3">
      <c r="A227" s="2" t="s">
        <v>858</v>
      </c>
      <c r="B227" s="2" t="str">
        <f t="shared" si="0"/>
        <v>{{43, 3, "Bleeding Strike", "Target a spot that's going to hurt. A lot.", 5, 4, 45, 5, 1, "Martial", 0, 0, null, null, null},},</v>
      </c>
    </row>
    <row r="228" spans="1:2" x14ac:dyDescent="0.3">
      <c r="A228" s="2" t="s">
        <v>859</v>
      </c>
      <c r="B228" s="2" t="str">
        <f t="shared" si="0"/>
        <v>{{44, 3, "Ambush", "Leap with surprising agility to surprise your foes.", 5, 6, 55, 5, 1, "Martial", 0, 0, null, null, null},},</v>
      </c>
    </row>
    <row r="229" spans="1:2" x14ac:dyDescent="0.3">
      <c r="A229" s="2" t="s">
        <v>860</v>
      </c>
      <c r="B229" s="2" t="str">
        <f t="shared" si="0"/>
        <v>{{45, 4, "Chain Lightning", "Lightning arcs through all enemies", 5, 6, 50, 5, 2, "Magical", 0, 1, null, null, null},},</v>
      </c>
    </row>
    <row r="230" spans="1:2" x14ac:dyDescent="0.3">
      <c r="A230" s="2" t="s">
        <v>861</v>
      </c>
      <c r="B230" s="2" t="str">
        <f t="shared" si="0"/>
        <v>{{46, 4, "Frostbite", "Ice creeps over an enemy", 5, 5, 40, 3, 1, "Magical", 0, 1, null, null, null},},</v>
      </c>
    </row>
    <row r="231" spans="1:2" x14ac:dyDescent="0.3">
      <c r="A231" s="2" t="s">
        <v>862</v>
      </c>
      <c r="B231" s="2" t="str">
        <f t="shared" si="0"/>
        <v>{{47, 4, "Arcane Detonation", "Create an arcane explosion", 5, 6, 45, 4, 2, "Magical", 0, 1, null, null, null},},</v>
      </c>
    </row>
    <row r="232" spans="1:2" x14ac:dyDescent="0.3">
      <c r="A232" s="2" t="s">
        <v>863</v>
      </c>
      <c r="B232" s="2" t="str">
        <f t="shared" si="0"/>
        <v>{{48, 5, "Judgment Flame", "A holy fire that burns all enemies", 5, 6, 45, 4, 2, "Magical", 0, 1, null, null, null},},</v>
      </c>
    </row>
    <row r="233" spans="1:2" x14ac:dyDescent="0.3">
      <c r="A233" s="2" t="s">
        <v>864</v>
      </c>
      <c r="B233" s="2" t="str">
        <f t="shared" si="0"/>
        <v>{{49, 5, "Heaven's Hammer", "A divine hammer to crush a foe", 5, 8, 55, 6, 1, "Magical", 0, 1, null, null, null},},</v>
      </c>
    </row>
    <row r="234" spans="1:2" x14ac:dyDescent="0.3">
      <c r="A234" s="2" t="s">
        <v>865</v>
      </c>
      <c r="B234" s="2" t="str">
        <f t="shared" si="0"/>
        <v>{{50, 5, "Blinding Radiance", "Divine light blinds the room. Wear sunglasses next time.", 5, 7, 50, 5, 2, "Magical", 0, 1, null, null, null},},</v>
      </c>
    </row>
    <row r="235" spans="1:2" x14ac:dyDescent="0.3">
      <c r="A235" s="2" t="s">
        <v>866</v>
      </c>
      <c r="B235" s="2" t="str">
        <f t="shared" si="0"/>
        <v>{{51, 1, "Titan Cleave", "Deliver a devastating wide swing that shatters defenses.", 6, 9, 70, 7, 2, "Martial", 0, 0, null, null, null},},</v>
      </c>
    </row>
    <row r="236" spans="1:2" x14ac:dyDescent="0.3">
      <c r="A236" s="2" t="s">
        <v>867</v>
      </c>
      <c r="B236" s="2" t="str">
        <f t="shared" si="0"/>
        <v>{{52, 1, "Executioner’s Strike", "A brutal blow aimed to finish weakened foes.", 6, 8, 75, 8, 1, "Martial", 0, 0, null, null, null},},</v>
      </c>
    </row>
    <row r="237" spans="1:2" x14ac:dyDescent="0.3">
      <c r="A237" s="2" t="s">
        <v>868</v>
      </c>
      <c r="B237" s="2" t="str">
        <f t="shared" si="0"/>
        <v>{{53, 1, "Warrior’s Cry", "Let out a mighty roar, boosting your Attack.", 6, 6, 5, 7, 0, "Support", 1, null, 5, 1, 0},},</v>
      </c>
    </row>
    <row r="238" spans="1:2" x14ac:dyDescent="0.3">
      <c r="A238" s="2" t="s">
        <v>869</v>
      </c>
      <c r="B238" s="2" t="str">
        <f t="shared" si="0"/>
        <v>{{54, 1, "Threatening Stance", "Reduce enemy Attack with an intimidating posture.", 6, 5, 4, 6, 1, "Support", 1, null, 4, 1},},</v>
      </c>
    </row>
    <row r="239" spans="1:2" x14ac:dyDescent="0.3">
      <c r="A239" s="2" t="s">
        <v>870</v>
      </c>
      <c r="B239" s="2" t="str">
        <f t="shared" si="0"/>
        <v>{{55, 2, "Bonequake Slam", "Crush the ground and crack bones with raw force.", 6, 10, 75, 9, 2, "Martial", 0, 0, null, null, null},},</v>
      </c>
    </row>
    <row r="240" spans="1:2" x14ac:dyDescent="0.3">
      <c r="A240" s="2" t="s">
        <v>871</v>
      </c>
      <c r="B240" s="2" t="str">
        <f t="shared" si="0"/>
        <v>{{56, 2, "Fury Breaker", "Focus all your strength into a single armor-breaking punch.", 6, 7, 65, 6, 1, "Martial", 0, 0, null, null, null},},</v>
      </c>
    </row>
    <row r="241" spans="1:2" x14ac:dyDescent="0.3">
      <c r="A241" s="2" t="s">
        <v>872</v>
      </c>
      <c r="B241" s="2" t="str">
        <f t="shared" si="0"/>
        <v>{{57, 2, "Iron Skin", "Harden your body, greatly boosting your Defense.", 6, 7, 6, 9, 0, "Support", 1, null, 6, 3, 0},},</v>
      </c>
    </row>
    <row r="242" spans="1:2" x14ac:dyDescent="0.3">
      <c r="A242" s="2" t="s">
        <v>873</v>
      </c>
      <c r="B242" s="2" t="str">
        <f t="shared" si="0"/>
        <v>{{58, 2, "Staggering Roar", "A guttural yell that weakens enemy Speed.", 6, 6, 5, 6, 1, "Support", 1, null, 4, 5},},</v>
      </c>
    </row>
    <row r="243" spans="1:2" x14ac:dyDescent="0.3">
      <c r="A243" s="2" t="s">
        <v>874</v>
      </c>
      <c r="B243" s="2" t="str">
        <f t="shared" si="0"/>
        <v>{{59, 3, "Death Blossom", "Spin through enemies, blades flying like petals.", 6, 8, 60, 7, 2, "Martial", 0, 0, null, null, null},},</v>
      </c>
    </row>
    <row r="244" spans="1:2" x14ac:dyDescent="0.3">
      <c r="A244" s="2" t="s">
        <v>875</v>
      </c>
      <c r="B244" s="2" t="str">
        <f t="shared" si="0"/>
        <v>{{60, 3, "Throatpiercer", "A ruthless critical strike aimed at vital spots.", 6, 7, 70, 6, 1, "Martial", 0, 0, null, null, null},},</v>
      </c>
    </row>
    <row r="245" spans="1:2" x14ac:dyDescent="0.3">
      <c r="A245" s="2" t="s">
        <v>876</v>
      </c>
      <c r="B245" s="2" t="str">
        <f t="shared" si="0"/>
        <v>{{61, 3, "Adrenaline Surge", "Focus your energy to increase Speed sharply.", 6, 6, 6, 8, 0, "Support", 1, null, 5, 5, 0},},</v>
      </c>
    </row>
    <row r="246" spans="1:2" x14ac:dyDescent="0.3">
      <c r="A246" s="2" t="s">
        <v>877</v>
      </c>
      <c r="B246" s="2" t="str">
        <f t="shared" si="0"/>
        <v>{{62, 3, "Crippling Poison", "Coat your blades in poison that lowers enemy’s Speed.", 6, 5, 4, 6, 1, "Support", 1, null, 4, 5, 1},},</v>
      </c>
    </row>
    <row r="247" spans="1:2" x14ac:dyDescent="0.3">
      <c r="A247" s="2" t="s">
        <v>878</v>
      </c>
      <c r="B247" s="2" t="str">
        <f t="shared" si="0"/>
        <v>{{63, 4, "Cataclysm Ray", "Unleash a focused magical beam of destruction.", 6, 9, 70, 8, 1, "Magical", 0, 1, null, null, null},},</v>
      </c>
    </row>
    <row r="248" spans="1:2" x14ac:dyDescent="0.3">
      <c r="A248" s="2" t="s">
        <v>879</v>
      </c>
      <c r="B248" s="2" t="str">
        <f t="shared" si="0"/>
        <v>{{64, 4, "Voidstorm", "Summon a chaotic storm of arcane energy.", 6, 10, 65, 9, 2, "Magical", 0, 1, null, null, null},},</v>
      </c>
    </row>
    <row r="249" spans="1:2" x14ac:dyDescent="0.3">
      <c r="A249" s="2" t="s">
        <v>880</v>
      </c>
      <c r="B249" s="2" t="str">
        <f t="shared" si="0"/>
        <v>{{65, 4, "Arcane Shell", "Wrap yourself in magical wards to boost Resistance.", 6, 6, 5, 6, 0, "Support", 1, null, 5, 4, 0},},</v>
      </c>
    </row>
    <row r="250" spans="1:2" x14ac:dyDescent="0.3">
      <c r="A250" s="2" t="s">
        <v>881</v>
      </c>
      <c r="B250" s="2" t="str">
        <f t="shared" ref="B250:B295" si="1">_xlfn.CONCAT("{", A250, "},")</f>
        <v>{{66, 4, "Mind Burn", "Temporarily sap a foe’s Magic stat with mental feedback.", 6, 7, 5, 8, 1, "Support", 1, null, 4, 2, 1},},</v>
      </c>
    </row>
    <row r="251" spans="1:2" x14ac:dyDescent="0.3">
      <c r="A251" s="2" t="s">
        <v>882</v>
      </c>
      <c r="B251" s="2" t="str">
        <f t="shared" si="1"/>
        <v>{{67, 5, "Divine Lance", "Launch a radiant spear that sears with holy fire.", 6, 8, 65, 7, 1, "Magical", 0, 1, null, null, null},},</v>
      </c>
    </row>
    <row r="252" spans="1:2" x14ac:dyDescent="0.3">
      <c r="A252" s="2" t="s">
        <v>883</v>
      </c>
      <c r="B252" s="2" t="str">
        <f t="shared" si="1"/>
        <v>{{68, 5, "Radiant Pulse", "Send a blinding wave of light through the battlefield.", 6, 9, 60, 6, 2, "Magical", 0, 1, null, null, null},},</v>
      </c>
    </row>
    <row r="253" spans="1:2" x14ac:dyDescent="0.3">
      <c r="A253" s="2" t="s">
        <v>884</v>
      </c>
      <c r="B253" s="2" t="str">
        <f t="shared" si="1"/>
        <v>{{69, 5, "Holy Guard", "Call divine protection to raise Resistance.", 6, 6, 6, 8, 0, "Support", 1, null, 5, 3, 0},},</v>
      </c>
    </row>
    <row r="254" spans="1:2" x14ac:dyDescent="0.3">
      <c r="A254" s="2" t="s">
        <v>885</v>
      </c>
      <c r="B254" s="2" t="str">
        <f t="shared" si="1"/>
        <v>{{70, 5, "Weaken Spirit", "Reduce the enemy’s Magic with divine suppression.", 6, 5, 4, 6, 1, "Support", 1, null, 4, 2, 1},},</v>
      </c>
    </row>
    <row r="255" spans="1:2" x14ac:dyDescent="0.3">
      <c r="A255" s="2" t="s">
        <v>886</v>
      </c>
      <c r="B255" s="2" t="str">
        <f t="shared" si="1"/>
        <v>{{71, 1, "Crushing Arc", "A heavy swing aimed to break multiple enemies at once.", 7, 9, 70, 8, 2, "Martial", 0, 0, null, null, null},},</v>
      </c>
    </row>
    <row r="256" spans="1:2" x14ac:dyDescent="0.3">
      <c r="A256" s="2" t="s">
        <v>887</v>
      </c>
      <c r="B256" s="2" t="str">
        <f t="shared" si="1"/>
        <v>{{72, 1, "Rallying Cry", "Inspire yourself with battle fury, boosting your Attack.", 7, 7, 5, 7, 0, "Support", 1, null, 5, 1, 0},},</v>
      </c>
    </row>
    <row r="257" spans="1:2" x14ac:dyDescent="0.3">
      <c r="A257" s="2" t="s">
        <v>888</v>
      </c>
      <c r="B257" s="2" t="str">
        <f t="shared" si="1"/>
        <v>{{73, 1, "Stone Focus", "Center your stance, increasing your Defense significantly.", 7, 6, 5, 8, 0, "Support", 1, null, 5, 3, 0},},</v>
      </c>
    </row>
    <row r="258" spans="1:2" x14ac:dyDescent="0.3">
      <c r="A258" s="2" t="s">
        <v>889</v>
      </c>
      <c r="B258" s="2" t="str">
        <f t="shared" si="1"/>
        <v>{{74, 2, "Juggernaut Slam", "A powerful, ground-shaking charge that flattens enemies.", 7, 10, 75, 9, 2, "Martial", 0, 0, null, null, null},},</v>
      </c>
    </row>
    <row r="259" spans="1:2" x14ac:dyDescent="0.3">
      <c r="A259" s="2" t="s">
        <v>890</v>
      </c>
      <c r="B259" s="2" t="str">
        <f t="shared" si="1"/>
        <v>{{75, 2, "Brutal Intimidation", "Frighten enemies into weakness, reducing their Defense.", 7, 6, 5, 6, 1, "Support", 1, null, 4, 3, 1},},</v>
      </c>
    </row>
    <row r="260" spans="1:2" x14ac:dyDescent="0.3">
      <c r="A260" s="2" t="s">
        <v>891</v>
      </c>
      <c r="B260" s="2" t="str">
        <f t="shared" si="1"/>
        <v>{{76, 2, "Grounded Strength", "Focus inward to boost both Attack slightly.", 7, 7, 4, 8, 0, "Support", 1, null, 4, 1, 0},},</v>
      </c>
    </row>
    <row r="261" spans="1:2" x14ac:dyDescent="0.3">
      <c r="A261" s="2" t="s">
        <v>892</v>
      </c>
      <c r="B261" s="2" t="str">
        <f t="shared" si="1"/>
        <v>{{77, 3, "Blackout Strike", "A quick blow to a pressure point, aimed to disorient.", 7, 8, 65, 7, 1, "Martial", 0, 0, null, null, null},},</v>
      </c>
    </row>
    <row r="262" spans="1:2" x14ac:dyDescent="0.3">
      <c r="A262" s="2" t="s">
        <v>893</v>
      </c>
      <c r="B262" s="2" t="str">
        <f t="shared" si="1"/>
        <v>{{78, 3, "Vanish", "Slip into the shadows, increasing Speed sharply.", 7, 6, 6, 8, 0, "Support", 1, null, 5, 5, 0},},</v>
      </c>
    </row>
    <row r="263" spans="1:2" x14ac:dyDescent="0.3">
      <c r="A263" s="2" t="s">
        <v>894</v>
      </c>
      <c r="B263" s="2" t="str">
        <f t="shared" si="1"/>
        <v>{{79, 3, "Saboteur's Trick", "Apply dirty fighting tricks to reduce enemy Attack.", 7, 6, 5, 6, 1, "Support", 1, null, 4, 1, 1},},</v>
      </c>
    </row>
    <row r="264" spans="1:2" x14ac:dyDescent="0.3">
      <c r="A264" s="2" t="s">
        <v>895</v>
      </c>
      <c r="B264" s="2" t="str">
        <f t="shared" si="1"/>
        <v>{{80, 4, "Comet Shard", "Drop a magical meteor chunk onto a foe with crushing force.", 7, 9, 70, 9, 1, "Magical", 0, 1, null, null, null},},</v>
      </c>
    </row>
    <row r="265" spans="1:2" x14ac:dyDescent="0.3">
      <c r="A265" s="2" t="s">
        <v>896</v>
      </c>
      <c r="B265" s="2" t="str">
        <f t="shared" si="1"/>
        <v>{{81, 4, "Temporal Haste", "Manipulate time to boost your Speed dramatically.", 7, 6, 6, 8, 0, "Support", 1, null, 5, 5, 0},},</v>
      </c>
    </row>
    <row r="266" spans="1:2" x14ac:dyDescent="0.3">
      <c r="A266" s="2" t="s">
        <v>897</v>
      </c>
      <c r="B266" s="2" t="str">
        <f t="shared" si="1"/>
        <v>{{82, 4, "Spell Leak", "Disrupt enemy flow with magic, lowering their Attack stat.", 7, 5, 4, 6, 1, "Support", 1, null, 4, 1, 1},},</v>
      </c>
    </row>
    <row r="267" spans="1:2" x14ac:dyDescent="0.3">
      <c r="A267" s="2" t="s">
        <v>898</v>
      </c>
      <c r="B267" s="2" t="str">
        <f t="shared" si="1"/>
        <v>{{83, 5, "Purifying Flame", "Send out cleansing fire that damages the impure.", 7, 8, 65, 7, 2, "Magical", 0, 1, null, null, null},},</v>
      </c>
    </row>
    <row r="268" spans="1:2" x14ac:dyDescent="0.3">
      <c r="A268" s="2" t="s">
        <v>899</v>
      </c>
      <c r="B268" s="2" t="str">
        <f t="shared" si="1"/>
        <v>{{84, 5, "Divine Endurance", "Call upon holy strength to raise your Defense.", 7, 6, 5, 7, 0, "Support", 1, null, 5, 3, 0},},</v>
      </c>
    </row>
    <row r="269" spans="1:2" x14ac:dyDescent="0.3">
      <c r="A269" s="2" t="s">
        <v>900</v>
      </c>
      <c r="B269" s="2" t="str">
        <f t="shared" si="1"/>
        <v>{{85, 5, "Lightshard Weakening", "Reduce enemy Resistance with light-fused prayers.", 7, 5, 5, 6, 1, "Support", 1, null, 4, 4, 1},},</v>
      </c>
    </row>
    <row r="270" spans="1:2" x14ac:dyDescent="0.3">
      <c r="A270" s="2" t="s">
        <v>901</v>
      </c>
      <c r="B270" s="2" t="str">
        <f t="shared" si="1"/>
        <v>{{86, 1, "Thunder Cleave", "A massive sweeping strike infused with thunderous force.", 8, 10, 75, 9, 2, "Martial", 0, 0, null, null, null},},</v>
      </c>
    </row>
    <row r="271" spans="1:2" x14ac:dyDescent="0.3">
      <c r="A271" s="2" t="s">
        <v>902</v>
      </c>
      <c r="B271" s="2" t="str">
        <f t="shared" si="1"/>
        <v>{{87, 1, "Precision Slam", "A perfectly timed hit that bypasses some enemy defense.", 8, 9, 70, 8, 1, "Martial", 0, 0, null, null, null},},</v>
      </c>
    </row>
    <row r="272" spans="1:2" x14ac:dyDescent="0.3">
      <c r="A272" s="2" t="s">
        <v>903</v>
      </c>
      <c r="B272" s="2" t="str">
        <f t="shared" si="1"/>
        <v>{{88, 1, "Unyielding Will", "Strengthen your resolve, raising Resistance.", 8, 8, 5, 9, 0, "Support", 1, null, 5, 4, 0},},</v>
      </c>
    </row>
    <row r="273" spans="1:2" x14ac:dyDescent="0.3">
      <c r="A273" s="2" t="s">
        <v>904</v>
      </c>
      <c r="B273" s="2" t="str">
        <f t="shared" si="1"/>
        <v>{{89, 2, "Skullbreaker", "A bone-crunching blow aimed at disabling the enemy.", 8, 10, 75, 9, 1, "Martial", 0, 0, null, null, null},},</v>
      </c>
    </row>
    <row r="274" spans="1:2" x14ac:dyDescent="0.3">
      <c r="A274" s="2" t="s">
        <v>905</v>
      </c>
      <c r="B274" s="2" t="str">
        <f t="shared" si="1"/>
        <v>{{90, 2, "Spiked Collision", "Slam enemies with brutal force, causing splash damage.", 8, 9, 70, 8, 2, "Martial", 0, 0, null, null, null},},</v>
      </c>
    </row>
    <row r="275" spans="1:2" x14ac:dyDescent="0.3">
      <c r="A275" s="2" t="s">
        <v>906</v>
      </c>
      <c r="B275" s="2" t="str">
        <f t="shared" si="1"/>
        <v>{{91, 2, "War Frenzy", "Go into a frenzy, increasing your Attack greatly.", 8, 7, 5, 8, 0, "Support", 1, null, 4, 1, 0},},</v>
      </c>
    </row>
    <row r="276" spans="1:2" x14ac:dyDescent="0.3">
      <c r="A276" s="2" t="s">
        <v>907</v>
      </c>
      <c r="B276" s="2" t="str">
        <f t="shared" si="1"/>
        <v>{{92, 3, "Blade Fan", "A flurry of blades hits multiple targets.", 8, 9, 70, 8, 2, "Martial", 0, 0, null, null, null},},</v>
      </c>
    </row>
    <row r="277" spans="1:2" x14ac:dyDescent="0.3">
      <c r="A277" s="2" t="s">
        <v>908</v>
      </c>
      <c r="B277" s="2" t="str">
        <f t="shared" si="1"/>
        <v>{{93, 3, "Eviscerate", "A swift strike to vital organs for major damage.", 8, 10, 75, 9, 1, "Martial", 0, 0, null, null, null},},</v>
      </c>
    </row>
    <row r="278" spans="1:2" x14ac:dyDescent="0.3">
      <c r="A278" s="2" t="s">
        <v>909</v>
      </c>
      <c r="B278" s="2" t="str">
        <f t="shared" si="1"/>
        <v>{{94, 3, "Crippling Dust", "A thrown powder blinds and slows your enemy.", 8, 6, -5, 7, 1, "Support", 1, null, 4, 5, 1},},</v>
      </c>
    </row>
    <row r="279" spans="1:2" x14ac:dyDescent="0.3">
      <c r="A279" s="2" t="s">
        <v>910</v>
      </c>
      <c r="B279" s="2" t="str">
        <f t="shared" si="1"/>
        <v>{{95, 4, "Arc Lightning", "Chain lightning arcs between enemies.", 8, 9, 70, 8, 2, "Magical", 0, 1, null, null, null},},</v>
      </c>
    </row>
    <row r="280" spans="1:2" x14ac:dyDescent="0.3">
      <c r="A280" s="2" t="s">
        <v>911</v>
      </c>
      <c r="B280" s="2" t="str">
        <f t="shared" si="1"/>
        <v>{{96, 4, "Void Pulse", "A pulse of chaotic magic that damages and confuses.", 8, 10, 75, 9, 1, "Magical", 0, 1, null, null, null},},</v>
      </c>
    </row>
    <row r="281" spans="1:2" x14ac:dyDescent="0.3">
      <c r="A281" s="2" t="s">
        <v>912</v>
      </c>
      <c r="B281" s="2" t="str">
        <f t="shared" si="1"/>
        <v>{{97, 4, "Arcane Barrier", "Erect a shield that raises Resistance.", 8, 6, 5, 8, 0, "Support", 1, null, 5, 4, 0},},</v>
      </c>
    </row>
    <row r="282" spans="1:2" x14ac:dyDescent="0.3">
      <c r="A282" s="2" t="s">
        <v>913</v>
      </c>
      <c r="B282" s="2" t="str">
        <f t="shared" si="1"/>
        <v>{{98, 5, "Sacred Eruption", "Burst of divine light harms all foes.", 8, 9, 70, 8, 2, "Magical", 0, 1, null, null, null},},</v>
      </c>
    </row>
    <row r="283" spans="1:2" x14ac:dyDescent="0.3">
      <c r="A283" s="2" t="s">
        <v>914</v>
      </c>
      <c r="B283" s="2" t="str">
        <f t="shared" si="1"/>
        <v>{{99, 5, "Judgement Spear", "Hurl a holy spear that pierces defenses.", 8, 10, 75, 9, 1, "Magical", 0, 1, null, null, null},},</v>
      </c>
    </row>
    <row r="284" spans="1:2" x14ac:dyDescent="0.3">
      <c r="A284" s="2" t="s">
        <v>915</v>
      </c>
      <c r="B284" s="2" t="str">
        <f t="shared" si="1"/>
        <v>{{100, 5, "Blessing of Speed", "Call down divine wind to boost Speed.", 8, 6, 5, 8, 0, "Support", 1, null, 4, 5, 0},},</v>
      </c>
    </row>
    <row r="285" spans="1:2" x14ac:dyDescent="0.3">
      <c r="A285" s="2" t="s">
        <v>916</v>
      </c>
      <c r="B285" s="2" t="str">
        <f t="shared" si="1"/>
        <v>{{101, 1, "Meteor Crash", "Leap and strike the ground with explosive force.", 9, 11, 85, 9, 2, "Martial", 0, 0, null, null, null},},</v>
      </c>
    </row>
    <row r="286" spans="1:2" x14ac:dyDescent="0.3">
      <c r="A286" s="2" t="s">
        <v>917</v>
      </c>
      <c r="B286" s="2" t="str">
        <f t="shared" si="1"/>
        <v>{{102, 2, "Earthshatter", "A ground-shaking slam that damages and dazes.", 9, 11, 85, 9, 2, "Martial", 0, 0, null, null, null},},</v>
      </c>
    </row>
    <row r="287" spans="1:2" x14ac:dyDescent="0.3">
      <c r="A287" s="2" t="s">
        <v>918</v>
      </c>
      <c r="B287" s="2" t="str">
        <f t="shared" si="1"/>
        <v>{{103, 3, "Death Lotus", "A deadly spinning flurry of blades.", 9, 11, 85, 9, 2, "Martial", 0, 0, null, null, null},},</v>
      </c>
    </row>
    <row r="288" spans="1:2" x14ac:dyDescent="0.3">
      <c r="A288" s="2" t="s">
        <v>919</v>
      </c>
      <c r="B288" s="2" t="str">
        <f t="shared" si="1"/>
        <v>{{104, 4, "Rift Spear", "Summon a spear from another plane to skewer your foe.", 9, 11, 85, 9, 1, "Magical", 0, 1, null, null, null},},</v>
      </c>
    </row>
    <row r="289" spans="1:2" x14ac:dyDescent="0.3">
      <c r="A289" s="2" t="s">
        <v>920</v>
      </c>
      <c r="B289" s="2" t="str">
        <f t="shared" si="1"/>
        <v>{{105, 5, "Beacon Burst", "Radiate divine energy that burns evil.", 9, 11, 85, 9, 2, "Magical", 0, 1, null, null, null},},</v>
      </c>
    </row>
    <row r="290" spans="1:2" x14ac:dyDescent="0.3">
      <c r="A290" s="2" t="s">
        <v>921</v>
      </c>
      <c r="B290" s="2" t="str">
        <f t="shared" si="1"/>
        <v>{{106, 1, "Dragon’s End", "Channel all strength into a devastating final blow.", 10, 12, 100, 10, 1, "Martial", 0, 0, null, null, null},},</v>
      </c>
    </row>
    <row r="291" spans="1:2" x14ac:dyDescent="0.3">
      <c r="A291" s="2" t="s">
        <v>922</v>
      </c>
      <c r="B291" s="2" t="str">
        <f t="shared" si="1"/>
        <v>{{107, 2, "Colossus Crush", "Slam with titanic force, obliterating armor and flesh.", 10, 12, 100, 10, 2, "Martial", 0, 0, null, null, null},},</v>
      </c>
    </row>
    <row r="292" spans="1:2" x14ac:dyDescent="0.3">
      <c r="A292" s="2" t="s">
        <v>923</v>
      </c>
      <c r="B292" s="2" t="str">
        <f t="shared" si="1"/>
        <v>{{108, 3, "Night Reaper", "Unleash a precise, lethal combo on a single target.", 10, 12, 100, 10, 1, "Martial", 0, 0, null, null, null},},</v>
      </c>
    </row>
    <row r="293" spans="1:2" x14ac:dyDescent="0.3">
      <c r="A293" s="2" t="s">
        <v>924</v>
      </c>
      <c r="B293" s="2" t="str">
        <f t="shared" si="1"/>
        <v>{{109, 4, "Starfall", "Bring down stars to scorch all enemies in radiant fire.", 10, 12, 100, 10, 2, "Magical", 0, 1, null, null, null},},</v>
      </c>
    </row>
    <row r="294" spans="1:2" x14ac:dyDescent="0.3">
      <c r="A294" s="2" t="s">
        <v>925</v>
      </c>
      <c r="B294" s="2" t="str">
        <f t="shared" si="1"/>
        <v>{{110, 5, "Divine Wrath", "Summon the full might of your god to smite the wicked.", 10, 12, 100, 10, 2, "Magical", 0, 1, null, null, null},},</v>
      </c>
    </row>
    <row r="295" spans="1:2" x14ac:dyDescent="0.3">
      <c r="B295" s="2" t="str">
        <f t="shared" si="1"/>
        <v>{},</v>
      </c>
    </row>
  </sheetData>
  <sortState xmlns:xlrd2="http://schemas.microsoft.com/office/spreadsheetml/2017/richdata2" ref="A1:M90">
    <sortCondition ref="F1:F90"/>
    <sortCondition ref="L1:L9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99197-BC98-4E69-BD31-C11C269F9369}">
  <sheetPr filterMode="1"/>
  <dimension ref="A1:P330"/>
  <sheetViews>
    <sheetView zoomScale="70" zoomScaleNormal="70" workbookViewId="0">
      <selection activeCell="B1" sqref="B1:J20"/>
    </sheetView>
  </sheetViews>
  <sheetFormatPr defaultRowHeight="14.4" x14ac:dyDescent="0.3"/>
  <cols>
    <col min="1" max="1" width="4.44140625" bestFit="1" customWidth="1"/>
    <col min="2" max="2" width="10.88671875" bestFit="1" customWidth="1"/>
    <col min="3" max="3" width="19.77734375" customWidth="1"/>
    <col min="4" max="4" width="62.44140625" bestFit="1" customWidth="1"/>
    <col min="5" max="5" width="12.6640625" bestFit="1" customWidth="1"/>
    <col min="6" max="6" width="5" bestFit="1" customWidth="1"/>
    <col min="7" max="7" width="6.33203125" bestFit="1" customWidth="1"/>
    <col min="8" max="8" width="9.77734375" bestFit="1" customWidth="1"/>
    <col min="9" max="9" width="23.33203125" bestFit="1" customWidth="1"/>
    <col min="10" max="10" width="9.33203125" bestFit="1" customWidth="1"/>
    <col min="11" max="11" width="19.6640625" bestFit="1" customWidth="1"/>
    <col min="12" max="12" width="18.33203125" bestFit="1" customWidth="1"/>
    <col min="13" max="13" width="8.33203125" bestFit="1" customWidth="1"/>
    <col min="14" max="14" width="17.88671875" bestFit="1" customWidth="1"/>
    <col min="15" max="15" width="23.77734375" bestFit="1" customWidth="1"/>
  </cols>
  <sheetData>
    <row r="1" spans="1:16" x14ac:dyDescent="0.3">
      <c r="A1" t="s">
        <v>0</v>
      </c>
      <c r="B1" t="s">
        <v>576</v>
      </c>
      <c r="C1" t="s">
        <v>1</v>
      </c>
      <c r="D1" t="s">
        <v>2</v>
      </c>
      <c r="E1" t="s">
        <v>6</v>
      </c>
      <c r="F1" t="s">
        <v>563</v>
      </c>
      <c r="G1" t="s">
        <v>355</v>
      </c>
      <c r="H1" t="s">
        <v>564</v>
      </c>
      <c r="I1" t="s">
        <v>565</v>
      </c>
      <c r="J1" t="s">
        <v>566</v>
      </c>
      <c r="K1" t="s">
        <v>567</v>
      </c>
      <c r="L1" t="s">
        <v>9</v>
      </c>
      <c r="M1" t="s">
        <v>568</v>
      </c>
      <c r="N1" t="s">
        <v>569</v>
      </c>
      <c r="O1" t="s">
        <v>570</v>
      </c>
      <c r="P1" t="str">
        <f>_xlfn.TEXTJOIN(", ", TRUE,
    CHAR(34)&amp;A1&amp;CHAR(34),
    CHAR(34)&amp;B1&amp;CHAR(34),
    CHAR(34)&amp;C1&amp;CHAR(34),
    CHAR(34)&amp;D1&amp;CHAR(34),
    CHAR(34)&amp;E1&amp;CHAR(34),
    CHAR(34)&amp;F1&amp;CHAR(34),
    CHAR(34)&amp;G1&amp;CHAR(34),
    CHAR(34)&amp;H1&amp;CHAR(34),
    CHAR(34)&amp;I1&amp;CHAR(34),
    CHAR(34)&amp;J1&amp;CHAR(34),
    CHAR(34)&amp;K1&amp;CHAR(34),
    CHAR(34)&amp;L1&amp;CHAR(34),
    CHAR(34)&amp;M1&amp;CHAR(34),
    CHAR(34)&amp;N1&amp;CHAR(34),
    CHAR(34)&amp;O1&amp;CHAR(34)
)</f>
        <v>"Id", "ArchetypeId", "Name", "Description", "RequiredLevel", "Cost", "Power", "Cooldown", "TargetType", "SkillType", "SkillCategory", "DamageType", "Duration", "StatAffected", "SupportEffectType"</v>
      </c>
    </row>
    <row r="2" spans="1:16" hidden="1" x14ac:dyDescent="0.3">
      <c r="A2">
        <v>1</v>
      </c>
      <c r="B2">
        <v>1</v>
      </c>
      <c r="C2" t="s">
        <v>571</v>
      </c>
      <c r="D2" t="s">
        <v>572</v>
      </c>
      <c r="E2">
        <v>1</v>
      </c>
      <c r="F2">
        <v>2</v>
      </c>
      <c r="G2">
        <v>7</v>
      </c>
      <c r="H2">
        <v>0</v>
      </c>
      <c r="I2" t="s">
        <v>573</v>
      </c>
      <c r="J2" t="s">
        <v>589</v>
      </c>
      <c r="K2" t="s">
        <v>600</v>
      </c>
      <c r="L2" t="s">
        <v>24</v>
      </c>
      <c r="M2" t="s">
        <v>23</v>
      </c>
      <c r="N2" t="s">
        <v>23</v>
      </c>
      <c r="O2" t="s">
        <v>23</v>
      </c>
      <c r="P2" t="str">
        <f>_xlfn.TEXTJOIN(", ", TRUE,
    A2,
    B2,
    CHAR(34)&amp;C2&amp;CHAR(34),
    CHAR(34)&amp;D2&amp;CHAR(34),
    E2,
    F2,
    G2,
    H2,
    I2,
    J2,
    K2,
    L2,
    M2,
    N2,
    O2
)</f>
        <v>1, 1, "Power Slash", "A heavy swing aimed at breaking defenses.", 1, 2, 7, 0, TargetType.SingleEnemy, "Martial", SkillCategory.Basic, DamageType.Martial, null, null, null</v>
      </c>
    </row>
    <row r="3" spans="1:16" hidden="1" x14ac:dyDescent="0.3">
      <c r="A3">
        <v>2</v>
      </c>
      <c r="B3">
        <v>1</v>
      </c>
      <c r="C3" t="s">
        <v>574</v>
      </c>
      <c r="D3" t="s">
        <v>575</v>
      </c>
      <c r="E3">
        <v>2</v>
      </c>
      <c r="F3">
        <v>3</v>
      </c>
      <c r="G3">
        <v>9</v>
      </c>
      <c r="H3">
        <v>2</v>
      </c>
      <c r="I3" t="s">
        <v>573</v>
      </c>
      <c r="J3" t="s">
        <v>589</v>
      </c>
      <c r="K3" t="s">
        <v>600</v>
      </c>
      <c r="L3" t="s">
        <v>24</v>
      </c>
      <c r="M3" t="s">
        <v>23</v>
      </c>
      <c r="N3" t="s">
        <v>23</v>
      </c>
      <c r="O3" t="s">
        <v>23</v>
      </c>
      <c r="P3" t="str">
        <f t="shared" ref="P3:P66" si="0">_xlfn.TEXTJOIN(", ", TRUE,
    A3,
    B3,
    CHAR(34)&amp;C3&amp;CHAR(34),
    CHAR(34)&amp;D3&amp;CHAR(34),
    E3,
    F3,
    G3,
    H3,
    I3,
    J3,
    K3,
    L3,
    M3,
    N3,
    O3
)</f>
        <v>2, 1, "Staggering Blow", "A powerful hit that leaves enemies reeling.", 2, 3, 9, 2, TargetType.SingleEnemy, "Martial", SkillCategory.Basic, DamageType.Martial, null, null, null</v>
      </c>
    </row>
    <row r="4" spans="1:16" hidden="1" x14ac:dyDescent="0.3">
      <c r="A4">
        <v>3</v>
      </c>
      <c r="B4">
        <v>2</v>
      </c>
      <c r="C4" t="s">
        <v>577</v>
      </c>
      <c r="D4" t="s">
        <v>578</v>
      </c>
      <c r="E4">
        <v>1</v>
      </c>
      <c r="F4">
        <v>2</v>
      </c>
      <c r="G4">
        <v>6</v>
      </c>
      <c r="H4">
        <v>1</v>
      </c>
      <c r="I4" t="s">
        <v>573</v>
      </c>
      <c r="J4" t="s">
        <v>589</v>
      </c>
      <c r="K4" t="s">
        <v>600</v>
      </c>
      <c r="L4" t="s">
        <v>24</v>
      </c>
      <c r="M4" t="s">
        <v>23</v>
      </c>
      <c r="N4" t="s">
        <v>23</v>
      </c>
      <c r="O4" t="s">
        <v>23</v>
      </c>
      <c r="P4" t="str">
        <f t="shared" si="0"/>
        <v>3, 2, "Gut Punch", "A brutal strike to wind the enemy.", 1, 2, 6, 1, TargetType.SingleEnemy, "Martial", SkillCategory.Basic, DamageType.Martial, null, null, null</v>
      </c>
    </row>
    <row r="5" spans="1:16" hidden="1" x14ac:dyDescent="0.3">
      <c r="A5">
        <v>4</v>
      </c>
      <c r="B5">
        <v>2</v>
      </c>
      <c r="C5" t="s">
        <v>580</v>
      </c>
      <c r="D5" t="s">
        <v>579</v>
      </c>
      <c r="E5">
        <v>2</v>
      </c>
      <c r="F5">
        <v>3</v>
      </c>
      <c r="G5">
        <v>11</v>
      </c>
      <c r="H5">
        <v>2</v>
      </c>
      <c r="I5" t="s">
        <v>573</v>
      </c>
      <c r="J5" t="s">
        <v>589</v>
      </c>
      <c r="K5" t="s">
        <v>600</v>
      </c>
      <c r="L5" t="s">
        <v>24</v>
      </c>
      <c r="M5" t="s">
        <v>23</v>
      </c>
      <c r="N5" t="s">
        <v>23</v>
      </c>
      <c r="O5" t="s">
        <v>23</v>
      </c>
      <c r="P5" t="str">
        <f t="shared" si="0"/>
        <v>4, 2, "Rampage Swing", "Wild, reckless overhead strike.", 2, 3, 11, 2, TargetType.SingleEnemy, "Martial", SkillCategory.Basic, DamageType.Martial, null, null, null</v>
      </c>
    </row>
    <row r="6" spans="1:16" hidden="1" x14ac:dyDescent="0.3">
      <c r="A6">
        <v>5</v>
      </c>
      <c r="B6">
        <v>3</v>
      </c>
      <c r="C6" t="s">
        <v>581</v>
      </c>
      <c r="D6" t="s">
        <v>583</v>
      </c>
      <c r="E6">
        <v>1</v>
      </c>
      <c r="F6">
        <v>2</v>
      </c>
      <c r="G6">
        <v>8</v>
      </c>
      <c r="H6">
        <v>0</v>
      </c>
      <c r="I6" t="s">
        <v>573</v>
      </c>
      <c r="J6" t="s">
        <v>589</v>
      </c>
      <c r="K6" t="s">
        <v>600</v>
      </c>
      <c r="L6" t="s">
        <v>24</v>
      </c>
      <c r="M6" t="s">
        <v>23</v>
      </c>
      <c r="N6" t="s">
        <v>23</v>
      </c>
      <c r="O6" t="s">
        <v>23</v>
      </c>
      <c r="P6" t="str">
        <f t="shared" si="0"/>
        <v>5, 3, "Quick Stab", "A lightning-fast strike aimed at weak points.", 1, 2, 8, 0, TargetType.SingleEnemy, "Martial", SkillCategory.Basic, DamageType.Martial, null, null, null</v>
      </c>
    </row>
    <row r="7" spans="1:16" hidden="1" x14ac:dyDescent="0.3">
      <c r="A7">
        <v>6</v>
      </c>
      <c r="B7">
        <v>3</v>
      </c>
      <c r="C7" t="s">
        <v>582</v>
      </c>
      <c r="D7" t="s">
        <v>584</v>
      </c>
      <c r="E7">
        <v>2</v>
      </c>
      <c r="F7">
        <v>3</v>
      </c>
      <c r="G7">
        <v>10</v>
      </c>
      <c r="H7">
        <v>2</v>
      </c>
      <c r="I7" t="s">
        <v>573</v>
      </c>
      <c r="J7" t="s">
        <v>589</v>
      </c>
      <c r="K7" t="s">
        <v>600</v>
      </c>
      <c r="L7" t="s">
        <v>24</v>
      </c>
      <c r="M7" t="s">
        <v>23</v>
      </c>
      <c r="N7" t="s">
        <v>23</v>
      </c>
      <c r="O7" t="s">
        <v>23</v>
      </c>
      <c r="P7" t="str">
        <f t="shared" si="0"/>
        <v>6, 3, "Smoke Blade", "Strike and vanish in the same breath.", 2, 3, 10, 2, TargetType.SingleEnemy, "Martial", SkillCategory.Basic, DamageType.Martial, null, null, null</v>
      </c>
    </row>
    <row r="8" spans="1:16" hidden="1" x14ac:dyDescent="0.3">
      <c r="A8">
        <v>7</v>
      </c>
      <c r="B8">
        <v>4</v>
      </c>
      <c r="C8" t="s">
        <v>585</v>
      </c>
      <c r="D8" t="s">
        <v>587</v>
      </c>
      <c r="E8">
        <v>1</v>
      </c>
      <c r="F8">
        <v>2</v>
      </c>
      <c r="G8">
        <v>6</v>
      </c>
      <c r="H8">
        <v>0</v>
      </c>
      <c r="I8" t="s">
        <v>573</v>
      </c>
      <c r="J8" t="s">
        <v>590</v>
      </c>
      <c r="K8" t="s">
        <v>600</v>
      </c>
      <c r="L8" t="s">
        <v>25</v>
      </c>
      <c r="M8" t="s">
        <v>23</v>
      </c>
      <c r="N8" t="s">
        <v>23</v>
      </c>
      <c r="O8" t="s">
        <v>23</v>
      </c>
      <c r="P8" t="str">
        <f t="shared" si="0"/>
        <v>7, 4, "Ember Spark", "A focused bolt of flame.", 1, 2, 6, 0, TargetType.SingleEnemy, "Magical", SkillCategory.Basic, DamageType.Magical, null, null, null</v>
      </c>
    </row>
    <row r="9" spans="1:16" hidden="1" x14ac:dyDescent="0.3">
      <c r="A9">
        <v>8</v>
      </c>
      <c r="B9">
        <v>4</v>
      </c>
      <c r="C9" t="s">
        <v>586</v>
      </c>
      <c r="D9" t="s">
        <v>588</v>
      </c>
      <c r="E9">
        <v>2</v>
      </c>
      <c r="F9">
        <v>3</v>
      </c>
      <c r="G9">
        <v>11</v>
      </c>
      <c r="H9">
        <v>2</v>
      </c>
      <c r="I9" t="s">
        <v>573</v>
      </c>
      <c r="J9" t="s">
        <v>590</v>
      </c>
      <c r="K9" t="s">
        <v>600</v>
      </c>
      <c r="L9" t="s">
        <v>25</v>
      </c>
      <c r="M9" t="s">
        <v>23</v>
      </c>
      <c r="N9" t="s">
        <v>23</v>
      </c>
      <c r="O9" t="s">
        <v>23</v>
      </c>
      <c r="P9" t="str">
        <f t="shared" si="0"/>
        <v>8, 4, "Ice Lance", "A chilling projectile of ice.", 2, 3, 11, 2, TargetType.SingleEnemy, "Magical", SkillCategory.Basic, DamageType.Magical, null, null, null</v>
      </c>
    </row>
    <row r="10" spans="1:16" hidden="1" x14ac:dyDescent="0.3">
      <c r="A10">
        <v>9</v>
      </c>
      <c r="B10">
        <v>5</v>
      </c>
      <c r="C10" t="s">
        <v>591</v>
      </c>
      <c r="D10" t="s">
        <v>592</v>
      </c>
      <c r="E10">
        <v>1</v>
      </c>
      <c r="F10">
        <v>2</v>
      </c>
      <c r="G10">
        <v>9</v>
      </c>
      <c r="H10">
        <v>1</v>
      </c>
      <c r="I10" t="s">
        <v>573</v>
      </c>
      <c r="J10" t="s">
        <v>590</v>
      </c>
      <c r="K10" t="s">
        <v>600</v>
      </c>
      <c r="L10" t="s">
        <v>25</v>
      </c>
      <c r="M10" t="s">
        <v>23</v>
      </c>
      <c r="N10" t="s">
        <v>23</v>
      </c>
      <c r="O10" t="s">
        <v>23</v>
      </c>
      <c r="P10" t="str">
        <f t="shared" si="0"/>
        <v>9, 5, "Radiant Bolt", "A divine light strikes the foe.", 1, 2, 9, 1, TargetType.SingleEnemy, "Magical", SkillCategory.Basic, DamageType.Magical, null, null, null</v>
      </c>
    </row>
    <row r="11" spans="1:16" hidden="1" x14ac:dyDescent="0.3">
      <c r="A11">
        <v>10</v>
      </c>
      <c r="B11">
        <v>5</v>
      </c>
      <c r="C11" t="s">
        <v>593</v>
      </c>
      <c r="D11" t="s">
        <v>594</v>
      </c>
      <c r="E11">
        <v>2</v>
      </c>
      <c r="F11">
        <v>3</v>
      </c>
      <c r="G11">
        <v>13</v>
      </c>
      <c r="H11">
        <v>2</v>
      </c>
      <c r="I11" t="s">
        <v>573</v>
      </c>
      <c r="J11" t="s">
        <v>590</v>
      </c>
      <c r="K11" t="s">
        <v>600</v>
      </c>
      <c r="L11" t="s">
        <v>25</v>
      </c>
      <c r="M11" t="s">
        <v>23</v>
      </c>
      <c r="N11" t="s">
        <v>23</v>
      </c>
      <c r="O11" t="s">
        <v>23</v>
      </c>
      <c r="P11" t="str">
        <f t="shared" si="0"/>
        <v>10, 5, "Thunder Hymn", "A burst of holy thunder.", 2, 3, 13, 2, TargetType.SingleEnemy, "Magical", SkillCategory.Basic, DamageType.Magical, null, null, null</v>
      </c>
    </row>
    <row r="12" spans="1:16" x14ac:dyDescent="0.3">
      <c r="A12">
        <v>11</v>
      </c>
      <c r="B12">
        <v>1</v>
      </c>
      <c r="C12" t="s">
        <v>595</v>
      </c>
      <c r="D12" t="s">
        <v>596</v>
      </c>
      <c r="E12">
        <v>3</v>
      </c>
      <c r="F12">
        <v>6</v>
      </c>
      <c r="G12">
        <v>15</v>
      </c>
      <c r="H12">
        <v>6</v>
      </c>
      <c r="I12" t="s">
        <v>597</v>
      </c>
      <c r="J12" t="s">
        <v>598</v>
      </c>
      <c r="K12" t="s">
        <v>599</v>
      </c>
      <c r="L12" t="s">
        <v>601</v>
      </c>
      <c r="M12" t="s">
        <v>23</v>
      </c>
      <c r="N12" t="s">
        <v>23</v>
      </c>
      <c r="O12" t="s">
        <v>23</v>
      </c>
      <c r="P12" t="str">
        <f t="shared" si="0"/>
        <v>11, 1, "Whirlwind Strike", "A spinning attack that clears a path through enemies.", 3, 6, 15, 6, TargetType.AllEnemies, "Ultimate", SkillCategory.Ultimate, DamageType.Hybrid, null, null, null</v>
      </c>
    </row>
    <row r="13" spans="1:16" hidden="1" x14ac:dyDescent="0.3">
      <c r="A13">
        <v>12</v>
      </c>
      <c r="B13">
        <v>1</v>
      </c>
      <c r="C13" t="s">
        <v>602</v>
      </c>
      <c r="D13" t="s">
        <v>813</v>
      </c>
      <c r="E13">
        <v>3</v>
      </c>
      <c r="F13">
        <v>3</v>
      </c>
      <c r="G13">
        <v>2</v>
      </c>
      <c r="H13">
        <v>3</v>
      </c>
      <c r="I13" t="s">
        <v>603</v>
      </c>
      <c r="J13" t="s">
        <v>604</v>
      </c>
      <c r="K13" t="s">
        <v>605</v>
      </c>
      <c r="L13" t="s">
        <v>23</v>
      </c>
      <c r="M13">
        <v>2</v>
      </c>
      <c r="N13" t="s">
        <v>606</v>
      </c>
      <c r="O13" t="s">
        <v>607</v>
      </c>
      <c r="P13" t="str">
        <f t="shared" si="0"/>
        <v>12, 1, "Battle Cry", "A fearsome roar that inspires and boosts your Attack.", 3, 3, 2, 3, TargetType.Self, "Support", SkillCategory.Support, null, 2, StatType.Attack, SupportEffectType.Boost</v>
      </c>
    </row>
    <row r="14" spans="1:16" x14ac:dyDescent="0.3">
      <c r="A14">
        <v>13</v>
      </c>
      <c r="B14">
        <v>2</v>
      </c>
      <c r="C14" t="s">
        <v>608</v>
      </c>
      <c r="D14" t="s">
        <v>609</v>
      </c>
      <c r="E14">
        <v>3</v>
      </c>
      <c r="F14">
        <v>6</v>
      </c>
      <c r="G14">
        <v>15</v>
      </c>
      <c r="H14">
        <v>6</v>
      </c>
      <c r="I14" t="s">
        <v>597</v>
      </c>
      <c r="J14" t="s">
        <v>598</v>
      </c>
      <c r="K14" t="s">
        <v>599</v>
      </c>
      <c r="L14" t="s">
        <v>601</v>
      </c>
      <c r="M14" t="s">
        <v>23</v>
      </c>
      <c r="N14" t="s">
        <v>23</v>
      </c>
      <c r="O14" t="s">
        <v>23</v>
      </c>
      <c r="P14" t="str">
        <f t="shared" si="0"/>
        <v>13, 2, "Earthshatter Slam", "Uses sheer force to disrupt the battlefield.", 3, 6, 15, 6, TargetType.AllEnemies, "Ultimate", SkillCategory.Ultimate, DamageType.Hybrid, null, null, null</v>
      </c>
    </row>
    <row r="15" spans="1:16" hidden="1" x14ac:dyDescent="0.3">
      <c r="A15">
        <v>14</v>
      </c>
      <c r="B15">
        <v>2</v>
      </c>
      <c r="C15" t="s">
        <v>610</v>
      </c>
      <c r="D15" t="s">
        <v>611</v>
      </c>
      <c r="E15">
        <v>3</v>
      </c>
      <c r="F15">
        <v>2</v>
      </c>
      <c r="G15">
        <v>2</v>
      </c>
      <c r="H15">
        <v>3</v>
      </c>
      <c r="I15" t="s">
        <v>597</v>
      </c>
      <c r="J15" t="s">
        <v>604</v>
      </c>
      <c r="K15" t="s">
        <v>605</v>
      </c>
      <c r="L15" t="s">
        <v>23</v>
      </c>
      <c r="M15">
        <v>2</v>
      </c>
      <c r="N15" t="s">
        <v>606</v>
      </c>
      <c r="O15" t="s">
        <v>612</v>
      </c>
      <c r="P15" t="str">
        <f t="shared" si="0"/>
        <v>14, 2, "Intimidating Roar", "A loud cry that makes enemies hesitate.", 3, 2, 2, 3, TargetType.AllEnemies, "Support", SkillCategory.Support, null, 2, StatType.Attack, SupportEffectType.Reduce</v>
      </c>
    </row>
    <row r="16" spans="1:16" x14ac:dyDescent="0.3">
      <c r="A16">
        <v>15</v>
      </c>
      <c r="B16">
        <v>3</v>
      </c>
      <c r="C16" t="s">
        <v>613</v>
      </c>
      <c r="D16" t="s">
        <v>614</v>
      </c>
      <c r="E16">
        <v>3</v>
      </c>
      <c r="F16">
        <v>6</v>
      </c>
      <c r="G16">
        <v>15</v>
      </c>
      <c r="H16">
        <v>6</v>
      </c>
      <c r="I16" t="s">
        <v>597</v>
      </c>
      <c r="J16" t="s">
        <v>598</v>
      </c>
      <c r="K16" t="s">
        <v>599</v>
      </c>
      <c r="L16" t="s">
        <v>601</v>
      </c>
      <c r="M16" t="s">
        <v>23</v>
      </c>
      <c r="N16" t="s">
        <v>23</v>
      </c>
      <c r="O16" t="s">
        <v>23</v>
      </c>
      <c r="P16" t="str">
        <f t="shared" si="0"/>
        <v>15, 3, "Shadow Dance", "A blur of movement and blades.", 3, 6, 15, 6, TargetType.AllEnemies, "Ultimate", SkillCategory.Ultimate, DamageType.Hybrid, null, null, null</v>
      </c>
    </row>
    <row r="17" spans="1:16" hidden="1" x14ac:dyDescent="0.3">
      <c r="A17">
        <v>16</v>
      </c>
      <c r="B17">
        <v>3</v>
      </c>
      <c r="C17" t="s">
        <v>615</v>
      </c>
      <c r="D17" t="s">
        <v>814</v>
      </c>
      <c r="E17">
        <v>3</v>
      </c>
      <c r="F17">
        <v>3</v>
      </c>
      <c r="G17">
        <v>2</v>
      </c>
      <c r="H17">
        <v>3</v>
      </c>
      <c r="I17" t="s">
        <v>597</v>
      </c>
      <c r="J17" t="s">
        <v>604</v>
      </c>
      <c r="K17" t="s">
        <v>605</v>
      </c>
      <c r="L17" t="s">
        <v>23</v>
      </c>
      <c r="M17">
        <v>1</v>
      </c>
      <c r="N17" t="s">
        <v>621</v>
      </c>
      <c r="O17" t="s">
        <v>612</v>
      </c>
      <c r="P17" t="str">
        <f t="shared" si="0"/>
        <v>16, 3, "Smoke Bomb", "A cloud of smoke obscures enemy vision.", 3, 3, 2, 3, TargetType.AllEnemies, "Support", SkillCategory.Support, null, 1, StatType.Speed, SupportEffectType.Reduce</v>
      </c>
    </row>
    <row r="18" spans="1:16" x14ac:dyDescent="0.3">
      <c r="A18">
        <v>17</v>
      </c>
      <c r="B18">
        <v>4</v>
      </c>
      <c r="C18" t="s">
        <v>616</v>
      </c>
      <c r="D18" t="s">
        <v>617</v>
      </c>
      <c r="E18">
        <v>3</v>
      </c>
      <c r="F18">
        <v>6</v>
      </c>
      <c r="G18">
        <v>15</v>
      </c>
      <c r="H18">
        <v>6</v>
      </c>
      <c r="I18" t="s">
        <v>597</v>
      </c>
      <c r="J18" t="s">
        <v>598</v>
      </c>
      <c r="K18" t="s">
        <v>599</v>
      </c>
      <c r="L18" t="s">
        <v>601</v>
      </c>
      <c r="M18" t="s">
        <v>23</v>
      </c>
      <c r="N18" t="s">
        <v>23</v>
      </c>
      <c r="O18" t="s">
        <v>23</v>
      </c>
      <c r="P18" t="str">
        <f t="shared" si="0"/>
        <v>17, 4, "Elemental Surge", "The elements leap to your call", 3, 6, 15, 6, TargetType.AllEnemies, "Ultimate", SkillCategory.Ultimate, DamageType.Hybrid, null, null, null</v>
      </c>
    </row>
    <row r="19" spans="1:16" hidden="1" x14ac:dyDescent="0.3">
      <c r="A19">
        <v>18</v>
      </c>
      <c r="B19">
        <v>4</v>
      </c>
      <c r="C19" t="s">
        <v>618</v>
      </c>
      <c r="D19" t="s">
        <v>619</v>
      </c>
      <c r="E19">
        <v>3</v>
      </c>
      <c r="F19">
        <v>2</v>
      </c>
      <c r="G19">
        <v>2</v>
      </c>
      <c r="H19">
        <v>3</v>
      </c>
      <c r="I19" t="s">
        <v>603</v>
      </c>
      <c r="J19" t="s">
        <v>604</v>
      </c>
      <c r="K19" t="s">
        <v>605</v>
      </c>
      <c r="L19" t="s">
        <v>23</v>
      </c>
      <c r="M19">
        <v>2</v>
      </c>
      <c r="N19" t="s">
        <v>620</v>
      </c>
      <c r="O19" t="s">
        <v>607</v>
      </c>
      <c r="P19" t="str">
        <f t="shared" si="0"/>
        <v>18, 4, "Mana Infusion", "The mana in the air is absorbed into your body.", 3, 2, 2, 3, TargetType.Self, "Support", SkillCategory.Support, null, 2, StatType.Magic, SupportEffectType.Boost</v>
      </c>
    </row>
    <row r="20" spans="1:16" x14ac:dyDescent="0.3">
      <c r="A20">
        <v>19</v>
      </c>
      <c r="B20">
        <v>5</v>
      </c>
      <c r="C20" t="s">
        <v>622</v>
      </c>
      <c r="D20" t="s">
        <v>623</v>
      </c>
      <c r="E20">
        <v>3</v>
      </c>
      <c r="F20">
        <v>6</v>
      </c>
      <c r="G20">
        <v>15</v>
      </c>
      <c r="H20">
        <v>6</v>
      </c>
      <c r="I20" t="s">
        <v>597</v>
      </c>
      <c r="J20" t="s">
        <v>598</v>
      </c>
      <c r="K20" t="s">
        <v>599</v>
      </c>
      <c r="L20" t="s">
        <v>601</v>
      </c>
      <c r="M20" t="s">
        <v>23</v>
      </c>
      <c r="N20" t="s">
        <v>23</v>
      </c>
      <c r="O20" t="s">
        <v>23</v>
      </c>
      <c r="P20" t="str">
        <f t="shared" si="0"/>
        <v>19, 5, "Divine Judgment", "Summon the Wrath of the heavens.", 3, 6, 15, 6, TargetType.AllEnemies, "Ultimate", SkillCategory.Ultimate, DamageType.Hybrid, null, null, null</v>
      </c>
    </row>
    <row r="21" spans="1:16" hidden="1" x14ac:dyDescent="0.3">
      <c r="A21">
        <v>20</v>
      </c>
      <c r="B21">
        <v>5</v>
      </c>
      <c r="C21" t="s">
        <v>624</v>
      </c>
      <c r="D21" t="s">
        <v>625</v>
      </c>
      <c r="E21">
        <v>3</v>
      </c>
      <c r="F21">
        <v>3</v>
      </c>
      <c r="G21">
        <v>4</v>
      </c>
      <c r="H21">
        <v>3</v>
      </c>
      <c r="I21" t="s">
        <v>603</v>
      </c>
      <c r="J21" t="s">
        <v>604</v>
      </c>
      <c r="K21" t="s">
        <v>605</v>
      </c>
      <c r="L21" t="s">
        <v>23</v>
      </c>
      <c r="M21">
        <v>2</v>
      </c>
      <c r="N21" t="s">
        <v>626</v>
      </c>
      <c r="O21" t="s">
        <v>607</v>
      </c>
      <c r="P21" t="str">
        <f t="shared" si="0"/>
        <v>20, 5, "Blessing of Light", "You are blessed by the heavens.", 3, 3, 4, 3, TargetType.Self, "Support", SkillCategory.Support, null, 2, StatType.Health, SupportEffectType.Boost</v>
      </c>
    </row>
    <row r="22" spans="1:16" hidden="1" x14ac:dyDescent="0.3">
      <c r="A22">
        <v>21</v>
      </c>
      <c r="B22">
        <v>1</v>
      </c>
      <c r="C22" t="s">
        <v>627</v>
      </c>
      <c r="D22" t="s">
        <v>628</v>
      </c>
      <c r="E22">
        <v>4</v>
      </c>
      <c r="F22">
        <v>4</v>
      </c>
      <c r="G22">
        <v>24</v>
      </c>
      <c r="H22">
        <v>2</v>
      </c>
      <c r="I22" t="s">
        <v>597</v>
      </c>
      <c r="J22" t="s">
        <v>589</v>
      </c>
      <c r="K22" t="s">
        <v>600</v>
      </c>
      <c r="L22" t="s">
        <v>24</v>
      </c>
      <c r="M22" t="s">
        <v>23</v>
      </c>
      <c r="N22" t="s">
        <v>23</v>
      </c>
      <c r="O22" t="s">
        <v>23</v>
      </c>
      <c r="P22" t="str">
        <f t="shared" si="0"/>
        <v>21, 1, "Slashing Wind", "The sword cuts through the wind and strikes all enemies.", 4, 4, 24, 2, TargetType.AllEnemies, "Martial", SkillCategory.Basic, DamageType.Martial, null, null, null</v>
      </c>
    </row>
    <row r="23" spans="1:16" hidden="1" x14ac:dyDescent="0.3">
      <c r="A23">
        <v>22</v>
      </c>
      <c r="B23">
        <v>1</v>
      </c>
      <c r="C23" t="s">
        <v>629</v>
      </c>
      <c r="D23" t="s">
        <v>630</v>
      </c>
      <c r="E23">
        <v>4</v>
      </c>
      <c r="F23">
        <v>3</v>
      </c>
      <c r="G23">
        <v>32</v>
      </c>
      <c r="H23">
        <v>4</v>
      </c>
      <c r="I23" t="s">
        <v>631</v>
      </c>
      <c r="J23" t="s">
        <v>589</v>
      </c>
      <c r="K23" t="s">
        <v>600</v>
      </c>
      <c r="L23" t="s">
        <v>24</v>
      </c>
      <c r="M23" t="s">
        <v>23</v>
      </c>
      <c r="N23" t="s">
        <v>23</v>
      </c>
      <c r="O23" t="s">
        <v>23</v>
      </c>
      <c r="P23" t="str">
        <f t="shared" si="0"/>
        <v>22, 1, "Cleaving Strike", "Wind up and swing. You'll hit somebody.", 4, 3, 32, 4, TargetType.RandomEnemy, "Martial", SkillCategory.Basic, DamageType.Martial, null, null, null</v>
      </c>
    </row>
    <row r="24" spans="1:16" hidden="1" x14ac:dyDescent="0.3">
      <c r="A24">
        <v>23</v>
      </c>
      <c r="B24">
        <v>1</v>
      </c>
      <c r="C24" t="s">
        <v>632</v>
      </c>
      <c r="D24" t="s">
        <v>633</v>
      </c>
      <c r="E24">
        <v>4</v>
      </c>
      <c r="F24">
        <v>3</v>
      </c>
      <c r="G24">
        <v>2</v>
      </c>
      <c r="H24">
        <v>3</v>
      </c>
      <c r="I24" t="s">
        <v>603</v>
      </c>
      <c r="J24" t="s">
        <v>604</v>
      </c>
      <c r="K24" t="s">
        <v>605</v>
      </c>
      <c r="L24" t="s">
        <v>23</v>
      </c>
      <c r="M24">
        <v>3</v>
      </c>
      <c r="N24" t="s">
        <v>634</v>
      </c>
      <c r="O24" t="s">
        <v>607</v>
      </c>
      <c r="P24" t="str">
        <f t="shared" si="0"/>
        <v>23, 1, "Defender's Stance", "Plant your feet like a tree.", 4, 3, 2, 3, TargetType.Self, "Support", SkillCategory.Support, null, 3, StatType.Defense, SupportEffectType.Boost</v>
      </c>
    </row>
    <row r="25" spans="1:16" hidden="1" x14ac:dyDescent="0.3">
      <c r="A25">
        <v>24</v>
      </c>
      <c r="B25">
        <v>2</v>
      </c>
      <c r="C25" t="s">
        <v>635</v>
      </c>
      <c r="D25" t="s">
        <v>636</v>
      </c>
      <c r="E25">
        <v>4</v>
      </c>
      <c r="F25">
        <v>5</v>
      </c>
      <c r="G25">
        <v>26</v>
      </c>
      <c r="H25">
        <v>4</v>
      </c>
      <c r="I25" t="s">
        <v>597</v>
      </c>
      <c r="J25" t="s">
        <v>589</v>
      </c>
      <c r="K25" t="s">
        <v>600</v>
      </c>
      <c r="L25" t="s">
        <v>24</v>
      </c>
      <c r="M25" t="s">
        <v>23</v>
      </c>
      <c r="N25" t="s">
        <v>23</v>
      </c>
      <c r="O25" t="s">
        <v>23</v>
      </c>
      <c r="P25" t="str">
        <f t="shared" si="0"/>
        <v>24, 2, "Ground Slam", "Stomp your foot and shake the ground", 4, 5, 26, 4, TargetType.AllEnemies, "Martial", SkillCategory.Basic, DamageType.Martial, null, null, null</v>
      </c>
    </row>
    <row r="26" spans="1:16" hidden="1" x14ac:dyDescent="0.3">
      <c r="A26">
        <v>25</v>
      </c>
      <c r="B26">
        <v>2</v>
      </c>
      <c r="C26" t="s">
        <v>637</v>
      </c>
      <c r="D26" t="s">
        <v>638</v>
      </c>
      <c r="E26">
        <v>4</v>
      </c>
      <c r="F26">
        <v>4</v>
      </c>
      <c r="G26">
        <v>29</v>
      </c>
      <c r="H26">
        <v>3</v>
      </c>
      <c r="I26" t="s">
        <v>631</v>
      </c>
      <c r="J26" t="s">
        <v>589</v>
      </c>
      <c r="K26" t="s">
        <v>600</v>
      </c>
      <c r="L26" t="s">
        <v>24</v>
      </c>
      <c r="M26" t="s">
        <v>23</v>
      </c>
      <c r="N26" t="s">
        <v>23</v>
      </c>
      <c r="O26" t="s">
        <v>23</v>
      </c>
      <c r="P26" t="str">
        <f t="shared" si="0"/>
        <v>25, 2, "Rampaging Charge", "Wind up, close your eyes, and charge.", 4, 4, 29, 3, TargetType.RandomEnemy, "Martial", SkillCategory.Basic, DamageType.Martial, null, null, null</v>
      </c>
    </row>
    <row r="27" spans="1:16" hidden="1" x14ac:dyDescent="0.3">
      <c r="A27">
        <v>26</v>
      </c>
      <c r="B27">
        <v>2</v>
      </c>
      <c r="C27" t="s">
        <v>639</v>
      </c>
      <c r="D27" t="s">
        <v>640</v>
      </c>
      <c r="E27">
        <v>4</v>
      </c>
      <c r="F27">
        <v>4</v>
      </c>
      <c r="G27">
        <v>3</v>
      </c>
      <c r="H27">
        <v>3</v>
      </c>
      <c r="I27" t="s">
        <v>603</v>
      </c>
      <c r="J27" t="s">
        <v>604</v>
      </c>
      <c r="K27" t="s">
        <v>605</v>
      </c>
      <c r="L27" t="s">
        <v>23</v>
      </c>
      <c r="M27">
        <v>3</v>
      </c>
      <c r="N27" t="s">
        <v>621</v>
      </c>
      <c r="O27" t="s">
        <v>607</v>
      </c>
      <c r="P27" t="str">
        <f t="shared" si="0"/>
        <v>26, 2, "Unstoppable Fury", "Feel emotions. Channel emotions.", 4, 4, 3, 3, TargetType.Self, "Support", SkillCategory.Support, null, 3, StatType.Speed, SupportEffectType.Boost</v>
      </c>
    </row>
    <row r="28" spans="1:16" hidden="1" x14ac:dyDescent="0.3">
      <c r="A28">
        <v>27</v>
      </c>
      <c r="B28">
        <v>3</v>
      </c>
      <c r="C28" t="s">
        <v>641</v>
      </c>
      <c r="D28" t="s">
        <v>643</v>
      </c>
      <c r="E28">
        <v>4</v>
      </c>
      <c r="F28">
        <v>3</v>
      </c>
      <c r="G28">
        <v>27</v>
      </c>
      <c r="H28">
        <v>3</v>
      </c>
      <c r="I28" t="s">
        <v>573</v>
      </c>
      <c r="J28" t="s">
        <v>589</v>
      </c>
      <c r="K28" t="s">
        <v>600</v>
      </c>
      <c r="L28" t="s">
        <v>24</v>
      </c>
      <c r="M28" t="s">
        <v>23</v>
      </c>
      <c r="N28" t="s">
        <v>23</v>
      </c>
      <c r="O28" t="s">
        <v>23</v>
      </c>
      <c r="P28" t="str">
        <f t="shared" si="0"/>
        <v>27, 3, "Backstab", "Slip past your enemy's defenses and stab!", 4, 3, 27, 3, TargetType.SingleEnemy, "Martial", SkillCategory.Basic, DamageType.Martial, null, null, null</v>
      </c>
    </row>
    <row r="29" spans="1:16" hidden="1" x14ac:dyDescent="0.3">
      <c r="A29">
        <v>28</v>
      </c>
      <c r="B29">
        <v>3</v>
      </c>
      <c r="C29" t="s">
        <v>642</v>
      </c>
      <c r="D29" t="s">
        <v>644</v>
      </c>
      <c r="E29">
        <v>4</v>
      </c>
      <c r="F29">
        <v>3</v>
      </c>
      <c r="G29">
        <v>31</v>
      </c>
      <c r="H29">
        <v>2</v>
      </c>
      <c r="I29" t="s">
        <v>573</v>
      </c>
      <c r="J29" t="s">
        <v>589</v>
      </c>
      <c r="K29" t="s">
        <v>600</v>
      </c>
      <c r="L29" t="s">
        <v>24</v>
      </c>
      <c r="M29" t="s">
        <v>23</v>
      </c>
      <c r="N29" t="s">
        <v>23</v>
      </c>
      <c r="O29" t="s">
        <v>23</v>
      </c>
      <c r="P29" t="str">
        <f t="shared" si="0"/>
        <v>28, 3, "Shadowstrike", "Strike with the power of the shadows.", 4, 3, 31, 2, TargetType.SingleEnemy, "Martial", SkillCategory.Basic, DamageType.Martial, null, null, null</v>
      </c>
    </row>
    <row r="30" spans="1:16" hidden="1" x14ac:dyDescent="0.3">
      <c r="A30">
        <v>29</v>
      </c>
      <c r="B30">
        <v>3</v>
      </c>
      <c r="C30" t="s">
        <v>645</v>
      </c>
      <c r="D30" t="s">
        <v>646</v>
      </c>
      <c r="E30">
        <v>4</v>
      </c>
      <c r="F30">
        <v>2</v>
      </c>
      <c r="G30">
        <v>3</v>
      </c>
      <c r="H30">
        <v>3</v>
      </c>
      <c r="I30" t="s">
        <v>603</v>
      </c>
      <c r="J30" t="s">
        <v>604</v>
      </c>
      <c r="K30" t="s">
        <v>605</v>
      </c>
      <c r="L30" t="s">
        <v>23</v>
      </c>
      <c r="M30">
        <v>3</v>
      </c>
      <c r="N30" t="s">
        <v>634</v>
      </c>
      <c r="O30" t="s">
        <v>607</v>
      </c>
      <c r="P30" t="str">
        <f t="shared" si="0"/>
        <v>29, 3, "Evasion", "Move your feet faster, don't get hit!", 4, 2, 3, 3, TargetType.Self, "Support", SkillCategory.Support, null, 3, StatType.Defense, SupportEffectType.Boost</v>
      </c>
    </row>
    <row r="31" spans="1:16" hidden="1" x14ac:dyDescent="0.3">
      <c r="A31">
        <v>30</v>
      </c>
      <c r="B31">
        <v>4</v>
      </c>
      <c r="C31" t="s">
        <v>647</v>
      </c>
      <c r="D31" t="s">
        <v>648</v>
      </c>
      <c r="E31">
        <v>4</v>
      </c>
      <c r="F31">
        <v>4</v>
      </c>
      <c r="G31">
        <v>28</v>
      </c>
      <c r="H31">
        <v>3</v>
      </c>
      <c r="I31" t="s">
        <v>597</v>
      </c>
      <c r="J31" t="s">
        <v>590</v>
      </c>
      <c r="K31" t="s">
        <v>600</v>
      </c>
      <c r="L31" t="s">
        <v>25</v>
      </c>
      <c r="M31" t="s">
        <v>23</v>
      </c>
      <c r="N31" t="s">
        <v>23</v>
      </c>
      <c r="O31" t="s">
        <v>23</v>
      </c>
      <c r="P31" t="str">
        <f t="shared" si="0"/>
        <v>30, 4, "Flame Wave", "Launch a wave of flame at your enemies", 4, 4, 28, 3, TargetType.AllEnemies, "Magical", SkillCategory.Basic, DamageType.Magical, null, null, null</v>
      </c>
    </row>
    <row r="32" spans="1:16" hidden="1" x14ac:dyDescent="0.3">
      <c r="A32">
        <v>31</v>
      </c>
      <c r="B32">
        <v>4</v>
      </c>
      <c r="C32" t="s">
        <v>649</v>
      </c>
      <c r="D32" t="s">
        <v>650</v>
      </c>
      <c r="E32">
        <v>4</v>
      </c>
      <c r="F32">
        <v>2</v>
      </c>
      <c r="G32">
        <v>34</v>
      </c>
      <c r="H32">
        <v>2</v>
      </c>
      <c r="I32" t="s">
        <v>631</v>
      </c>
      <c r="J32" t="s">
        <v>590</v>
      </c>
      <c r="K32" t="s">
        <v>600</v>
      </c>
      <c r="L32" t="s">
        <v>25</v>
      </c>
      <c r="M32" t="s">
        <v>23</v>
      </c>
      <c r="N32" t="s">
        <v>23</v>
      </c>
      <c r="O32" t="s">
        <v>23</v>
      </c>
      <c r="P32" t="str">
        <f t="shared" si="0"/>
        <v>31, 4, "Arcane Missile", "Shoot forth a misslile of magic power.", 4, 2, 34, 2, TargetType.RandomEnemy, "Magical", SkillCategory.Basic, DamageType.Magical, null, null, null</v>
      </c>
    </row>
    <row r="33" spans="1:16" hidden="1" x14ac:dyDescent="0.3">
      <c r="A33">
        <v>32</v>
      </c>
      <c r="B33">
        <v>4</v>
      </c>
      <c r="C33" t="s">
        <v>651</v>
      </c>
      <c r="D33" t="s">
        <v>652</v>
      </c>
      <c r="E33">
        <v>4</v>
      </c>
      <c r="F33">
        <v>3</v>
      </c>
      <c r="G33">
        <v>3</v>
      </c>
      <c r="H33">
        <v>3</v>
      </c>
      <c r="I33" t="s">
        <v>603</v>
      </c>
      <c r="J33" t="s">
        <v>604</v>
      </c>
      <c r="K33" t="s">
        <v>605</v>
      </c>
      <c r="L33" t="s">
        <v>23</v>
      </c>
      <c r="M33">
        <v>3</v>
      </c>
      <c r="N33" t="s">
        <v>653</v>
      </c>
      <c r="O33" t="s">
        <v>607</v>
      </c>
      <c r="P33" t="str">
        <f t="shared" si="0"/>
        <v>32, 4, "Arcane Shield", "Magic hardens over you like a second skin.", 4, 3, 3, 3, TargetType.Self, "Support", SkillCategory.Support, null, 3, StatType.Resistance, SupportEffectType.Boost</v>
      </c>
    </row>
    <row r="34" spans="1:16" hidden="1" x14ac:dyDescent="0.3">
      <c r="A34">
        <v>33</v>
      </c>
      <c r="B34">
        <v>5</v>
      </c>
      <c r="C34" t="s">
        <v>654</v>
      </c>
      <c r="D34" t="s">
        <v>657</v>
      </c>
      <c r="E34">
        <v>4</v>
      </c>
      <c r="F34">
        <v>3</v>
      </c>
      <c r="G34">
        <v>30</v>
      </c>
      <c r="H34">
        <v>2</v>
      </c>
      <c r="I34" t="s">
        <v>631</v>
      </c>
      <c r="J34" t="s">
        <v>590</v>
      </c>
      <c r="K34" t="s">
        <v>600</v>
      </c>
      <c r="L34" t="s">
        <v>25</v>
      </c>
      <c r="M34" t="s">
        <v>23</v>
      </c>
      <c r="N34" t="s">
        <v>23</v>
      </c>
      <c r="O34" t="s">
        <v>23</v>
      </c>
      <c r="P34" t="str">
        <f t="shared" si="0"/>
        <v>33, 5, "Divine Smite", "Call down your god to vanquish a foe", 4, 3, 30, 2, TargetType.RandomEnemy, "Magical", SkillCategory.Basic, DamageType.Magical, null, null, null</v>
      </c>
    </row>
    <row r="35" spans="1:16" hidden="1" x14ac:dyDescent="0.3">
      <c r="A35">
        <v>34</v>
      </c>
      <c r="B35">
        <v>5</v>
      </c>
      <c r="C35" t="s">
        <v>655</v>
      </c>
      <c r="D35" t="s">
        <v>658</v>
      </c>
      <c r="E35">
        <v>4</v>
      </c>
      <c r="F35">
        <v>4</v>
      </c>
      <c r="G35">
        <v>25</v>
      </c>
      <c r="H35">
        <v>3</v>
      </c>
      <c r="I35" t="s">
        <v>597</v>
      </c>
      <c r="J35" t="s">
        <v>590</v>
      </c>
      <c r="K35" t="s">
        <v>600</v>
      </c>
      <c r="L35" t="s">
        <v>25</v>
      </c>
      <c r="M35" t="s">
        <v>23</v>
      </c>
      <c r="N35" t="s">
        <v>23</v>
      </c>
      <c r="O35" t="s">
        <v>23</v>
      </c>
      <c r="P35" t="str">
        <f t="shared" si="0"/>
        <v>34, 5, "Holy Light", "A bright light bursts forth from your hands", 4, 4, 25, 3, TargetType.AllEnemies, "Magical", SkillCategory.Basic, DamageType.Magical, null, null, null</v>
      </c>
    </row>
    <row r="36" spans="1:16" hidden="1" x14ac:dyDescent="0.3">
      <c r="A36">
        <v>35</v>
      </c>
      <c r="B36">
        <v>5</v>
      </c>
      <c r="C36" t="s">
        <v>656</v>
      </c>
      <c r="D36" t="s">
        <v>659</v>
      </c>
      <c r="E36">
        <v>4</v>
      </c>
      <c r="F36">
        <v>2</v>
      </c>
      <c r="G36">
        <v>3</v>
      </c>
      <c r="H36">
        <v>2</v>
      </c>
      <c r="I36" t="s">
        <v>603</v>
      </c>
      <c r="J36" t="s">
        <v>604</v>
      </c>
      <c r="K36" t="s">
        <v>605</v>
      </c>
      <c r="L36" t="s">
        <v>23</v>
      </c>
      <c r="M36">
        <v>2</v>
      </c>
      <c r="N36" t="s">
        <v>634</v>
      </c>
      <c r="O36" t="s">
        <v>607</v>
      </c>
      <c r="P36" t="str">
        <f t="shared" si="0"/>
        <v>35, 5, "Sacred Ward", "Divine light emanates from your skin.", 4, 2, 3, 2, TargetType.Self, "Support", SkillCategory.Support, null, 2, StatType.Defense, SupportEffectType.Boost</v>
      </c>
    </row>
    <row r="37" spans="1:16" hidden="1" x14ac:dyDescent="0.3">
      <c r="A37">
        <v>36</v>
      </c>
      <c r="B37">
        <v>1</v>
      </c>
      <c r="C37" t="s">
        <v>660</v>
      </c>
      <c r="D37" t="s">
        <v>812</v>
      </c>
      <c r="E37">
        <v>5</v>
      </c>
      <c r="F37">
        <v>7</v>
      </c>
      <c r="G37">
        <v>40</v>
      </c>
      <c r="H37">
        <v>5</v>
      </c>
      <c r="I37" t="s">
        <v>597</v>
      </c>
      <c r="J37" t="s">
        <v>589</v>
      </c>
      <c r="K37" t="s">
        <v>600</v>
      </c>
      <c r="L37" t="s">
        <v>24</v>
      </c>
      <c r="M37" t="s">
        <v>23</v>
      </c>
      <c r="N37" t="s">
        <v>23</v>
      </c>
      <c r="O37" t="s">
        <v>23</v>
      </c>
      <c r="P37" t="str">
        <f t="shared" si="0"/>
        <v>36, 1, "Iron Tempest", "Your blades move fast like a tempest.", 5, 7, 40, 5, TargetType.AllEnemies, "Martial", SkillCategory.Basic, DamageType.Martial, null, null, null</v>
      </c>
    </row>
    <row r="38" spans="1:16" hidden="1" x14ac:dyDescent="0.3">
      <c r="A38">
        <v>37</v>
      </c>
      <c r="B38">
        <v>1</v>
      </c>
      <c r="C38" t="s">
        <v>661</v>
      </c>
      <c r="D38" t="s">
        <v>664</v>
      </c>
      <c r="E38">
        <v>5</v>
      </c>
      <c r="F38">
        <v>6</v>
      </c>
      <c r="G38">
        <v>50</v>
      </c>
      <c r="H38">
        <v>6</v>
      </c>
      <c r="I38" t="s">
        <v>597</v>
      </c>
      <c r="J38" t="s">
        <v>589</v>
      </c>
      <c r="K38" t="s">
        <v>600</v>
      </c>
      <c r="L38" t="s">
        <v>24</v>
      </c>
      <c r="M38" t="s">
        <v>23</v>
      </c>
      <c r="N38" t="s">
        <v>23</v>
      </c>
      <c r="O38" t="s">
        <v>23</v>
      </c>
      <c r="P38" t="str">
        <f t="shared" si="0"/>
        <v>37, 1, "Blade Rush", "Dash through enemies, slicing each in your path", 5, 6, 50, 6, TargetType.AllEnemies, "Martial", SkillCategory.Basic, DamageType.Martial, null, null, null</v>
      </c>
    </row>
    <row r="39" spans="1:16" hidden="1" x14ac:dyDescent="0.3">
      <c r="A39">
        <v>38</v>
      </c>
      <c r="B39">
        <v>1</v>
      </c>
      <c r="C39" t="s">
        <v>662</v>
      </c>
      <c r="D39" t="s">
        <v>663</v>
      </c>
      <c r="E39">
        <v>5</v>
      </c>
      <c r="F39">
        <v>6</v>
      </c>
      <c r="G39">
        <v>45</v>
      </c>
      <c r="H39">
        <v>4</v>
      </c>
      <c r="I39" t="s">
        <v>573</v>
      </c>
      <c r="J39" t="s">
        <v>589</v>
      </c>
      <c r="K39" t="s">
        <v>600</v>
      </c>
      <c r="L39" t="s">
        <v>24</v>
      </c>
      <c r="M39" t="s">
        <v>23</v>
      </c>
      <c r="N39" t="s">
        <v>23</v>
      </c>
      <c r="O39" t="s">
        <v>23</v>
      </c>
      <c r="P39" t="str">
        <f t="shared" si="0"/>
        <v>38, 1, "Punishing Blow", "A crushing attack", 5, 6, 45, 4, TargetType.SingleEnemy, "Martial", SkillCategory.Basic, DamageType.Martial, null, null, null</v>
      </c>
    </row>
    <row r="40" spans="1:16" hidden="1" x14ac:dyDescent="0.3">
      <c r="A40">
        <v>39</v>
      </c>
      <c r="B40">
        <v>2</v>
      </c>
      <c r="C40" t="s">
        <v>665</v>
      </c>
      <c r="D40" t="s">
        <v>668</v>
      </c>
      <c r="E40">
        <v>5</v>
      </c>
      <c r="F40">
        <v>5</v>
      </c>
      <c r="G40">
        <v>45</v>
      </c>
      <c r="H40">
        <v>3</v>
      </c>
      <c r="I40" t="s">
        <v>573</v>
      </c>
      <c r="J40" t="s">
        <v>589</v>
      </c>
      <c r="K40" t="s">
        <v>600</v>
      </c>
      <c r="L40" t="s">
        <v>24</v>
      </c>
      <c r="M40" t="s">
        <v>23</v>
      </c>
      <c r="N40" t="s">
        <v>23</v>
      </c>
      <c r="O40" t="s">
        <v>23</v>
      </c>
      <c r="P40" t="str">
        <f t="shared" si="0"/>
        <v>39, 2, "Savage Uppercut", "A brutal upward punch", 5, 5, 45, 3, TargetType.SingleEnemy, "Martial", SkillCategory.Basic, DamageType.Martial, null, null, null</v>
      </c>
    </row>
    <row r="41" spans="1:16" hidden="1" x14ac:dyDescent="0.3">
      <c r="A41">
        <v>40</v>
      </c>
      <c r="B41">
        <v>2</v>
      </c>
      <c r="C41" t="s">
        <v>666</v>
      </c>
      <c r="D41" t="s">
        <v>669</v>
      </c>
      <c r="E41">
        <v>5</v>
      </c>
      <c r="F41">
        <v>6</v>
      </c>
      <c r="G41">
        <v>49</v>
      </c>
      <c r="H41">
        <v>4</v>
      </c>
      <c r="I41" t="s">
        <v>631</v>
      </c>
      <c r="J41" t="s">
        <v>589</v>
      </c>
      <c r="K41" t="s">
        <v>600</v>
      </c>
      <c r="L41" t="s">
        <v>24</v>
      </c>
      <c r="M41" t="s">
        <v>23</v>
      </c>
      <c r="N41" t="s">
        <v>23</v>
      </c>
      <c r="O41" t="s">
        <v>23</v>
      </c>
      <c r="P41" t="str">
        <f t="shared" si="0"/>
        <v>40, 2, "Brutal Lunge", "Charge at a foe with reckless abandon.", 5, 6, 49, 4, TargetType.RandomEnemy, "Martial", SkillCategory.Basic, DamageType.Martial, null, null, null</v>
      </c>
    </row>
    <row r="42" spans="1:16" hidden="1" x14ac:dyDescent="0.3">
      <c r="A42">
        <v>41</v>
      </c>
      <c r="B42">
        <v>2</v>
      </c>
      <c r="C42" t="s">
        <v>667</v>
      </c>
      <c r="D42" t="s">
        <v>670</v>
      </c>
      <c r="E42">
        <v>5</v>
      </c>
      <c r="F42">
        <v>8</v>
      </c>
      <c r="G42">
        <v>54</v>
      </c>
      <c r="H42">
        <v>5</v>
      </c>
      <c r="I42" t="s">
        <v>573</v>
      </c>
      <c r="J42" t="s">
        <v>589</v>
      </c>
      <c r="K42" t="s">
        <v>600</v>
      </c>
      <c r="L42" t="s">
        <v>24</v>
      </c>
      <c r="M42" t="s">
        <v>23</v>
      </c>
      <c r="N42" t="s">
        <v>23</v>
      </c>
      <c r="O42" t="s">
        <v>23</v>
      </c>
      <c r="P42" t="str">
        <f t="shared" si="0"/>
        <v>41, 2, "Bonecrusher", "A heavy strike aimed at breaking bones and armor alike.", 5, 8, 54, 5, TargetType.SingleEnemy, "Martial", SkillCategory.Basic, DamageType.Martial, null, null, null</v>
      </c>
    </row>
    <row r="43" spans="1:16" hidden="1" x14ac:dyDescent="0.3">
      <c r="A43">
        <v>42</v>
      </c>
      <c r="B43">
        <v>3</v>
      </c>
      <c r="C43" t="s">
        <v>671</v>
      </c>
      <c r="D43" t="s">
        <v>674</v>
      </c>
      <c r="E43">
        <v>5</v>
      </c>
      <c r="F43">
        <v>5</v>
      </c>
      <c r="G43">
        <v>40</v>
      </c>
      <c r="H43">
        <v>4</v>
      </c>
      <c r="I43" t="s">
        <v>597</v>
      </c>
      <c r="J43" t="s">
        <v>589</v>
      </c>
      <c r="K43" t="s">
        <v>600</v>
      </c>
      <c r="L43" t="s">
        <v>24</v>
      </c>
      <c r="M43" t="s">
        <v>23</v>
      </c>
      <c r="N43" t="s">
        <v>23</v>
      </c>
      <c r="O43" t="s">
        <v>23</v>
      </c>
      <c r="P43" t="str">
        <f t="shared" si="0"/>
        <v>42, 3, "Fan of Knives", "Throw of flurry of knives in all directions. Where did they even come from?", 5, 5, 40, 4, TargetType.AllEnemies, "Martial", SkillCategory.Basic, DamageType.Martial, null, null, null</v>
      </c>
    </row>
    <row r="44" spans="1:16" hidden="1" x14ac:dyDescent="0.3">
      <c r="A44">
        <v>43</v>
      </c>
      <c r="B44">
        <v>3</v>
      </c>
      <c r="C44" t="s">
        <v>672</v>
      </c>
      <c r="D44" t="s">
        <v>675</v>
      </c>
      <c r="E44">
        <v>5</v>
      </c>
      <c r="F44">
        <v>4</v>
      </c>
      <c r="G44">
        <v>45</v>
      </c>
      <c r="H44">
        <v>5</v>
      </c>
      <c r="I44" t="s">
        <v>573</v>
      </c>
      <c r="J44" t="s">
        <v>589</v>
      </c>
      <c r="K44" t="s">
        <v>600</v>
      </c>
      <c r="L44" t="s">
        <v>24</v>
      </c>
      <c r="M44" t="s">
        <v>23</v>
      </c>
      <c r="N44" t="s">
        <v>23</v>
      </c>
      <c r="O44" t="s">
        <v>23</v>
      </c>
      <c r="P44" t="str">
        <f t="shared" si="0"/>
        <v>43, 3, "Bleeding Strike", "Target a spot that's going to hurt. A lot.", 5, 4, 45, 5, TargetType.SingleEnemy, "Martial", SkillCategory.Basic, DamageType.Martial, null, null, null</v>
      </c>
    </row>
    <row r="45" spans="1:16" hidden="1" x14ac:dyDescent="0.3">
      <c r="A45">
        <v>44</v>
      </c>
      <c r="B45">
        <v>3</v>
      </c>
      <c r="C45" t="s">
        <v>673</v>
      </c>
      <c r="D45" t="s">
        <v>676</v>
      </c>
      <c r="E45">
        <v>5</v>
      </c>
      <c r="F45">
        <v>6</v>
      </c>
      <c r="G45">
        <v>55</v>
      </c>
      <c r="H45">
        <v>5</v>
      </c>
      <c r="I45" t="s">
        <v>631</v>
      </c>
      <c r="J45" t="s">
        <v>589</v>
      </c>
      <c r="K45" t="s">
        <v>600</v>
      </c>
      <c r="L45" t="s">
        <v>24</v>
      </c>
      <c r="M45" t="s">
        <v>23</v>
      </c>
      <c r="N45" t="s">
        <v>23</v>
      </c>
      <c r="O45" t="s">
        <v>23</v>
      </c>
      <c r="P45" t="str">
        <f t="shared" si="0"/>
        <v>44, 3, "Ambush", "Leap with surprising agility to surprise your foes.", 5, 6, 55, 5, TargetType.RandomEnemy, "Martial", SkillCategory.Basic, DamageType.Martial, null, null, null</v>
      </c>
    </row>
    <row r="46" spans="1:16" hidden="1" x14ac:dyDescent="0.3">
      <c r="A46">
        <v>45</v>
      </c>
      <c r="B46">
        <v>4</v>
      </c>
      <c r="C46" t="s">
        <v>677</v>
      </c>
      <c r="D46" t="s">
        <v>678</v>
      </c>
      <c r="E46">
        <v>5</v>
      </c>
      <c r="F46">
        <v>6</v>
      </c>
      <c r="G46">
        <v>50</v>
      </c>
      <c r="H46">
        <v>5</v>
      </c>
      <c r="I46" t="s">
        <v>597</v>
      </c>
      <c r="J46" t="s">
        <v>590</v>
      </c>
      <c r="K46" t="s">
        <v>600</v>
      </c>
      <c r="L46" t="s">
        <v>25</v>
      </c>
      <c r="M46" t="s">
        <v>23</v>
      </c>
      <c r="N46" t="s">
        <v>23</v>
      </c>
      <c r="O46" t="s">
        <v>23</v>
      </c>
      <c r="P46" t="str">
        <f t="shared" si="0"/>
        <v>45, 4, "Chain Lightning", "Lightning arcs through all enemies", 5, 6, 50, 5, TargetType.AllEnemies, "Magical", SkillCategory.Basic, DamageType.Magical, null, null, null</v>
      </c>
    </row>
    <row r="47" spans="1:16" hidden="1" x14ac:dyDescent="0.3">
      <c r="A47">
        <v>46</v>
      </c>
      <c r="B47">
        <v>4</v>
      </c>
      <c r="C47" t="s">
        <v>679</v>
      </c>
      <c r="D47" t="s">
        <v>680</v>
      </c>
      <c r="E47">
        <v>5</v>
      </c>
      <c r="F47">
        <v>5</v>
      </c>
      <c r="G47">
        <v>40</v>
      </c>
      <c r="H47">
        <v>3</v>
      </c>
      <c r="I47" t="s">
        <v>573</v>
      </c>
      <c r="J47" t="s">
        <v>590</v>
      </c>
      <c r="K47" t="s">
        <v>600</v>
      </c>
      <c r="L47" t="s">
        <v>25</v>
      </c>
      <c r="M47" t="s">
        <v>23</v>
      </c>
      <c r="N47" t="s">
        <v>23</v>
      </c>
      <c r="O47" t="s">
        <v>23</v>
      </c>
      <c r="P47" t="str">
        <f t="shared" si="0"/>
        <v>46, 4, "Frostbite", "Ice creeps over an enemy", 5, 5, 40, 3, TargetType.SingleEnemy, "Magical", SkillCategory.Basic, DamageType.Magical, null, null, null</v>
      </c>
    </row>
    <row r="48" spans="1:16" hidden="1" x14ac:dyDescent="0.3">
      <c r="A48">
        <v>47</v>
      </c>
      <c r="B48">
        <v>4</v>
      </c>
      <c r="C48" t="s">
        <v>681</v>
      </c>
      <c r="D48" t="s">
        <v>682</v>
      </c>
      <c r="E48">
        <v>5</v>
      </c>
      <c r="F48">
        <v>6</v>
      </c>
      <c r="G48">
        <v>45</v>
      </c>
      <c r="H48">
        <v>4</v>
      </c>
      <c r="I48" t="s">
        <v>597</v>
      </c>
      <c r="J48" t="s">
        <v>590</v>
      </c>
      <c r="K48" t="s">
        <v>600</v>
      </c>
      <c r="L48" t="s">
        <v>25</v>
      </c>
      <c r="M48" t="s">
        <v>23</v>
      </c>
      <c r="N48" t="s">
        <v>23</v>
      </c>
      <c r="O48" t="s">
        <v>23</v>
      </c>
      <c r="P48" t="str">
        <f t="shared" si="0"/>
        <v>47, 4, "Arcane Detonation", "Create an arcane explosion", 5, 6, 45, 4, TargetType.AllEnemies, "Magical", SkillCategory.Basic, DamageType.Magical, null, null, null</v>
      </c>
    </row>
    <row r="49" spans="1:16" hidden="1" x14ac:dyDescent="0.3">
      <c r="A49">
        <v>48</v>
      </c>
      <c r="B49">
        <v>5</v>
      </c>
      <c r="C49" t="s">
        <v>683</v>
      </c>
      <c r="D49" t="s">
        <v>684</v>
      </c>
      <c r="E49">
        <v>5</v>
      </c>
      <c r="F49">
        <v>6</v>
      </c>
      <c r="G49">
        <v>45</v>
      </c>
      <c r="H49">
        <v>4</v>
      </c>
      <c r="I49" t="s">
        <v>597</v>
      </c>
      <c r="J49" t="s">
        <v>590</v>
      </c>
      <c r="K49" t="s">
        <v>600</v>
      </c>
      <c r="L49" t="s">
        <v>25</v>
      </c>
      <c r="M49" t="s">
        <v>23</v>
      </c>
      <c r="N49" t="s">
        <v>23</v>
      </c>
      <c r="O49" t="s">
        <v>23</v>
      </c>
      <c r="P49" t="str">
        <f t="shared" si="0"/>
        <v>48, 5, "Judgment Flame", "A holy fire that burns all enemies", 5, 6, 45, 4, TargetType.AllEnemies, "Magical", SkillCategory.Basic, DamageType.Magical, null, null, null</v>
      </c>
    </row>
    <row r="50" spans="1:16" hidden="1" x14ac:dyDescent="0.3">
      <c r="A50">
        <v>49</v>
      </c>
      <c r="B50">
        <v>5</v>
      </c>
      <c r="C50" t="s">
        <v>685</v>
      </c>
      <c r="D50" t="s">
        <v>686</v>
      </c>
      <c r="E50">
        <v>5</v>
      </c>
      <c r="F50">
        <v>8</v>
      </c>
      <c r="G50">
        <v>55</v>
      </c>
      <c r="H50">
        <v>6</v>
      </c>
      <c r="I50" t="s">
        <v>631</v>
      </c>
      <c r="J50" t="s">
        <v>590</v>
      </c>
      <c r="K50" t="s">
        <v>600</v>
      </c>
      <c r="L50" t="s">
        <v>25</v>
      </c>
      <c r="M50" t="s">
        <v>23</v>
      </c>
      <c r="N50" t="s">
        <v>23</v>
      </c>
      <c r="O50" t="s">
        <v>23</v>
      </c>
      <c r="P50" t="str">
        <f t="shared" si="0"/>
        <v>49, 5, "Heaven's Hammer", "A divine hammer to crush a foe", 5, 8, 55, 6, TargetType.RandomEnemy, "Magical", SkillCategory.Basic, DamageType.Magical, null, null, null</v>
      </c>
    </row>
    <row r="51" spans="1:16" hidden="1" x14ac:dyDescent="0.3">
      <c r="A51">
        <v>50</v>
      </c>
      <c r="B51">
        <v>5</v>
      </c>
      <c r="C51" t="s">
        <v>687</v>
      </c>
      <c r="D51" t="s">
        <v>688</v>
      </c>
      <c r="E51">
        <v>5</v>
      </c>
      <c r="F51">
        <v>7</v>
      </c>
      <c r="G51">
        <v>50</v>
      </c>
      <c r="H51">
        <v>5</v>
      </c>
      <c r="I51" t="s">
        <v>597</v>
      </c>
      <c r="J51" t="s">
        <v>590</v>
      </c>
      <c r="K51" t="s">
        <v>600</v>
      </c>
      <c r="L51" t="s">
        <v>25</v>
      </c>
      <c r="M51" t="s">
        <v>23</v>
      </c>
      <c r="N51" t="s">
        <v>23</v>
      </c>
      <c r="O51" t="s">
        <v>23</v>
      </c>
      <c r="P51" t="str">
        <f t="shared" si="0"/>
        <v>50, 5, "Blinding Radiance", "Divine light blinds the room. Wear sunglasses next time.", 5, 7, 50, 5, TargetType.AllEnemies, "Magical", SkillCategory.Basic, DamageType.Magical, null, null, null</v>
      </c>
    </row>
    <row r="52" spans="1:16" hidden="1" x14ac:dyDescent="0.3">
      <c r="A52">
        <v>51</v>
      </c>
      <c r="B52">
        <v>1</v>
      </c>
      <c r="C52" s="3" t="s">
        <v>689</v>
      </c>
      <c r="D52" s="3" t="s">
        <v>690</v>
      </c>
      <c r="E52" s="3">
        <v>6</v>
      </c>
      <c r="F52" s="3">
        <v>9</v>
      </c>
      <c r="G52" s="3">
        <v>70</v>
      </c>
      <c r="H52" s="3">
        <v>7</v>
      </c>
      <c r="I52" s="3" t="s">
        <v>597</v>
      </c>
      <c r="J52" t="s">
        <v>589</v>
      </c>
      <c r="K52" t="s">
        <v>600</v>
      </c>
      <c r="L52" t="s">
        <v>24</v>
      </c>
      <c r="M52" t="s">
        <v>23</v>
      </c>
      <c r="N52" t="s">
        <v>23</v>
      </c>
      <c r="O52" t="s">
        <v>23</v>
      </c>
      <c r="P52" t="str">
        <f t="shared" si="0"/>
        <v>51, 1, "Titan Cleave", "Deliver a devastating wide swing that shatters defenses.", 6, 9, 70, 7, TargetType.AllEnemies, "Martial", SkillCategory.Basic, DamageType.Martial, null, null, null</v>
      </c>
    </row>
    <row r="53" spans="1:16" hidden="1" x14ac:dyDescent="0.3">
      <c r="A53">
        <v>52</v>
      </c>
      <c r="B53">
        <v>1</v>
      </c>
      <c r="C53" s="3" t="s">
        <v>692</v>
      </c>
      <c r="D53" s="3" t="s">
        <v>693</v>
      </c>
      <c r="E53" s="3">
        <v>6</v>
      </c>
      <c r="F53" s="3">
        <v>8</v>
      </c>
      <c r="G53" s="3">
        <v>75</v>
      </c>
      <c r="H53" s="3">
        <v>8</v>
      </c>
      <c r="I53" s="3" t="s">
        <v>573</v>
      </c>
      <c r="J53" t="s">
        <v>589</v>
      </c>
      <c r="K53" t="s">
        <v>600</v>
      </c>
      <c r="L53" t="s">
        <v>24</v>
      </c>
      <c r="M53" t="s">
        <v>23</v>
      </c>
      <c r="N53" t="s">
        <v>23</v>
      </c>
      <c r="O53" t="s">
        <v>23</v>
      </c>
      <c r="P53" t="str">
        <f t="shared" si="0"/>
        <v>52, 1, "Executioner’s Strike", "A brutal blow aimed to finish weakened foes.", 6, 8, 75, 8, TargetType.SingleEnemy, "Martial", SkillCategory.Basic, DamageType.Martial, null, null, null</v>
      </c>
    </row>
    <row r="54" spans="1:16" hidden="1" x14ac:dyDescent="0.3">
      <c r="A54">
        <v>53</v>
      </c>
      <c r="B54">
        <v>1</v>
      </c>
      <c r="C54" s="3" t="s">
        <v>695</v>
      </c>
      <c r="D54" s="3" t="s">
        <v>696</v>
      </c>
      <c r="E54" s="3">
        <v>6</v>
      </c>
      <c r="F54" s="3">
        <v>6</v>
      </c>
      <c r="G54" s="3">
        <v>5</v>
      </c>
      <c r="H54" s="3">
        <v>7</v>
      </c>
      <c r="I54" s="3" t="s">
        <v>603</v>
      </c>
      <c r="J54" t="s">
        <v>604</v>
      </c>
      <c r="K54" t="s">
        <v>605</v>
      </c>
      <c r="L54" t="s">
        <v>23</v>
      </c>
      <c r="M54" s="3">
        <v>5</v>
      </c>
      <c r="N54" t="s">
        <v>606</v>
      </c>
      <c r="O54" t="s">
        <v>607</v>
      </c>
      <c r="P54" t="str">
        <f t="shared" si="0"/>
        <v>53, 1, "Warrior’s Cry", "Let out a mighty roar, boosting your Attack.", 6, 6, 5, 7, TargetType.Self, "Support", SkillCategory.Support, null, 5, StatType.Attack, SupportEffectType.Boost</v>
      </c>
    </row>
    <row r="55" spans="1:16" hidden="1" x14ac:dyDescent="0.3">
      <c r="A55">
        <v>54</v>
      </c>
      <c r="B55">
        <v>1</v>
      </c>
      <c r="C55" s="3" t="s">
        <v>698</v>
      </c>
      <c r="D55" s="3" t="s">
        <v>699</v>
      </c>
      <c r="E55" s="3">
        <v>6</v>
      </c>
      <c r="F55" s="3">
        <v>5</v>
      </c>
      <c r="G55" s="3">
        <v>4</v>
      </c>
      <c r="H55" s="3">
        <v>6</v>
      </c>
      <c r="I55" s="3" t="s">
        <v>573</v>
      </c>
      <c r="J55" t="s">
        <v>604</v>
      </c>
      <c r="K55" t="s">
        <v>605</v>
      </c>
      <c r="L55" t="s">
        <v>23</v>
      </c>
      <c r="M55" s="3">
        <v>4</v>
      </c>
      <c r="N55" t="s">
        <v>606</v>
      </c>
      <c r="P55" t="str">
        <f t="shared" si="0"/>
        <v>54, 1, "Threatening Stance", "Reduce enemy Attack with an intimidating posture.", 6, 5, 4, 6, TargetType.SingleEnemy, "Support", SkillCategory.Support, null, 4, StatType.Attack</v>
      </c>
    </row>
    <row r="56" spans="1:16" hidden="1" x14ac:dyDescent="0.3">
      <c r="A56">
        <v>55</v>
      </c>
      <c r="B56">
        <v>2</v>
      </c>
      <c r="C56" s="3" t="s">
        <v>700</v>
      </c>
      <c r="D56" s="3" t="s">
        <v>701</v>
      </c>
      <c r="E56" s="3">
        <v>6</v>
      </c>
      <c r="F56" s="3">
        <v>10</v>
      </c>
      <c r="G56" s="3">
        <v>75</v>
      </c>
      <c r="H56" s="3">
        <v>9</v>
      </c>
      <c r="I56" s="3" t="s">
        <v>597</v>
      </c>
      <c r="J56" t="s">
        <v>589</v>
      </c>
      <c r="K56" t="s">
        <v>600</v>
      </c>
      <c r="L56" t="s">
        <v>24</v>
      </c>
      <c r="M56" t="s">
        <v>23</v>
      </c>
      <c r="N56" t="s">
        <v>23</v>
      </c>
      <c r="O56" t="s">
        <v>23</v>
      </c>
      <c r="P56" t="str">
        <f t="shared" si="0"/>
        <v>55, 2, "Bonequake Slam", "Crush the ground and crack bones with raw force.", 6, 10, 75, 9, TargetType.AllEnemies, "Martial", SkillCategory.Basic, DamageType.Martial, null, null, null</v>
      </c>
    </row>
    <row r="57" spans="1:16" hidden="1" x14ac:dyDescent="0.3">
      <c r="A57">
        <v>56</v>
      </c>
      <c r="B57">
        <v>2</v>
      </c>
      <c r="C57" s="3" t="s">
        <v>702</v>
      </c>
      <c r="D57" s="3" t="s">
        <v>703</v>
      </c>
      <c r="E57" s="3">
        <v>6</v>
      </c>
      <c r="F57" s="3">
        <v>7</v>
      </c>
      <c r="G57" s="3">
        <v>65</v>
      </c>
      <c r="H57" s="3">
        <v>6</v>
      </c>
      <c r="I57" s="3" t="s">
        <v>573</v>
      </c>
      <c r="J57" t="s">
        <v>589</v>
      </c>
      <c r="K57" t="s">
        <v>600</v>
      </c>
      <c r="L57" t="s">
        <v>24</v>
      </c>
      <c r="M57" t="s">
        <v>23</v>
      </c>
      <c r="N57" t="s">
        <v>23</v>
      </c>
      <c r="O57" t="s">
        <v>23</v>
      </c>
      <c r="P57" t="str">
        <f t="shared" si="0"/>
        <v>56, 2, "Fury Breaker", "Focus all your strength into a single armor-breaking punch.", 6, 7, 65, 6, TargetType.SingleEnemy, "Martial", SkillCategory.Basic, DamageType.Martial, null, null, null</v>
      </c>
    </row>
    <row r="58" spans="1:16" hidden="1" x14ac:dyDescent="0.3">
      <c r="A58">
        <v>57</v>
      </c>
      <c r="B58">
        <v>2</v>
      </c>
      <c r="C58" s="3" t="s">
        <v>704</v>
      </c>
      <c r="D58" s="3" t="s">
        <v>705</v>
      </c>
      <c r="E58" s="3">
        <v>6</v>
      </c>
      <c r="F58" s="3">
        <v>7</v>
      </c>
      <c r="G58" s="3">
        <v>6</v>
      </c>
      <c r="H58" s="3">
        <v>9</v>
      </c>
      <c r="I58" s="3" t="s">
        <v>603</v>
      </c>
      <c r="J58" t="s">
        <v>604</v>
      </c>
      <c r="K58" t="s">
        <v>605</v>
      </c>
      <c r="L58" t="s">
        <v>23</v>
      </c>
      <c r="M58" s="3">
        <v>6</v>
      </c>
      <c r="N58" t="s">
        <v>634</v>
      </c>
      <c r="O58" t="s">
        <v>607</v>
      </c>
      <c r="P58" t="str">
        <f t="shared" si="0"/>
        <v>57, 2, "Iron Skin", "Harden your body, greatly boosting your Defense.", 6, 7, 6, 9, TargetType.Self, "Support", SkillCategory.Support, null, 6, StatType.Defense, SupportEffectType.Boost</v>
      </c>
    </row>
    <row r="59" spans="1:16" hidden="1" x14ac:dyDescent="0.3">
      <c r="A59">
        <v>58</v>
      </c>
      <c r="B59">
        <v>2</v>
      </c>
      <c r="C59" s="3" t="s">
        <v>706</v>
      </c>
      <c r="D59" s="3" t="s">
        <v>707</v>
      </c>
      <c r="E59" s="3">
        <v>6</v>
      </c>
      <c r="F59" s="3">
        <v>6</v>
      </c>
      <c r="G59" s="3">
        <v>5</v>
      </c>
      <c r="H59" s="3">
        <v>6</v>
      </c>
      <c r="I59" s="3" t="s">
        <v>573</v>
      </c>
      <c r="J59" t="s">
        <v>604</v>
      </c>
      <c r="K59" t="s">
        <v>605</v>
      </c>
      <c r="L59" t="s">
        <v>23</v>
      </c>
      <c r="M59" s="3">
        <v>4</v>
      </c>
      <c r="N59" t="s">
        <v>621</v>
      </c>
      <c r="P59" t="str">
        <f t="shared" si="0"/>
        <v>58, 2, "Staggering Roar", "A guttural yell that weakens enemy Speed.", 6, 6, 5, 6, TargetType.SingleEnemy, "Support", SkillCategory.Support, null, 4, StatType.Speed</v>
      </c>
    </row>
    <row r="60" spans="1:16" hidden="1" x14ac:dyDescent="0.3">
      <c r="A60">
        <v>59</v>
      </c>
      <c r="B60">
        <v>3</v>
      </c>
      <c r="C60" s="3" t="s">
        <v>708</v>
      </c>
      <c r="D60" s="3" t="s">
        <v>709</v>
      </c>
      <c r="E60" s="3">
        <v>6</v>
      </c>
      <c r="F60" s="3">
        <v>8</v>
      </c>
      <c r="G60" s="3">
        <v>60</v>
      </c>
      <c r="H60" s="3">
        <v>7</v>
      </c>
      <c r="I60" s="3" t="s">
        <v>597</v>
      </c>
      <c r="J60" t="s">
        <v>589</v>
      </c>
      <c r="K60" t="s">
        <v>600</v>
      </c>
      <c r="L60" t="s">
        <v>24</v>
      </c>
      <c r="M60" t="s">
        <v>23</v>
      </c>
      <c r="N60" t="s">
        <v>23</v>
      </c>
      <c r="O60" t="s">
        <v>23</v>
      </c>
      <c r="P60" t="str">
        <f t="shared" si="0"/>
        <v>59, 3, "Death Blossom", "Spin through enemies, blades flying like petals.", 6, 8, 60, 7, TargetType.AllEnemies, "Martial", SkillCategory.Basic, DamageType.Martial, null, null, null</v>
      </c>
    </row>
    <row r="61" spans="1:16" hidden="1" x14ac:dyDescent="0.3">
      <c r="A61">
        <v>60</v>
      </c>
      <c r="B61">
        <v>3</v>
      </c>
      <c r="C61" s="3" t="s">
        <v>710</v>
      </c>
      <c r="D61" s="3" t="s">
        <v>711</v>
      </c>
      <c r="E61" s="3">
        <v>6</v>
      </c>
      <c r="F61" s="3">
        <v>7</v>
      </c>
      <c r="G61" s="3">
        <v>70</v>
      </c>
      <c r="H61" s="3">
        <v>6</v>
      </c>
      <c r="I61" s="3" t="s">
        <v>573</v>
      </c>
      <c r="J61" t="s">
        <v>589</v>
      </c>
      <c r="K61" t="s">
        <v>600</v>
      </c>
      <c r="L61" t="s">
        <v>24</v>
      </c>
      <c r="M61" t="s">
        <v>23</v>
      </c>
      <c r="N61" t="s">
        <v>23</v>
      </c>
      <c r="O61" t="s">
        <v>23</v>
      </c>
      <c r="P61" t="str">
        <f t="shared" si="0"/>
        <v>60, 3, "Throatpiercer", "A ruthless critical strike aimed at vital spots.", 6, 7, 70, 6, TargetType.SingleEnemy, "Martial", SkillCategory.Basic, DamageType.Martial, null, null, null</v>
      </c>
    </row>
    <row r="62" spans="1:16" hidden="1" x14ac:dyDescent="0.3">
      <c r="A62">
        <v>61</v>
      </c>
      <c r="B62">
        <v>3</v>
      </c>
      <c r="C62" s="3" t="s">
        <v>712</v>
      </c>
      <c r="D62" s="3" t="s">
        <v>713</v>
      </c>
      <c r="E62" s="3">
        <v>6</v>
      </c>
      <c r="F62" s="3">
        <v>6</v>
      </c>
      <c r="G62" s="3">
        <v>6</v>
      </c>
      <c r="H62" s="3">
        <v>8</v>
      </c>
      <c r="I62" s="3" t="s">
        <v>603</v>
      </c>
      <c r="J62" t="s">
        <v>604</v>
      </c>
      <c r="K62" t="s">
        <v>605</v>
      </c>
      <c r="L62" t="s">
        <v>23</v>
      </c>
      <c r="M62" s="3">
        <v>5</v>
      </c>
      <c r="N62" t="s">
        <v>621</v>
      </c>
      <c r="O62" t="s">
        <v>607</v>
      </c>
      <c r="P62" t="str">
        <f t="shared" si="0"/>
        <v>61, 3, "Adrenaline Surge", "Focus your energy to increase Speed sharply.", 6, 6, 6, 8, TargetType.Self, "Support", SkillCategory.Support, null, 5, StatType.Speed, SupportEffectType.Boost</v>
      </c>
    </row>
    <row r="63" spans="1:16" hidden="1" x14ac:dyDescent="0.3">
      <c r="A63">
        <v>62</v>
      </c>
      <c r="B63">
        <v>3</v>
      </c>
      <c r="C63" s="3" t="s">
        <v>714</v>
      </c>
      <c r="D63" s="3" t="s">
        <v>715</v>
      </c>
      <c r="E63" s="3">
        <v>6</v>
      </c>
      <c r="F63" s="3">
        <v>5</v>
      </c>
      <c r="G63" s="3">
        <v>4</v>
      </c>
      <c r="H63" s="3">
        <v>6</v>
      </c>
      <c r="I63" s="3" t="s">
        <v>573</v>
      </c>
      <c r="J63" t="s">
        <v>604</v>
      </c>
      <c r="K63" t="s">
        <v>605</v>
      </c>
      <c r="L63" t="s">
        <v>23</v>
      </c>
      <c r="M63" s="3">
        <v>4</v>
      </c>
      <c r="N63" t="s">
        <v>621</v>
      </c>
      <c r="O63" t="s">
        <v>612</v>
      </c>
      <c r="P63" t="str">
        <f t="shared" si="0"/>
        <v>62, 3, "Crippling Poison", "Coat your blades in poison that lowers enemy’s Speed.", 6, 5, 4, 6, TargetType.SingleEnemy, "Support", SkillCategory.Support, null, 4, StatType.Speed, SupportEffectType.Reduce</v>
      </c>
    </row>
    <row r="64" spans="1:16" hidden="1" x14ac:dyDescent="0.3">
      <c r="A64">
        <v>63</v>
      </c>
      <c r="B64">
        <v>4</v>
      </c>
      <c r="C64" s="3" t="s">
        <v>716</v>
      </c>
      <c r="D64" s="3" t="s">
        <v>717</v>
      </c>
      <c r="E64" s="3">
        <v>6</v>
      </c>
      <c r="F64" s="3">
        <v>9</v>
      </c>
      <c r="G64" s="3">
        <v>70</v>
      </c>
      <c r="H64" s="3">
        <v>8</v>
      </c>
      <c r="I64" s="3" t="s">
        <v>573</v>
      </c>
      <c r="J64" t="s">
        <v>590</v>
      </c>
      <c r="K64" t="s">
        <v>600</v>
      </c>
      <c r="L64" t="s">
        <v>25</v>
      </c>
      <c r="M64" t="s">
        <v>23</v>
      </c>
      <c r="N64" t="s">
        <v>23</v>
      </c>
      <c r="O64" t="s">
        <v>23</v>
      </c>
      <c r="P64" t="str">
        <f t="shared" si="0"/>
        <v>63, 4, "Cataclysm Ray", "Unleash a focused magical beam of destruction.", 6, 9, 70, 8, TargetType.SingleEnemy, "Magical", SkillCategory.Basic, DamageType.Magical, null, null, null</v>
      </c>
    </row>
    <row r="65" spans="1:16" hidden="1" x14ac:dyDescent="0.3">
      <c r="A65">
        <v>64</v>
      </c>
      <c r="B65">
        <v>4</v>
      </c>
      <c r="C65" s="3" t="s">
        <v>718</v>
      </c>
      <c r="D65" s="3" t="s">
        <v>719</v>
      </c>
      <c r="E65" s="3">
        <v>6</v>
      </c>
      <c r="F65" s="3">
        <v>10</v>
      </c>
      <c r="G65" s="3">
        <v>65</v>
      </c>
      <c r="H65" s="3">
        <v>9</v>
      </c>
      <c r="I65" s="3" t="s">
        <v>597</v>
      </c>
      <c r="J65" t="s">
        <v>590</v>
      </c>
      <c r="K65" t="s">
        <v>600</v>
      </c>
      <c r="L65" t="s">
        <v>25</v>
      </c>
      <c r="M65" t="s">
        <v>23</v>
      </c>
      <c r="N65" t="s">
        <v>23</v>
      </c>
      <c r="O65" t="s">
        <v>23</v>
      </c>
      <c r="P65" t="str">
        <f t="shared" si="0"/>
        <v>64, 4, "Voidstorm", "Summon a chaotic storm of arcane energy.", 6, 10, 65, 9, TargetType.AllEnemies, "Magical", SkillCategory.Basic, DamageType.Magical, null, null, null</v>
      </c>
    </row>
    <row r="66" spans="1:16" hidden="1" x14ac:dyDescent="0.3">
      <c r="A66">
        <v>65</v>
      </c>
      <c r="B66">
        <v>4</v>
      </c>
      <c r="C66" s="3" t="s">
        <v>720</v>
      </c>
      <c r="D66" s="3" t="s">
        <v>721</v>
      </c>
      <c r="E66" s="3">
        <v>6</v>
      </c>
      <c r="F66" s="3">
        <v>6</v>
      </c>
      <c r="G66" s="3">
        <v>5</v>
      </c>
      <c r="H66" s="3">
        <v>6</v>
      </c>
      <c r="I66" s="3" t="s">
        <v>603</v>
      </c>
      <c r="J66" t="s">
        <v>604</v>
      </c>
      <c r="K66" t="s">
        <v>605</v>
      </c>
      <c r="L66" t="s">
        <v>23</v>
      </c>
      <c r="M66" s="3">
        <v>5</v>
      </c>
      <c r="N66" t="s">
        <v>653</v>
      </c>
      <c r="O66" t="s">
        <v>607</v>
      </c>
      <c r="P66" t="str">
        <f t="shared" si="0"/>
        <v>65, 4, "Arcane Shell", "Wrap yourself in magical wards to boost Resistance.", 6, 6, 5, 6, TargetType.Self, "Support", SkillCategory.Support, null, 5, StatType.Resistance, SupportEffectType.Boost</v>
      </c>
    </row>
    <row r="67" spans="1:16" hidden="1" x14ac:dyDescent="0.3">
      <c r="A67">
        <v>66</v>
      </c>
      <c r="B67">
        <v>4</v>
      </c>
      <c r="C67" s="3" t="s">
        <v>722</v>
      </c>
      <c r="D67" s="3" t="s">
        <v>723</v>
      </c>
      <c r="E67" s="3">
        <v>6</v>
      </c>
      <c r="F67" s="3">
        <v>7</v>
      </c>
      <c r="G67" s="3">
        <v>5</v>
      </c>
      <c r="H67" s="3">
        <v>8</v>
      </c>
      <c r="I67" s="3" t="s">
        <v>573</v>
      </c>
      <c r="J67" t="s">
        <v>604</v>
      </c>
      <c r="K67" t="s">
        <v>605</v>
      </c>
      <c r="L67" t="s">
        <v>23</v>
      </c>
      <c r="M67" s="3">
        <v>4</v>
      </c>
      <c r="N67" t="s">
        <v>620</v>
      </c>
      <c r="O67" t="s">
        <v>612</v>
      </c>
      <c r="P67" t="str">
        <f t="shared" ref="P67:P111" si="1">_xlfn.TEXTJOIN(", ", TRUE,
    A67,
    B67,
    CHAR(34)&amp;C67&amp;CHAR(34),
    CHAR(34)&amp;D67&amp;CHAR(34),
    E67,
    F67,
    G67,
    H67,
    I67,
    J67,
    K67,
    L67,
    M67,
    N67,
    O67
)</f>
        <v>66, 4, "Mind Burn", "Temporarily sap a foe’s Magic stat with mental feedback.", 6, 7, 5, 8, TargetType.SingleEnemy, "Support", SkillCategory.Support, null, 4, StatType.Magic, SupportEffectType.Reduce</v>
      </c>
    </row>
    <row r="68" spans="1:16" hidden="1" x14ac:dyDescent="0.3">
      <c r="A68">
        <v>67</v>
      </c>
      <c r="B68">
        <v>5</v>
      </c>
      <c r="C68" s="3" t="s">
        <v>724</v>
      </c>
      <c r="D68" s="3" t="s">
        <v>725</v>
      </c>
      <c r="E68" s="3">
        <v>6</v>
      </c>
      <c r="F68" s="3">
        <v>8</v>
      </c>
      <c r="G68" s="3">
        <v>65</v>
      </c>
      <c r="H68" s="3">
        <v>7</v>
      </c>
      <c r="I68" s="3" t="s">
        <v>573</v>
      </c>
      <c r="J68" t="s">
        <v>590</v>
      </c>
      <c r="K68" t="s">
        <v>600</v>
      </c>
      <c r="L68" t="s">
        <v>25</v>
      </c>
      <c r="M68" t="s">
        <v>23</v>
      </c>
      <c r="N68" t="s">
        <v>23</v>
      </c>
      <c r="O68" t="s">
        <v>23</v>
      </c>
      <c r="P68" t="str">
        <f t="shared" si="1"/>
        <v>67, 5, "Divine Lance", "Launch a radiant spear that sears with holy fire.", 6, 8, 65, 7, TargetType.SingleEnemy, "Magical", SkillCategory.Basic, DamageType.Magical, null, null, null</v>
      </c>
    </row>
    <row r="69" spans="1:16" hidden="1" x14ac:dyDescent="0.3">
      <c r="A69">
        <v>68</v>
      </c>
      <c r="B69">
        <v>5</v>
      </c>
      <c r="C69" s="3" t="s">
        <v>726</v>
      </c>
      <c r="D69" s="3" t="s">
        <v>727</v>
      </c>
      <c r="E69" s="3">
        <v>6</v>
      </c>
      <c r="F69" s="3">
        <v>9</v>
      </c>
      <c r="G69" s="3">
        <v>60</v>
      </c>
      <c r="H69" s="3">
        <v>6</v>
      </c>
      <c r="I69" s="3" t="s">
        <v>597</v>
      </c>
      <c r="J69" t="s">
        <v>590</v>
      </c>
      <c r="K69" t="s">
        <v>600</v>
      </c>
      <c r="L69" t="s">
        <v>25</v>
      </c>
      <c r="M69" t="s">
        <v>23</v>
      </c>
      <c r="N69" t="s">
        <v>23</v>
      </c>
      <c r="O69" t="s">
        <v>23</v>
      </c>
      <c r="P69" t="str">
        <f t="shared" si="1"/>
        <v>68, 5, "Radiant Pulse", "Send a blinding wave of light through the battlefield.", 6, 9, 60, 6, TargetType.AllEnemies, "Magical", SkillCategory.Basic, DamageType.Magical, null, null, null</v>
      </c>
    </row>
    <row r="70" spans="1:16" hidden="1" x14ac:dyDescent="0.3">
      <c r="A70">
        <v>69</v>
      </c>
      <c r="B70">
        <v>5</v>
      </c>
      <c r="C70" s="3" t="s">
        <v>728</v>
      </c>
      <c r="D70" s="3" t="s">
        <v>729</v>
      </c>
      <c r="E70" s="3">
        <v>6</v>
      </c>
      <c r="F70" s="3">
        <v>6</v>
      </c>
      <c r="G70" s="3">
        <v>6</v>
      </c>
      <c r="H70" s="3">
        <v>8</v>
      </c>
      <c r="I70" s="3" t="s">
        <v>603</v>
      </c>
      <c r="J70" t="s">
        <v>604</v>
      </c>
      <c r="K70" t="s">
        <v>605</v>
      </c>
      <c r="L70" t="s">
        <v>23</v>
      </c>
      <c r="M70" s="3">
        <v>5</v>
      </c>
      <c r="N70" t="s">
        <v>634</v>
      </c>
      <c r="O70" t="s">
        <v>607</v>
      </c>
      <c r="P70" t="str">
        <f t="shared" si="1"/>
        <v>69, 5, "Holy Guard", "Call divine protection to raise Resistance.", 6, 6, 6, 8, TargetType.Self, "Support", SkillCategory.Support, null, 5, StatType.Defense, SupportEffectType.Boost</v>
      </c>
    </row>
    <row r="71" spans="1:16" hidden="1" x14ac:dyDescent="0.3">
      <c r="A71">
        <v>70</v>
      </c>
      <c r="B71">
        <v>5</v>
      </c>
      <c r="C71" s="3" t="s">
        <v>730</v>
      </c>
      <c r="D71" s="3" t="s">
        <v>731</v>
      </c>
      <c r="E71" s="3">
        <v>6</v>
      </c>
      <c r="F71" s="3">
        <v>5</v>
      </c>
      <c r="G71" s="3">
        <v>4</v>
      </c>
      <c r="H71" s="3">
        <v>6</v>
      </c>
      <c r="I71" s="3" t="s">
        <v>573</v>
      </c>
      <c r="J71" t="s">
        <v>604</v>
      </c>
      <c r="K71" t="s">
        <v>605</v>
      </c>
      <c r="L71" t="s">
        <v>23</v>
      </c>
      <c r="M71" s="3">
        <v>4</v>
      </c>
      <c r="N71" t="s">
        <v>620</v>
      </c>
      <c r="O71" t="s">
        <v>612</v>
      </c>
      <c r="P71" t="str">
        <f t="shared" si="1"/>
        <v>70, 5, "Weaken Spirit", "Reduce the enemy’s Magic with divine suppression.", 6, 5, 4, 6, TargetType.SingleEnemy, "Support", SkillCategory.Support, null, 4, StatType.Magic, SupportEffectType.Reduce</v>
      </c>
    </row>
    <row r="72" spans="1:16" hidden="1" x14ac:dyDescent="0.3">
      <c r="A72">
        <v>71</v>
      </c>
      <c r="B72">
        <v>1</v>
      </c>
      <c r="C72" s="3" t="s">
        <v>732</v>
      </c>
      <c r="D72" s="3" t="s">
        <v>733</v>
      </c>
      <c r="E72" s="3">
        <v>7</v>
      </c>
      <c r="F72" s="3">
        <v>9</v>
      </c>
      <c r="G72" s="3">
        <v>70</v>
      </c>
      <c r="H72" s="3">
        <v>8</v>
      </c>
      <c r="I72" s="3" t="s">
        <v>691</v>
      </c>
      <c r="J72" t="s">
        <v>589</v>
      </c>
      <c r="K72" t="s">
        <v>600</v>
      </c>
      <c r="L72" t="s">
        <v>24</v>
      </c>
      <c r="M72" t="s">
        <v>23</v>
      </c>
      <c r="N72" t="s">
        <v>23</v>
      </c>
      <c r="O72" t="s">
        <v>23</v>
      </c>
      <c r="P72" t="str">
        <f t="shared" si="1"/>
        <v>71, 1, "Crushing Arc", "A heavy swing aimed to break multiple enemies at once.", 7, 9, 70, 8, AllEnemies, "Martial", SkillCategory.Basic, DamageType.Martial, null, null, null</v>
      </c>
    </row>
    <row r="73" spans="1:16" hidden="1" x14ac:dyDescent="0.3">
      <c r="A73">
        <v>72</v>
      </c>
      <c r="B73">
        <v>1</v>
      </c>
      <c r="C73" s="3" t="s">
        <v>734</v>
      </c>
      <c r="D73" s="3" t="s">
        <v>735</v>
      </c>
      <c r="E73" s="3">
        <v>7</v>
      </c>
      <c r="F73" s="3">
        <v>7</v>
      </c>
      <c r="G73" s="3">
        <v>5</v>
      </c>
      <c r="H73" s="3">
        <v>7</v>
      </c>
      <c r="I73" s="3" t="s">
        <v>697</v>
      </c>
      <c r="J73" t="s">
        <v>604</v>
      </c>
      <c r="K73" t="s">
        <v>605</v>
      </c>
      <c r="L73" t="s">
        <v>23</v>
      </c>
      <c r="M73" s="3">
        <v>5</v>
      </c>
      <c r="N73" t="s">
        <v>606</v>
      </c>
      <c r="O73" t="s">
        <v>607</v>
      </c>
      <c r="P73" t="str">
        <f t="shared" si="1"/>
        <v>72, 1, "Rallying Cry", "Inspire yourself with battle fury, boosting your Attack.", 7, 7, 5, 7, Self, "Support", SkillCategory.Support, null, 5, StatType.Attack, SupportEffectType.Boost</v>
      </c>
    </row>
    <row r="74" spans="1:16" hidden="1" x14ac:dyDescent="0.3">
      <c r="A74">
        <v>73</v>
      </c>
      <c r="B74">
        <v>1</v>
      </c>
      <c r="C74" s="3" t="s">
        <v>736</v>
      </c>
      <c r="D74" s="3" t="s">
        <v>737</v>
      </c>
      <c r="E74" s="3">
        <v>7</v>
      </c>
      <c r="F74" s="3">
        <v>6</v>
      </c>
      <c r="G74" s="3">
        <v>5</v>
      </c>
      <c r="H74" s="3">
        <v>8</v>
      </c>
      <c r="I74" s="3" t="s">
        <v>697</v>
      </c>
      <c r="J74" t="s">
        <v>604</v>
      </c>
      <c r="K74" t="s">
        <v>605</v>
      </c>
      <c r="L74" t="s">
        <v>23</v>
      </c>
      <c r="M74" s="3">
        <v>5</v>
      </c>
      <c r="N74" t="s">
        <v>634</v>
      </c>
      <c r="O74" t="s">
        <v>607</v>
      </c>
      <c r="P74" t="str">
        <f t="shared" si="1"/>
        <v>73, 1, "Stone Focus", "Center your stance, increasing your Defense significantly.", 7, 6, 5, 8, Self, "Support", SkillCategory.Support, null, 5, StatType.Defense, SupportEffectType.Boost</v>
      </c>
    </row>
    <row r="75" spans="1:16" hidden="1" x14ac:dyDescent="0.3">
      <c r="A75">
        <v>74</v>
      </c>
      <c r="B75">
        <v>2</v>
      </c>
      <c r="C75" s="3" t="s">
        <v>738</v>
      </c>
      <c r="D75" s="3" t="s">
        <v>739</v>
      </c>
      <c r="E75" s="3">
        <v>7</v>
      </c>
      <c r="F75" s="3">
        <v>10</v>
      </c>
      <c r="G75" s="3">
        <v>75</v>
      </c>
      <c r="H75" s="3">
        <v>9</v>
      </c>
      <c r="I75" s="3" t="s">
        <v>691</v>
      </c>
      <c r="J75" t="s">
        <v>589</v>
      </c>
      <c r="K75" t="s">
        <v>600</v>
      </c>
      <c r="L75" t="s">
        <v>24</v>
      </c>
      <c r="M75" t="s">
        <v>23</v>
      </c>
      <c r="N75" t="s">
        <v>23</v>
      </c>
      <c r="O75" t="s">
        <v>23</v>
      </c>
      <c r="P75" t="str">
        <f t="shared" si="1"/>
        <v>74, 2, "Juggernaut Slam", "A powerful, ground-shaking charge that flattens enemies.", 7, 10, 75, 9, AllEnemies, "Martial", SkillCategory.Basic, DamageType.Martial, null, null, null</v>
      </c>
    </row>
    <row r="76" spans="1:16" hidden="1" x14ac:dyDescent="0.3">
      <c r="A76">
        <v>75</v>
      </c>
      <c r="B76">
        <v>2</v>
      </c>
      <c r="C76" s="3" t="s">
        <v>740</v>
      </c>
      <c r="D76" s="3" t="s">
        <v>741</v>
      </c>
      <c r="E76" s="3">
        <v>7</v>
      </c>
      <c r="F76" s="3">
        <v>6</v>
      </c>
      <c r="G76" s="3">
        <v>5</v>
      </c>
      <c r="H76" s="3">
        <v>6</v>
      </c>
      <c r="I76" s="3" t="s">
        <v>694</v>
      </c>
      <c r="J76" t="s">
        <v>604</v>
      </c>
      <c r="K76" t="s">
        <v>605</v>
      </c>
      <c r="L76" t="s">
        <v>23</v>
      </c>
      <c r="M76" s="3">
        <v>4</v>
      </c>
      <c r="N76" t="s">
        <v>634</v>
      </c>
      <c r="O76" t="s">
        <v>612</v>
      </c>
      <c r="P76" t="str">
        <f t="shared" si="1"/>
        <v>75, 2, "Brutal Intimidation", "Frighten enemies into weakness, reducing their Defense.", 7, 6, 5, 6, SingleEnemy, "Support", SkillCategory.Support, null, 4, StatType.Defense, SupportEffectType.Reduce</v>
      </c>
    </row>
    <row r="77" spans="1:16" hidden="1" x14ac:dyDescent="0.3">
      <c r="A77">
        <v>76</v>
      </c>
      <c r="B77">
        <v>2</v>
      </c>
      <c r="C77" s="3" t="s">
        <v>742</v>
      </c>
      <c r="D77" s="3" t="s">
        <v>761</v>
      </c>
      <c r="E77" s="3">
        <v>7</v>
      </c>
      <c r="F77" s="3">
        <v>7</v>
      </c>
      <c r="G77" s="3">
        <v>4</v>
      </c>
      <c r="H77" s="3">
        <v>8</v>
      </c>
      <c r="I77" s="3" t="s">
        <v>697</v>
      </c>
      <c r="J77" t="s">
        <v>604</v>
      </c>
      <c r="K77" t="s">
        <v>605</v>
      </c>
      <c r="L77" t="s">
        <v>23</v>
      </c>
      <c r="M77" s="3">
        <v>4</v>
      </c>
      <c r="N77" t="s">
        <v>606</v>
      </c>
      <c r="O77" t="s">
        <v>607</v>
      </c>
      <c r="P77" t="str">
        <f t="shared" si="1"/>
        <v>76, 2, "Grounded Strength", "Focus inward to boost both Attack slightly.", 7, 7, 4, 8, Self, "Support", SkillCategory.Support, null, 4, StatType.Attack, SupportEffectType.Boost</v>
      </c>
    </row>
    <row r="78" spans="1:16" hidden="1" x14ac:dyDescent="0.3">
      <c r="A78">
        <v>77</v>
      </c>
      <c r="B78">
        <v>3</v>
      </c>
      <c r="C78" s="3" t="s">
        <v>743</v>
      </c>
      <c r="D78" s="3" t="s">
        <v>744</v>
      </c>
      <c r="E78" s="3">
        <v>7</v>
      </c>
      <c r="F78" s="3">
        <v>8</v>
      </c>
      <c r="G78" s="3">
        <v>65</v>
      </c>
      <c r="H78" s="3">
        <v>7</v>
      </c>
      <c r="I78" s="3" t="s">
        <v>694</v>
      </c>
      <c r="J78" t="s">
        <v>589</v>
      </c>
      <c r="K78" t="s">
        <v>600</v>
      </c>
      <c r="L78" t="s">
        <v>24</v>
      </c>
      <c r="M78" t="s">
        <v>23</v>
      </c>
      <c r="N78" t="s">
        <v>23</v>
      </c>
      <c r="O78" t="s">
        <v>23</v>
      </c>
      <c r="P78" t="str">
        <f t="shared" si="1"/>
        <v>77, 3, "Blackout Strike", "A quick blow to a pressure point, aimed to disorient.", 7, 8, 65, 7, SingleEnemy, "Martial", SkillCategory.Basic, DamageType.Martial, null, null, null</v>
      </c>
    </row>
    <row r="79" spans="1:16" hidden="1" x14ac:dyDescent="0.3">
      <c r="A79">
        <v>78</v>
      </c>
      <c r="B79">
        <v>3</v>
      </c>
      <c r="C79" s="3" t="s">
        <v>745</v>
      </c>
      <c r="D79" s="3" t="s">
        <v>746</v>
      </c>
      <c r="E79" s="3">
        <v>7</v>
      </c>
      <c r="F79" s="3">
        <v>6</v>
      </c>
      <c r="G79" s="3">
        <v>6</v>
      </c>
      <c r="H79" s="3">
        <v>8</v>
      </c>
      <c r="I79" s="3" t="s">
        <v>697</v>
      </c>
      <c r="J79" t="s">
        <v>604</v>
      </c>
      <c r="K79" t="s">
        <v>605</v>
      </c>
      <c r="L79" t="s">
        <v>23</v>
      </c>
      <c r="M79" s="3">
        <v>5</v>
      </c>
      <c r="N79" t="s">
        <v>621</v>
      </c>
      <c r="O79" t="s">
        <v>607</v>
      </c>
      <c r="P79" t="str">
        <f t="shared" si="1"/>
        <v>78, 3, "Vanish", "Slip into the shadows, increasing Speed sharply.", 7, 6, 6, 8, Self, "Support", SkillCategory.Support, null, 5, StatType.Speed, SupportEffectType.Boost</v>
      </c>
    </row>
    <row r="80" spans="1:16" hidden="1" x14ac:dyDescent="0.3">
      <c r="A80">
        <v>79</v>
      </c>
      <c r="B80">
        <v>3</v>
      </c>
      <c r="C80" s="3" t="s">
        <v>747</v>
      </c>
      <c r="D80" s="3" t="s">
        <v>748</v>
      </c>
      <c r="E80" s="3">
        <v>7</v>
      </c>
      <c r="F80" s="3">
        <v>6</v>
      </c>
      <c r="G80" s="3">
        <v>5</v>
      </c>
      <c r="H80" s="3">
        <v>6</v>
      </c>
      <c r="I80" s="3" t="s">
        <v>694</v>
      </c>
      <c r="J80" t="s">
        <v>604</v>
      </c>
      <c r="K80" t="s">
        <v>605</v>
      </c>
      <c r="L80" t="s">
        <v>23</v>
      </c>
      <c r="M80" s="3">
        <v>4</v>
      </c>
      <c r="N80" t="s">
        <v>606</v>
      </c>
      <c r="O80" t="s">
        <v>612</v>
      </c>
      <c r="P80" t="str">
        <f t="shared" si="1"/>
        <v>79, 3, "Saboteur's Trick", "Apply dirty fighting tricks to reduce enemy Attack.", 7, 6, 5, 6, SingleEnemy, "Support", SkillCategory.Support, null, 4, StatType.Attack, SupportEffectType.Reduce</v>
      </c>
    </row>
    <row r="81" spans="1:16" hidden="1" x14ac:dyDescent="0.3">
      <c r="A81">
        <v>80</v>
      </c>
      <c r="B81">
        <v>4</v>
      </c>
      <c r="C81" s="3" t="s">
        <v>749</v>
      </c>
      <c r="D81" s="3" t="s">
        <v>750</v>
      </c>
      <c r="E81" s="3">
        <v>7</v>
      </c>
      <c r="F81" s="3">
        <v>9</v>
      </c>
      <c r="G81" s="3">
        <v>70</v>
      </c>
      <c r="H81" s="3">
        <v>9</v>
      </c>
      <c r="I81" s="3" t="s">
        <v>694</v>
      </c>
      <c r="J81" t="s">
        <v>590</v>
      </c>
      <c r="K81" t="s">
        <v>600</v>
      </c>
      <c r="L81" t="s">
        <v>25</v>
      </c>
      <c r="M81" t="s">
        <v>23</v>
      </c>
      <c r="N81" t="s">
        <v>23</v>
      </c>
      <c r="O81" t="s">
        <v>23</v>
      </c>
      <c r="P81" t="str">
        <f t="shared" si="1"/>
        <v>80, 4, "Comet Shard", "Drop a magical meteor chunk onto a foe with crushing force.", 7, 9, 70, 9, SingleEnemy, "Magical", SkillCategory.Basic, DamageType.Magical, null, null, null</v>
      </c>
    </row>
    <row r="82" spans="1:16" hidden="1" x14ac:dyDescent="0.3">
      <c r="A82">
        <v>81</v>
      </c>
      <c r="B82">
        <v>4</v>
      </c>
      <c r="C82" s="3" t="s">
        <v>751</v>
      </c>
      <c r="D82" s="3" t="s">
        <v>752</v>
      </c>
      <c r="E82" s="3">
        <v>7</v>
      </c>
      <c r="F82" s="3">
        <v>6</v>
      </c>
      <c r="G82" s="3">
        <v>6</v>
      </c>
      <c r="H82" s="3">
        <v>8</v>
      </c>
      <c r="I82" s="3" t="s">
        <v>697</v>
      </c>
      <c r="J82" t="s">
        <v>604</v>
      </c>
      <c r="K82" t="s">
        <v>605</v>
      </c>
      <c r="L82" t="s">
        <v>23</v>
      </c>
      <c r="M82" s="3">
        <v>5</v>
      </c>
      <c r="N82" t="s">
        <v>621</v>
      </c>
      <c r="O82" t="s">
        <v>607</v>
      </c>
      <c r="P82" t="str">
        <f t="shared" si="1"/>
        <v>81, 4, "Temporal Haste", "Manipulate time to boost your Speed dramatically.", 7, 6, 6, 8, Self, "Support", SkillCategory.Support, null, 5, StatType.Speed, SupportEffectType.Boost</v>
      </c>
    </row>
    <row r="83" spans="1:16" hidden="1" x14ac:dyDescent="0.3">
      <c r="A83">
        <v>82</v>
      </c>
      <c r="B83">
        <v>4</v>
      </c>
      <c r="C83" s="3" t="s">
        <v>753</v>
      </c>
      <c r="D83" s="3" t="s">
        <v>760</v>
      </c>
      <c r="E83" s="3">
        <v>7</v>
      </c>
      <c r="F83" s="3">
        <v>5</v>
      </c>
      <c r="G83" s="3">
        <v>4</v>
      </c>
      <c r="H83" s="3">
        <v>6</v>
      </c>
      <c r="I83" s="3" t="s">
        <v>694</v>
      </c>
      <c r="J83" t="s">
        <v>604</v>
      </c>
      <c r="K83" t="s">
        <v>605</v>
      </c>
      <c r="L83" t="s">
        <v>23</v>
      </c>
      <c r="M83" s="3">
        <v>4</v>
      </c>
      <c r="N83" t="s">
        <v>606</v>
      </c>
      <c r="O83" t="s">
        <v>612</v>
      </c>
      <c r="P83" t="str">
        <f t="shared" si="1"/>
        <v>82, 4, "Spell Leak", "Disrupt enemy flow with magic, lowering their Attack stat.", 7, 5, 4, 6, SingleEnemy, "Support", SkillCategory.Support, null, 4, StatType.Attack, SupportEffectType.Reduce</v>
      </c>
    </row>
    <row r="84" spans="1:16" hidden="1" x14ac:dyDescent="0.3">
      <c r="A84">
        <v>83</v>
      </c>
      <c r="B84">
        <v>5</v>
      </c>
      <c r="C84" s="3" t="s">
        <v>754</v>
      </c>
      <c r="D84" s="3" t="s">
        <v>755</v>
      </c>
      <c r="E84" s="3">
        <v>7</v>
      </c>
      <c r="F84" s="3">
        <v>8</v>
      </c>
      <c r="G84" s="3">
        <v>65</v>
      </c>
      <c r="H84" s="3">
        <v>7</v>
      </c>
      <c r="I84" s="3" t="s">
        <v>691</v>
      </c>
      <c r="J84" t="s">
        <v>590</v>
      </c>
      <c r="K84" t="s">
        <v>600</v>
      </c>
      <c r="L84" t="s">
        <v>25</v>
      </c>
      <c r="M84" t="s">
        <v>23</v>
      </c>
      <c r="N84" t="s">
        <v>23</v>
      </c>
      <c r="O84" t="s">
        <v>23</v>
      </c>
      <c r="P84" t="str">
        <f t="shared" si="1"/>
        <v>83, 5, "Purifying Flame", "Send out cleansing fire that damages the impure.", 7, 8, 65, 7, AllEnemies, "Magical", SkillCategory.Basic, DamageType.Magical, null, null, null</v>
      </c>
    </row>
    <row r="85" spans="1:16" hidden="1" x14ac:dyDescent="0.3">
      <c r="A85">
        <v>84</v>
      </c>
      <c r="B85">
        <v>5</v>
      </c>
      <c r="C85" s="3" t="s">
        <v>756</v>
      </c>
      <c r="D85" s="3" t="s">
        <v>757</v>
      </c>
      <c r="E85" s="3">
        <v>7</v>
      </c>
      <c r="F85" s="3">
        <v>6</v>
      </c>
      <c r="G85" s="3">
        <v>5</v>
      </c>
      <c r="H85" s="3">
        <v>7</v>
      </c>
      <c r="I85" s="3" t="s">
        <v>697</v>
      </c>
      <c r="J85" t="s">
        <v>604</v>
      </c>
      <c r="K85" t="s">
        <v>605</v>
      </c>
      <c r="L85" t="s">
        <v>23</v>
      </c>
      <c r="M85" s="3">
        <v>5</v>
      </c>
      <c r="N85" t="s">
        <v>634</v>
      </c>
      <c r="O85" t="s">
        <v>607</v>
      </c>
      <c r="P85" t="str">
        <f t="shared" si="1"/>
        <v>84, 5, "Divine Endurance", "Call upon holy strength to raise your Defense.", 7, 6, 5, 7, Self, "Support", SkillCategory.Support, null, 5, StatType.Defense, SupportEffectType.Boost</v>
      </c>
    </row>
    <row r="86" spans="1:16" hidden="1" x14ac:dyDescent="0.3">
      <c r="A86">
        <v>85</v>
      </c>
      <c r="B86">
        <v>5</v>
      </c>
      <c r="C86" s="3" t="s">
        <v>758</v>
      </c>
      <c r="D86" s="3" t="s">
        <v>759</v>
      </c>
      <c r="E86" s="3">
        <v>7</v>
      </c>
      <c r="F86" s="3">
        <v>5</v>
      </c>
      <c r="G86" s="3">
        <v>5</v>
      </c>
      <c r="H86" s="3">
        <v>6</v>
      </c>
      <c r="I86" s="3" t="s">
        <v>694</v>
      </c>
      <c r="J86" t="s">
        <v>604</v>
      </c>
      <c r="K86" t="s">
        <v>605</v>
      </c>
      <c r="L86" t="s">
        <v>23</v>
      </c>
      <c r="M86" s="3">
        <v>4</v>
      </c>
      <c r="N86" t="s">
        <v>653</v>
      </c>
      <c r="O86" t="s">
        <v>612</v>
      </c>
      <c r="P86" t="str">
        <f t="shared" si="1"/>
        <v>85, 5, "Lightshard Weakening", "Reduce enemy Resistance with light-fused prayers.", 7, 5, 5, 6, SingleEnemy, "Support", SkillCategory.Support, null, 4, StatType.Resistance, SupportEffectType.Reduce</v>
      </c>
    </row>
    <row r="87" spans="1:16" hidden="1" x14ac:dyDescent="0.3">
      <c r="A87">
        <v>86</v>
      </c>
      <c r="B87">
        <v>1</v>
      </c>
      <c r="C87" s="3" t="s">
        <v>762</v>
      </c>
      <c r="D87" s="3" t="s">
        <v>763</v>
      </c>
      <c r="E87" s="3">
        <v>8</v>
      </c>
      <c r="F87" s="3">
        <v>10</v>
      </c>
      <c r="G87" s="3">
        <v>75</v>
      </c>
      <c r="H87" s="3">
        <v>9</v>
      </c>
      <c r="I87" s="3" t="s">
        <v>691</v>
      </c>
      <c r="J87" t="s">
        <v>589</v>
      </c>
      <c r="K87" t="s">
        <v>600</v>
      </c>
      <c r="L87" t="s">
        <v>24</v>
      </c>
      <c r="M87" t="s">
        <v>23</v>
      </c>
      <c r="N87" t="s">
        <v>23</v>
      </c>
      <c r="O87" t="s">
        <v>23</v>
      </c>
      <c r="P87" t="str">
        <f t="shared" si="1"/>
        <v>86, 1, "Thunder Cleave", "A massive sweeping strike infused with thunderous force.", 8, 10, 75, 9, AllEnemies, "Martial", SkillCategory.Basic, DamageType.Martial, null, null, null</v>
      </c>
    </row>
    <row r="88" spans="1:16" hidden="1" x14ac:dyDescent="0.3">
      <c r="A88">
        <v>87</v>
      </c>
      <c r="B88">
        <v>1</v>
      </c>
      <c r="C88" s="3" t="s">
        <v>764</v>
      </c>
      <c r="D88" s="3" t="s">
        <v>765</v>
      </c>
      <c r="E88" s="3">
        <v>8</v>
      </c>
      <c r="F88" s="3">
        <v>9</v>
      </c>
      <c r="G88" s="3">
        <v>70</v>
      </c>
      <c r="H88" s="3">
        <v>8</v>
      </c>
      <c r="I88" s="3" t="s">
        <v>694</v>
      </c>
      <c r="J88" t="s">
        <v>589</v>
      </c>
      <c r="K88" t="s">
        <v>600</v>
      </c>
      <c r="L88" t="s">
        <v>24</v>
      </c>
      <c r="M88" t="s">
        <v>23</v>
      </c>
      <c r="N88" t="s">
        <v>23</v>
      </c>
      <c r="O88" t="s">
        <v>23</v>
      </c>
      <c r="P88" t="str">
        <f t="shared" si="1"/>
        <v>87, 1, "Precision Slam", "A perfectly timed hit that bypasses some enemy defense.", 8, 9, 70, 8, SingleEnemy, "Martial", SkillCategory.Basic, DamageType.Martial, null, null, null</v>
      </c>
    </row>
    <row r="89" spans="1:16" hidden="1" x14ac:dyDescent="0.3">
      <c r="A89">
        <v>88</v>
      </c>
      <c r="B89">
        <v>1</v>
      </c>
      <c r="C89" s="3" t="s">
        <v>766</v>
      </c>
      <c r="D89" s="3" t="s">
        <v>791</v>
      </c>
      <c r="E89" s="3">
        <v>8</v>
      </c>
      <c r="F89" s="3">
        <v>8</v>
      </c>
      <c r="G89" s="3">
        <v>5</v>
      </c>
      <c r="H89" s="3">
        <v>9</v>
      </c>
      <c r="I89" s="3" t="s">
        <v>697</v>
      </c>
      <c r="J89" t="s">
        <v>604</v>
      </c>
      <c r="K89" t="s">
        <v>605</v>
      </c>
      <c r="L89" t="s">
        <v>23</v>
      </c>
      <c r="M89" s="3">
        <v>5</v>
      </c>
      <c r="N89" t="s">
        <v>653</v>
      </c>
      <c r="O89" t="s">
        <v>607</v>
      </c>
      <c r="P89" t="str">
        <f t="shared" si="1"/>
        <v>88, 1, "Unyielding Will", "Strengthen your resolve, raising Resistance.", 8, 8, 5, 9, Self, "Support", SkillCategory.Support, null, 5, StatType.Resistance, SupportEffectType.Boost</v>
      </c>
    </row>
    <row r="90" spans="1:16" hidden="1" x14ac:dyDescent="0.3">
      <c r="A90">
        <v>89</v>
      </c>
      <c r="B90">
        <v>2</v>
      </c>
      <c r="C90" s="3" t="s">
        <v>767</v>
      </c>
      <c r="D90" s="3" t="s">
        <v>768</v>
      </c>
      <c r="E90" s="3">
        <v>8</v>
      </c>
      <c r="F90" s="3">
        <v>10</v>
      </c>
      <c r="G90" s="3">
        <v>75</v>
      </c>
      <c r="H90" s="3">
        <v>9</v>
      </c>
      <c r="I90" s="3" t="s">
        <v>694</v>
      </c>
      <c r="J90" t="s">
        <v>589</v>
      </c>
      <c r="K90" t="s">
        <v>600</v>
      </c>
      <c r="L90" t="s">
        <v>24</v>
      </c>
      <c r="M90" t="s">
        <v>23</v>
      </c>
      <c r="N90" t="s">
        <v>23</v>
      </c>
      <c r="O90" t="s">
        <v>23</v>
      </c>
      <c r="P90" t="str">
        <f t="shared" si="1"/>
        <v>89, 2, "Skullbreaker", "A bone-crunching blow aimed at disabling the enemy.", 8, 10, 75, 9, SingleEnemy, "Martial", SkillCategory.Basic, DamageType.Martial, null, null, null</v>
      </c>
    </row>
    <row r="91" spans="1:16" hidden="1" x14ac:dyDescent="0.3">
      <c r="A91">
        <v>90</v>
      </c>
      <c r="B91">
        <v>2</v>
      </c>
      <c r="C91" s="3" t="s">
        <v>769</v>
      </c>
      <c r="D91" s="3" t="s">
        <v>770</v>
      </c>
      <c r="E91" s="3">
        <v>8</v>
      </c>
      <c r="F91" s="3">
        <v>9</v>
      </c>
      <c r="G91" s="3">
        <v>70</v>
      </c>
      <c r="H91" s="3">
        <v>8</v>
      </c>
      <c r="I91" s="3" t="s">
        <v>691</v>
      </c>
      <c r="J91" t="s">
        <v>589</v>
      </c>
      <c r="K91" t="s">
        <v>600</v>
      </c>
      <c r="L91" t="s">
        <v>24</v>
      </c>
      <c r="M91" t="s">
        <v>23</v>
      </c>
      <c r="N91" t="s">
        <v>23</v>
      </c>
      <c r="O91" t="s">
        <v>23</v>
      </c>
      <c r="P91" t="str">
        <f t="shared" si="1"/>
        <v>90, 2, "Spiked Collision", "Slam enemies with brutal force, causing splash damage.", 8, 9, 70, 8, AllEnemies, "Martial", SkillCategory.Basic, DamageType.Martial, null, null, null</v>
      </c>
    </row>
    <row r="92" spans="1:16" hidden="1" x14ac:dyDescent="0.3">
      <c r="A92">
        <v>91</v>
      </c>
      <c r="B92">
        <v>2</v>
      </c>
      <c r="C92" s="3" t="s">
        <v>771</v>
      </c>
      <c r="D92" s="3" t="s">
        <v>772</v>
      </c>
      <c r="E92" s="3">
        <v>8</v>
      </c>
      <c r="F92" s="3">
        <v>7</v>
      </c>
      <c r="G92" s="3">
        <v>5</v>
      </c>
      <c r="H92" s="3">
        <v>8</v>
      </c>
      <c r="I92" s="3" t="s">
        <v>697</v>
      </c>
      <c r="J92" t="s">
        <v>604</v>
      </c>
      <c r="K92" t="s">
        <v>605</v>
      </c>
      <c r="L92" t="s">
        <v>23</v>
      </c>
      <c r="M92" s="3">
        <v>4</v>
      </c>
      <c r="N92" t="s">
        <v>606</v>
      </c>
      <c r="O92" t="s">
        <v>607</v>
      </c>
      <c r="P92" t="str">
        <f t="shared" si="1"/>
        <v>91, 2, "War Frenzy", "Go into a frenzy, increasing your Attack greatly.", 8, 7, 5, 8, Self, "Support", SkillCategory.Support, null, 4, StatType.Attack, SupportEffectType.Boost</v>
      </c>
    </row>
    <row r="93" spans="1:16" hidden="1" x14ac:dyDescent="0.3">
      <c r="A93">
        <v>92</v>
      </c>
      <c r="B93">
        <v>3</v>
      </c>
      <c r="C93" s="3" t="s">
        <v>773</v>
      </c>
      <c r="D93" s="3" t="s">
        <v>774</v>
      </c>
      <c r="E93" s="3">
        <v>8</v>
      </c>
      <c r="F93" s="3">
        <v>9</v>
      </c>
      <c r="G93" s="3">
        <v>70</v>
      </c>
      <c r="H93" s="3">
        <v>8</v>
      </c>
      <c r="I93" s="3" t="s">
        <v>691</v>
      </c>
      <c r="J93" t="s">
        <v>589</v>
      </c>
      <c r="K93" t="s">
        <v>600</v>
      </c>
      <c r="L93" t="s">
        <v>24</v>
      </c>
      <c r="M93" t="s">
        <v>23</v>
      </c>
      <c r="N93" t="s">
        <v>23</v>
      </c>
      <c r="O93" t="s">
        <v>23</v>
      </c>
      <c r="P93" t="str">
        <f t="shared" si="1"/>
        <v>92, 3, "Blade Fan", "A flurry of blades hits multiple targets.", 8, 9, 70, 8, AllEnemies, "Martial", SkillCategory.Basic, DamageType.Martial, null, null, null</v>
      </c>
    </row>
    <row r="94" spans="1:16" hidden="1" x14ac:dyDescent="0.3">
      <c r="A94">
        <v>93</v>
      </c>
      <c r="B94">
        <v>3</v>
      </c>
      <c r="C94" s="3" t="s">
        <v>775</v>
      </c>
      <c r="D94" s="3" t="s">
        <v>776</v>
      </c>
      <c r="E94" s="3">
        <v>8</v>
      </c>
      <c r="F94" s="3">
        <v>10</v>
      </c>
      <c r="G94" s="3">
        <v>75</v>
      </c>
      <c r="H94" s="3">
        <v>9</v>
      </c>
      <c r="I94" s="3" t="s">
        <v>694</v>
      </c>
      <c r="J94" t="s">
        <v>589</v>
      </c>
      <c r="K94" t="s">
        <v>600</v>
      </c>
      <c r="L94" t="s">
        <v>24</v>
      </c>
      <c r="M94" t="s">
        <v>23</v>
      </c>
      <c r="N94" t="s">
        <v>23</v>
      </c>
      <c r="O94" t="s">
        <v>23</v>
      </c>
      <c r="P94" t="str">
        <f t="shared" si="1"/>
        <v>93, 3, "Eviscerate", "A swift strike to vital organs for major damage.", 8, 10, 75, 9, SingleEnemy, "Martial", SkillCategory.Basic, DamageType.Martial, null, null, null</v>
      </c>
    </row>
    <row r="95" spans="1:16" hidden="1" x14ac:dyDescent="0.3">
      <c r="A95">
        <v>94</v>
      </c>
      <c r="B95">
        <v>3</v>
      </c>
      <c r="C95" s="3" t="s">
        <v>777</v>
      </c>
      <c r="D95" s="3" t="s">
        <v>778</v>
      </c>
      <c r="E95" s="3">
        <v>8</v>
      </c>
      <c r="F95" s="3">
        <v>6</v>
      </c>
      <c r="G95" s="3">
        <v>-5</v>
      </c>
      <c r="H95" s="3">
        <v>7</v>
      </c>
      <c r="I95" s="3" t="s">
        <v>694</v>
      </c>
      <c r="J95" t="s">
        <v>604</v>
      </c>
      <c r="K95" t="s">
        <v>605</v>
      </c>
      <c r="L95" t="s">
        <v>23</v>
      </c>
      <c r="M95" s="3">
        <v>4</v>
      </c>
      <c r="N95" t="s">
        <v>621</v>
      </c>
      <c r="O95" t="s">
        <v>612</v>
      </c>
      <c r="P95" t="str">
        <f t="shared" si="1"/>
        <v>94, 3, "Crippling Dust", "A thrown powder blinds and slows your enemy.", 8, 6, -5, 7, SingleEnemy, "Support", SkillCategory.Support, null, 4, StatType.Speed, SupportEffectType.Reduce</v>
      </c>
    </row>
    <row r="96" spans="1:16" hidden="1" x14ac:dyDescent="0.3">
      <c r="A96">
        <v>95</v>
      </c>
      <c r="B96">
        <v>4</v>
      </c>
      <c r="C96" s="3" t="s">
        <v>779</v>
      </c>
      <c r="D96" s="3" t="s">
        <v>780</v>
      </c>
      <c r="E96" s="3">
        <v>8</v>
      </c>
      <c r="F96" s="3">
        <v>9</v>
      </c>
      <c r="G96" s="3">
        <v>70</v>
      </c>
      <c r="H96" s="3">
        <v>8</v>
      </c>
      <c r="I96" s="3" t="s">
        <v>691</v>
      </c>
      <c r="J96" t="s">
        <v>590</v>
      </c>
      <c r="K96" t="s">
        <v>600</v>
      </c>
      <c r="L96" t="s">
        <v>25</v>
      </c>
      <c r="M96" t="s">
        <v>23</v>
      </c>
      <c r="N96" t="s">
        <v>23</v>
      </c>
      <c r="O96" t="s">
        <v>23</v>
      </c>
      <c r="P96" t="str">
        <f t="shared" si="1"/>
        <v>95, 4, "Arc Lightning", "Chain lightning arcs between enemies.", 8, 9, 70, 8, AllEnemies, "Magical", SkillCategory.Basic, DamageType.Magical, null, null, null</v>
      </c>
    </row>
    <row r="97" spans="1:16" hidden="1" x14ac:dyDescent="0.3">
      <c r="A97">
        <v>96</v>
      </c>
      <c r="B97">
        <v>4</v>
      </c>
      <c r="C97" s="3" t="s">
        <v>781</v>
      </c>
      <c r="D97" s="3" t="s">
        <v>782</v>
      </c>
      <c r="E97" s="3">
        <v>8</v>
      </c>
      <c r="F97" s="3">
        <v>10</v>
      </c>
      <c r="G97" s="3">
        <v>75</v>
      </c>
      <c r="H97" s="3">
        <v>9</v>
      </c>
      <c r="I97" s="3" t="s">
        <v>694</v>
      </c>
      <c r="J97" t="s">
        <v>590</v>
      </c>
      <c r="K97" t="s">
        <v>600</v>
      </c>
      <c r="L97" t="s">
        <v>25</v>
      </c>
      <c r="M97" t="s">
        <v>23</v>
      </c>
      <c r="N97" t="s">
        <v>23</v>
      </c>
      <c r="O97" t="s">
        <v>23</v>
      </c>
      <c r="P97" t="str">
        <f t="shared" si="1"/>
        <v>96, 4, "Void Pulse", "A pulse of chaotic magic that damages and confuses.", 8, 10, 75, 9, SingleEnemy, "Magical", SkillCategory.Basic, DamageType.Magical, null, null, null</v>
      </c>
    </row>
    <row r="98" spans="1:16" hidden="1" x14ac:dyDescent="0.3">
      <c r="A98">
        <v>97</v>
      </c>
      <c r="B98">
        <v>4</v>
      </c>
      <c r="C98" s="3" t="s">
        <v>783</v>
      </c>
      <c r="D98" s="3" t="s">
        <v>784</v>
      </c>
      <c r="E98" s="3">
        <v>8</v>
      </c>
      <c r="F98" s="3">
        <v>6</v>
      </c>
      <c r="G98" s="3">
        <v>5</v>
      </c>
      <c r="H98" s="3">
        <v>8</v>
      </c>
      <c r="I98" s="3" t="s">
        <v>697</v>
      </c>
      <c r="J98" t="s">
        <v>604</v>
      </c>
      <c r="K98" t="s">
        <v>605</v>
      </c>
      <c r="L98" t="s">
        <v>23</v>
      </c>
      <c r="M98" s="3">
        <v>5</v>
      </c>
      <c r="N98" t="s">
        <v>653</v>
      </c>
      <c r="O98" t="s">
        <v>607</v>
      </c>
      <c r="P98" t="str">
        <f t="shared" si="1"/>
        <v>97, 4, "Arcane Barrier", "Erect a shield that raises Resistance.", 8, 6, 5, 8, Self, "Support", SkillCategory.Support, null, 5, StatType.Resistance, SupportEffectType.Boost</v>
      </c>
    </row>
    <row r="99" spans="1:16" hidden="1" x14ac:dyDescent="0.3">
      <c r="A99">
        <v>98</v>
      </c>
      <c r="B99">
        <v>5</v>
      </c>
      <c r="C99" s="3" t="s">
        <v>785</v>
      </c>
      <c r="D99" s="3" t="s">
        <v>786</v>
      </c>
      <c r="E99" s="3">
        <v>8</v>
      </c>
      <c r="F99" s="3">
        <v>9</v>
      </c>
      <c r="G99" s="3">
        <v>70</v>
      </c>
      <c r="H99" s="3">
        <v>8</v>
      </c>
      <c r="I99" s="3" t="s">
        <v>691</v>
      </c>
      <c r="J99" t="s">
        <v>590</v>
      </c>
      <c r="K99" t="s">
        <v>600</v>
      </c>
      <c r="L99" t="s">
        <v>25</v>
      </c>
      <c r="M99" t="s">
        <v>23</v>
      </c>
      <c r="N99" t="s">
        <v>23</v>
      </c>
      <c r="O99" t="s">
        <v>23</v>
      </c>
      <c r="P99" t="str">
        <f t="shared" si="1"/>
        <v>98, 5, "Sacred Eruption", "Burst of divine light harms all foes.", 8, 9, 70, 8, AllEnemies, "Magical", SkillCategory.Basic, DamageType.Magical, null, null, null</v>
      </c>
    </row>
    <row r="100" spans="1:16" hidden="1" x14ac:dyDescent="0.3">
      <c r="A100">
        <v>99</v>
      </c>
      <c r="B100">
        <v>5</v>
      </c>
      <c r="C100" s="3" t="s">
        <v>787</v>
      </c>
      <c r="D100" s="3" t="s">
        <v>788</v>
      </c>
      <c r="E100" s="3">
        <v>8</v>
      </c>
      <c r="F100" s="3">
        <v>10</v>
      </c>
      <c r="G100" s="3">
        <v>75</v>
      </c>
      <c r="H100" s="3">
        <v>9</v>
      </c>
      <c r="I100" s="3" t="s">
        <v>694</v>
      </c>
      <c r="J100" t="s">
        <v>590</v>
      </c>
      <c r="K100" t="s">
        <v>600</v>
      </c>
      <c r="L100" t="s">
        <v>25</v>
      </c>
      <c r="M100" t="s">
        <v>23</v>
      </c>
      <c r="N100" t="s">
        <v>23</v>
      </c>
      <c r="O100" t="s">
        <v>23</v>
      </c>
      <c r="P100" t="str">
        <f t="shared" si="1"/>
        <v>99, 5, "Judgement Spear", "Hurl a holy spear that pierces defenses.", 8, 10, 75, 9, SingleEnemy, "Magical", SkillCategory.Basic, DamageType.Magical, null, null, null</v>
      </c>
    </row>
    <row r="101" spans="1:16" hidden="1" x14ac:dyDescent="0.3">
      <c r="A101">
        <v>100</v>
      </c>
      <c r="B101">
        <v>5</v>
      </c>
      <c r="C101" s="3" t="s">
        <v>789</v>
      </c>
      <c r="D101" s="3" t="s">
        <v>790</v>
      </c>
      <c r="E101" s="3">
        <v>8</v>
      </c>
      <c r="F101" s="3">
        <v>6</v>
      </c>
      <c r="G101" s="3">
        <v>5</v>
      </c>
      <c r="H101" s="3">
        <v>8</v>
      </c>
      <c r="I101" s="3" t="s">
        <v>697</v>
      </c>
      <c r="J101" t="s">
        <v>604</v>
      </c>
      <c r="K101" t="s">
        <v>605</v>
      </c>
      <c r="L101" t="s">
        <v>23</v>
      </c>
      <c r="M101" s="3">
        <v>4</v>
      </c>
      <c r="N101" t="s">
        <v>621</v>
      </c>
      <c r="O101" t="s">
        <v>607</v>
      </c>
      <c r="P101" t="str">
        <f t="shared" si="1"/>
        <v>100, 5, "Blessing of Speed", "Call down divine wind to boost Speed.", 8, 6, 5, 8, Self, "Support", SkillCategory.Support, null, 4, StatType.Speed, SupportEffectType.Boost</v>
      </c>
    </row>
    <row r="102" spans="1:16" hidden="1" x14ac:dyDescent="0.3">
      <c r="A102">
        <v>101</v>
      </c>
      <c r="B102">
        <v>1</v>
      </c>
      <c r="C102" s="3" t="s">
        <v>792</v>
      </c>
      <c r="D102" s="3" t="s">
        <v>793</v>
      </c>
      <c r="E102" s="3">
        <v>9</v>
      </c>
      <c r="F102" s="3">
        <v>11</v>
      </c>
      <c r="G102" s="3">
        <v>85</v>
      </c>
      <c r="H102" s="3">
        <v>9</v>
      </c>
      <c r="I102" s="3" t="s">
        <v>691</v>
      </c>
      <c r="J102" t="s">
        <v>589</v>
      </c>
      <c r="K102" t="s">
        <v>600</v>
      </c>
      <c r="L102" t="s">
        <v>24</v>
      </c>
      <c r="M102" t="s">
        <v>23</v>
      </c>
      <c r="N102" t="s">
        <v>23</v>
      </c>
      <c r="O102" t="s">
        <v>23</v>
      </c>
      <c r="P102" t="str">
        <f t="shared" si="1"/>
        <v>101, 1, "Meteor Crash", "Leap and strike the ground with explosive force.", 9, 11, 85, 9, AllEnemies, "Martial", SkillCategory.Basic, DamageType.Martial, null, null, null</v>
      </c>
    </row>
    <row r="103" spans="1:16" hidden="1" x14ac:dyDescent="0.3">
      <c r="A103">
        <v>102</v>
      </c>
      <c r="B103">
        <v>2</v>
      </c>
      <c r="C103" s="3" t="s">
        <v>794</v>
      </c>
      <c r="D103" s="3" t="s">
        <v>795</v>
      </c>
      <c r="E103" s="3">
        <v>9</v>
      </c>
      <c r="F103" s="3">
        <v>11</v>
      </c>
      <c r="G103" s="3">
        <v>85</v>
      </c>
      <c r="H103" s="3">
        <v>9</v>
      </c>
      <c r="I103" s="3" t="s">
        <v>691</v>
      </c>
      <c r="J103" t="s">
        <v>589</v>
      </c>
      <c r="K103" t="s">
        <v>600</v>
      </c>
      <c r="L103" t="s">
        <v>24</v>
      </c>
      <c r="M103" t="s">
        <v>23</v>
      </c>
      <c r="N103" t="s">
        <v>23</v>
      </c>
      <c r="O103" t="s">
        <v>23</v>
      </c>
      <c r="P103" t="str">
        <f t="shared" si="1"/>
        <v>102, 2, "Earthshatter", "A ground-shaking slam that damages and dazes.", 9, 11, 85, 9, AllEnemies, "Martial", SkillCategory.Basic, DamageType.Martial, null, null, null</v>
      </c>
    </row>
    <row r="104" spans="1:16" hidden="1" x14ac:dyDescent="0.3">
      <c r="A104">
        <v>103</v>
      </c>
      <c r="B104">
        <v>3</v>
      </c>
      <c r="C104" s="3" t="s">
        <v>796</v>
      </c>
      <c r="D104" s="3" t="s">
        <v>797</v>
      </c>
      <c r="E104" s="3">
        <v>9</v>
      </c>
      <c r="F104" s="3">
        <v>11</v>
      </c>
      <c r="G104" s="3">
        <v>85</v>
      </c>
      <c r="H104" s="3">
        <v>9</v>
      </c>
      <c r="I104" s="3" t="s">
        <v>691</v>
      </c>
      <c r="J104" t="s">
        <v>589</v>
      </c>
      <c r="K104" t="s">
        <v>600</v>
      </c>
      <c r="L104" t="s">
        <v>24</v>
      </c>
      <c r="M104" t="s">
        <v>23</v>
      </c>
      <c r="N104" t="s">
        <v>23</v>
      </c>
      <c r="O104" t="s">
        <v>23</v>
      </c>
      <c r="P104" t="str">
        <f t="shared" si="1"/>
        <v>103, 3, "Death Lotus", "A deadly spinning flurry of blades.", 9, 11, 85, 9, AllEnemies, "Martial", SkillCategory.Basic, DamageType.Martial, null, null, null</v>
      </c>
    </row>
    <row r="105" spans="1:16" hidden="1" x14ac:dyDescent="0.3">
      <c r="A105">
        <v>104</v>
      </c>
      <c r="B105">
        <v>4</v>
      </c>
      <c r="C105" s="3" t="s">
        <v>798</v>
      </c>
      <c r="D105" s="3" t="s">
        <v>799</v>
      </c>
      <c r="E105" s="3">
        <v>9</v>
      </c>
      <c r="F105" s="3">
        <v>11</v>
      </c>
      <c r="G105" s="3">
        <v>85</v>
      </c>
      <c r="H105" s="3">
        <v>9</v>
      </c>
      <c r="I105" s="3" t="s">
        <v>694</v>
      </c>
      <c r="J105" t="s">
        <v>590</v>
      </c>
      <c r="K105" t="s">
        <v>600</v>
      </c>
      <c r="L105" t="s">
        <v>25</v>
      </c>
      <c r="M105" t="s">
        <v>23</v>
      </c>
      <c r="N105" t="s">
        <v>23</v>
      </c>
      <c r="O105" t="s">
        <v>23</v>
      </c>
      <c r="P105" t="str">
        <f t="shared" si="1"/>
        <v>104, 4, "Rift Spear", "Summon a spear from another plane to skewer your foe.", 9, 11, 85, 9, SingleEnemy, "Magical", SkillCategory.Basic, DamageType.Magical, null, null, null</v>
      </c>
    </row>
    <row r="106" spans="1:16" hidden="1" x14ac:dyDescent="0.3">
      <c r="A106">
        <v>105</v>
      </c>
      <c r="B106">
        <v>5</v>
      </c>
      <c r="C106" s="3" t="s">
        <v>800</v>
      </c>
      <c r="D106" s="3" t="s">
        <v>801</v>
      </c>
      <c r="E106" s="3">
        <v>9</v>
      </c>
      <c r="F106" s="3">
        <v>11</v>
      </c>
      <c r="G106" s="3">
        <v>85</v>
      </c>
      <c r="H106" s="3">
        <v>9</v>
      </c>
      <c r="I106" s="3" t="s">
        <v>691</v>
      </c>
      <c r="J106" t="s">
        <v>590</v>
      </c>
      <c r="K106" t="s">
        <v>600</v>
      </c>
      <c r="L106" t="s">
        <v>25</v>
      </c>
      <c r="M106" t="s">
        <v>23</v>
      </c>
      <c r="N106" t="s">
        <v>23</v>
      </c>
      <c r="O106" t="s">
        <v>23</v>
      </c>
      <c r="P106" t="str">
        <f t="shared" si="1"/>
        <v>105, 5, "Beacon Burst", "Radiate divine energy that burns evil.", 9, 11, 85, 9, AllEnemies, "Magical", SkillCategory.Basic, DamageType.Magical, null, null, null</v>
      </c>
    </row>
    <row r="107" spans="1:16" hidden="1" x14ac:dyDescent="0.3">
      <c r="A107">
        <v>106</v>
      </c>
      <c r="B107">
        <v>1</v>
      </c>
      <c r="C107" s="3" t="s">
        <v>802</v>
      </c>
      <c r="D107" s="3" t="s">
        <v>803</v>
      </c>
      <c r="E107" s="3">
        <v>10</v>
      </c>
      <c r="F107" s="3">
        <v>12</v>
      </c>
      <c r="G107" s="3">
        <v>100</v>
      </c>
      <c r="H107" s="3">
        <v>10</v>
      </c>
      <c r="I107" s="3" t="s">
        <v>694</v>
      </c>
      <c r="J107" t="s">
        <v>589</v>
      </c>
      <c r="K107" t="s">
        <v>600</v>
      </c>
      <c r="L107" t="s">
        <v>24</v>
      </c>
      <c r="M107" t="s">
        <v>23</v>
      </c>
      <c r="N107" t="s">
        <v>23</v>
      </c>
      <c r="O107" t="s">
        <v>23</v>
      </c>
      <c r="P107" t="str">
        <f t="shared" si="1"/>
        <v>106, 1, "Dragon’s End", "Channel all strength into a devastating final blow.", 10, 12, 100, 10, SingleEnemy, "Martial", SkillCategory.Basic, DamageType.Martial, null, null, null</v>
      </c>
    </row>
    <row r="108" spans="1:16" hidden="1" x14ac:dyDescent="0.3">
      <c r="A108">
        <v>107</v>
      </c>
      <c r="B108">
        <v>2</v>
      </c>
      <c r="C108" s="3" t="s">
        <v>804</v>
      </c>
      <c r="D108" s="3" t="s">
        <v>805</v>
      </c>
      <c r="E108" s="3">
        <v>10</v>
      </c>
      <c r="F108" s="3">
        <v>12</v>
      </c>
      <c r="G108" s="3">
        <v>100</v>
      </c>
      <c r="H108" s="3">
        <v>10</v>
      </c>
      <c r="I108" s="3" t="s">
        <v>691</v>
      </c>
      <c r="J108" t="s">
        <v>589</v>
      </c>
      <c r="K108" t="s">
        <v>600</v>
      </c>
      <c r="L108" t="s">
        <v>24</v>
      </c>
      <c r="M108" t="s">
        <v>23</v>
      </c>
      <c r="N108" t="s">
        <v>23</v>
      </c>
      <c r="O108" t="s">
        <v>23</v>
      </c>
      <c r="P108" t="str">
        <f t="shared" si="1"/>
        <v>107, 2, "Colossus Crush", "Slam with titanic force, obliterating armor and flesh.", 10, 12, 100, 10, AllEnemies, "Martial", SkillCategory.Basic, DamageType.Martial, null, null, null</v>
      </c>
    </row>
    <row r="109" spans="1:16" hidden="1" x14ac:dyDescent="0.3">
      <c r="A109">
        <v>108</v>
      </c>
      <c r="B109">
        <v>3</v>
      </c>
      <c r="C109" s="3" t="s">
        <v>806</v>
      </c>
      <c r="D109" s="3" t="s">
        <v>807</v>
      </c>
      <c r="E109" s="3">
        <v>10</v>
      </c>
      <c r="F109" s="3">
        <v>12</v>
      </c>
      <c r="G109" s="3">
        <v>100</v>
      </c>
      <c r="H109" s="3">
        <v>10</v>
      </c>
      <c r="I109" s="3" t="s">
        <v>694</v>
      </c>
      <c r="J109" t="s">
        <v>589</v>
      </c>
      <c r="K109" t="s">
        <v>600</v>
      </c>
      <c r="L109" t="s">
        <v>24</v>
      </c>
      <c r="M109" t="s">
        <v>23</v>
      </c>
      <c r="N109" t="s">
        <v>23</v>
      </c>
      <c r="O109" t="s">
        <v>23</v>
      </c>
      <c r="P109" t="str">
        <f t="shared" si="1"/>
        <v>108, 3, "Night Reaper", "Unleash a precise, lethal combo on a single target.", 10, 12, 100, 10, SingleEnemy, "Martial", SkillCategory.Basic, DamageType.Martial, null, null, null</v>
      </c>
    </row>
    <row r="110" spans="1:16" hidden="1" x14ac:dyDescent="0.3">
      <c r="A110">
        <v>109</v>
      </c>
      <c r="B110">
        <v>4</v>
      </c>
      <c r="C110" s="3" t="s">
        <v>808</v>
      </c>
      <c r="D110" s="3" t="s">
        <v>809</v>
      </c>
      <c r="E110" s="3">
        <v>10</v>
      </c>
      <c r="F110" s="3">
        <v>12</v>
      </c>
      <c r="G110" s="3">
        <v>100</v>
      </c>
      <c r="H110" s="3">
        <v>10</v>
      </c>
      <c r="I110" s="3" t="s">
        <v>691</v>
      </c>
      <c r="J110" t="s">
        <v>590</v>
      </c>
      <c r="K110" t="s">
        <v>600</v>
      </c>
      <c r="L110" t="s">
        <v>25</v>
      </c>
      <c r="M110" t="s">
        <v>23</v>
      </c>
      <c r="N110" t="s">
        <v>23</v>
      </c>
      <c r="O110" t="s">
        <v>23</v>
      </c>
      <c r="P110" t="str">
        <f t="shared" si="1"/>
        <v>109, 4, "Starfall", "Bring down stars to scorch all enemies in radiant fire.", 10, 12, 100, 10, AllEnemies, "Magical", SkillCategory.Basic, DamageType.Magical, null, null, null</v>
      </c>
    </row>
    <row r="111" spans="1:16" hidden="1" x14ac:dyDescent="0.3">
      <c r="A111">
        <v>110</v>
      </c>
      <c r="B111">
        <v>5</v>
      </c>
      <c r="C111" s="3" t="s">
        <v>810</v>
      </c>
      <c r="D111" s="3" t="s">
        <v>811</v>
      </c>
      <c r="E111" s="3">
        <v>10</v>
      </c>
      <c r="F111" s="3">
        <v>12</v>
      </c>
      <c r="G111" s="3">
        <v>100</v>
      </c>
      <c r="H111" s="3">
        <v>10</v>
      </c>
      <c r="I111" s="3" t="s">
        <v>691</v>
      </c>
      <c r="J111" t="s">
        <v>590</v>
      </c>
      <c r="K111" t="s">
        <v>600</v>
      </c>
      <c r="L111" t="s">
        <v>25</v>
      </c>
      <c r="M111" t="s">
        <v>23</v>
      </c>
      <c r="N111" t="s">
        <v>23</v>
      </c>
      <c r="O111" t="s">
        <v>23</v>
      </c>
      <c r="P111" t="str">
        <f t="shared" si="1"/>
        <v>110, 5, "Divine Wrath", "Summon the full might of your god to smite the wicked.", 10, 12, 100, 10, AllEnemies, "Magical", SkillCategory.Basic, DamageType.Magical, null, null, null</v>
      </c>
    </row>
    <row r="112" spans="1:16" hidden="1" x14ac:dyDescent="0.3">
      <c r="A112">
        <v>111</v>
      </c>
    </row>
    <row r="113" spans="1:1" hidden="1" x14ac:dyDescent="0.3">
      <c r="A113">
        <v>112</v>
      </c>
    </row>
    <row r="114" spans="1:1" hidden="1" x14ac:dyDescent="0.3">
      <c r="A114">
        <v>113</v>
      </c>
    </row>
    <row r="115" spans="1:1" hidden="1" x14ac:dyDescent="0.3">
      <c r="A115">
        <v>114</v>
      </c>
    </row>
    <row r="116" spans="1:1" hidden="1" x14ac:dyDescent="0.3">
      <c r="A116">
        <v>115</v>
      </c>
    </row>
    <row r="117" spans="1:1" hidden="1" x14ac:dyDescent="0.3">
      <c r="A117">
        <v>116</v>
      </c>
    </row>
    <row r="118" spans="1:1" hidden="1" x14ac:dyDescent="0.3">
      <c r="A118">
        <v>117</v>
      </c>
    </row>
    <row r="119" spans="1:1" hidden="1" x14ac:dyDescent="0.3">
      <c r="A119">
        <v>118</v>
      </c>
    </row>
    <row r="120" spans="1:1" hidden="1" x14ac:dyDescent="0.3">
      <c r="A120">
        <v>119</v>
      </c>
    </row>
    <row r="121" spans="1:1" hidden="1" x14ac:dyDescent="0.3">
      <c r="A121">
        <v>120</v>
      </c>
    </row>
    <row r="122" spans="1:1" hidden="1" x14ac:dyDescent="0.3">
      <c r="A122">
        <v>121</v>
      </c>
    </row>
    <row r="123" spans="1:1" hidden="1" x14ac:dyDescent="0.3">
      <c r="A123">
        <v>122</v>
      </c>
    </row>
    <row r="124" spans="1:1" hidden="1" x14ac:dyDescent="0.3">
      <c r="A124">
        <v>123</v>
      </c>
    </row>
    <row r="125" spans="1:1" hidden="1" x14ac:dyDescent="0.3">
      <c r="A125">
        <v>124</v>
      </c>
    </row>
    <row r="126" spans="1:1" hidden="1" x14ac:dyDescent="0.3">
      <c r="A126">
        <v>125</v>
      </c>
    </row>
    <row r="127" spans="1:1" hidden="1" x14ac:dyDescent="0.3">
      <c r="A127">
        <v>126</v>
      </c>
    </row>
    <row r="128" spans="1:1" hidden="1" x14ac:dyDescent="0.3">
      <c r="A128">
        <v>127</v>
      </c>
    </row>
    <row r="129" spans="1:1" hidden="1" x14ac:dyDescent="0.3">
      <c r="A129">
        <v>128</v>
      </c>
    </row>
    <row r="130" spans="1:1" hidden="1" x14ac:dyDescent="0.3">
      <c r="A130">
        <v>129</v>
      </c>
    </row>
    <row r="131" spans="1:1" hidden="1" x14ac:dyDescent="0.3">
      <c r="A131">
        <v>130</v>
      </c>
    </row>
    <row r="132" spans="1:1" hidden="1" x14ac:dyDescent="0.3">
      <c r="A132">
        <v>131</v>
      </c>
    </row>
    <row r="133" spans="1:1" hidden="1" x14ac:dyDescent="0.3">
      <c r="A133">
        <v>132</v>
      </c>
    </row>
    <row r="134" spans="1:1" hidden="1" x14ac:dyDescent="0.3">
      <c r="A134">
        <v>133</v>
      </c>
    </row>
    <row r="135" spans="1:1" hidden="1" x14ac:dyDescent="0.3">
      <c r="A135">
        <v>134</v>
      </c>
    </row>
    <row r="136" spans="1:1" hidden="1" x14ac:dyDescent="0.3">
      <c r="A136">
        <v>135</v>
      </c>
    </row>
    <row r="137" spans="1:1" hidden="1" x14ac:dyDescent="0.3">
      <c r="A137">
        <v>136</v>
      </c>
    </row>
    <row r="138" spans="1:1" hidden="1" x14ac:dyDescent="0.3">
      <c r="A138">
        <v>137</v>
      </c>
    </row>
    <row r="139" spans="1:1" hidden="1" x14ac:dyDescent="0.3">
      <c r="A139">
        <v>138</v>
      </c>
    </row>
    <row r="140" spans="1:1" hidden="1" x14ac:dyDescent="0.3">
      <c r="A140">
        <v>139</v>
      </c>
    </row>
    <row r="141" spans="1:1" hidden="1" x14ac:dyDescent="0.3">
      <c r="A141">
        <v>140</v>
      </c>
    </row>
    <row r="142" spans="1:1" hidden="1" x14ac:dyDescent="0.3">
      <c r="A142">
        <v>141</v>
      </c>
    </row>
    <row r="143" spans="1:1" hidden="1" x14ac:dyDescent="0.3">
      <c r="A143">
        <v>142</v>
      </c>
    </row>
    <row r="144" spans="1:1" hidden="1" x14ac:dyDescent="0.3">
      <c r="A144">
        <v>143</v>
      </c>
    </row>
    <row r="145" spans="1:1" hidden="1" x14ac:dyDescent="0.3">
      <c r="A145">
        <v>144</v>
      </c>
    </row>
    <row r="146" spans="1:1" hidden="1" x14ac:dyDescent="0.3">
      <c r="A146">
        <v>145</v>
      </c>
    </row>
    <row r="147" spans="1:1" hidden="1" x14ac:dyDescent="0.3">
      <c r="A147">
        <v>146</v>
      </c>
    </row>
    <row r="148" spans="1:1" hidden="1" x14ac:dyDescent="0.3">
      <c r="A148">
        <v>147</v>
      </c>
    </row>
    <row r="149" spans="1:1" hidden="1" x14ac:dyDescent="0.3">
      <c r="A149">
        <v>148</v>
      </c>
    </row>
    <row r="150" spans="1:1" hidden="1" x14ac:dyDescent="0.3">
      <c r="A150">
        <v>149</v>
      </c>
    </row>
    <row r="151" spans="1:1" hidden="1" x14ac:dyDescent="0.3">
      <c r="A151">
        <v>150</v>
      </c>
    </row>
    <row r="152" spans="1:1" hidden="1" x14ac:dyDescent="0.3">
      <c r="A152">
        <v>151</v>
      </c>
    </row>
    <row r="153" spans="1:1" hidden="1" x14ac:dyDescent="0.3">
      <c r="A153">
        <v>152</v>
      </c>
    </row>
    <row r="154" spans="1:1" hidden="1" x14ac:dyDescent="0.3">
      <c r="A154">
        <v>153</v>
      </c>
    </row>
    <row r="155" spans="1:1" hidden="1" x14ac:dyDescent="0.3">
      <c r="A155">
        <v>154</v>
      </c>
    </row>
    <row r="156" spans="1:1" hidden="1" x14ac:dyDescent="0.3">
      <c r="A156">
        <v>155</v>
      </c>
    </row>
    <row r="157" spans="1:1" hidden="1" x14ac:dyDescent="0.3">
      <c r="A157">
        <v>156</v>
      </c>
    </row>
    <row r="158" spans="1:1" hidden="1" x14ac:dyDescent="0.3">
      <c r="A158">
        <v>157</v>
      </c>
    </row>
    <row r="159" spans="1:1" hidden="1" x14ac:dyDescent="0.3">
      <c r="A159">
        <v>158</v>
      </c>
    </row>
    <row r="160" spans="1:1" hidden="1" x14ac:dyDescent="0.3">
      <c r="A160">
        <v>159</v>
      </c>
    </row>
    <row r="161" spans="1:1" hidden="1" x14ac:dyDescent="0.3">
      <c r="A161">
        <v>160</v>
      </c>
    </row>
    <row r="162" spans="1:1" hidden="1" x14ac:dyDescent="0.3">
      <c r="A162">
        <v>161</v>
      </c>
    </row>
    <row r="163" spans="1:1" hidden="1" x14ac:dyDescent="0.3">
      <c r="A163">
        <v>162</v>
      </c>
    </row>
    <row r="164" spans="1:1" hidden="1" x14ac:dyDescent="0.3">
      <c r="A164">
        <v>163</v>
      </c>
    </row>
    <row r="165" spans="1:1" hidden="1" x14ac:dyDescent="0.3">
      <c r="A165">
        <v>164</v>
      </c>
    </row>
    <row r="166" spans="1:1" hidden="1" x14ac:dyDescent="0.3">
      <c r="A166">
        <v>165</v>
      </c>
    </row>
    <row r="167" spans="1:1" hidden="1" x14ac:dyDescent="0.3">
      <c r="A167">
        <v>166</v>
      </c>
    </row>
    <row r="168" spans="1:1" hidden="1" x14ac:dyDescent="0.3">
      <c r="A168">
        <v>167</v>
      </c>
    </row>
    <row r="169" spans="1:1" hidden="1" x14ac:dyDescent="0.3">
      <c r="A169">
        <v>168</v>
      </c>
    </row>
    <row r="170" spans="1:1" hidden="1" x14ac:dyDescent="0.3">
      <c r="A170">
        <v>169</v>
      </c>
    </row>
    <row r="171" spans="1:1" hidden="1" x14ac:dyDescent="0.3">
      <c r="A171">
        <v>170</v>
      </c>
    </row>
    <row r="172" spans="1:1" hidden="1" x14ac:dyDescent="0.3">
      <c r="A172">
        <v>171</v>
      </c>
    </row>
    <row r="173" spans="1:1" hidden="1" x14ac:dyDescent="0.3">
      <c r="A173">
        <v>172</v>
      </c>
    </row>
    <row r="174" spans="1:1" hidden="1" x14ac:dyDescent="0.3">
      <c r="A174">
        <v>173</v>
      </c>
    </row>
    <row r="175" spans="1:1" hidden="1" x14ac:dyDescent="0.3">
      <c r="A175">
        <v>174</v>
      </c>
    </row>
    <row r="176" spans="1:1" hidden="1" x14ac:dyDescent="0.3">
      <c r="A176">
        <v>175</v>
      </c>
    </row>
    <row r="177" spans="1:1" hidden="1" x14ac:dyDescent="0.3">
      <c r="A177">
        <v>176</v>
      </c>
    </row>
    <row r="178" spans="1:1" hidden="1" x14ac:dyDescent="0.3">
      <c r="A178">
        <v>177</v>
      </c>
    </row>
    <row r="179" spans="1:1" hidden="1" x14ac:dyDescent="0.3">
      <c r="A179">
        <v>178</v>
      </c>
    </row>
    <row r="180" spans="1:1" hidden="1" x14ac:dyDescent="0.3">
      <c r="A180">
        <v>179</v>
      </c>
    </row>
    <row r="181" spans="1:1" hidden="1" x14ac:dyDescent="0.3">
      <c r="A181">
        <v>180</v>
      </c>
    </row>
    <row r="182" spans="1:1" hidden="1" x14ac:dyDescent="0.3">
      <c r="A182">
        <v>181</v>
      </c>
    </row>
    <row r="183" spans="1:1" hidden="1" x14ac:dyDescent="0.3">
      <c r="A183">
        <v>182</v>
      </c>
    </row>
    <row r="184" spans="1:1" hidden="1" x14ac:dyDescent="0.3">
      <c r="A184">
        <v>183</v>
      </c>
    </row>
    <row r="185" spans="1:1" hidden="1" x14ac:dyDescent="0.3">
      <c r="A185">
        <v>184</v>
      </c>
    </row>
    <row r="186" spans="1:1" hidden="1" x14ac:dyDescent="0.3">
      <c r="A186">
        <v>185</v>
      </c>
    </row>
    <row r="187" spans="1:1" hidden="1" x14ac:dyDescent="0.3">
      <c r="A187">
        <v>186</v>
      </c>
    </row>
    <row r="188" spans="1:1" hidden="1" x14ac:dyDescent="0.3">
      <c r="A188">
        <v>187</v>
      </c>
    </row>
    <row r="189" spans="1:1" hidden="1" x14ac:dyDescent="0.3">
      <c r="A189">
        <v>188</v>
      </c>
    </row>
    <row r="190" spans="1:1" hidden="1" x14ac:dyDescent="0.3">
      <c r="A190">
        <v>189</v>
      </c>
    </row>
    <row r="191" spans="1:1" hidden="1" x14ac:dyDescent="0.3">
      <c r="A191">
        <v>190</v>
      </c>
    </row>
    <row r="192" spans="1:1" hidden="1" x14ac:dyDescent="0.3">
      <c r="A192">
        <v>191</v>
      </c>
    </row>
    <row r="193" spans="1:1" hidden="1" x14ac:dyDescent="0.3">
      <c r="A193">
        <v>192</v>
      </c>
    </row>
    <row r="194" spans="1:1" hidden="1" x14ac:dyDescent="0.3">
      <c r="A194">
        <v>193</v>
      </c>
    </row>
    <row r="195" spans="1:1" hidden="1" x14ac:dyDescent="0.3">
      <c r="A195">
        <v>194</v>
      </c>
    </row>
    <row r="196" spans="1:1" hidden="1" x14ac:dyDescent="0.3">
      <c r="A196">
        <v>195</v>
      </c>
    </row>
    <row r="197" spans="1:1" hidden="1" x14ac:dyDescent="0.3">
      <c r="A197">
        <v>196</v>
      </c>
    </row>
    <row r="198" spans="1:1" hidden="1" x14ac:dyDescent="0.3">
      <c r="A198">
        <v>197</v>
      </c>
    </row>
    <row r="199" spans="1:1" hidden="1" x14ac:dyDescent="0.3">
      <c r="A199">
        <v>198</v>
      </c>
    </row>
    <row r="200" spans="1:1" hidden="1" x14ac:dyDescent="0.3">
      <c r="A200">
        <v>199</v>
      </c>
    </row>
    <row r="201" spans="1:1" hidden="1" x14ac:dyDescent="0.3">
      <c r="A201">
        <v>200</v>
      </c>
    </row>
    <row r="202" spans="1:1" hidden="1" x14ac:dyDescent="0.3">
      <c r="A202">
        <v>201</v>
      </c>
    </row>
    <row r="203" spans="1:1" hidden="1" x14ac:dyDescent="0.3">
      <c r="A203">
        <v>202</v>
      </c>
    </row>
    <row r="204" spans="1:1" hidden="1" x14ac:dyDescent="0.3">
      <c r="A204">
        <v>203</v>
      </c>
    </row>
    <row r="205" spans="1:1" hidden="1" x14ac:dyDescent="0.3">
      <c r="A205">
        <v>204</v>
      </c>
    </row>
    <row r="206" spans="1:1" hidden="1" x14ac:dyDescent="0.3">
      <c r="A206">
        <v>205</v>
      </c>
    </row>
    <row r="207" spans="1:1" hidden="1" x14ac:dyDescent="0.3">
      <c r="A207">
        <v>206</v>
      </c>
    </row>
    <row r="208" spans="1:1" hidden="1" x14ac:dyDescent="0.3">
      <c r="A208">
        <v>207</v>
      </c>
    </row>
    <row r="209" spans="1:1" hidden="1" x14ac:dyDescent="0.3">
      <c r="A209">
        <v>208</v>
      </c>
    </row>
    <row r="210" spans="1:1" hidden="1" x14ac:dyDescent="0.3">
      <c r="A210">
        <v>209</v>
      </c>
    </row>
    <row r="211" spans="1:1" hidden="1" x14ac:dyDescent="0.3">
      <c r="A211">
        <v>210</v>
      </c>
    </row>
    <row r="212" spans="1:1" hidden="1" x14ac:dyDescent="0.3">
      <c r="A212">
        <v>211</v>
      </c>
    </row>
    <row r="213" spans="1:1" hidden="1" x14ac:dyDescent="0.3">
      <c r="A213">
        <v>212</v>
      </c>
    </row>
    <row r="214" spans="1:1" hidden="1" x14ac:dyDescent="0.3">
      <c r="A214">
        <v>213</v>
      </c>
    </row>
    <row r="215" spans="1:1" hidden="1" x14ac:dyDescent="0.3">
      <c r="A215">
        <v>214</v>
      </c>
    </row>
    <row r="216" spans="1:1" hidden="1" x14ac:dyDescent="0.3">
      <c r="A216">
        <v>215</v>
      </c>
    </row>
    <row r="217" spans="1:1" hidden="1" x14ac:dyDescent="0.3">
      <c r="A217">
        <v>216</v>
      </c>
    </row>
    <row r="218" spans="1:1" hidden="1" x14ac:dyDescent="0.3">
      <c r="A218">
        <v>217</v>
      </c>
    </row>
    <row r="219" spans="1:1" hidden="1" x14ac:dyDescent="0.3">
      <c r="A219">
        <v>218</v>
      </c>
    </row>
    <row r="220" spans="1:1" hidden="1" x14ac:dyDescent="0.3">
      <c r="A220">
        <v>219</v>
      </c>
    </row>
    <row r="221" spans="1:1" hidden="1" x14ac:dyDescent="0.3">
      <c r="A221">
        <v>220</v>
      </c>
    </row>
    <row r="222" spans="1:1" hidden="1" x14ac:dyDescent="0.3">
      <c r="A222">
        <v>221</v>
      </c>
    </row>
    <row r="223" spans="1:1" hidden="1" x14ac:dyDescent="0.3">
      <c r="A223">
        <v>222</v>
      </c>
    </row>
    <row r="224" spans="1:1" hidden="1" x14ac:dyDescent="0.3">
      <c r="A224">
        <v>223</v>
      </c>
    </row>
    <row r="225" spans="1:1" hidden="1" x14ac:dyDescent="0.3">
      <c r="A225">
        <v>224</v>
      </c>
    </row>
    <row r="226" spans="1:1" hidden="1" x14ac:dyDescent="0.3">
      <c r="A226">
        <v>225</v>
      </c>
    </row>
    <row r="227" spans="1:1" hidden="1" x14ac:dyDescent="0.3">
      <c r="A227">
        <v>226</v>
      </c>
    </row>
    <row r="228" spans="1:1" hidden="1" x14ac:dyDescent="0.3">
      <c r="A228">
        <v>227</v>
      </c>
    </row>
    <row r="229" spans="1:1" hidden="1" x14ac:dyDescent="0.3">
      <c r="A229">
        <v>228</v>
      </c>
    </row>
    <row r="230" spans="1:1" hidden="1" x14ac:dyDescent="0.3">
      <c r="A230">
        <v>229</v>
      </c>
    </row>
    <row r="231" spans="1:1" hidden="1" x14ac:dyDescent="0.3">
      <c r="A231">
        <v>230</v>
      </c>
    </row>
    <row r="232" spans="1:1" hidden="1" x14ac:dyDescent="0.3">
      <c r="A232">
        <v>231</v>
      </c>
    </row>
    <row r="233" spans="1:1" hidden="1" x14ac:dyDescent="0.3">
      <c r="A233">
        <v>232</v>
      </c>
    </row>
    <row r="234" spans="1:1" hidden="1" x14ac:dyDescent="0.3">
      <c r="A234">
        <v>233</v>
      </c>
    </row>
    <row r="235" spans="1:1" hidden="1" x14ac:dyDescent="0.3">
      <c r="A235">
        <v>234</v>
      </c>
    </row>
    <row r="236" spans="1:1" hidden="1" x14ac:dyDescent="0.3">
      <c r="A236">
        <v>235</v>
      </c>
    </row>
    <row r="237" spans="1:1" hidden="1" x14ac:dyDescent="0.3">
      <c r="A237">
        <v>236</v>
      </c>
    </row>
    <row r="238" spans="1:1" hidden="1" x14ac:dyDescent="0.3">
      <c r="A238">
        <v>237</v>
      </c>
    </row>
    <row r="239" spans="1:1" hidden="1" x14ac:dyDescent="0.3">
      <c r="A239">
        <v>238</v>
      </c>
    </row>
    <row r="240" spans="1:1" hidden="1" x14ac:dyDescent="0.3">
      <c r="A240">
        <v>239</v>
      </c>
    </row>
    <row r="241" spans="1:1" hidden="1" x14ac:dyDescent="0.3">
      <c r="A241">
        <v>240</v>
      </c>
    </row>
    <row r="242" spans="1:1" hidden="1" x14ac:dyDescent="0.3">
      <c r="A242">
        <v>241</v>
      </c>
    </row>
    <row r="243" spans="1:1" hidden="1" x14ac:dyDescent="0.3">
      <c r="A243">
        <v>242</v>
      </c>
    </row>
    <row r="244" spans="1:1" hidden="1" x14ac:dyDescent="0.3">
      <c r="A244">
        <v>243</v>
      </c>
    </row>
    <row r="245" spans="1:1" hidden="1" x14ac:dyDescent="0.3">
      <c r="A245">
        <v>244</v>
      </c>
    </row>
    <row r="246" spans="1:1" hidden="1" x14ac:dyDescent="0.3">
      <c r="A246">
        <v>245</v>
      </c>
    </row>
    <row r="247" spans="1:1" hidden="1" x14ac:dyDescent="0.3">
      <c r="A247">
        <v>246</v>
      </c>
    </row>
    <row r="248" spans="1:1" hidden="1" x14ac:dyDescent="0.3">
      <c r="A248">
        <v>247</v>
      </c>
    </row>
    <row r="249" spans="1:1" hidden="1" x14ac:dyDescent="0.3">
      <c r="A249">
        <v>248</v>
      </c>
    </row>
    <row r="250" spans="1:1" hidden="1" x14ac:dyDescent="0.3">
      <c r="A250">
        <v>249</v>
      </c>
    </row>
    <row r="251" spans="1:1" hidden="1" x14ac:dyDescent="0.3">
      <c r="A251">
        <v>250</v>
      </c>
    </row>
    <row r="252" spans="1:1" hidden="1" x14ac:dyDescent="0.3">
      <c r="A252">
        <v>251</v>
      </c>
    </row>
    <row r="253" spans="1:1" hidden="1" x14ac:dyDescent="0.3">
      <c r="A253">
        <v>252</v>
      </c>
    </row>
    <row r="254" spans="1:1" hidden="1" x14ac:dyDescent="0.3">
      <c r="A254">
        <v>253</v>
      </c>
    </row>
    <row r="255" spans="1:1" hidden="1" x14ac:dyDescent="0.3">
      <c r="A255">
        <v>254</v>
      </c>
    </row>
    <row r="256" spans="1:1" hidden="1" x14ac:dyDescent="0.3">
      <c r="A256">
        <v>255</v>
      </c>
    </row>
    <row r="257" spans="1:1" hidden="1" x14ac:dyDescent="0.3">
      <c r="A257">
        <v>256</v>
      </c>
    </row>
    <row r="258" spans="1:1" hidden="1" x14ac:dyDescent="0.3">
      <c r="A258">
        <v>257</v>
      </c>
    </row>
    <row r="259" spans="1:1" hidden="1" x14ac:dyDescent="0.3">
      <c r="A259">
        <v>258</v>
      </c>
    </row>
    <row r="260" spans="1:1" hidden="1" x14ac:dyDescent="0.3">
      <c r="A260">
        <v>259</v>
      </c>
    </row>
    <row r="261" spans="1:1" hidden="1" x14ac:dyDescent="0.3">
      <c r="A261">
        <v>260</v>
      </c>
    </row>
    <row r="262" spans="1:1" hidden="1" x14ac:dyDescent="0.3">
      <c r="A262">
        <v>261</v>
      </c>
    </row>
    <row r="263" spans="1:1" hidden="1" x14ac:dyDescent="0.3">
      <c r="A263">
        <v>262</v>
      </c>
    </row>
    <row r="264" spans="1:1" hidden="1" x14ac:dyDescent="0.3">
      <c r="A264">
        <v>263</v>
      </c>
    </row>
    <row r="265" spans="1:1" hidden="1" x14ac:dyDescent="0.3">
      <c r="A265">
        <v>264</v>
      </c>
    </row>
    <row r="266" spans="1:1" hidden="1" x14ac:dyDescent="0.3">
      <c r="A266">
        <v>265</v>
      </c>
    </row>
    <row r="267" spans="1:1" hidden="1" x14ac:dyDescent="0.3">
      <c r="A267">
        <v>266</v>
      </c>
    </row>
    <row r="268" spans="1:1" hidden="1" x14ac:dyDescent="0.3">
      <c r="A268">
        <v>267</v>
      </c>
    </row>
    <row r="269" spans="1:1" hidden="1" x14ac:dyDescent="0.3">
      <c r="A269">
        <v>268</v>
      </c>
    </row>
    <row r="270" spans="1:1" hidden="1" x14ac:dyDescent="0.3">
      <c r="A270">
        <v>269</v>
      </c>
    </row>
    <row r="271" spans="1:1" hidden="1" x14ac:dyDescent="0.3">
      <c r="A271">
        <v>270</v>
      </c>
    </row>
    <row r="272" spans="1:1" hidden="1" x14ac:dyDescent="0.3">
      <c r="A272">
        <v>271</v>
      </c>
    </row>
    <row r="273" spans="1:1" hidden="1" x14ac:dyDescent="0.3">
      <c r="A273">
        <v>272</v>
      </c>
    </row>
    <row r="274" spans="1:1" hidden="1" x14ac:dyDescent="0.3">
      <c r="A274">
        <v>273</v>
      </c>
    </row>
    <row r="275" spans="1:1" hidden="1" x14ac:dyDescent="0.3">
      <c r="A275">
        <v>274</v>
      </c>
    </row>
    <row r="276" spans="1:1" hidden="1" x14ac:dyDescent="0.3">
      <c r="A276">
        <v>275</v>
      </c>
    </row>
    <row r="277" spans="1:1" hidden="1" x14ac:dyDescent="0.3">
      <c r="A277">
        <v>276</v>
      </c>
    </row>
    <row r="278" spans="1:1" hidden="1" x14ac:dyDescent="0.3">
      <c r="A278">
        <v>277</v>
      </c>
    </row>
    <row r="279" spans="1:1" hidden="1" x14ac:dyDescent="0.3">
      <c r="A279">
        <v>278</v>
      </c>
    </row>
    <row r="280" spans="1:1" hidden="1" x14ac:dyDescent="0.3">
      <c r="A280">
        <v>279</v>
      </c>
    </row>
    <row r="281" spans="1:1" hidden="1" x14ac:dyDescent="0.3">
      <c r="A281">
        <v>280</v>
      </c>
    </row>
    <row r="282" spans="1:1" hidden="1" x14ac:dyDescent="0.3">
      <c r="A282">
        <v>281</v>
      </c>
    </row>
    <row r="283" spans="1:1" hidden="1" x14ac:dyDescent="0.3">
      <c r="A283">
        <v>282</v>
      </c>
    </row>
    <row r="284" spans="1:1" hidden="1" x14ac:dyDescent="0.3">
      <c r="A284">
        <v>283</v>
      </c>
    </row>
    <row r="285" spans="1:1" hidden="1" x14ac:dyDescent="0.3">
      <c r="A285">
        <v>284</v>
      </c>
    </row>
    <row r="286" spans="1:1" hidden="1" x14ac:dyDescent="0.3">
      <c r="A286">
        <v>285</v>
      </c>
    </row>
    <row r="287" spans="1:1" hidden="1" x14ac:dyDescent="0.3">
      <c r="A287">
        <v>286</v>
      </c>
    </row>
    <row r="288" spans="1:1" hidden="1" x14ac:dyDescent="0.3">
      <c r="A288">
        <v>287</v>
      </c>
    </row>
    <row r="289" spans="1:1" hidden="1" x14ac:dyDescent="0.3">
      <c r="A289">
        <v>288</v>
      </c>
    </row>
    <row r="290" spans="1:1" hidden="1" x14ac:dyDescent="0.3">
      <c r="A290">
        <v>289</v>
      </c>
    </row>
    <row r="291" spans="1:1" hidden="1" x14ac:dyDescent="0.3">
      <c r="A291">
        <v>290</v>
      </c>
    </row>
    <row r="292" spans="1:1" hidden="1" x14ac:dyDescent="0.3">
      <c r="A292">
        <v>291</v>
      </c>
    </row>
    <row r="293" spans="1:1" hidden="1" x14ac:dyDescent="0.3">
      <c r="A293">
        <v>292</v>
      </c>
    </row>
    <row r="294" spans="1:1" hidden="1" x14ac:dyDescent="0.3">
      <c r="A294">
        <v>293</v>
      </c>
    </row>
    <row r="295" spans="1:1" hidden="1" x14ac:dyDescent="0.3">
      <c r="A295">
        <v>294</v>
      </c>
    </row>
    <row r="296" spans="1:1" hidden="1" x14ac:dyDescent="0.3">
      <c r="A296">
        <v>295</v>
      </c>
    </row>
    <row r="297" spans="1:1" hidden="1" x14ac:dyDescent="0.3">
      <c r="A297">
        <v>296</v>
      </c>
    </row>
    <row r="298" spans="1:1" hidden="1" x14ac:dyDescent="0.3">
      <c r="A298">
        <v>297</v>
      </c>
    </row>
    <row r="299" spans="1:1" hidden="1" x14ac:dyDescent="0.3">
      <c r="A299">
        <v>298</v>
      </c>
    </row>
    <row r="300" spans="1:1" hidden="1" x14ac:dyDescent="0.3">
      <c r="A300">
        <v>299</v>
      </c>
    </row>
    <row r="301" spans="1:1" hidden="1" x14ac:dyDescent="0.3">
      <c r="A301">
        <v>300</v>
      </c>
    </row>
    <row r="302" spans="1:1" hidden="1" x14ac:dyDescent="0.3">
      <c r="A302">
        <v>301</v>
      </c>
    </row>
    <row r="303" spans="1:1" hidden="1" x14ac:dyDescent="0.3">
      <c r="A303">
        <v>302</v>
      </c>
    </row>
    <row r="304" spans="1:1" hidden="1" x14ac:dyDescent="0.3">
      <c r="A304">
        <v>303</v>
      </c>
    </row>
    <row r="305" spans="1:1" hidden="1" x14ac:dyDescent="0.3">
      <c r="A305">
        <v>304</v>
      </c>
    </row>
    <row r="306" spans="1:1" hidden="1" x14ac:dyDescent="0.3">
      <c r="A306">
        <v>305</v>
      </c>
    </row>
    <row r="307" spans="1:1" hidden="1" x14ac:dyDescent="0.3">
      <c r="A307">
        <v>306</v>
      </c>
    </row>
    <row r="308" spans="1:1" hidden="1" x14ac:dyDescent="0.3">
      <c r="A308">
        <v>307</v>
      </c>
    </row>
    <row r="309" spans="1:1" hidden="1" x14ac:dyDescent="0.3">
      <c r="A309">
        <v>308</v>
      </c>
    </row>
    <row r="310" spans="1:1" hidden="1" x14ac:dyDescent="0.3">
      <c r="A310">
        <v>309</v>
      </c>
    </row>
    <row r="311" spans="1:1" hidden="1" x14ac:dyDescent="0.3">
      <c r="A311">
        <v>310</v>
      </c>
    </row>
    <row r="312" spans="1:1" hidden="1" x14ac:dyDescent="0.3">
      <c r="A312">
        <v>311</v>
      </c>
    </row>
    <row r="313" spans="1:1" hidden="1" x14ac:dyDescent="0.3">
      <c r="A313">
        <v>312</v>
      </c>
    </row>
    <row r="314" spans="1:1" hidden="1" x14ac:dyDescent="0.3">
      <c r="A314">
        <v>313</v>
      </c>
    </row>
    <row r="315" spans="1:1" hidden="1" x14ac:dyDescent="0.3">
      <c r="A315">
        <v>314</v>
      </c>
    </row>
    <row r="316" spans="1:1" hidden="1" x14ac:dyDescent="0.3">
      <c r="A316">
        <v>315</v>
      </c>
    </row>
    <row r="317" spans="1:1" hidden="1" x14ac:dyDescent="0.3">
      <c r="A317">
        <v>316</v>
      </c>
    </row>
    <row r="318" spans="1:1" hidden="1" x14ac:dyDescent="0.3">
      <c r="A318">
        <v>317</v>
      </c>
    </row>
    <row r="319" spans="1:1" hidden="1" x14ac:dyDescent="0.3">
      <c r="A319">
        <v>318</v>
      </c>
    </row>
    <row r="320" spans="1:1" hidden="1" x14ac:dyDescent="0.3">
      <c r="A320">
        <v>319</v>
      </c>
    </row>
    <row r="321" spans="1:1" hidden="1" x14ac:dyDescent="0.3">
      <c r="A321">
        <v>320</v>
      </c>
    </row>
    <row r="322" spans="1:1" hidden="1" x14ac:dyDescent="0.3">
      <c r="A322">
        <v>321</v>
      </c>
    </row>
    <row r="323" spans="1:1" hidden="1" x14ac:dyDescent="0.3">
      <c r="A323">
        <v>322</v>
      </c>
    </row>
    <row r="324" spans="1:1" hidden="1" x14ac:dyDescent="0.3">
      <c r="A324">
        <v>323</v>
      </c>
    </row>
    <row r="325" spans="1:1" hidden="1" x14ac:dyDescent="0.3">
      <c r="A325">
        <v>324</v>
      </c>
    </row>
    <row r="326" spans="1:1" hidden="1" x14ac:dyDescent="0.3">
      <c r="A326">
        <v>325</v>
      </c>
    </row>
    <row r="327" spans="1:1" hidden="1" x14ac:dyDescent="0.3">
      <c r="A327">
        <v>326</v>
      </c>
    </row>
    <row r="328" spans="1:1" hidden="1" x14ac:dyDescent="0.3">
      <c r="A328">
        <v>327</v>
      </c>
    </row>
    <row r="329" spans="1:1" hidden="1" x14ac:dyDescent="0.3">
      <c r="A329">
        <v>328</v>
      </c>
    </row>
    <row r="330" spans="1:1" hidden="1" x14ac:dyDescent="0.3">
      <c r="A330">
        <v>329</v>
      </c>
    </row>
  </sheetData>
  <autoFilter ref="A1:O330" xr:uid="{24199197-BC98-4E69-BD31-C11C269F9369}">
    <filterColumn colId="10">
      <filters>
        <filter val="SkillCategory.Ultimat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Emmily Lusz</dc:creator>
  <cp:lastModifiedBy>Emmily Lusz</cp:lastModifiedBy>
  <dcterms:created xsi:type="dcterms:W3CDTF">2025-05-04T15:48:25Z</dcterms:created>
  <dcterms:modified xsi:type="dcterms:W3CDTF">2025-05-06T18:27:34Z</dcterms:modified>
</cp:coreProperties>
</file>