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6a9b2da8aa1a6b6/Cooleeuh/6TH SEMESTER/Time Series/Final Project/"/>
    </mc:Choice>
  </mc:AlternateContent>
  <xr:revisionPtr revIDLastSave="823" documentId="8_{BB508C6E-8C17-4F6F-BD53-418058177817}" xr6:coauthVersionLast="47" xr6:coauthVersionMax="47" xr10:uidLastSave="{3EC603AB-C4A5-4607-8831-C27C97096DBA}"/>
  <bookViews>
    <workbookView xWindow="-108" yWindow="-108" windowWidth="23256" windowHeight="13176" firstSheet="3" xr2:uid="{A1D4729C-B797-4BA8-9A22-F2F20E0B4375}"/>
  </bookViews>
  <sheets>
    <sheet name="Comparison" sheetId="4" r:id="rId1"/>
    <sheet name="Sheet1" sheetId="5" r:id="rId2"/>
    <sheet name="Models" sheetId="3" r:id="rId3"/>
    <sheet name="TS Plot" sheetId="1" r:id="rId4"/>
    <sheet name="Raw Dataset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4" l="1"/>
  <c r="B30" i="4" s="1"/>
  <c r="G5" i="3"/>
  <c r="P176" i="3"/>
  <c r="P175" i="3"/>
  <c r="P152" i="3"/>
  <c r="G175" i="3"/>
  <c r="G176" i="3"/>
  <c r="G177" i="3"/>
  <c r="G178" i="3"/>
  <c r="G179" i="3" s="1"/>
  <c r="AX5" i="3"/>
  <c r="AV3" i="3"/>
  <c r="AV4" i="3"/>
  <c r="G5" i="4"/>
  <c r="F5" i="4"/>
  <c r="G6" i="4"/>
  <c r="F6" i="4"/>
  <c r="E6" i="4"/>
  <c r="H175" i="3"/>
  <c r="I175" i="3" s="1"/>
  <c r="J175" i="3"/>
  <c r="E5" i="4"/>
  <c r="G24" i="4"/>
  <c r="G4" i="4"/>
  <c r="F24" i="4"/>
  <c r="F4" i="4"/>
  <c r="E24" i="4"/>
  <c r="D24" i="4"/>
  <c r="E4" i="4"/>
  <c r="C24" i="4"/>
  <c r="B24" i="4"/>
  <c r="G3" i="4"/>
  <c r="F3" i="4"/>
  <c r="E3" i="4"/>
  <c r="B6" i="4"/>
  <c r="D5" i="4"/>
  <c r="C5" i="4"/>
  <c r="B5" i="4"/>
  <c r="D4" i="4"/>
  <c r="C4" i="4"/>
  <c r="B4" i="4"/>
  <c r="D3" i="4"/>
  <c r="C3" i="4"/>
  <c r="B3" i="4"/>
  <c r="AT194" i="3"/>
  <c r="AT193" i="3"/>
  <c r="AS193" i="3"/>
  <c r="AR193" i="3"/>
  <c r="AK193" i="3"/>
  <c r="AK194" i="3"/>
  <c r="AJ193" i="3"/>
  <c r="AI193" i="3"/>
  <c r="AB193" i="3"/>
  <c r="AB194" i="3"/>
  <c r="AA193" i="3"/>
  <c r="Z193" i="3"/>
  <c r="S193" i="3"/>
  <c r="S194" i="3"/>
  <c r="R193" i="3"/>
  <c r="Q193" i="3"/>
  <c r="AT192" i="3"/>
  <c r="AR192" i="3"/>
  <c r="AS192" i="3"/>
  <c r="AT191" i="3"/>
  <c r="AR191" i="3"/>
  <c r="AS191" i="3"/>
  <c r="AT190" i="3"/>
  <c r="AR190" i="3"/>
  <c r="AS190" i="3"/>
  <c r="AT189" i="3"/>
  <c r="AR189" i="3"/>
  <c r="AS189" i="3"/>
  <c r="AT188" i="3"/>
  <c r="AR188" i="3"/>
  <c r="AS188" i="3"/>
  <c r="AT187" i="3"/>
  <c r="AS187" i="3"/>
  <c r="AR187" i="3"/>
  <c r="AT186" i="3"/>
  <c r="AR186" i="3"/>
  <c r="AS186" i="3"/>
  <c r="AT185" i="3"/>
  <c r="AR185" i="3"/>
  <c r="AS185" i="3"/>
  <c r="AT184" i="3"/>
  <c r="AR184" i="3"/>
  <c r="AS184" i="3"/>
  <c r="AT183" i="3"/>
  <c r="AR183" i="3"/>
  <c r="AS183" i="3"/>
  <c r="AT182" i="3"/>
  <c r="AS182" i="3"/>
  <c r="AR182" i="3"/>
  <c r="AT181" i="3"/>
  <c r="AS181" i="3"/>
  <c r="AR181" i="3"/>
  <c r="AT180" i="3"/>
  <c r="AS180" i="3"/>
  <c r="AR180" i="3"/>
  <c r="AT179" i="3"/>
  <c r="AS179" i="3"/>
  <c r="AR179" i="3"/>
  <c r="AT178" i="3"/>
  <c r="AS178" i="3"/>
  <c r="AR178" i="3"/>
  <c r="AT177" i="3"/>
  <c r="AR177" i="3"/>
  <c r="AS177" i="3"/>
  <c r="AT176" i="3"/>
  <c r="AR176" i="3"/>
  <c r="AS176" i="3"/>
  <c r="AT175" i="3"/>
  <c r="AR175" i="3"/>
  <c r="AS175" i="3"/>
  <c r="AK192" i="3"/>
  <c r="AI192" i="3"/>
  <c r="AJ192" i="3"/>
  <c r="AK191" i="3"/>
  <c r="AI191" i="3"/>
  <c r="AJ191" i="3"/>
  <c r="AK190" i="3"/>
  <c r="AI190" i="3"/>
  <c r="AJ190" i="3"/>
  <c r="AK189" i="3"/>
  <c r="AI189" i="3"/>
  <c r="AJ189" i="3"/>
  <c r="AK188" i="3"/>
  <c r="AI188" i="3"/>
  <c r="AJ188" i="3"/>
  <c r="AK187" i="3"/>
  <c r="AJ187" i="3"/>
  <c r="AI187" i="3"/>
  <c r="AK186" i="3"/>
  <c r="AI186" i="3"/>
  <c r="AJ186" i="3"/>
  <c r="AK185" i="3"/>
  <c r="AJ185" i="3"/>
  <c r="AI185" i="3"/>
  <c r="AK184" i="3"/>
  <c r="AI184" i="3"/>
  <c r="AJ184" i="3"/>
  <c r="AK183" i="3"/>
  <c r="AI183" i="3"/>
  <c r="AJ183" i="3"/>
  <c r="AK182" i="3"/>
  <c r="AJ182" i="3"/>
  <c r="AI182" i="3"/>
  <c r="AK181" i="3"/>
  <c r="AI181" i="3"/>
  <c r="AJ181" i="3"/>
  <c r="AK180" i="3"/>
  <c r="AI180" i="3"/>
  <c r="AJ180" i="3"/>
  <c r="AK179" i="3"/>
  <c r="AJ179" i="3"/>
  <c r="AI179" i="3"/>
  <c r="AK178" i="3"/>
  <c r="AI178" i="3"/>
  <c r="AJ178" i="3"/>
  <c r="AK177" i="3"/>
  <c r="AI177" i="3"/>
  <c r="AJ177" i="3"/>
  <c r="AK176" i="3"/>
  <c r="AI176" i="3"/>
  <c r="AJ176" i="3"/>
  <c r="AK175" i="3"/>
  <c r="AJ175" i="3"/>
  <c r="AI175" i="3"/>
  <c r="AB192" i="3"/>
  <c r="Z192" i="3"/>
  <c r="AA192" i="3"/>
  <c r="AB191" i="3"/>
  <c r="AA191" i="3"/>
  <c r="Z191" i="3"/>
  <c r="AB190" i="3"/>
  <c r="Z190" i="3"/>
  <c r="AA190" i="3"/>
  <c r="AB189" i="3"/>
  <c r="Z189" i="3"/>
  <c r="AA189" i="3"/>
  <c r="AB188" i="3"/>
  <c r="Z188" i="3"/>
  <c r="AA188" i="3"/>
  <c r="AB187" i="3"/>
  <c r="Z187" i="3"/>
  <c r="AA187" i="3"/>
  <c r="AB186" i="3"/>
  <c r="Z186" i="3"/>
  <c r="AA186" i="3"/>
  <c r="AB185" i="3"/>
  <c r="Z185" i="3"/>
  <c r="AA185" i="3"/>
  <c r="AB184" i="3"/>
  <c r="Z184" i="3"/>
  <c r="AA184" i="3"/>
  <c r="AB183" i="3"/>
  <c r="Z183" i="3"/>
  <c r="AA183" i="3"/>
  <c r="AB182" i="3"/>
  <c r="AA182" i="3"/>
  <c r="Z182" i="3"/>
  <c r="AB181" i="3"/>
  <c r="Z181" i="3"/>
  <c r="AA181" i="3"/>
  <c r="AB180" i="3"/>
  <c r="Z180" i="3"/>
  <c r="AA180" i="3"/>
  <c r="AB179" i="3"/>
  <c r="Z179" i="3"/>
  <c r="AA179" i="3"/>
  <c r="AB178" i="3"/>
  <c r="AA178" i="3"/>
  <c r="Z178" i="3"/>
  <c r="AB177" i="3"/>
  <c r="Z177" i="3"/>
  <c r="AA177" i="3"/>
  <c r="AB176" i="3"/>
  <c r="Z176" i="3"/>
  <c r="AA176" i="3"/>
  <c r="AB175" i="3"/>
  <c r="AA175" i="3"/>
  <c r="Z175" i="3"/>
  <c r="S192" i="3"/>
  <c r="Q192" i="3"/>
  <c r="R192" i="3"/>
  <c r="S191" i="3"/>
  <c r="Q191" i="3"/>
  <c r="R191" i="3"/>
  <c r="S190" i="3"/>
  <c r="Q190" i="3"/>
  <c r="R190" i="3"/>
  <c r="S189" i="3"/>
  <c r="R189" i="3"/>
  <c r="Q189" i="3"/>
  <c r="S188" i="3"/>
  <c r="Q188" i="3"/>
  <c r="R188" i="3"/>
  <c r="S187" i="3"/>
  <c r="Q187" i="3"/>
  <c r="R187" i="3"/>
  <c r="S186" i="3"/>
  <c r="Q186" i="3"/>
  <c r="R186" i="3"/>
  <c r="S185" i="3"/>
  <c r="Q185" i="3"/>
  <c r="R185" i="3"/>
  <c r="S184" i="3"/>
  <c r="Q184" i="3"/>
  <c r="R184" i="3"/>
  <c r="S183" i="3"/>
  <c r="Q183" i="3"/>
  <c r="R183" i="3"/>
  <c r="S182" i="3"/>
  <c r="R182" i="3"/>
  <c r="Q182" i="3"/>
  <c r="S181" i="3"/>
  <c r="Q181" i="3"/>
  <c r="R181" i="3"/>
  <c r="S180" i="3"/>
  <c r="Q180" i="3"/>
  <c r="R180" i="3"/>
  <c r="S179" i="3"/>
  <c r="Q179" i="3"/>
  <c r="R179" i="3"/>
  <c r="S178" i="3"/>
  <c r="Q178" i="3"/>
  <c r="R178" i="3"/>
  <c r="S177" i="3"/>
  <c r="Q177" i="3"/>
  <c r="R177" i="3"/>
  <c r="S176" i="3"/>
  <c r="R176" i="3"/>
  <c r="Q176" i="3"/>
  <c r="S175" i="3"/>
  <c r="R175" i="3"/>
  <c r="Q175" i="3"/>
  <c r="J177" i="3"/>
  <c r="H177" i="3"/>
  <c r="I177" i="3" s="1"/>
  <c r="J176" i="3"/>
  <c r="H176" i="3"/>
  <c r="I176" i="3" s="1"/>
  <c r="AT168" i="3"/>
  <c r="AR168" i="3"/>
  <c r="AS168" i="3"/>
  <c r="AT167" i="3"/>
  <c r="AR167" i="3"/>
  <c r="AS167" i="3"/>
  <c r="AT166" i="3"/>
  <c r="AR166" i="3"/>
  <c r="AS166" i="3"/>
  <c r="AT165" i="3"/>
  <c r="AR165" i="3"/>
  <c r="AS165" i="3"/>
  <c r="AT164" i="3"/>
  <c r="AR164" i="3"/>
  <c r="AS164" i="3"/>
  <c r="AT163" i="3"/>
  <c r="AR163" i="3"/>
  <c r="AS163" i="3"/>
  <c r="AT162" i="3"/>
  <c r="AS162" i="3"/>
  <c r="AR162" i="3"/>
  <c r="AT161" i="3"/>
  <c r="AS161" i="3"/>
  <c r="AR161" i="3"/>
  <c r="AT160" i="3"/>
  <c r="AR160" i="3"/>
  <c r="AS160" i="3"/>
  <c r="AT159" i="3"/>
  <c r="AR159" i="3"/>
  <c r="AS159" i="3"/>
  <c r="AT158" i="3"/>
  <c r="AS158" i="3"/>
  <c r="AR158" i="3"/>
  <c r="AT157" i="3"/>
  <c r="AR157" i="3"/>
  <c r="AS157" i="3"/>
  <c r="AT156" i="3"/>
  <c r="AR156" i="3"/>
  <c r="AS156" i="3"/>
  <c r="AT155" i="3"/>
  <c r="AR155" i="3"/>
  <c r="AS155" i="3"/>
  <c r="AT154" i="3"/>
  <c r="AS154" i="3"/>
  <c r="AR154" i="3"/>
  <c r="AT153" i="3"/>
  <c r="AS153" i="3"/>
  <c r="AR153" i="3"/>
  <c r="AT152" i="3"/>
  <c r="AR152" i="3"/>
  <c r="AS152" i="3"/>
  <c r="AT151" i="3"/>
  <c r="AR151" i="3"/>
  <c r="AS151" i="3"/>
  <c r="AT150" i="3"/>
  <c r="AR150" i="3"/>
  <c r="AS150" i="3"/>
  <c r="AT149" i="3"/>
  <c r="AR149" i="3"/>
  <c r="AS149" i="3"/>
  <c r="AT148" i="3"/>
  <c r="AR148" i="3"/>
  <c r="AS148" i="3"/>
  <c r="AT147" i="3"/>
  <c r="AR147" i="3"/>
  <c r="AS147" i="3"/>
  <c r="AT146" i="3"/>
  <c r="AS146" i="3"/>
  <c r="AR146" i="3"/>
  <c r="AT145" i="3"/>
  <c r="AS145" i="3"/>
  <c r="AR145" i="3"/>
  <c r="AT144" i="3"/>
  <c r="AR144" i="3"/>
  <c r="AS144" i="3"/>
  <c r="AT143" i="3"/>
  <c r="AR143" i="3"/>
  <c r="AS143" i="3"/>
  <c r="AT142" i="3"/>
  <c r="AS142" i="3"/>
  <c r="AR142" i="3"/>
  <c r="AT141" i="3"/>
  <c r="AR141" i="3"/>
  <c r="AS141" i="3"/>
  <c r="AT140" i="3"/>
  <c r="AR140" i="3"/>
  <c r="AS140" i="3"/>
  <c r="AT139" i="3"/>
  <c r="AR139" i="3"/>
  <c r="AS139" i="3"/>
  <c r="AT138" i="3"/>
  <c r="AS138" i="3"/>
  <c r="AR138" i="3"/>
  <c r="AT137" i="3"/>
  <c r="AS137" i="3"/>
  <c r="AR137" i="3"/>
  <c r="AT136" i="3"/>
  <c r="AR136" i="3"/>
  <c r="AS136" i="3"/>
  <c r="AT135" i="3"/>
  <c r="AR135" i="3"/>
  <c r="AS135" i="3"/>
  <c r="AT134" i="3"/>
  <c r="AR134" i="3"/>
  <c r="AS134" i="3"/>
  <c r="AT133" i="3"/>
  <c r="AR133" i="3"/>
  <c r="AS133" i="3"/>
  <c r="AT132" i="3"/>
  <c r="AR132" i="3"/>
  <c r="AS132" i="3"/>
  <c r="AT131" i="3"/>
  <c r="AR131" i="3"/>
  <c r="AS131" i="3"/>
  <c r="AT130" i="3"/>
  <c r="AS130" i="3"/>
  <c r="AR130" i="3"/>
  <c r="AT129" i="3"/>
  <c r="AS129" i="3"/>
  <c r="AR129" i="3"/>
  <c r="AT128" i="3"/>
  <c r="AR128" i="3"/>
  <c r="AS128" i="3"/>
  <c r="AT127" i="3"/>
  <c r="AR127" i="3"/>
  <c r="AS127" i="3"/>
  <c r="AT126" i="3"/>
  <c r="AR126" i="3"/>
  <c r="AS126" i="3"/>
  <c r="AT125" i="3"/>
  <c r="AR125" i="3"/>
  <c r="AS125" i="3"/>
  <c r="AT124" i="3"/>
  <c r="AR124" i="3"/>
  <c r="AS124" i="3"/>
  <c r="AT123" i="3"/>
  <c r="AR123" i="3"/>
  <c r="AS123" i="3"/>
  <c r="AT122" i="3"/>
  <c r="AS122" i="3"/>
  <c r="AR122" i="3"/>
  <c r="AT121" i="3"/>
  <c r="AR121" i="3"/>
  <c r="AS121" i="3"/>
  <c r="AT120" i="3"/>
  <c r="AR120" i="3"/>
  <c r="AS120" i="3"/>
  <c r="AT119" i="3"/>
  <c r="AR119" i="3"/>
  <c r="AS119" i="3"/>
  <c r="AT118" i="3"/>
  <c r="AR118" i="3"/>
  <c r="AS118" i="3"/>
  <c r="AT117" i="3"/>
  <c r="AR117" i="3"/>
  <c r="AS117" i="3"/>
  <c r="AT116" i="3"/>
  <c r="AR116" i="3"/>
  <c r="AS116" i="3"/>
  <c r="AT115" i="3"/>
  <c r="AR115" i="3"/>
  <c r="AS115" i="3"/>
  <c r="AT114" i="3"/>
  <c r="AS114" i="3"/>
  <c r="AR114" i="3"/>
  <c r="AT113" i="3"/>
  <c r="AR113" i="3"/>
  <c r="AS113" i="3"/>
  <c r="AT112" i="3"/>
  <c r="AR112" i="3"/>
  <c r="AS112" i="3"/>
  <c r="AT111" i="3"/>
  <c r="AR111" i="3"/>
  <c r="AS111" i="3"/>
  <c r="AT110" i="3"/>
  <c r="AR110" i="3"/>
  <c r="AS110" i="3"/>
  <c r="AT109" i="3"/>
  <c r="AR109" i="3"/>
  <c r="AS109" i="3"/>
  <c r="AT108" i="3"/>
  <c r="AR108" i="3"/>
  <c r="AS108" i="3"/>
  <c r="AT107" i="3"/>
  <c r="AR107" i="3"/>
  <c r="AS107" i="3"/>
  <c r="AT106" i="3"/>
  <c r="AS106" i="3"/>
  <c r="AR106" i="3"/>
  <c r="AT105" i="3"/>
  <c r="AR105" i="3"/>
  <c r="AS105" i="3"/>
  <c r="AT104" i="3"/>
  <c r="AR104" i="3"/>
  <c r="AS104" i="3"/>
  <c r="AT103" i="3"/>
  <c r="AR103" i="3"/>
  <c r="AS103" i="3"/>
  <c r="AT102" i="3"/>
  <c r="AS102" i="3"/>
  <c r="AR102" i="3"/>
  <c r="AT101" i="3"/>
  <c r="AR101" i="3"/>
  <c r="AS101" i="3"/>
  <c r="AT100" i="3"/>
  <c r="AR100" i="3"/>
  <c r="AS100" i="3"/>
  <c r="AT99" i="3"/>
  <c r="AR99" i="3"/>
  <c r="AS99" i="3"/>
  <c r="AT98" i="3"/>
  <c r="AS98" i="3"/>
  <c r="AR98" i="3"/>
  <c r="AT97" i="3"/>
  <c r="AR97" i="3"/>
  <c r="AS97" i="3"/>
  <c r="AT96" i="3"/>
  <c r="AR96" i="3"/>
  <c r="AS96" i="3"/>
  <c r="AT95" i="3"/>
  <c r="AR95" i="3"/>
  <c r="AS95" i="3"/>
  <c r="AT94" i="3"/>
  <c r="AR94" i="3"/>
  <c r="AS94" i="3"/>
  <c r="AT93" i="3"/>
  <c r="AR93" i="3"/>
  <c r="AS93" i="3"/>
  <c r="AT92" i="3"/>
  <c r="AR92" i="3"/>
  <c r="AS92" i="3"/>
  <c r="AT91" i="3"/>
  <c r="AR91" i="3"/>
  <c r="AS91" i="3"/>
  <c r="AT90" i="3"/>
  <c r="AS90" i="3"/>
  <c r="AR90" i="3"/>
  <c r="AT89" i="3"/>
  <c r="AR89" i="3"/>
  <c r="AS89" i="3"/>
  <c r="AT88" i="3"/>
  <c r="AR88" i="3"/>
  <c r="AS88" i="3"/>
  <c r="AT87" i="3"/>
  <c r="AR87" i="3"/>
  <c r="AS87" i="3"/>
  <c r="AT86" i="3"/>
  <c r="AS86" i="3"/>
  <c r="AR86" i="3"/>
  <c r="AT85" i="3"/>
  <c r="AR85" i="3"/>
  <c r="AS85" i="3"/>
  <c r="AT84" i="3"/>
  <c r="AR84" i="3"/>
  <c r="AS84" i="3"/>
  <c r="AT83" i="3"/>
  <c r="AR83" i="3"/>
  <c r="AS83" i="3"/>
  <c r="AT82" i="3"/>
  <c r="AS82" i="3"/>
  <c r="AR82" i="3"/>
  <c r="AT81" i="3"/>
  <c r="AR81" i="3"/>
  <c r="AS81" i="3"/>
  <c r="AT80" i="3"/>
  <c r="AR80" i="3"/>
  <c r="AS80" i="3"/>
  <c r="AT79" i="3"/>
  <c r="AR79" i="3"/>
  <c r="AS79" i="3"/>
  <c r="AT78" i="3"/>
  <c r="AR78" i="3"/>
  <c r="AS78" i="3"/>
  <c r="AT77" i="3"/>
  <c r="AR77" i="3"/>
  <c r="AS77" i="3"/>
  <c r="AT76" i="3"/>
  <c r="AS76" i="3"/>
  <c r="AR76" i="3"/>
  <c r="AT75" i="3"/>
  <c r="AR75" i="3"/>
  <c r="AS75" i="3"/>
  <c r="AT74" i="3"/>
  <c r="AS74" i="3"/>
  <c r="AR74" i="3"/>
  <c r="AT73" i="3"/>
  <c r="AR73" i="3"/>
  <c r="AS73" i="3"/>
  <c r="AT72" i="3"/>
  <c r="AR72" i="3"/>
  <c r="AS72" i="3"/>
  <c r="AT71" i="3"/>
  <c r="AR71" i="3"/>
  <c r="AS71" i="3"/>
  <c r="AT70" i="3"/>
  <c r="AS70" i="3"/>
  <c r="AR70" i="3"/>
  <c r="AT69" i="3"/>
  <c r="AR69" i="3"/>
  <c r="AS69" i="3"/>
  <c r="AT68" i="3"/>
  <c r="AR68" i="3"/>
  <c r="AS68" i="3"/>
  <c r="AT67" i="3"/>
  <c r="AR67" i="3"/>
  <c r="AS67" i="3"/>
  <c r="AT66" i="3"/>
  <c r="AR66" i="3"/>
  <c r="AS66" i="3"/>
  <c r="AT65" i="3"/>
  <c r="AR65" i="3"/>
  <c r="AS65" i="3"/>
  <c r="AT64" i="3"/>
  <c r="AR64" i="3"/>
  <c r="AS64" i="3"/>
  <c r="AT63" i="3"/>
  <c r="AR63" i="3"/>
  <c r="AS63" i="3"/>
  <c r="AT62" i="3"/>
  <c r="AR62" i="3"/>
  <c r="AS62" i="3"/>
  <c r="AT61" i="3"/>
  <c r="AR61" i="3"/>
  <c r="AS61" i="3"/>
  <c r="AT60" i="3"/>
  <c r="AS60" i="3"/>
  <c r="AR60" i="3"/>
  <c r="AT59" i="3"/>
  <c r="AR59" i="3"/>
  <c r="AS59" i="3"/>
  <c r="AT58" i="3"/>
  <c r="AS58" i="3"/>
  <c r="AR58" i="3"/>
  <c r="AT57" i="3"/>
  <c r="AS57" i="3"/>
  <c r="AR57" i="3"/>
  <c r="AT56" i="3"/>
  <c r="AS56" i="3"/>
  <c r="AR56" i="3"/>
  <c r="AT55" i="3"/>
  <c r="AR55" i="3"/>
  <c r="AS55" i="3"/>
  <c r="AT54" i="3"/>
  <c r="AS54" i="3"/>
  <c r="AR54" i="3"/>
  <c r="AT53" i="3"/>
  <c r="AR53" i="3"/>
  <c r="AS53" i="3"/>
  <c r="AT52" i="3"/>
  <c r="AR52" i="3"/>
  <c r="AS52" i="3"/>
  <c r="AT51" i="3"/>
  <c r="AR51" i="3"/>
  <c r="AS51" i="3"/>
  <c r="AT50" i="3"/>
  <c r="AR50" i="3"/>
  <c r="AS50" i="3"/>
  <c r="AT49" i="3"/>
  <c r="AR49" i="3"/>
  <c r="AS49" i="3"/>
  <c r="AT48" i="3"/>
  <c r="AR48" i="3"/>
  <c r="AS48" i="3"/>
  <c r="AT47" i="3"/>
  <c r="AR47" i="3"/>
  <c r="AS47" i="3"/>
  <c r="AT46" i="3"/>
  <c r="AR46" i="3"/>
  <c r="AS46" i="3"/>
  <c r="AT45" i="3"/>
  <c r="AR45" i="3"/>
  <c r="AS45" i="3"/>
  <c r="AT44" i="3"/>
  <c r="AS44" i="3"/>
  <c r="AR44" i="3"/>
  <c r="AT43" i="3"/>
  <c r="AR43" i="3"/>
  <c r="AS43" i="3"/>
  <c r="AT42" i="3"/>
  <c r="AS42" i="3"/>
  <c r="AR42" i="3"/>
  <c r="AT41" i="3"/>
  <c r="AR41" i="3"/>
  <c r="AS41" i="3"/>
  <c r="AT40" i="3"/>
  <c r="AR40" i="3"/>
  <c r="AS40" i="3"/>
  <c r="AT39" i="3"/>
  <c r="AR39" i="3"/>
  <c r="AS39" i="3"/>
  <c r="AT38" i="3"/>
  <c r="AS38" i="3"/>
  <c r="AR38" i="3"/>
  <c r="AT37" i="3"/>
  <c r="AR37" i="3"/>
  <c r="AS37" i="3"/>
  <c r="AT36" i="3"/>
  <c r="AR36" i="3"/>
  <c r="AS36" i="3"/>
  <c r="AT35" i="3"/>
  <c r="AR35" i="3"/>
  <c r="AS35" i="3"/>
  <c r="AT34" i="3"/>
  <c r="AR34" i="3"/>
  <c r="AS34" i="3"/>
  <c r="AT33" i="3"/>
  <c r="AR33" i="3"/>
  <c r="AS33" i="3"/>
  <c r="AT32" i="3"/>
  <c r="AR32" i="3"/>
  <c r="AS32" i="3"/>
  <c r="AT31" i="3"/>
  <c r="AR31" i="3"/>
  <c r="AS31" i="3"/>
  <c r="AT30" i="3"/>
  <c r="AR30" i="3"/>
  <c r="AS30" i="3"/>
  <c r="AT29" i="3"/>
  <c r="AR29" i="3"/>
  <c r="AS29" i="3"/>
  <c r="AT28" i="3"/>
  <c r="AS28" i="3"/>
  <c r="AR28" i="3"/>
  <c r="AT27" i="3"/>
  <c r="AR27" i="3"/>
  <c r="AS27" i="3"/>
  <c r="AT26" i="3"/>
  <c r="AS26" i="3"/>
  <c r="AR26" i="3"/>
  <c r="AT25" i="3"/>
  <c r="AR25" i="3"/>
  <c r="AS25" i="3"/>
  <c r="AT24" i="3"/>
  <c r="AR24" i="3"/>
  <c r="AS24" i="3"/>
  <c r="AT23" i="3"/>
  <c r="AR23" i="3"/>
  <c r="AS23" i="3"/>
  <c r="AT22" i="3"/>
  <c r="AS22" i="3"/>
  <c r="AR22" i="3"/>
  <c r="AT21" i="3"/>
  <c r="AR21" i="3"/>
  <c r="AS21" i="3"/>
  <c r="AT20" i="3"/>
  <c r="AR20" i="3"/>
  <c r="AS20" i="3"/>
  <c r="AT19" i="3"/>
  <c r="AR19" i="3"/>
  <c r="AS19" i="3"/>
  <c r="AT18" i="3"/>
  <c r="AR18" i="3"/>
  <c r="AS18" i="3"/>
  <c r="AT17" i="3"/>
  <c r="AR17" i="3"/>
  <c r="AS17" i="3"/>
  <c r="AT16" i="3"/>
  <c r="AR16" i="3"/>
  <c r="AS16" i="3"/>
  <c r="AT15" i="3"/>
  <c r="AR15" i="3"/>
  <c r="AS15" i="3"/>
  <c r="AT14" i="3"/>
  <c r="AR14" i="3"/>
  <c r="AS14" i="3"/>
  <c r="AT13" i="3"/>
  <c r="AS13" i="3"/>
  <c r="AR13" i="3"/>
  <c r="AT12" i="3"/>
  <c r="AS12" i="3"/>
  <c r="AR12" i="3"/>
  <c r="AT11" i="3"/>
  <c r="AR11" i="3"/>
  <c r="AS11" i="3"/>
  <c r="AT10" i="3"/>
  <c r="AS10" i="3"/>
  <c r="AR10" i="3"/>
  <c r="AT169" i="3"/>
  <c r="AT170" i="3"/>
  <c r="AK168" i="3"/>
  <c r="AI168" i="3"/>
  <c r="AJ168" i="3"/>
  <c r="AK167" i="3"/>
  <c r="AI167" i="3"/>
  <c r="AJ167" i="3"/>
  <c r="AK166" i="3"/>
  <c r="AI166" i="3"/>
  <c r="AJ166" i="3"/>
  <c r="AK165" i="3"/>
  <c r="AI165" i="3"/>
  <c r="AJ165" i="3"/>
  <c r="AK164" i="3"/>
  <c r="AI164" i="3"/>
  <c r="AJ164" i="3"/>
  <c r="AK163" i="3"/>
  <c r="AJ163" i="3"/>
  <c r="AI163" i="3"/>
  <c r="AK162" i="3"/>
  <c r="AJ162" i="3"/>
  <c r="AI162" i="3"/>
  <c r="AK161" i="3"/>
  <c r="AJ161" i="3"/>
  <c r="AI161" i="3"/>
  <c r="AK160" i="3"/>
  <c r="AI160" i="3"/>
  <c r="AJ160" i="3"/>
  <c r="AK159" i="3"/>
  <c r="AJ159" i="3"/>
  <c r="AI159" i="3"/>
  <c r="AK158" i="3"/>
  <c r="AJ158" i="3"/>
  <c r="AI158" i="3"/>
  <c r="AK157" i="3"/>
  <c r="AJ157" i="3"/>
  <c r="AI157" i="3"/>
  <c r="AK156" i="3"/>
  <c r="AI156" i="3"/>
  <c r="AJ156" i="3"/>
  <c r="AK155" i="3"/>
  <c r="AI155" i="3"/>
  <c r="AJ155" i="3"/>
  <c r="AK154" i="3"/>
  <c r="AJ154" i="3"/>
  <c r="AI154" i="3"/>
  <c r="AK153" i="3"/>
  <c r="AI153" i="3"/>
  <c r="AJ153" i="3"/>
  <c r="AK152" i="3"/>
  <c r="AI152" i="3"/>
  <c r="AJ152" i="3"/>
  <c r="AK151" i="3"/>
  <c r="AI151" i="3"/>
  <c r="AJ151" i="3"/>
  <c r="AK150" i="3"/>
  <c r="AI150" i="3"/>
  <c r="AJ150" i="3"/>
  <c r="AK149" i="3"/>
  <c r="AI149" i="3"/>
  <c r="AJ149" i="3"/>
  <c r="AK148" i="3"/>
  <c r="AI148" i="3"/>
  <c r="AJ148" i="3"/>
  <c r="AK147" i="3"/>
  <c r="AJ147" i="3"/>
  <c r="AI147" i="3"/>
  <c r="AK146" i="3"/>
  <c r="AJ146" i="3"/>
  <c r="AI146" i="3"/>
  <c r="AK145" i="3"/>
  <c r="AJ145" i="3"/>
  <c r="AI145" i="3"/>
  <c r="AK144" i="3"/>
  <c r="AI144" i="3"/>
  <c r="AJ144" i="3"/>
  <c r="AK143" i="3"/>
  <c r="AI143" i="3"/>
  <c r="AJ143" i="3"/>
  <c r="AK142" i="3"/>
  <c r="AJ142" i="3"/>
  <c r="AI142" i="3"/>
  <c r="AK141" i="3"/>
  <c r="AJ141" i="3"/>
  <c r="AI141" i="3"/>
  <c r="AK140" i="3"/>
  <c r="AI140" i="3"/>
  <c r="AJ140" i="3"/>
  <c r="AK139" i="3"/>
  <c r="AI139" i="3"/>
  <c r="AJ139" i="3"/>
  <c r="AK138" i="3"/>
  <c r="AJ138" i="3"/>
  <c r="AI138" i="3"/>
  <c r="AK137" i="3"/>
  <c r="AI137" i="3"/>
  <c r="AJ137" i="3"/>
  <c r="AK136" i="3"/>
  <c r="AI136" i="3"/>
  <c r="AJ136" i="3"/>
  <c r="AK135" i="3"/>
  <c r="AI135" i="3"/>
  <c r="AJ135" i="3"/>
  <c r="AK134" i="3"/>
  <c r="AI134" i="3"/>
  <c r="AJ134" i="3"/>
  <c r="AK133" i="3"/>
  <c r="AI133" i="3"/>
  <c r="AJ133" i="3"/>
  <c r="AK132" i="3"/>
  <c r="AI132" i="3"/>
  <c r="AJ132" i="3"/>
  <c r="AK131" i="3"/>
  <c r="AI131" i="3"/>
  <c r="AJ131" i="3"/>
  <c r="AK130" i="3"/>
  <c r="AJ130" i="3"/>
  <c r="AI130" i="3"/>
  <c r="AK129" i="3"/>
  <c r="AJ129" i="3"/>
  <c r="AI129" i="3"/>
  <c r="AK128" i="3"/>
  <c r="AI128" i="3"/>
  <c r="AJ128" i="3"/>
  <c r="AK127" i="3"/>
  <c r="AI127" i="3"/>
  <c r="AJ127" i="3"/>
  <c r="AK126" i="3"/>
  <c r="AJ126" i="3"/>
  <c r="AI126" i="3"/>
  <c r="AK125" i="3"/>
  <c r="AI125" i="3"/>
  <c r="AJ125" i="3"/>
  <c r="AK124" i="3"/>
  <c r="AI124" i="3"/>
  <c r="AJ124" i="3"/>
  <c r="AK123" i="3"/>
  <c r="AI123" i="3"/>
  <c r="AJ123" i="3"/>
  <c r="AK122" i="3"/>
  <c r="AJ122" i="3"/>
  <c r="AI122" i="3"/>
  <c r="AK121" i="3"/>
  <c r="AI121" i="3"/>
  <c r="AJ121" i="3"/>
  <c r="AK120" i="3"/>
  <c r="AI120" i="3"/>
  <c r="AJ120" i="3"/>
  <c r="AK119" i="3"/>
  <c r="AI119" i="3"/>
  <c r="AJ119" i="3"/>
  <c r="AK118" i="3"/>
  <c r="AI118" i="3"/>
  <c r="AJ118" i="3"/>
  <c r="AK117" i="3"/>
  <c r="AI117" i="3"/>
  <c r="AJ117" i="3"/>
  <c r="AK116" i="3"/>
  <c r="AI116" i="3"/>
  <c r="AJ116" i="3"/>
  <c r="AK115" i="3"/>
  <c r="AI115" i="3"/>
  <c r="AJ115" i="3"/>
  <c r="AK114" i="3"/>
  <c r="AJ114" i="3"/>
  <c r="AI114" i="3"/>
  <c r="AK113" i="3"/>
  <c r="AJ113" i="3"/>
  <c r="AI113" i="3"/>
  <c r="AK112" i="3"/>
  <c r="AI112" i="3"/>
  <c r="AJ112" i="3"/>
  <c r="AK111" i="3"/>
  <c r="AI111" i="3"/>
  <c r="AJ111" i="3"/>
  <c r="AK110" i="3"/>
  <c r="AJ110" i="3"/>
  <c r="AI110" i="3"/>
  <c r="AK109" i="3"/>
  <c r="AI109" i="3"/>
  <c r="AJ109" i="3"/>
  <c r="AK108" i="3"/>
  <c r="AI108" i="3"/>
  <c r="AJ108" i="3"/>
  <c r="AK107" i="3"/>
  <c r="AI107" i="3"/>
  <c r="AJ107" i="3"/>
  <c r="AK106" i="3"/>
  <c r="AJ106" i="3"/>
  <c r="AI106" i="3"/>
  <c r="AK105" i="3"/>
  <c r="AI105" i="3"/>
  <c r="AJ105" i="3"/>
  <c r="AK104" i="3"/>
  <c r="AI104" i="3"/>
  <c r="AJ104" i="3"/>
  <c r="AK103" i="3"/>
  <c r="AI103" i="3"/>
  <c r="AJ103" i="3"/>
  <c r="AK102" i="3"/>
  <c r="AI102" i="3"/>
  <c r="AJ102" i="3"/>
  <c r="AK101" i="3"/>
  <c r="AI101" i="3"/>
  <c r="AJ101" i="3"/>
  <c r="AK100" i="3"/>
  <c r="AI100" i="3"/>
  <c r="AJ100" i="3"/>
  <c r="AK99" i="3"/>
  <c r="AI99" i="3"/>
  <c r="AJ99" i="3"/>
  <c r="AK98" i="3"/>
  <c r="AJ98" i="3"/>
  <c r="AI98" i="3"/>
  <c r="AK97" i="3"/>
  <c r="AJ97" i="3"/>
  <c r="AI97" i="3"/>
  <c r="AK96" i="3"/>
  <c r="AI96" i="3"/>
  <c r="AJ96" i="3"/>
  <c r="AK95" i="3"/>
  <c r="AJ95" i="3"/>
  <c r="AI95" i="3"/>
  <c r="AK94" i="3"/>
  <c r="AJ94" i="3"/>
  <c r="AI94" i="3"/>
  <c r="AK93" i="3"/>
  <c r="AI93" i="3"/>
  <c r="AJ93" i="3"/>
  <c r="AK92" i="3"/>
  <c r="AI92" i="3"/>
  <c r="AJ92" i="3"/>
  <c r="AK91" i="3"/>
  <c r="AI91" i="3"/>
  <c r="AJ91" i="3"/>
  <c r="AK90" i="3"/>
  <c r="AJ90" i="3"/>
  <c r="AI90" i="3"/>
  <c r="AK89" i="3"/>
  <c r="AI89" i="3"/>
  <c r="AJ89" i="3"/>
  <c r="AK88" i="3"/>
  <c r="AI88" i="3"/>
  <c r="AJ88" i="3"/>
  <c r="AK87" i="3"/>
  <c r="AI87" i="3"/>
  <c r="AJ87" i="3"/>
  <c r="AK86" i="3"/>
  <c r="AI86" i="3"/>
  <c r="AJ86" i="3"/>
  <c r="AK85" i="3"/>
  <c r="AI85" i="3"/>
  <c r="AJ85" i="3"/>
  <c r="AK84" i="3"/>
  <c r="AI84" i="3"/>
  <c r="AJ84" i="3"/>
  <c r="AK83" i="3"/>
  <c r="AI83" i="3"/>
  <c r="AJ83" i="3"/>
  <c r="AK82" i="3"/>
  <c r="AJ82" i="3"/>
  <c r="AI82" i="3"/>
  <c r="AK81" i="3"/>
  <c r="AJ81" i="3"/>
  <c r="AI81" i="3"/>
  <c r="AK80" i="3"/>
  <c r="AJ80" i="3"/>
  <c r="AI80" i="3"/>
  <c r="AK79" i="3"/>
  <c r="AI79" i="3"/>
  <c r="AJ79" i="3"/>
  <c r="AK78" i="3"/>
  <c r="AJ78" i="3"/>
  <c r="AI78" i="3"/>
  <c r="AK77" i="3"/>
  <c r="AI77" i="3"/>
  <c r="AJ77" i="3"/>
  <c r="AK76" i="3"/>
  <c r="AI76" i="3"/>
  <c r="AJ76" i="3"/>
  <c r="AK75" i="3"/>
  <c r="AI75" i="3"/>
  <c r="AJ75" i="3"/>
  <c r="AK74" i="3"/>
  <c r="AJ74" i="3"/>
  <c r="AI74" i="3"/>
  <c r="AK73" i="3"/>
  <c r="AI73" i="3"/>
  <c r="AJ73" i="3"/>
  <c r="AK72" i="3"/>
  <c r="AI72" i="3"/>
  <c r="AJ72" i="3"/>
  <c r="AK71" i="3"/>
  <c r="AI71" i="3"/>
  <c r="AJ71" i="3"/>
  <c r="AK70" i="3"/>
  <c r="AI70" i="3"/>
  <c r="AJ70" i="3"/>
  <c r="AK69" i="3"/>
  <c r="AI69" i="3"/>
  <c r="AJ69" i="3"/>
  <c r="AK68" i="3"/>
  <c r="AI68" i="3"/>
  <c r="AJ68" i="3"/>
  <c r="AK67" i="3"/>
  <c r="AI67" i="3"/>
  <c r="AJ67" i="3"/>
  <c r="AK66" i="3"/>
  <c r="AI66" i="3"/>
  <c r="AJ66" i="3"/>
  <c r="AK65" i="3"/>
  <c r="AJ65" i="3"/>
  <c r="AI65" i="3"/>
  <c r="AK64" i="3"/>
  <c r="AJ64" i="3"/>
  <c r="AI64" i="3"/>
  <c r="AK63" i="3"/>
  <c r="AJ63" i="3"/>
  <c r="AI63" i="3"/>
  <c r="AK62" i="3"/>
  <c r="AJ62" i="3"/>
  <c r="AI62" i="3"/>
  <c r="AK61" i="3"/>
  <c r="AI61" i="3"/>
  <c r="AJ61" i="3"/>
  <c r="AK60" i="3"/>
  <c r="AI60" i="3"/>
  <c r="AJ60" i="3"/>
  <c r="AK59" i="3"/>
  <c r="AI59" i="3"/>
  <c r="AJ59" i="3"/>
  <c r="AK58" i="3"/>
  <c r="AJ58" i="3"/>
  <c r="AI58" i="3"/>
  <c r="AK57" i="3"/>
  <c r="AI57" i="3"/>
  <c r="AJ57" i="3"/>
  <c r="AK56" i="3"/>
  <c r="AI56" i="3"/>
  <c r="AJ56" i="3"/>
  <c r="AK55" i="3"/>
  <c r="AI55" i="3"/>
  <c r="AJ55" i="3"/>
  <c r="AK54" i="3"/>
  <c r="AI54" i="3"/>
  <c r="AJ54" i="3"/>
  <c r="AK53" i="3"/>
  <c r="AI53" i="3"/>
  <c r="AJ53" i="3"/>
  <c r="AK52" i="3"/>
  <c r="AI52" i="3"/>
  <c r="AJ52" i="3"/>
  <c r="AK51" i="3"/>
  <c r="AI51" i="3"/>
  <c r="AJ51" i="3"/>
  <c r="AK50" i="3"/>
  <c r="AJ50" i="3"/>
  <c r="AI50" i="3"/>
  <c r="AK49" i="3"/>
  <c r="AJ49" i="3"/>
  <c r="AI49" i="3"/>
  <c r="AK48" i="3"/>
  <c r="AJ48" i="3"/>
  <c r="AI48" i="3"/>
  <c r="AK47" i="3"/>
  <c r="AI47" i="3"/>
  <c r="AJ47" i="3"/>
  <c r="AK46" i="3"/>
  <c r="AJ46" i="3"/>
  <c r="AI46" i="3"/>
  <c r="AK45" i="3"/>
  <c r="AI45" i="3"/>
  <c r="AJ45" i="3"/>
  <c r="AK44" i="3"/>
  <c r="AI44" i="3"/>
  <c r="AJ44" i="3"/>
  <c r="AK43" i="3"/>
  <c r="AI43" i="3"/>
  <c r="AJ43" i="3"/>
  <c r="AK42" i="3"/>
  <c r="AJ42" i="3"/>
  <c r="AI42" i="3"/>
  <c r="AK41" i="3"/>
  <c r="AI41" i="3"/>
  <c r="AJ41" i="3"/>
  <c r="AK40" i="3"/>
  <c r="AI40" i="3"/>
  <c r="AJ40" i="3"/>
  <c r="AK39" i="3"/>
  <c r="AI39" i="3"/>
  <c r="AJ39" i="3"/>
  <c r="AK38" i="3"/>
  <c r="AI38" i="3"/>
  <c r="AJ38" i="3"/>
  <c r="AK37" i="3"/>
  <c r="AI37" i="3"/>
  <c r="AJ37" i="3"/>
  <c r="AK36" i="3"/>
  <c r="AI36" i="3"/>
  <c r="AJ36" i="3"/>
  <c r="AK35" i="3"/>
  <c r="AI35" i="3"/>
  <c r="AJ35" i="3"/>
  <c r="AK34" i="3"/>
  <c r="AI34" i="3"/>
  <c r="AJ34" i="3"/>
  <c r="AK33" i="3"/>
  <c r="AJ33" i="3"/>
  <c r="AI33" i="3"/>
  <c r="AK32" i="3"/>
  <c r="AJ32" i="3"/>
  <c r="AI32" i="3"/>
  <c r="AK31" i="3"/>
  <c r="AI31" i="3"/>
  <c r="AJ31" i="3"/>
  <c r="AK30" i="3"/>
  <c r="AJ30" i="3"/>
  <c r="AI30" i="3"/>
  <c r="AK29" i="3"/>
  <c r="AI29" i="3"/>
  <c r="AJ29" i="3"/>
  <c r="AK28" i="3"/>
  <c r="AI28" i="3"/>
  <c r="AJ28" i="3"/>
  <c r="AK27" i="3"/>
  <c r="AI27" i="3"/>
  <c r="AJ27" i="3"/>
  <c r="AK26" i="3"/>
  <c r="AJ26" i="3"/>
  <c r="AI26" i="3"/>
  <c r="AK25" i="3"/>
  <c r="AI25" i="3"/>
  <c r="AJ25" i="3"/>
  <c r="AK24" i="3"/>
  <c r="AJ24" i="3"/>
  <c r="AI24" i="3"/>
  <c r="AK23" i="3"/>
  <c r="AI23" i="3"/>
  <c r="AJ23" i="3"/>
  <c r="AK22" i="3"/>
  <c r="AI22" i="3"/>
  <c r="AJ22" i="3"/>
  <c r="AK21" i="3"/>
  <c r="AI21" i="3"/>
  <c r="AJ21" i="3"/>
  <c r="AK20" i="3"/>
  <c r="AI20" i="3"/>
  <c r="AJ20" i="3"/>
  <c r="AK19" i="3"/>
  <c r="AI19" i="3"/>
  <c r="AJ19" i="3"/>
  <c r="AK18" i="3"/>
  <c r="AJ18" i="3"/>
  <c r="AI18" i="3"/>
  <c r="AK17" i="3"/>
  <c r="AJ17" i="3"/>
  <c r="AI17" i="3"/>
  <c r="AK16" i="3"/>
  <c r="AJ16" i="3"/>
  <c r="AI16" i="3"/>
  <c r="AK15" i="3"/>
  <c r="AI15" i="3"/>
  <c r="AJ15" i="3"/>
  <c r="AK14" i="3"/>
  <c r="AJ14" i="3"/>
  <c r="AI14" i="3"/>
  <c r="AK13" i="3"/>
  <c r="AI13" i="3"/>
  <c r="AJ13" i="3"/>
  <c r="AK12" i="3"/>
  <c r="AI12" i="3"/>
  <c r="AJ12" i="3"/>
  <c r="AK11" i="3"/>
  <c r="AI11" i="3"/>
  <c r="AJ11" i="3"/>
  <c r="AK10" i="3"/>
  <c r="AJ10" i="3"/>
  <c r="AI10" i="3"/>
  <c r="AK9" i="3"/>
  <c r="AI9" i="3"/>
  <c r="AJ9" i="3"/>
  <c r="AK169" i="3"/>
  <c r="AK170" i="3"/>
  <c r="AI169" i="3"/>
  <c r="B2" i="1" a="1"/>
  <c r="B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2" i="1"/>
  <c r="E175" i="3" a="1"/>
  <c r="E175" i="3"/>
  <c r="D175" i="3" a="1"/>
  <c r="D175" i="3" s="1"/>
  <c r="C175" i="3" a="1"/>
  <c r="C175" i="3"/>
  <c r="E3" i="3" a="1"/>
  <c r="AM10" i="3"/>
  <c r="D3" i="3" a="1"/>
  <c r="D3" i="3" s="1"/>
  <c r="C3" i="3" a="1"/>
  <c r="C3" i="3"/>
  <c r="AW4" i="3"/>
  <c r="AS169" i="3"/>
  <c r="AR169" i="3"/>
  <c r="AJ169" i="3"/>
  <c r="AD24" i="3"/>
  <c r="AD66" i="3"/>
  <c r="AD88" i="3"/>
  <c r="AD105" i="3"/>
  <c r="AD127" i="3"/>
  <c r="AD148" i="3"/>
  <c r="AM145" i="3"/>
  <c r="AM115" i="3"/>
  <c r="AM85" i="3"/>
  <c r="AM56" i="3"/>
  <c r="AM26" i="3"/>
  <c r="AM119" i="3"/>
  <c r="AM88" i="3"/>
  <c r="AM34" i="3"/>
  <c r="AM138" i="3"/>
  <c r="AM55" i="3"/>
  <c r="AD68" i="3"/>
  <c r="AD89" i="3"/>
  <c r="AD111" i="3"/>
  <c r="AD150" i="3"/>
  <c r="AM167" i="3"/>
  <c r="AM137" i="3"/>
  <c r="AM113" i="3"/>
  <c r="AM83" i="3"/>
  <c r="AM53" i="3"/>
  <c r="AM24" i="3"/>
  <c r="AD21" i="3"/>
  <c r="AD83" i="3"/>
  <c r="AM87" i="3"/>
  <c r="AD45" i="3"/>
  <c r="AM84" i="3"/>
  <c r="AD29" i="3"/>
  <c r="AD90" i="3"/>
  <c r="AD112" i="3"/>
  <c r="AD129" i="3"/>
  <c r="AD151" i="3"/>
  <c r="AM165" i="3"/>
  <c r="AM136" i="3"/>
  <c r="AM106" i="3"/>
  <c r="AM82" i="3"/>
  <c r="AM52" i="3"/>
  <c r="AM23" i="3"/>
  <c r="AD103" i="3"/>
  <c r="AM147" i="3"/>
  <c r="AD23" i="3"/>
  <c r="AM116" i="3"/>
  <c r="AD134" i="3"/>
  <c r="AD152" i="3"/>
  <c r="AM164" i="3"/>
  <c r="AM135" i="3"/>
  <c r="AM105" i="3"/>
  <c r="AM81" i="3"/>
  <c r="AM51" i="3"/>
  <c r="AM21" i="3"/>
  <c r="AM35" i="3"/>
  <c r="AD104" i="3"/>
  <c r="AD126" i="3"/>
  <c r="AM33" i="3"/>
  <c r="AM168" i="3"/>
  <c r="AM114" i="3"/>
  <c r="AD25" i="3"/>
  <c r="AD70" i="3"/>
  <c r="AD135" i="3"/>
  <c r="AM163" i="3"/>
  <c r="AM74" i="3"/>
  <c r="AM50" i="3"/>
  <c r="AM20" i="3"/>
  <c r="AD149" i="3"/>
  <c r="AD48" i="3"/>
  <c r="AD11" i="3"/>
  <c r="AD113" i="3"/>
  <c r="AM104" i="3"/>
  <c r="AD12" i="3"/>
  <c r="AD32" i="3"/>
  <c r="AD53" i="3"/>
  <c r="AD71" i="3"/>
  <c r="AD115" i="3"/>
  <c r="AD136" i="3"/>
  <c r="AD157" i="3"/>
  <c r="AM162" i="3"/>
  <c r="AM132" i="3"/>
  <c r="AM103" i="3"/>
  <c r="AM73" i="3"/>
  <c r="AM49" i="3"/>
  <c r="AM19" i="3"/>
  <c r="AD124" i="3"/>
  <c r="AD43" i="3"/>
  <c r="AM117" i="3"/>
  <c r="AM57" i="3"/>
  <c r="AD128" i="3"/>
  <c r="AD9" i="3"/>
  <c r="AD69" i="3"/>
  <c r="AD31" i="3"/>
  <c r="AD92" i="3"/>
  <c r="AM133" i="3"/>
  <c r="AD33" i="3"/>
  <c r="AD54" i="3"/>
  <c r="AD76" i="3"/>
  <c r="AD93" i="3"/>
  <c r="AD158" i="3"/>
  <c r="AM161" i="3"/>
  <c r="AM131" i="3"/>
  <c r="AM101" i="3"/>
  <c r="AM72" i="3"/>
  <c r="AM42" i="3"/>
  <c r="AM18" i="3"/>
  <c r="AD81" i="3"/>
  <c r="AM89" i="3"/>
  <c r="AD22" i="3"/>
  <c r="AD164" i="3"/>
  <c r="AD65" i="3"/>
  <c r="AM146" i="3"/>
  <c r="AD67" i="3"/>
  <c r="AD47" i="3"/>
  <c r="AD34" i="3"/>
  <c r="AD138" i="3"/>
  <c r="AD159" i="3"/>
  <c r="AM154" i="3"/>
  <c r="AM130" i="3"/>
  <c r="AM100" i="3"/>
  <c r="AM71" i="3"/>
  <c r="AM41" i="3"/>
  <c r="AM17" i="3"/>
  <c r="AM65" i="3"/>
  <c r="AM58" i="3"/>
  <c r="AD106" i="3"/>
  <c r="AM25" i="3"/>
  <c r="AD46" i="3"/>
  <c r="AD10" i="3"/>
  <c r="AD18" i="3"/>
  <c r="AD139" i="3"/>
  <c r="AD160" i="3"/>
  <c r="AM153" i="3"/>
  <c r="AM129" i="3"/>
  <c r="AM99" i="3"/>
  <c r="AM69" i="3"/>
  <c r="AM40" i="3"/>
  <c r="E3" i="3"/>
  <c r="AM4" i="3"/>
  <c r="AM11" i="3"/>
  <c r="AM27" i="3"/>
  <c r="AM43" i="3"/>
  <c r="AM59" i="3"/>
  <c r="AM75" i="3"/>
  <c r="AM91" i="3"/>
  <c r="AM107" i="3"/>
  <c r="AM123" i="3"/>
  <c r="AM139" i="3"/>
  <c r="AM155" i="3"/>
  <c r="AD145" i="3"/>
  <c r="AD133" i="3"/>
  <c r="AD122" i="3"/>
  <c r="AD110" i="3"/>
  <c r="AD99" i="3"/>
  <c r="AD87" i="3"/>
  <c r="AD64" i="3"/>
  <c r="AD52" i="3"/>
  <c r="AD17" i="3"/>
  <c r="AD85" i="3"/>
  <c r="AD74" i="3"/>
  <c r="AD62" i="3"/>
  <c r="AD51" i="3"/>
  <c r="AD39" i="3"/>
  <c r="AD16" i="3"/>
  <c r="AD142" i="3"/>
  <c r="AD131" i="3"/>
  <c r="AD119" i="3"/>
  <c r="AD96" i="3"/>
  <c r="AD84" i="3"/>
  <c r="AD49" i="3"/>
  <c r="AD37" i="3"/>
  <c r="AD26" i="3"/>
  <c r="AD14" i="3"/>
  <c r="AM16" i="3"/>
  <c r="AM32" i="3"/>
  <c r="AM48" i="3"/>
  <c r="AM64" i="3"/>
  <c r="AM80" i="3"/>
  <c r="AM96" i="3"/>
  <c r="AM112" i="3"/>
  <c r="AM128" i="3"/>
  <c r="AM144" i="3"/>
  <c r="AM160" i="3"/>
  <c r="AN165" i="3"/>
  <c r="AD153" i="3"/>
  <c r="AD141" i="3"/>
  <c r="AD130" i="3"/>
  <c r="AD118" i="3"/>
  <c r="AD107" i="3"/>
  <c r="AD95" i="3"/>
  <c r="AD72" i="3"/>
  <c r="AD60" i="3"/>
  <c r="AM12" i="3"/>
  <c r="AM28" i="3"/>
  <c r="AM44" i="3"/>
  <c r="AM60" i="3"/>
  <c r="AM76" i="3"/>
  <c r="AM92" i="3"/>
  <c r="AM108" i="3"/>
  <c r="AM124" i="3"/>
  <c r="AM140" i="3"/>
  <c r="AM156" i="3"/>
  <c r="AD168" i="3"/>
  <c r="AD156" i="3"/>
  <c r="AD121" i="3"/>
  <c r="AD109" i="3"/>
  <c r="AD98" i="3"/>
  <c r="AD86" i="3"/>
  <c r="AD75" i="3"/>
  <c r="AD63" i="3"/>
  <c r="AD40" i="3"/>
  <c r="AD28" i="3"/>
  <c r="AM13" i="3"/>
  <c r="AM29" i="3"/>
  <c r="AM45" i="3"/>
  <c r="AM61" i="3"/>
  <c r="AM77" i="3"/>
  <c r="AM93" i="3"/>
  <c r="AM109" i="3"/>
  <c r="AM125" i="3"/>
  <c r="AM141" i="3"/>
  <c r="AM157" i="3"/>
  <c r="AD167" i="3"/>
  <c r="AD144" i="3"/>
  <c r="AD132" i="3"/>
  <c r="AD97" i="3"/>
  <c r="AM14" i="3"/>
  <c r="AM30" i="3"/>
  <c r="AM46" i="3"/>
  <c r="AM62" i="3"/>
  <c r="AM78" i="3"/>
  <c r="AM94" i="3"/>
  <c r="AM110" i="3"/>
  <c r="AM126" i="3"/>
  <c r="AM142" i="3"/>
  <c r="AM158" i="3"/>
  <c r="AD166" i="3"/>
  <c r="AD155" i="3"/>
  <c r="AD143" i="3"/>
  <c r="AD120" i="3"/>
  <c r="AD108" i="3"/>
  <c r="AD73" i="3"/>
  <c r="AD61" i="3"/>
  <c r="AD50" i="3"/>
  <c r="AD38" i="3"/>
  <c r="AD27" i="3"/>
  <c r="AD15" i="3"/>
  <c r="AM15" i="3"/>
  <c r="AM31" i="3"/>
  <c r="AM47" i="3"/>
  <c r="AM63" i="3"/>
  <c r="AM79" i="3"/>
  <c r="AM95" i="3"/>
  <c r="AM111" i="3"/>
  <c r="AM127" i="3"/>
  <c r="AM143" i="3"/>
  <c r="AM159" i="3"/>
  <c r="AD165" i="3"/>
  <c r="AD154" i="3"/>
  <c r="AM22" i="3"/>
  <c r="AM38" i="3"/>
  <c r="AM54" i="3"/>
  <c r="AM70" i="3"/>
  <c r="AM86" i="3"/>
  <c r="AM102" i="3"/>
  <c r="AM118" i="3"/>
  <c r="AM134" i="3"/>
  <c r="AM150" i="3"/>
  <c r="AM166" i="3"/>
  <c r="AD137" i="3"/>
  <c r="AD125" i="3"/>
  <c r="AD114" i="3"/>
  <c r="AD102" i="3"/>
  <c r="AD91" i="3"/>
  <c r="AD79" i="3"/>
  <c r="AD56" i="3"/>
  <c r="AD44" i="3"/>
  <c r="AD30" i="3"/>
  <c r="AD55" i="3"/>
  <c r="AD116" i="3"/>
  <c r="AD77" i="3"/>
  <c r="AD19" i="3"/>
  <c r="AD57" i="3"/>
  <c r="AD78" i="3"/>
  <c r="AD100" i="3"/>
  <c r="AD117" i="3"/>
  <c r="AD161" i="3"/>
  <c r="AM152" i="3"/>
  <c r="AM122" i="3"/>
  <c r="AM98" i="3"/>
  <c r="AM68" i="3"/>
  <c r="AM39" i="3"/>
  <c r="AD146" i="3"/>
  <c r="AD147" i="3"/>
  <c r="AD13" i="3"/>
  <c r="AD94" i="3"/>
  <c r="AD36" i="3"/>
  <c r="AD58" i="3"/>
  <c r="AD80" i="3"/>
  <c r="AD123" i="3"/>
  <c r="AD140" i="3"/>
  <c r="AD162" i="3"/>
  <c r="AM151" i="3"/>
  <c r="AM121" i="3"/>
  <c r="AM97" i="3"/>
  <c r="AM67" i="3"/>
  <c r="AM37" i="3"/>
  <c r="AD42" i="3"/>
  <c r="AD82" i="3"/>
  <c r="AD35" i="3"/>
  <c r="AD20" i="3"/>
  <c r="AD41" i="3"/>
  <c r="AD59" i="3"/>
  <c r="AD101" i="3"/>
  <c r="AD163" i="3"/>
  <c r="AM149" i="3"/>
  <c r="AM120" i="3"/>
  <c r="AM90" i="3"/>
  <c r="AM66" i="3"/>
  <c r="AM36" i="3"/>
  <c r="AM148" i="3"/>
  <c r="AM5" i="3"/>
  <c r="AM6" i="3"/>
  <c r="L141" i="3"/>
  <c r="L93" i="3"/>
  <c r="L13" i="3"/>
  <c r="U60" i="3"/>
  <c r="L154" i="3"/>
  <c r="L138" i="3"/>
  <c r="L122" i="3"/>
  <c r="L106" i="3"/>
  <c r="L90" i="3"/>
  <c r="L74" i="3"/>
  <c r="L58" i="3"/>
  <c r="L42" i="3"/>
  <c r="L26" i="3"/>
  <c r="L10" i="3"/>
  <c r="L112" i="3"/>
  <c r="L16" i="3"/>
  <c r="L142" i="3"/>
  <c r="L62" i="3"/>
  <c r="U77" i="3"/>
  <c r="L157" i="3"/>
  <c r="L109" i="3"/>
  <c r="L61" i="3"/>
  <c r="U45" i="3"/>
  <c r="L153" i="3"/>
  <c r="L137" i="3"/>
  <c r="L121" i="3"/>
  <c r="L105" i="3"/>
  <c r="L89" i="3"/>
  <c r="L73" i="3"/>
  <c r="L57" i="3"/>
  <c r="L41" i="3"/>
  <c r="L25" i="3"/>
  <c r="L9" i="3"/>
  <c r="L160" i="3"/>
  <c r="L80" i="3"/>
  <c r="L32" i="3"/>
  <c r="U92" i="3"/>
  <c r="L94" i="3"/>
  <c r="U44" i="3"/>
  <c r="L120" i="3"/>
  <c r="L40" i="3"/>
  <c r="U157" i="3"/>
  <c r="U29" i="3"/>
  <c r="L167" i="3"/>
  <c r="L151" i="3"/>
  <c r="L135" i="3"/>
  <c r="L119" i="3"/>
  <c r="L103" i="3"/>
  <c r="L87" i="3"/>
  <c r="L71" i="3"/>
  <c r="L55" i="3"/>
  <c r="L39" i="3"/>
  <c r="L23" i="3"/>
  <c r="L7" i="3"/>
  <c r="L64" i="3"/>
  <c r="L46" i="3"/>
  <c r="L152" i="3"/>
  <c r="L88" i="3"/>
  <c r="L8" i="3"/>
  <c r="U156" i="3"/>
  <c r="U28" i="3"/>
  <c r="L166" i="3"/>
  <c r="L150" i="3"/>
  <c r="L134" i="3"/>
  <c r="L118" i="3"/>
  <c r="L102" i="3"/>
  <c r="L86" i="3"/>
  <c r="L70" i="3"/>
  <c r="L54" i="3"/>
  <c r="L38" i="3"/>
  <c r="L22" i="3"/>
  <c r="L6" i="3"/>
  <c r="L128" i="3"/>
  <c r="L48" i="3"/>
  <c r="L158" i="3"/>
  <c r="L30" i="3"/>
  <c r="L168" i="3"/>
  <c r="L56" i="3"/>
  <c r="U141" i="3"/>
  <c r="U13" i="3"/>
  <c r="L165" i="3"/>
  <c r="L149" i="3"/>
  <c r="L133" i="3"/>
  <c r="L117" i="3"/>
  <c r="L101" i="3"/>
  <c r="L85" i="3"/>
  <c r="L69" i="3"/>
  <c r="L53" i="3"/>
  <c r="L37" i="3"/>
  <c r="L21" i="3"/>
  <c r="L110" i="3"/>
  <c r="L136" i="3"/>
  <c r="M137" i="3"/>
  <c r="N137" i="3"/>
  <c r="L104" i="3"/>
  <c r="L24" i="3"/>
  <c r="U140" i="3"/>
  <c r="U12" i="3"/>
  <c r="L164" i="3"/>
  <c r="L148" i="3"/>
  <c r="L132" i="3"/>
  <c r="L116" i="3"/>
  <c r="L100" i="3"/>
  <c r="L84" i="3"/>
  <c r="L68" i="3"/>
  <c r="L52" i="3"/>
  <c r="L36" i="3"/>
  <c r="L20" i="3"/>
  <c r="L144" i="3"/>
  <c r="L78" i="3"/>
  <c r="L72" i="3"/>
  <c r="U125" i="3"/>
  <c r="L4" i="3"/>
  <c r="L163" i="3"/>
  <c r="L147" i="3"/>
  <c r="L131" i="3"/>
  <c r="L115" i="3"/>
  <c r="L99" i="3"/>
  <c r="L83" i="3"/>
  <c r="L67" i="3"/>
  <c r="L51" i="3"/>
  <c r="L35" i="3"/>
  <c r="L19" i="3"/>
  <c r="U124" i="3"/>
  <c r="L162" i="3"/>
  <c r="L146" i="3"/>
  <c r="L130" i="3"/>
  <c r="L114" i="3"/>
  <c r="L98" i="3"/>
  <c r="L82" i="3"/>
  <c r="L66" i="3"/>
  <c r="L50" i="3"/>
  <c r="L34" i="3"/>
  <c r="L18" i="3"/>
  <c r="U109" i="3"/>
  <c r="L161" i="3"/>
  <c r="L145" i="3"/>
  <c r="L129" i="3"/>
  <c r="L113" i="3"/>
  <c r="L97" i="3"/>
  <c r="L81" i="3"/>
  <c r="L65" i="3"/>
  <c r="L49" i="3"/>
  <c r="L33" i="3"/>
  <c r="L17" i="3"/>
  <c r="U93" i="3"/>
  <c r="L159" i="3"/>
  <c r="L143" i="3"/>
  <c r="L127" i="3"/>
  <c r="L111" i="3"/>
  <c r="L95" i="3"/>
  <c r="L79" i="3"/>
  <c r="L63" i="3"/>
  <c r="L47" i="3"/>
  <c r="L31" i="3"/>
  <c r="L15" i="3"/>
  <c r="L45" i="3"/>
  <c r="U76" i="3"/>
  <c r="L156" i="3"/>
  <c r="L140" i="3"/>
  <c r="L124" i="3"/>
  <c r="L108" i="3"/>
  <c r="L92" i="3"/>
  <c r="L76" i="3"/>
  <c r="L60" i="3"/>
  <c r="L44" i="3"/>
  <c r="L28" i="3"/>
  <c r="L12" i="3"/>
  <c r="U108" i="3"/>
  <c r="L96" i="3"/>
  <c r="L126" i="3"/>
  <c r="L14" i="3"/>
  <c r="L125" i="3"/>
  <c r="L77" i="3"/>
  <c r="L29" i="3"/>
  <c r="U61" i="3"/>
  <c r="L155" i="3"/>
  <c r="L139" i="3"/>
  <c r="L123" i="3"/>
  <c r="L107" i="3"/>
  <c r="L91" i="3"/>
  <c r="L75" i="3"/>
  <c r="L59" i="3"/>
  <c r="L43" i="3"/>
  <c r="L27" i="3"/>
  <c r="L11" i="3"/>
  <c r="U155" i="3"/>
  <c r="U139" i="3"/>
  <c r="U123" i="3"/>
  <c r="U107" i="3"/>
  <c r="U91" i="3"/>
  <c r="U75" i="3"/>
  <c r="U59" i="3"/>
  <c r="U43" i="3"/>
  <c r="U27" i="3"/>
  <c r="U11" i="3"/>
  <c r="U154" i="3"/>
  <c r="U138" i="3"/>
  <c r="U122" i="3"/>
  <c r="U106" i="3"/>
  <c r="U90" i="3"/>
  <c r="U74" i="3"/>
  <c r="U58" i="3"/>
  <c r="U42" i="3"/>
  <c r="U26" i="3"/>
  <c r="U10" i="3"/>
  <c r="U6" i="3"/>
  <c r="U153" i="3"/>
  <c r="U137" i="3"/>
  <c r="U121" i="3"/>
  <c r="U105" i="3"/>
  <c r="U89" i="3"/>
  <c r="U73" i="3"/>
  <c r="U57" i="3"/>
  <c r="U41" i="3"/>
  <c r="U25" i="3"/>
  <c r="U9" i="3"/>
  <c r="U168" i="3"/>
  <c r="U152" i="3"/>
  <c r="U136" i="3"/>
  <c r="U120" i="3"/>
  <c r="U104" i="3"/>
  <c r="U88" i="3"/>
  <c r="U72" i="3"/>
  <c r="U56" i="3"/>
  <c r="U40" i="3"/>
  <c r="U24" i="3"/>
  <c r="U8" i="3"/>
  <c r="U167" i="3"/>
  <c r="U151" i="3"/>
  <c r="U135" i="3"/>
  <c r="U119" i="3"/>
  <c r="U103" i="3"/>
  <c r="U87" i="3"/>
  <c r="U71" i="3"/>
  <c r="U55" i="3"/>
  <c r="U39" i="3"/>
  <c r="U23" i="3"/>
  <c r="U7" i="3"/>
  <c r="U166" i="3"/>
  <c r="U150" i="3"/>
  <c r="U134" i="3"/>
  <c r="U118" i="3"/>
  <c r="U102" i="3"/>
  <c r="U86" i="3"/>
  <c r="U70" i="3"/>
  <c r="U54" i="3"/>
  <c r="U38" i="3"/>
  <c r="U22" i="3"/>
  <c r="U165" i="3"/>
  <c r="U149" i="3"/>
  <c r="U133" i="3"/>
  <c r="U117" i="3"/>
  <c r="U101" i="3"/>
  <c r="U85" i="3"/>
  <c r="U69" i="3"/>
  <c r="U53" i="3"/>
  <c r="U37" i="3"/>
  <c r="U21" i="3"/>
  <c r="U164" i="3"/>
  <c r="U148" i="3"/>
  <c r="U132" i="3"/>
  <c r="U116" i="3"/>
  <c r="U100" i="3"/>
  <c r="U84" i="3"/>
  <c r="U68" i="3"/>
  <c r="U52" i="3"/>
  <c r="U36" i="3"/>
  <c r="U20" i="3"/>
  <c r="U163" i="3"/>
  <c r="U147" i="3"/>
  <c r="U131" i="3"/>
  <c r="U115" i="3"/>
  <c r="U99" i="3"/>
  <c r="U83" i="3"/>
  <c r="U67" i="3"/>
  <c r="U51" i="3"/>
  <c r="U35" i="3"/>
  <c r="U19" i="3"/>
  <c r="U162" i="3"/>
  <c r="U146" i="3"/>
  <c r="U130" i="3"/>
  <c r="U114" i="3"/>
  <c r="U98" i="3"/>
  <c r="U82" i="3"/>
  <c r="U66" i="3"/>
  <c r="U50" i="3"/>
  <c r="U34" i="3"/>
  <c r="U18" i="3"/>
  <c r="U161" i="3"/>
  <c r="U145" i="3"/>
  <c r="U129" i="3"/>
  <c r="U113" i="3"/>
  <c r="U97" i="3"/>
  <c r="U81" i="3"/>
  <c r="U65" i="3"/>
  <c r="U49" i="3"/>
  <c r="U33" i="3"/>
  <c r="U17" i="3"/>
  <c r="U160" i="3"/>
  <c r="U144" i="3"/>
  <c r="U128" i="3"/>
  <c r="U112" i="3"/>
  <c r="U96" i="3"/>
  <c r="U80" i="3"/>
  <c r="U64" i="3"/>
  <c r="U48" i="3"/>
  <c r="U32" i="3"/>
  <c r="U16" i="3"/>
  <c r="U159" i="3"/>
  <c r="U143" i="3"/>
  <c r="U127" i="3"/>
  <c r="U111" i="3"/>
  <c r="U95" i="3"/>
  <c r="U79" i="3"/>
  <c r="U63" i="3"/>
  <c r="U47" i="3"/>
  <c r="U31" i="3"/>
  <c r="U15" i="3"/>
  <c r="U158" i="3"/>
  <c r="U142" i="3"/>
  <c r="U126" i="3"/>
  <c r="U110" i="3"/>
  <c r="U94" i="3"/>
  <c r="U78" i="3"/>
  <c r="U62" i="3"/>
  <c r="U46" i="3"/>
  <c r="U30" i="3"/>
  <c r="U14" i="3"/>
  <c r="J5" i="3"/>
  <c r="G57" i="3"/>
  <c r="J57" i="3"/>
  <c r="G139" i="3"/>
  <c r="J139" i="3"/>
  <c r="G45" i="3"/>
  <c r="J45" i="3"/>
  <c r="G155" i="3"/>
  <c r="J155" i="3"/>
  <c r="G44" i="3"/>
  <c r="J44" i="3"/>
  <c r="G43" i="3"/>
  <c r="J43" i="3"/>
  <c r="G42" i="3"/>
  <c r="J42" i="3"/>
  <c r="G141" i="3"/>
  <c r="J141" i="3"/>
  <c r="G41" i="3"/>
  <c r="J41" i="3"/>
  <c r="G154" i="3"/>
  <c r="J154" i="3"/>
  <c r="G153" i="3"/>
  <c r="J153" i="3"/>
  <c r="G140" i="3"/>
  <c r="J140" i="3"/>
  <c r="G29" i="3"/>
  <c r="J29" i="3"/>
  <c r="G106" i="3"/>
  <c r="J106" i="3"/>
  <c r="G105" i="3"/>
  <c r="J105" i="3"/>
  <c r="G93" i="3"/>
  <c r="J93" i="3"/>
  <c r="G92" i="3"/>
  <c r="J92" i="3"/>
  <c r="G91" i="3"/>
  <c r="J91" i="3"/>
  <c r="G90" i="3"/>
  <c r="J90" i="3"/>
  <c r="G138" i="3"/>
  <c r="J138" i="3"/>
  <c r="G89" i="3"/>
  <c r="J89" i="3"/>
  <c r="G137" i="3"/>
  <c r="J137" i="3"/>
  <c r="G77" i="3"/>
  <c r="J77" i="3"/>
  <c r="G28" i="3"/>
  <c r="J28" i="3"/>
  <c r="G125" i="3"/>
  <c r="J125" i="3"/>
  <c r="G76" i="3"/>
  <c r="J76" i="3"/>
  <c r="G27" i="3"/>
  <c r="J27" i="3"/>
  <c r="G124" i="3"/>
  <c r="J124" i="3"/>
  <c r="G75" i="3"/>
  <c r="J75" i="3"/>
  <c r="G26" i="3"/>
  <c r="J26" i="3"/>
  <c r="G123" i="3"/>
  <c r="J123" i="3"/>
  <c r="G74" i="3"/>
  <c r="J74" i="3"/>
  <c r="G25" i="3"/>
  <c r="J25" i="3"/>
  <c r="G122" i="3"/>
  <c r="J122" i="3"/>
  <c r="G73" i="3"/>
  <c r="J73" i="3"/>
  <c r="G13" i="3"/>
  <c r="J13" i="3"/>
  <c r="G121" i="3"/>
  <c r="J121" i="3"/>
  <c r="G61" i="3"/>
  <c r="J61" i="3"/>
  <c r="G12" i="3"/>
  <c r="J12" i="3"/>
  <c r="G109" i="3"/>
  <c r="J109" i="3"/>
  <c r="G60" i="3"/>
  <c r="J60" i="3"/>
  <c r="G11" i="3"/>
  <c r="J11" i="3"/>
  <c r="G157" i="3"/>
  <c r="J157" i="3"/>
  <c r="G108" i="3"/>
  <c r="J108" i="3"/>
  <c r="G59" i="3"/>
  <c r="J59" i="3"/>
  <c r="G10" i="3"/>
  <c r="J10" i="3"/>
  <c r="G156" i="3"/>
  <c r="J156" i="3"/>
  <c r="G107" i="3"/>
  <c r="J107" i="3"/>
  <c r="G58" i="3"/>
  <c r="J58" i="3"/>
  <c r="G9" i="3"/>
  <c r="J9" i="3"/>
  <c r="G168" i="3"/>
  <c r="G152" i="3"/>
  <c r="J152" i="3"/>
  <c r="G136" i="3"/>
  <c r="J136" i="3"/>
  <c r="G120" i="3"/>
  <c r="J120" i="3"/>
  <c r="G104" i="3"/>
  <c r="J104" i="3"/>
  <c r="G88" i="3"/>
  <c r="J88" i="3"/>
  <c r="G72" i="3"/>
  <c r="J72" i="3"/>
  <c r="G56" i="3"/>
  <c r="J56" i="3"/>
  <c r="G40" i="3"/>
  <c r="J40" i="3"/>
  <c r="G24" i="3"/>
  <c r="J24" i="3"/>
  <c r="G8" i="3"/>
  <c r="J8" i="3"/>
  <c r="G167" i="3"/>
  <c r="J167" i="3"/>
  <c r="G151" i="3"/>
  <c r="J151" i="3"/>
  <c r="G135" i="3"/>
  <c r="J135" i="3"/>
  <c r="G119" i="3"/>
  <c r="J119" i="3"/>
  <c r="G103" i="3"/>
  <c r="J103" i="3"/>
  <c r="G87" i="3"/>
  <c r="J87" i="3"/>
  <c r="G71" i="3"/>
  <c r="J71" i="3"/>
  <c r="G55" i="3"/>
  <c r="J55" i="3"/>
  <c r="G39" i="3"/>
  <c r="J39" i="3"/>
  <c r="G23" i="3"/>
  <c r="J23" i="3"/>
  <c r="G7" i="3"/>
  <c r="J7" i="3"/>
  <c r="G166" i="3"/>
  <c r="J166" i="3"/>
  <c r="G150" i="3"/>
  <c r="J150" i="3"/>
  <c r="G134" i="3"/>
  <c r="J134" i="3"/>
  <c r="G118" i="3"/>
  <c r="J118" i="3"/>
  <c r="G102" i="3"/>
  <c r="J102" i="3"/>
  <c r="G86" i="3"/>
  <c r="J86" i="3"/>
  <c r="G70" i="3"/>
  <c r="J70" i="3"/>
  <c r="G54" i="3"/>
  <c r="J54" i="3"/>
  <c r="G38" i="3"/>
  <c r="J38" i="3"/>
  <c r="G22" i="3"/>
  <c r="J22" i="3"/>
  <c r="G6" i="3"/>
  <c r="J6" i="3"/>
  <c r="G165" i="3"/>
  <c r="J165" i="3"/>
  <c r="G149" i="3"/>
  <c r="J149" i="3"/>
  <c r="G133" i="3"/>
  <c r="J133" i="3"/>
  <c r="G117" i="3"/>
  <c r="J117" i="3"/>
  <c r="G101" i="3"/>
  <c r="J101" i="3"/>
  <c r="G85" i="3"/>
  <c r="J85" i="3"/>
  <c r="G69" i="3"/>
  <c r="J69" i="3"/>
  <c r="G53" i="3"/>
  <c r="J53" i="3"/>
  <c r="G37" i="3"/>
  <c r="J37" i="3"/>
  <c r="G21" i="3"/>
  <c r="J21" i="3"/>
  <c r="G164" i="3"/>
  <c r="J164" i="3"/>
  <c r="G148" i="3"/>
  <c r="J148" i="3"/>
  <c r="G132" i="3"/>
  <c r="J132" i="3"/>
  <c r="G116" i="3"/>
  <c r="J116" i="3"/>
  <c r="G100" i="3"/>
  <c r="J100" i="3"/>
  <c r="G84" i="3"/>
  <c r="J84" i="3"/>
  <c r="G68" i="3"/>
  <c r="J68" i="3"/>
  <c r="G52" i="3"/>
  <c r="J52" i="3"/>
  <c r="G36" i="3"/>
  <c r="J36" i="3"/>
  <c r="G20" i="3"/>
  <c r="J20" i="3"/>
  <c r="G163" i="3"/>
  <c r="J163" i="3"/>
  <c r="G147" i="3"/>
  <c r="J147" i="3"/>
  <c r="G131" i="3"/>
  <c r="J131" i="3"/>
  <c r="G115" i="3"/>
  <c r="J115" i="3"/>
  <c r="G99" i="3"/>
  <c r="J99" i="3"/>
  <c r="G83" i="3"/>
  <c r="J83" i="3"/>
  <c r="G67" i="3"/>
  <c r="J67" i="3"/>
  <c r="G51" i="3"/>
  <c r="J51" i="3"/>
  <c r="G35" i="3"/>
  <c r="J35" i="3"/>
  <c r="G19" i="3"/>
  <c r="J19" i="3"/>
  <c r="G162" i="3"/>
  <c r="J162" i="3"/>
  <c r="G146" i="3"/>
  <c r="J146" i="3"/>
  <c r="G130" i="3"/>
  <c r="J130" i="3"/>
  <c r="G114" i="3"/>
  <c r="J114" i="3"/>
  <c r="G98" i="3"/>
  <c r="J98" i="3"/>
  <c r="G82" i="3"/>
  <c r="J82" i="3"/>
  <c r="G66" i="3"/>
  <c r="J66" i="3"/>
  <c r="G50" i="3"/>
  <c r="J50" i="3"/>
  <c r="G34" i="3"/>
  <c r="J34" i="3"/>
  <c r="G18" i="3"/>
  <c r="J18" i="3"/>
  <c r="G161" i="3"/>
  <c r="J161" i="3"/>
  <c r="G145" i="3"/>
  <c r="J145" i="3"/>
  <c r="G129" i="3"/>
  <c r="J129" i="3"/>
  <c r="G113" i="3"/>
  <c r="J113" i="3"/>
  <c r="G97" i="3"/>
  <c r="J97" i="3"/>
  <c r="G81" i="3"/>
  <c r="J81" i="3"/>
  <c r="G65" i="3"/>
  <c r="J65" i="3"/>
  <c r="G49" i="3"/>
  <c r="J49" i="3"/>
  <c r="G33" i="3"/>
  <c r="J33" i="3"/>
  <c r="G17" i="3"/>
  <c r="J17" i="3"/>
  <c r="G160" i="3"/>
  <c r="J160" i="3"/>
  <c r="G144" i="3"/>
  <c r="J144" i="3"/>
  <c r="G128" i="3"/>
  <c r="J128" i="3"/>
  <c r="G112" i="3"/>
  <c r="J112" i="3"/>
  <c r="G96" i="3"/>
  <c r="J96" i="3"/>
  <c r="G80" i="3"/>
  <c r="J80" i="3"/>
  <c r="G64" i="3"/>
  <c r="J64" i="3"/>
  <c r="G48" i="3"/>
  <c r="J48" i="3"/>
  <c r="G32" i="3"/>
  <c r="J32" i="3"/>
  <c r="G16" i="3"/>
  <c r="J16" i="3"/>
  <c r="G159" i="3"/>
  <c r="J159" i="3"/>
  <c r="G143" i="3"/>
  <c r="J143" i="3"/>
  <c r="G127" i="3"/>
  <c r="J127" i="3"/>
  <c r="G111" i="3"/>
  <c r="J111" i="3"/>
  <c r="G95" i="3"/>
  <c r="J95" i="3"/>
  <c r="G79" i="3"/>
  <c r="J79" i="3"/>
  <c r="G63" i="3"/>
  <c r="J63" i="3"/>
  <c r="G47" i="3"/>
  <c r="J47" i="3"/>
  <c r="G31" i="3"/>
  <c r="J31" i="3"/>
  <c r="G15" i="3"/>
  <c r="J15" i="3"/>
  <c r="G158" i="3"/>
  <c r="J158" i="3"/>
  <c r="G142" i="3"/>
  <c r="J142" i="3"/>
  <c r="G126" i="3"/>
  <c r="J126" i="3"/>
  <c r="G110" i="3"/>
  <c r="J110" i="3"/>
  <c r="G94" i="3"/>
  <c r="J94" i="3"/>
  <c r="G78" i="3"/>
  <c r="J78" i="3"/>
  <c r="G62" i="3"/>
  <c r="J62" i="3"/>
  <c r="G46" i="3"/>
  <c r="J46" i="3"/>
  <c r="G30" i="3"/>
  <c r="J30" i="3"/>
  <c r="G14" i="3"/>
  <c r="J14" i="3"/>
  <c r="AV5" i="3"/>
  <c r="BA5" i="3"/>
  <c r="AY5" i="3"/>
  <c r="AW5" i="3"/>
  <c r="AX6" i="3"/>
  <c r="M69" i="3"/>
  <c r="O69" i="3"/>
  <c r="M38" i="3"/>
  <c r="N38" i="3"/>
  <c r="AE77" i="3"/>
  <c r="AG77" i="3"/>
  <c r="M109" i="3"/>
  <c r="N109" i="3"/>
  <c r="M149" i="3"/>
  <c r="AF77" i="3"/>
  <c r="AH78" i="3"/>
  <c r="M117" i="3"/>
  <c r="O117" i="3"/>
  <c r="AE151" i="3"/>
  <c r="AF151" i="3"/>
  <c r="AE150" i="3"/>
  <c r="AG150" i="3"/>
  <c r="AE94" i="3"/>
  <c r="AF94" i="3"/>
  <c r="M132" i="3"/>
  <c r="O132" i="3"/>
  <c r="AE45" i="3"/>
  <c r="AG45" i="3"/>
  <c r="M157" i="3"/>
  <c r="N157" i="3"/>
  <c r="AN102" i="3"/>
  <c r="AP102" i="3"/>
  <c r="AN164" i="3"/>
  <c r="AP164" i="3"/>
  <c r="M46" i="3"/>
  <c r="N46" i="3"/>
  <c r="M32" i="3"/>
  <c r="O32" i="3"/>
  <c r="AE127" i="3"/>
  <c r="AF127" i="3"/>
  <c r="M86" i="3"/>
  <c r="N86" i="3"/>
  <c r="AE149" i="3"/>
  <c r="AG149" i="3"/>
  <c r="H106" i="3"/>
  <c r="I106" i="3"/>
  <c r="H60" i="3"/>
  <c r="I60" i="3"/>
  <c r="H90" i="3"/>
  <c r="I90" i="3"/>
  <c r="H76" i="3"/>
  <c r="I76" i="3"/>
  <c r="M97" i="3"/>
  <c r="N97" i="3"/>
  <c r="H84" i="3"/>
  <c r="I84" i="3"/>
  <c r="H108" i="3"/>
  <c r="I108" i="3"/>
  <c r="H100" i="3"/>
  <c r="I100" i="3"/>
  <c r="H30" i="3"/>
  <c r="I30" i="3"/>
  <c r="H132" i="3"/>
  <c r="I132" i="3"/>
  <c r="H46" i="3"/>
  <c r="I46" i="3"/>
  <c r="AN132" i="3"/>
  <c r="AP132" i="3"/>
  <c r="H6" i="3"/>
  <c r="I6" i="3"/>
  <c r="H62" i="3"/>
  <c r="I62" i="3"/>
  <c r="AE159" i="3"/>
  <c r="AF159" i="3"/>
  <c r="AN162" i="3"/>
  <c r="AP162" i="3"/>
  <c r="AE113" i="3"/>
  <c r="AG113" i="3"/>
  <c r="AE18" i="3"/>
  <c r="AF18" i="3"/>
  <c r="AE54" i="3"/>
  <c r="AF54" i="3"/>
  <c r="AE69" i="3"/>
  <c r="AG69" i="3"/>
  <c r="AE75" i="3"/>
  <c r="AG75" i="3"/>
  <c r="H22" i="3"/>
  <c r="I22" i="3"/>
  <c r="H78" i="3"/>
  <c r="I78" i="3"/>
  <c r="AE142" i="3"/>
  <c r="AF142" i="3"/>
  <c r="AN100" i="3"/>
  <c r="AP100" i="3"/>
  <c r="AE125" i="3"/>
  <c r="AG125" i="3"/>
  <c r="AE30" i="3"/>
  <c r="AF30" i="3"/>
  <c r="AN22" i="3"/>
  <c r="AP22" i="3"/>
  <c r="AE13" i="3"/>
  <c r="AG13" i="3"/>
  <c r="H54" i="3"/>
  <c r="I54" i="3"/>
  <c r="H10" i="3"/>
  <c r="I10" i="3"/>
  <c r="AN84" i="3"/>
  <c r="AE91" i="3"/>
  <c r="AF91" i="3"/>
  <c r="H87" i="3"/>
  <c r="I87" i="3"/>
  <c r="H11" i="3"/>
  <c r="I11" i="3"/>
  <c r="AN139" i="3"/>
  <c r="AE134" i="3"/>
  <c r="AF134" i="3"/>
  <c r="AE53" i="3"/>
  <c r="AG53" i="3"/>
  <c r="AN45" i="3"/>
  <c r="AP45" i="3"/>
  <c r="H103" i="3"/>
  <c r="I103" i="3"/>
  <c r="H12" i="3"/>
  <c r="I12" i="3"/>
  <c r="H135" i="3"/>
  <c r="I135" i="3"/>
  <c r="H31" i="3"/>
  <c r="I31" i="3"/>
  <c r="H168" i="3"/>
  <c r="I168" i="3"/>
  <c r="H47" i="3"/>
  <c r="I47" i="3"/>
  <c r="H9" i="3"/>
  <c r="I9" i="3"/>
  <c r="H63" i="3"/>
  <c r="I63" i="3"/>
  <c r="H41" i="3"/>
  <c r="I41" i="3"/>
  <c r="H98" i="3"/>
  <c r="I98" i="3"/>
  <c r="H114" i="3"/>
  <c r="I114" i="3"/>
  <c r="M164" i="3"/>
  <c r="O164" i="3"/>
  <c r="AE82" i="3"/>
  <c r="H116" i="3"/>
  <c r="I116" i="3"/>
  <c r="H38" i="3"/>
  <c r="I38" i="3"/>
  <c r="H119" i="3"/>
  <c r="I119" i="3"/>
  <c r="H25" i="3"/>
  <c r="I25" i="3"/>
  <c r="H122" i="3"/>
  <c r="I122" i="3"/>
  <c r="H92" i="3"/>
  <c r="I92" i="3"/>
  <c r="H33" i="3"/>
  <c r="I33" i="3"/>
  <c r="H138" i="3"/>
  <c r="I138" i="3"/>
  <c r="H79" i="3"/>
  <c r="I79" i="3"/>
  <c r="H97" i="3"/>
  <c r="I97" i="3"/>
  <c r="AE23" i="3"/>
  <c r="AF23" i="3"/>
  <c r="AN52" i="3"/>
  <c r="AO52" i="3"/>
  <c r="AN131" i="3"/>
  <c r="AN74" i="3"/>
  <c r="AN105" i="3"/>
  <c r="AP105" i="3"/>
  <c r="AN77" i="3"/>
  <c r="AP77" i="3"/>
  <c r="AN109" i="3"/>
  <c r="AP109" i="3"/>
  <c r="AN87" i="3"/>
  <c r="AN88" i="3"/>
  <c r="AP88" i="3"/>
  <c r="H148" i="3"/>
  <c r="I148" i="3"/>
  <c r="H70" i="3"/>
  <c r="I70" i="3"/>
  <c r="H151" i="3"/>
  <c r="I151" i="3"/>
  <c r="H57" i="3"/>
  <c r="I57" i="3"/>
  <c r="H154" i="3"/>
  <c r="I154" i="3"/>
  <c r="H124" i="3"/>
  <c r="I124" i="3"/>
  <c r="H94" i="3"/>
  <c r="I94" i="3"/>
  <c r="H13" i="3"/>
  <c r="I13" i="3"/>
  <c r="H95" i="3"/>
  <c r="I95" i="3"/>
  <c r="H82" i="3"/>
  <c r="I82" i="3"/>
  <c r="M147" i="3"/>
  <c r="H164" i="3"/>
  <c r="I164" i="3"/>
  <c r="H86" i="3"/>
  <c r="I86" i="3"/>
  <c r="H167" i="3"/>
  <c r="I167" i="3"/>
  <c r="H73" i="3"/>
  <c r="I73" i="3"/>
  <c r="H27" i="3"/>
  <c r="I27" i="3"/>
  <c r="H140" i="3"/>
  <c r="I140" i="3"/>
  <c r="H110" i="3"/>
  <c r="I110" i="3"/>
  <c r="H130" i="3"/>
  <c r="I130" i="3"/>
  <c r="H111" i="3"/>
  <c r="I111" i="3"/>
  <c r="H18" i="3"/>
  <c r="I18" i="3"/>
  <c r="M82" i="3"/>
  <c r="O82" i="3"/>
  <c r="AG94" i="3"/>
  <c r="AH95" i="3"/>
  <c r="H21" i="3"/>
  <c r="I21" i="3"/>
  <c r="H102" i="3"/>
  <c r="I102" i="3"/>
  <c r="H8" i="3"/>
  <c r="I8" i="3"/>
  <c r="H89" i="3"/>
  <c r="I89" i="3"/>
  <c r="H43" i="3"/>
  <c r="I43" i="3"/>
  <c r="H156" i="3"/>
  <c r="I156" i="3"/>
  <c r="H126" i="3"/>
  <c r="I126" i="3"/>
  <c r="H14" i="3"/>
  <c r="I14" i="3"/>
  <c r="H127" i="3"/>
  <c r="I127" i="3"/>
  <c r="H19" i="3"/>
  <c r="I19" i="3"/>
  <c r="U4" i="3"/>
  <c r="H37" i="3"/>
  <c r="I37" i="3"/>
  <c r="H118" i="3"/>
  <c r="I118" i="3"/>
  <c r="H24" i="3"/>
  <c r="I24" i="3"/>
  <c r="H105" i="3"/>
  <c r="I105" i="3"/>
  <c r="H59" i="3"/>
  <c r="I59" i="3"/>
  <c r="H29" i="3"/>
  <c r="I29" i="3"/>
  <c r="H142" i="3"/>
  <c r="I142" i="3"/>
  <c r="H64" i="3"/>
  <c r="I64" i="3"/>
  <c r="H143" i="3"/>
  <c r="I143" i="3"/>
  <c r="H35" i="3"/>
  <c r="I35" i="3"/>
  <c r="AE158" i="3"/>
  <c r="AG158" i="3"/>
  <c r="AE29" i="3"/>
  <c r="AE39" i="3"/>
  <c r="AG39" i="3"/>
  <c r="H53" i="3"/>
  <c r="I53" i="3"/>
  <c r="H134" i="3"/>
  <c r="I134" i="3"/>
  <c r="H40" i="3"/>
  <c r="I40" i="3"/>
  <c r="H121" i="3"/>
  <c r="I121" i="3"/>
  <c r="H75" i="3"/>
  <c r="I75" i="3"/>
  <c r="H45" i="3"/>
  <c r="I45" i="3"/>
  <c r="H158" i="3"/>
  <c r="I158" i="3"/>
  <c r="H80" i="3"/>
  <c r="I80" i="3"/>
  <c r="H159" i="3"/>
  <c r="I159" i="3"/>
  <c r="H51" i="3"/>
  <c r="I51" i="3"/>
  <c r="H17" i="3"/>
  <c r="I17" i="3"/>
  <c r="H69" i="3"/>
  <c r="I69" i="3"/>
  <c r="H150" i="3"/>
  <c r="I150" i="3"/>
  <c r="H56" i="3"/>
  <c r="I56" i="3"/>
  <c r="H137" i="3"/>
  <c r="I137" i="3"/>
  <c r="H91" i="3"/>
  <c r="I91" i="3"/>
  <c r="H61" i="3"/>
  <c r="I61" i="3"/>
  <c r="H32" i="3"/>
  <c r="I32" i="3"/>
  <c r="H160" i="3"/>
  <c r="I160" i="3"/>
  <c r="H48" i="3"/>
  <c r="I48" i="3"/>
  <c r="H67" i="3"/>
  <c r="I67" i="3"/>
  <c r="L5" i="3"/>
  <c r="M5" i="3"/>
  <c r="O5" i="3"/>
  <c r="H85" i="3"/>
  <c r="I85" i="3"/>
  <c r="H166" i="3"/>
  <c r="I166" i="3"/>
  <c r="H72" i="3"/>
  <c r="I72" i="3"/>
  <c r="H153" i="3"/>
  <c r="I153" i="3"/>
  <c r="H107" i="3"/>
  <c r="I107" i="3"/>
  <c r="H77" i="3"/>
  <c r="I77" i="3"/>
  <c r="H96" i="3"/>
  <c r="I96" i="3"/>
  <c r="H81" i="3"/>
  <c r="I81" i="3"/>
  <c r="H144" i="3"/>
  <c r="I144" i="3"/>
  <c r="H83" i="3"/>
  <c r="I83" i="3"/>
  <c r="AN42" i="3"/>
  <c r="AP42" i="3"/>
  <c r="H101" i="3"/>
  <c r="I101" i="3"/>
  <c r="H7" i="3"/>
  <c r="I7" i="3"/>
  <c r="H88" i="3"/>
  <c r="I88" i="3"/>
  <c r="H5" i="3"/>
  <c r="I5" i="3"/>
  <c r="H123" i="3"/>
  <c r="I123" i="3"/>
  <c r="H93" i="3"/>
  <c r="I93" i="3"/>
  <c r="H112" i="3"/>
  <c r="I112" i="3"/>
  <c r="H113" i="3"/>
  <c r="I113" i="3"/>
  <c r="H65" i="3"/>
  <c r="I65" i="3"/>
  <c r="H99" i="3"/>
  <c r="I99" i="3"/>
  <c r="AE111" i="3"/>
  <c r="AF111" i="3"/>
  <c r="M141" i="3"/>
  <c r="N141" i="3"/>
  <c r="AG91" i="3"/>
  <c r="AH92" i="3"/>
  <c r="H20" i="3"/>
  <c r="I20" i="3"/>
  <c r="H117" i="3"/>
  <c r="I117" i="3"/>
  <c r="H23" i="3"/>
  <c r="I23" i="3"/>
  <c r="H104" i="3"/>
  <c r="I104" i="3"/>
  <c r="H26" i="3"/>
  <c r="I26" i="3"/>
  <c r="H139" i="3"/>
  <c r="I139" i="3"/>
  <c r="H109" i="3"/>
  <c r="I109" i="3"/>
  <c r="H128" i="3"/>
  <c r="I128" i="3"/>
  <c r="H161" i="3"/>
  <c r="I161" i="3"/>
  <c r="H145" i="3"/>
  <c r="I145" i="3"/>
  <c r="H115" i="3"/>
  <c r="I115" i="3"/>
  <c r="M112" i="3"/>
  <c r="N112" i="3"/>
  <c r="AN53" i="3"/>
  <c r="AO53" i="3"/>
  <c r="H36" i="3"/>
  <c r="I36" i="3"/>
  <c r="H133" i="3"/>
  <c r="I133" i="3"/>
  <c r="H39" i="3"/>
  <c r="I39" i="3"/>
  <c r="H120" i="3"/>
  <c r="I120" i="3"/>
  <c r="H42" i="3"/>
  <c r="I42" i="3"/>
  <c r="H155" i="3"/>
  <c r="I155" i="3"/>
  <c r="H125" i="3"/>
  <c r="I125" i="3"/>
  <c r="H49" i="3"/>
  <c r="I49" i="3"/>
  <c r="H50" i="3"/>
  <c r="I50" i="3"/>
  <c r="H66" i="3"/>
  <c r="I66" i="3"/>
  <c r="H131" i="3"/>
  <c r="I131" i="3"/>
  <c r="AN41" i="3"/>
  <c r="AN126" i="3"/>
  <c r="AO126" i="3"/>
  <c r="AN157" i="3"/>
  <c r="AN148" i="3"/>
  <c r="AO148" i="3"/>
  <c r="AE124" i="3"/>
  <c r="AF124" i="3"/>
  <c r="AE148" i="3"/>
  <c r="AF148" i="3"/>
  <c r="AE90" i="3"/>
  <c r="AG90" i="3"/>
  <c r="AE89" i="3"/>
  <c r="AG89" i="3"/>
  <c r="AN64" i="3"/>
  <c r="AP64" i="3"/>
  <c r="AE110" i="3"/>
  <c r="AF110" i="3"/>
  <c r="AE140" i="3"/>
  <c r="AF140" i="3"/>
  <c r="AE74" i="3"/>
  <c r="AE49" i="3"/>
  <c r="AG49" i="3"/>
  <c r="H52" i="3"/>
  <c r="I52" i="3"/>
  <c r="H149" i="3"/>
  <c r="I149" i="3"/>
  <c r="H55" i="3"/>
  <c r="I55" i="3"/>
  <c r="H136" i="3"/>
  <c r="I136" i="3"/>
  <c r="H58" i="3"/>
  <c r="I58" i="3"/>
  <c r="H28" i="3"/>
  <c r="I28" i="3"/>
  <c r="H141" i="3"/>
  <c r="I141" i="3"/>
  <c r="H129" i="3"/>
  <c r="I129" i="3"/>
  <c r="H146" i="3"/>
  <c r="I146" i="3"/>
  <c r="H162" i="3"/>
  <c r="I162" i="3"/>
  <c r="H147" i="3"/>
  <c r="I147" i="3"/>
  <c r="AE105" i="3"/>
  <c r="AG105" i="3"/>
  <c r="M150" i="3"/>
  <c r="N150" i="3"/>
  <c r="AN71" i="3"/>
  <c r="AO71" i="3"/>
  <c r="AE129" i="3"/>
  <c r="AG129" i="3"/>
  <c r="AE102" i="3"/>
  <c r="AF102" i="3"/>
  <c r="AN21" i="3"/>
  <c r="H68" i="3"/>
  <c r="I68" i="3"/>
  <c r="H165" i="3"/>
  <c r="I165" i="3"/>
  <c r="H71" i="3"/>
  <c r="I71" i="3"/>
  <c r="H152" i="3"/>
  <c r="I152" i="3"/>
  <c r="H74" i="3"/>
  <c r="I74" i="3"/>
  <c r="H44" i="3"/>
  <c r="I44" i="3"/>
  <c r="H157" i="3"/>
  <c r="I157" i="3"/>
  <c r="H34" i="3"/>
  <c r="I34" i="3"/>
  <c r="H15" i="3"/>
  <c r="I15" i="3"/>
  <c r="H16" i="3"/>
  <c r="I16" i="3"/>
  <c r="H163" i="3"/>
  <c r="I163" i="3"/>
  <c r="AE104" i="3"/>
  <c r="AG104" i="3"/>
  <c r="AE118" i="3"/>
  <c r="AE117" i="3"/>
  <c r="AG117" i="3"/>
  <c r="N149" i="3"/>
  <c r="AN153" i="3"/>
  <c r="AP153" i="3"/>
  <c r="AN127" i="3"/>
  <c r="AP127" i="3"/>
  <c r="AE106" i="3"/>
  <c r="AF106" i="3"/>
  <c r="AE112" i="3"/>
  <c r="AE136" i="3"/>
  <c r="AG136" i="3"/>
  <c r="AE79" i="3"/>
  <c r="AF79" i="3"/>
  <c r="AN17" i="3"/>
  <c r="AE78" i="3"/>
  <c r="AN80" i="3"/>
  <c r="AP80" i="3"/>
  <c r="AN30" i="3"/>
  <c r="AP30" i="3"/>
  <c r="AN138" i="3"/>
  <c r="AP138" i="3"/>
  <c r="AE161" i="3"/>
  <c r="AG161" i="3"/>
  <c r="AE139" i="3"/>
  <c r="AE138" i="3"/>
  <c r="AN89" i="3"/>
  <c r="AO89" i="3"/>
  <c r="AN143" i="3"/>
  <c r="AP143" i="3"/>
  <c r="AN39" i="3"/>
  <c r="AP39" i="3"/>
  <c r="AE147" i="3"/>
  <c r="AE76" i="3"/>
  <c r="AF76" i="3"/>
  <c r="AN48" i="3"/>
  <c r="AN63" i="3"/>
  <c r="AE26" i="3"/>
  <c r="AE35" i="3"/>
  <c r="AF35" i="3"/>
  <c r="AE119" i="3"/>
  <c r="AE27" i="3"/>
  <c r="AN92" i="3"/>
  <c r="AN93" i="3"/>
  <c r="AP93" i="3"/>
  <c r="AN156" i="3"/>
  <c r="AO156" i="3"/>
  <c r="M89" i="3"/>
  <c r="N89" i="3"/>
  <c r="AN95" i="3"/>
  <c r="AP95" i="3"/>
  <c r="AE121" i="3"/>
  <c r="AG121" i="3"/>
  <c r="AN116" i="3"/>
  <c r="AO116" i="3"/>
  <c r="AE99" i="3"/>
  <c r="AE56" i="3"/>
  <c r="AN32" i="3"/>
  <c r="AN70" i="3"/>
  <c r="AN94" i="3"/>
  <c r="AE73" i="3"/>
  <c r="AN119" i="3"/>
  <c r="AP119" i="3"/>
  <c r="AN152" i="3"/>
  <c r="AP152" i="3"/>
  <c r="AE87" i="3"/>
  <c r="AN124" i="3"/>
  <c r="AP124" i="3"/>
  <c r="AE68" i="3"/>
  <c r="AF68" i="3"/>
  <c r="AN16" i="3"/>
  <c r="AP16" i="3"/>
  <c r="AE57" i="3"/>
  <c r="AE107" i="3"/>
  <c r="AF107" i="3"/>
  <c r="AE25" i="3"/>
  <c r="AN31" i="3"/>
  <c r="AP31" i="3"/>
  <c r="AE64" i="3"/>
  <c r="AE165" i="3"/>
  <c r="AG165" i="3"/>
  <c r="AE37" i="3"/>
  <c r="AG37" i="3"/>
  <c r="AN154" i="3"/>
  <c r="AN155" i="3"/>
  <c r="AP155" i="3"/>
  <c r="AN163" i="3"/>
  <c r="AP163" i="3"/>
  <c r="AN130" i="3"/>
  <c r="AP130" i="3"/>
  <c r="AE160" i="3"/>
  <c r="AE122" i="3"/>
  <c r="AE41" i="3"/>
  <c r="AG41" i="3"/>
  <c r="U5" i="3"/>
  <c r="V7" i="3"/>
  <c r="X7" i="3"/>
  <c r="AM7" i="3"/>
  <c r="AD8" i="3"/>
  <c r="AD4" i="3"/>
  <c r="AM8" i="3"/>
  <c r="AD7" i="3"/>
  <c r="AD6" i="3"/>
  <c r="AM9" i="3"/>
  <c r="AN14" i="3"/>
  <c r="AP14" i="3"/>
  <c r="AD5" i="3"/>
  <c r="AN46" i="3"/>
  <c r="AP46" i="3"/>
  <c r="AN23" i="3"/>
  <c r="AP23" i="3"/>
  <c r="AE132" i="3"/>
  <c r="AF132" i="3"/>
  <c r="AE36" i="3"/>
  <c r="AF36" i="3"/>
  <c r="AN38" i="3"/>
  <c r="AP38" i="3"/>
  <c r="AN28" i="3"/>
  <c r="AN29" i="3"/>
  <c r="AN61" i="3"/>
  <c r="AP61" i="3"/>
  <c r="AN37" i="3"/>
  <c r="AP37" i="3"/>
  <c r="M36" i="3"/>
  <c r="O36" i="3"/>
  <c r="M52" i="3"/>
  <c r="O52" i="3"/>
  <c r="AE157" i="3"/>
  <c r="AG157" i="3"/>
  <c r="AE167" i="3"/>
  <c r="AE84" i="3"/>
  <c r="AF84" i="3"/>
  <c r="AN68" i="3"/>
  <c r="AN147" i="3"/>
  <c r="AP147" i="3"/>
  <c r="AN114" i="3"/>
  <c r="AP114" i="3"/>
  <c r="AE103" i="3"/>
  <c r="AF103" i="3"/>
  <c r="AN76" i="3"/>
  <c r="AN47" i="3"/>
  <c r="AN62" i="3"/>
  <c r="AO62" i="3"/>
  <c r="AE16" i="3"/>
  <c r="AE130" i="3"/>
  <c r="AG130" i="3"/>
  <c r="AN57" i="3"/>
  <c r="AO57" i="3"/>
  <c r="AN58" i="3"/>
  <c r="AP58" i="3"/>
  <c r="AN90" i="3"/>
  <c r="AP90" i="3"/>
  <c r="AN146" i="3"/>
  <c r="AP146" i="3"/>
  <c r="AE62" i="3"/>
  <c r="AN123" i="3"/>
  <c r="AP123" i="3"/>
  <c r="AN98" i="3"/>
  <c r="AP98" i="3"/>
  <c r="AN161" i="3"/>
  <c r="AP161" i="3"/>
  <c r="AE145" i="3"/>
  <c r="AE88" i="3"/>
  <c r="AE114" i="3"/>
  <c r="AG114" i="3"/>
  <c r="AN122" i="3"/>
  <c r="AP122" i="3"/>
  <c r="AE108" i="3"/>
  <c r="AF108" i="3"/>
  <c r="AN120" i="3"/>
  <c r="AP120" i="3"/>
  <c r="AE61" i="3"/>
  <c r="AG61" i="3"/>
  <c r="V152" i="3"/>
  <c r="X152" i="3"/>
  <c r="AE141" i="3"/>
  <c r="AG141" i="3"/>
  <c r="AE63" i="3"/>
  <c r="AE40" i="3"/>
  <c r="AE81" i="3"/>
  <c r="AN107" i="3"/>
  <c r="AO107" i="3"/>
  <c r="AN36" i="3"/>
  <c r="AN115" i="3"/>
  <c r="AP115" i="3"/>
  <c r="AN82" i="3"/>
  <c r="AP82" i="3"/>
  <c r="AN145" i="3"/>
  <c r="AP145" i="3"/>
  <c r="AE100" i="3"/>
  <c r="AF100" i="3"/>
  <c r="AN104" i="3"/>
  <c r="AP104" i="3"/>
  <c r="AN135" i="3"/>
  <c r="AO135" i="3"/>
  <c r="AN106" i="3"/>
  <c r="AP106" i="3"/>
  <c r="AE47" i="3"/>
  <c r="AF113" i="3"/>
  <c r="AH114" i="3"/>
  <c r="AN40" i="3"/>
  <c r="AP40" i="3"/>
  <c r="AN111" i="3"/>
  <c r="AP111" i="3"/>
  <c r="AN118" i="3"/>
  <c r="AP118" i="3"/>
  <c r="AN150" i="3"/>
  <c r="AP150" i="3"/>
  <c r="AE96" i="3"/>
  <c r="O137" i="3"/>
  <c r="P138" i="3"/>
  <c r="AE126" i="3"/>
  <c r="AF75" i="3"/>
  <c r="AH76" i="3"/>
  <c r="AE133" i="3"/>
  <c r="AE21" i="3"/>
  <c r="AE98" i="3"/>
  <c r="AE120" i="3"/>
  <c r="AG120" i="3"/>
  <c r="AN91" i="3"/>
  <c r="AO91" i="3"/>
  <c r="AN20" i="3"/>
  <c r="AP20" i="3"/>
  <c r="AN99" i="3"/>
  <c r="AO99" i="3"/>
  <c r="AN66" i="3"/>
  <c r="AP66" i="3"/>
  <c r="AN129" i="3"/>
  <c r="AP129" i="3"/>
  <c r="AE123" i="3"/>
  <c r="AF123" i="3"/>
  <c r="AE137" i="3"/>
  <c r="AG137" i="3"/>
  <c r="AN134" i="3"/>
  <c r="AP134" i="3"/>
  <c r="AN159" i="3"/>
  <c r="AP159" i="3"/>
  <c r="AN136" i="3"/>
  <c r="AP136" i="3"/>
  <c r="AE128" i="3"/>
  <c r="AE15" i="3"/>
  <c r="AN26" i="3"/>
  <c r="AO26" i="3"/>
  <c r="AN141" i="3"/>
  <c r="AP141" i="3"/>
  <c r="AN142" i="3"/>
  <c r="AP142" i="3"/>
  <c r="AE152" i="3"/>
  <c r="M128" i="3"/>
  <c r="O128" i="3"/>
  <c r="AG18" i="3"/>
  <c r="AH19" i="3"/>
  <c r="AG23" i="3"/>
  <c r="AH24" i="3"/>
  <c r="AE24" i="3"/>
  <c r="AE17" i="3"/>
  <c r="AE59" i="3"/>
  <c r="AN75" i="3"/>
  <c r="AP75" i="3"/>
  <c r="AE19" i="3"/>
  <c r="AF19" i="3"/>
  <c r="AN83" i="3"/>
  <c r="AP83" i="3"/>
  <c r="AN50" i="3"/>
  <c r="AO50" i="3"/>
  <c r="AN113" i="3"/>
  <c r="AP113" i="3"/>
  <c r="AN149" i="3"/>
  <c r="AP149" i="3"/>
  <c r="AE135" i="3"/>
  <c r="AF135" i="3"/>
  <c r="AN158" i="3"/>
  <c r="AP158" i="3"/>
  <c r="AE163" i="3"/>
  <c r="AG163" i="3"/>
  <c r="AN166" i="3"/>
  <c r="AP166" i="3"/>
  <c r="AN24" i="3"/>
  <c r="AP24" i="3"/>
  <c r="AE52" i="3"/>
  <c r="AF52" i="3"/>
  <c r="AN56" i="3"/>
  <c r="AP56" i="3"/>
  <c r="AE131" i="3"/>
  <c r="AE34" i="3"/>
  <c r="AN59" i="3"/>
  <c r="AO59" i="3"/>
  <c r="AE31" i="3"/>
  <c r="AF31" i="3"/>
  <c r="AN67" i="3"/>
  <c r="AP67" i="3"/>
  <c r="AN34" i="3"/>
  <c r="AP34" i="3"/>
  <c r="AN97" i="3"/>
  <c r="AP97" i="3"/>
  <c r="AN133" i="3"/>
  <c r="AP133" i="3"/>
  <c r="AE146" i="3"/>
  <c r="AN160" i="3"/>
  <c r="AP160" i="3"/>
  <c r="AE164" i="3"/>
  <c r="AF164" i="3"/>
  <c r="AE162" i="3"/>
  <c r="AF162" i="3"/>
  <c r="AN54" i="3"/>
  <c r="AP54" i="3"/>
  <c r="AE153" i="3"/>
  <c r="AN86" i="3"/>
  <c r="AP86" i="3"/>
  <c r="AE155" i="3"/>
  <c r="AG155" i="3"/>
  <c r="AE154" i="3"/>
  <c r="AE109" i="3"/>
  <c r="AG109" i="3"/>
  <c r="AE86" i="3"/>
  <c r="AF86" i="3"/>
  <c r="AE48" i="3"/>
  <c r="AN43" i="3"/>
  <c r="AP43" i="3"/>
  <c r="AE42" i="3"/>
  <c r="AN51" i="3"/>
  <c r="AP51" i="3"/>
  <c r="AN18" i="3"/>
  <c r="AP18" i="3"/>
  <c r="AN81" i="3"/>
  <c r="AO81" i="3"/>
  <c r="AN117" i="3"/>
  <c r="AP117" i="3"/>
  <c r="AE20" i="3"/>
  <c r="AF20" i="3"/>
  <c r="AN144" i="3"/>
  <c r="AP144" i="3"/>
  <c r="AE143" i="3"/>
  <c r="AE38" i="3"/>
  <c r="AE97" i="3"/>
  <c r="AG97" i="3"/>
  <c r="AN78" i="3"/>
  <c r="AO78" i="3"/>
  <c r="AN25" i="3"/>
  <c r="AN110" i="3"/>
  <c r="AP110" i="3"/>
  <c r="AE115" i="3"/>
  <c r="AE92" i="3"/>
  <c r="AF92" i="3"/>
  <c r="AN121" i="3"/>
  <c r="AP121" i="3"/>
  <c r="AN125" i="3"/>
  <c r="AO125" i="3"/>
  <c r="M144" i="3"/>
  <c r="O144" i="3"/>
  <c r="V57" i="3"/>
  <c r="X57" i="3"/>
  <c r="V44" i="3"/>
  <c r="W44" i="3"/>
  <c r="AF150" i="3"/>
  <c r="AH151" i="3"/>
  <c r="AE101" i="3"/>
  <c r="AG101" i="3"/>
  <c r="AE46" i="3"/>
  <c r="AN44" i="3"/>
  <c r="AE60" i="3"/>
  <c r="AF60" i="3"/>
  <c r="AN27" i="3"/>
  <c r="AP27" i="3"/>
  <c r="AN35" i="3"/>
  <c r="AP35" i="3"/>
  <c r="AE32" i="3"/>
  <c r="AN65" i="3"/>
  <c r="AO65" i="3"/>
  <c r="AN101" i="3"/>
  <c r="AP101" i="3"/>
  <c r="AE43" i="3"/>
  <c r="AN128" i="3"/>
  <c r="AP128" i="3"/>
  <c r="AE22" i="3"/>
  <c r="AE51" i="3"/>
  <c r="AG76" i="3"/>
  <c r="AE80" i="3"/>
  <c r="AG80" i="3"/>
  <c r="AN108" i="3"/>
  <c r="AO108" i="3"/>
  <c r="AN55" i="3"/>
  <c r="AO55" i="3"/>
  <c r="AN140" i="3"/>
  <c r="AE116" i="3"/>
  <c r="AF116" i="3"/>
  <c r="AF89" i="3"/>
  <c r="AH90" i="3"/>
  <c r="AE70" i="3"/>
  <c r="AF70" i="3"/>
  <c r="AE168" i="3"/>
  <c r="AE144" i="3"/>
  <c r="AG144" i="3"/>
  <c r="V157" i="3"/>
  <c r="W157" i="3"/>
  <c r="AE93" i="3"/>
  <c r="AN73" i="3"/>
  <c r="AO73" i="3"/>
  <c r="AG79" i="3"/>
  <c r="AE83" i="3"/>
  <c r="AG83" i="3"/>
  <c r="AE65" i="3"/>
  <c r="AG65" i="3"/>
  <c r="AN19" i="3"/>
  <c r="AP19" i="3"/>
  <c r="AE44" i="3"/>
  <c r="AF44" i="3"/>
  <c r="AN49" i="3"/>
  <c r="AN85" i="3"/>
  <c r="AP85" i="3"/>
  <c r="AE55" i="3"/>
  <c r="AF55" i="3"/>
  <c r="AN112" i="3"/>
  <c r="AP112" i="3"/>
  <c r="AE14" i="3"/>
  <c r="AF14" i="3"/>
  <c r="AE71" i="3"/>
  <c r="AF71" i="3"/>
  <c r="AE58" i="3"/>
  <c r="AG58" i="3"/>
  <c r="AN137" i="3"/>
  <c r="AP137" i="3"/>
  <c r="AN79" i="3"/>
  <c r="AO79" i="3"/>
  <c r="AE72" i="3"/>
  <c r="AE28" i="3"/>
  <c r="AF28" i="3"/>
  <c r="AE166" i="3"/>
  <c r="AG166" i="3"/>
  <c r="AE85" i="3"/>
  <c r="AG85" i="3"/>
  <c r="AN72" i="3"/>
  <c r="AP72" i="3"/>
  <c r="AN103" i="3"/>
  <c r="AP103" i="3"/>
  <c r="AE95" i="3"/>
  <c r="AF95" i="3"/>
  <c r="AE67" i="3"/>
  <c r="AN33" i="3"/>
  <c r="AN69" i="3"/>
  <c r="AP69" i="3"/>
  <c r="AE66" i="3"/>
  <c r="AN96" i="3"/>
  <c r="AP96" i="3"/>
  <c r="AE50" i="3"/>
  <c r="AN151" i="3"/>
  <c r="AP151" i="3"/>
  <c r="AN167" i="3"/>
  <c r="AP167" i="3"/>
  <c r="AN168" i="3"/>
  <c r="AP168" i="3"/>
  <c r="AE156" i="3"/>
  <c r="AF156" i="3"/>
  <c r="AE33" i="3"/>
  <c r="AN60" i="3"/>
  <c r="AN15" i="3"/>
  <c r="AP15" i="3"/>
  <c r="AG134" i="3"/>
  <c r="AH135" i="3"/>
  <c r="AG54" i="3"/>
  <c r="AH55" i="3"/>
  <c r="AF53" i="3"/>
  <c r="AH54" i="3"/>
  <c r="M61" i="3"/>
  <c r="O61" i="3"/>
  <c r="V123" i="3"/>
  <c r="W123" i="3"/>
  <c r="M77" i="3"/>
  <c r="O77" i="3"/>
  <c r="M152" i="3"/>
  <c r="O152" i="3"/>
  <c r="V129" i="3"/>
  <c r="X129" i="3"/>
  <c r="V66" i="3"/>
  <c r="O112" i="3"/>
  <c r="P113" i="3"/>
  <c r="V13" i="3"/>
  <c r="X13" i="3"/>
  <c r="M122" i="3"/>
  <c r="N122" i="3"/>
  <c r="M102" i="3"/>
  <c r="N102" i="3"/>
  <c r="M39" i="3"/>
  <c r="O39" i="3"/>
  <c r="M126" i="3"/>
  <c r="O126" i="3"/>
  <c r="M55" i="3"/>
  <c r="O55" i="3"/>
  <c r="M134" i="3"/>
  <c r="N134" i="3"/>
  <c r="M24" i="3"/>
  <c r="O24" i="3"/>
  <c r="V158" i="3"/>
  <c r="X158" i="3"/>
  <c r="AP63" i="3"/>
  <c r="AO63" i="3"/>
  <c r="AP139" i="3"/>
  <c r="AP74" i="3"/>
  <c r="AP52" i="3"/>
  <c r="AO30" i="3"/>
  <c r="AP131" i="3"/>
  <c r="O38" i="3"/>
  <c r="P39" i="3"/>
  <c r="M34" i="3"/>
  <c r="N34" i="3"/>
  <c r="M99" i="3"/>
  <c r="N99" i="3"/>
  <c r="M115" i="3"/>
  <c r="O115" i="3"/>
  <c r="AP48" i="3"/>
  <c r="V61" i="3"/>
  <c r="X61" i="3"/>
  <c r="O86" i="3"/>
  <c r="P87" i="3"/>
  <c r="AP47" i="3"/>
  <c r="M16" i="3"/>
  <c r="N16" i="3"/>
  <c r="M67" i="3"/>
  <c r="O67" i="3"/>
  <c r="V47" i="3"/>
  <c r="W47" i="3"/>
  <c r="M73" i="3"/>
  <c r="N73" i="3"/>
  <c r="AP165" i="3"/>
  <c r="AP94" i="3"/>
  <c r="AO109" i="3"/>
  <c r="AP140" i="3"/>
  <c r="AP32" i="3"/>
  <c r="AO32" i="3"/>
  <c r="V62" i="3"/>
  <c r="W62" i="3"/>
  <c r="AP157" i="3"/>
  <c r="AP87" i="3"/>
  <c r="M105" i="3"/>
  <c r="AO146" i="3"/>
  <c r="AO122" i="3"/>
  <c r="AP78" i="3"/>
  <c r="AP148" i="3"/>
  <c r="AP154" i="3"/>
  <c r="M108" i="3"/>
  <c r="O108" i="3"/>
  <c r="M167" i="3"/>
  <c r="N167" i="3"/>
  <c r="M104" i="3"/>
  <c r="N104" i="3"/>
  <c r="AP70" i="3"/>
  <c r="V32" i="3"/>
  <c r="X32" i="3"/>
  <c r="V162" i="3"/>
  <c r="X162" i="3"/>
  <c r="V36" i="3"/>
  <c r="W36" i="3"/>
  <c r="V77" i="3"/>
  <c r="W77" i="3"/>
  <c r="M18" i="3"/>
  <c r="N18" i="3"/>
  <c r="M83" i="3"/>
  <c r="O83" i="3"/>
  <c r="M148" i="3"/>
  <c r="O148" i="3"/>
  <c r="M41" i="3"/>
  <c r="M27" i="3"/>
  <c r="N27" i="3"/>
  <c r="M43" i="3"/>
  <c r="N43" i="3"/>
  <c r="M165" i="3"/>
  <c r="N165" i="3"/>
  <c r="N117" i="3"/>
  <c r="P118" i="3"/>
  <c r="M98" i="3"/>
  <c r="O98" i="3"/>
  <c r="M163" i="3"/>
  <c r="O163" i="3"/>
  <c r="M114" i="3"/>
  <c r="N114" i="3"/>
  <c r="M25" i="3"/>
  <c r="N25" i="3"/>
  <c r="M72" i="3"/>
  <c r="N72" i="3"/>
  <c r="M81" i="3"/>
  <c r="O81" i="3"/>
  <c r="M62" i="3"/>
  <c r="N62" i="3"/>
  <c r="V41" i="3"/>
  <c r="X41" i="3"/>
  <c r="M92" i="3"/>
  <c r="M13" i="3"/>
  <c r="N13" i="3"/>
  <c r="M64" i="3"/>
  <c r="M88" i="3"/>
  <c r="N88" i="3"/>
  <c r="M161" i="3"/>
  <c r="N161" i="3"/>
  <c r="M110" i="3"/>
  <c r="N110" i="3"/>
  <c r="M10" i="3"/>
  <c r="N10" i="3"/>
  <c r="M120" i="3"/>
  <c r="N120" i="3"/>
  <c r="V111" i="3"/>
  <c r="X111" i="3"/>
  <c r="M136" i="3"/>
  <c r="O136" i="3"/>
  <c r="V149" i="3"/>
  <c r="W149" i="3"/>
  <c r="M22" i="3"/>
  <c r="O22" i="3"/>
  <c r="V92" i="3"/>
  <c r="W92" i="3"/>
  <c r="M19" i="3"/>
  <c r="N19" i="3"/>
  <c r="M49" i="3"/>
  <c r="N49" i="3"/>
  <c r="M168" i="3"/>
  <c r="N168" i="3"/>
  <c r="V118" i="3"/>
  <c r="W118" i="3"/>
  <c r="V137" i="3"/>
  <c r="X137" i="3"/>
  <c r="M35" i="3"/>
  <c r="M85" i="3"/>
  <c r="O85" i="3"/>
  <c r="M54" i="3"/>
  <c r="M51" i="3"/>
  <c r="O51" i="3"/>
  <c r="M101" i="3"/>
  <c r="O101" i="3"/>
  <c r="M70" i="3"/>
  <c r="M7" i="3"/>
  <c r="M153" i="3"/>
  <c r="W111" i="3"/>
  <c r="M76" i="3"/>
  <c r="V93" i="3"/>
  <c r="X93" i="3"/>
  <c r="V31" i="3"/>
  <c r="W31" i="3"/>
  <c r="M160" i="3"/>
  <c r="O160" i="3"/>
  <c r="M162" i="3"/>
  <c r="N162" i="3"/>
  <c r="M59" i="3"/>
  <c r="O59" i="3"/>
  <c r="V109" i="3"/>
  <c r="M129" i="3"/>
  <c r="N129" i="3"/>
  <c r="M75" i="3"/>
  <c r="O75" i="3"/>
  <c r="V95" i="3"/>
  <c r="W95" i="3"/>
  <c r="M124" i="3"/>
  <c r="N124" i="3"/>
  <c r="M133" i="3"/>
  <c r="O133" i="3"/>
  <c r="M9" i="3"/>
  <c r="M91" i="3"/>
  <c r="N91" i="3"/>
  <c r="M140" i="3"/>
  <c r="M29" i="3"/>
  <c r="O29" i="3"/>
  <c r="M107" i="3"/>
  <c r="O107" i="3"/>
  <c r="M131" i="3"/>
  <c r="N131" i="3"/>
  <c r="M159" i="3"/>
  <c r="V126" i="3"/>
  <c r="W126" i="3"/>
  <c r="N69" i="3"/>
  <c r="P70" i="3"/>
  <c r="M156" i="3"/>
  <c r="N156" i="3"/>
  <c r="M45" i="3"/>
  <c r="N45" i="3"/>
  <c r="M158" i="3"/>
  <c r="O158" i="3"/>
  <c r="M123" i="3"/>
  <c r="N123" i="3"/>
  <c r="V91" i="3"/>
  <c r="X91" i="3"/>
  <c r="M79" i="3"/>
  <c r="O79" i="3"/>
  <c r="M118" i="3"/>
  <c r="N118" i="3"/>
  <c r="M23" i="3"/>
  <c r="N23" i="3"/>
  <c r="M26" i="3"/>
  <c r="N26" i="3"/>
  <c r="M139" i="3"/>
  <c r="N139" i="3"/>
  <c r="V107" i="3"/>
  <c r="W107" i="3"/>
  <c r="V12" i="3"/>
  <c r="M47" i="3"/>
  <c r="M42" i="3"/>
  <c r="O42" i="3"/>
  <c r="M63" i="3"/>
  <c r="O63" i="3"/>
  <c r="M155" i="3"/>
  <c r="V54" i="3"/>
  <c r="X54" i="3"/>
  <c r="V28" i="3"/>
  <c r="W28" i="3"/>
  <c r="M93" i="3"/>
  <c r="M20" i="3"/>
  <c r="N20" i="3"/>
  <c r="M145" i="3"/>
  <c r="N145" i="3"/>
  <c r="M65" i="3"/>
  <c r="N65" i="3"/>
  <c r="M58" i="3"/>
  <c r="N58" i="3"/>
  <c r="M143" i="3"/>
  <c r="N143" i="3"/>
  <c r="V168" i="3"/>
  <c r="W168" i="3"/>
  <c r="V73" i="3"/>
  <c r="X73" i="3"/>
  <c r="V139" i="3"/>
  <c r="W139" i="3"/>
  <c r="M30" i="3"/>
  <c r="O30" i="3"/>
  <c r="M166" i="3"/>
  <c r="N166" i="3"/>
  <c r="M71" i="3"/>
  <c r="O71" i="3"/>
  <c r="M74" i="3"/>
  <c r="O74" i="3"/>
  <c r="M17" i="3"/>
  <c r="V145" i="3"/>
  <c r="X145" i="3"/>
  <c r="V82" i="3"/>
  <c r="V86" i="3"/>
  <c r="V60" i="3"/>
  <c r="M78" i="3"/>
  <c r="N78" i="3"/>
  <c r="M125" i="3"/>
  <c r="O125" i="3"/>
  <c r="M48" i="3"/>
  <c r="M50" i="3"/>
  <c r="N50" i="3"/>
  <c r="M87" i="3"/>
  <c r="N87" i="3"/>
  <c r="M121" i="3"/>
  <c r="O121" i="3"/>
  <c r="M90" i="3"/>
  <c r="M113" i="3"/>
  <c r="M31" i="3"/>
  <c r="O31" i="3"/>
  <c r="V161" i="3"/>
  <c r="X161" i="3"/>
  <c r="V165" i="3"/>
  <c r="X165" i="3"/>
  <c r="M66" i="3"/>
  <c r="O66" i="3"/>
  <c r="M68" i="3"/>
  <c r="N68" i="3"/>
  <c r="M103" i="3"/>
  <c r="O103" i="3"/>
  <c r="M8" i="3"/>
  <c r="N8" i="3"/>
  <c r="M106" i="3"/>
  <c r="O106" i="3"/>
  <c r="M14" i="3"/>
  <c r="N14" i="3"/>
  <c r="M12" i="3"/>
  <c r="M80" i="3"/>
  <c r="N80" i="3"/>
  <c r="M84" i="3"/>
  <c r="M21" i="3"/>
  <c r="O21" i="3"/>
  <c r="M119" i="3"/>
  <c r="N119" i="3"/>
  <c r="M95" i="3"/>
  <c r="O95" i="3"/>
  <c r="M94" i="3"/>
  <c r="O94" i="3"/>
  <c r="M60" i="3"/>
  <c r="O60" i="3"/>
  <c r="M146" i="3"/>
  <c r="O146" i="3"/>
  <c r="V130" i="3"/>
  <c r="V108" i="3"/>
  <c r="X108" i="3"/>
  <c r="V29" i="3"/>
  <c r="X29" i="3"/>
  <c r="N147" i="3"/>
  <c r="M28" i="3"/>
  <c r="M15" i="3"/>
  <c r="M96" i="3"/>
  <c r="O96" i="3"/>
  <c r="M100" i="3"/>
  <c r="M37" i="3"/>
  <c r="O37" i="3"/>
  <c r="M111" i="3"/>
  <c r="M57" i="3"/>
  <c r="M135" i="3"/>
  <c r="M40" i="3"/>
  <c r="O40" i="3"/>
  <c r="M138" i="3"/>
  <c r="N138" i="3"/>
  <c r="M142" i="3"/>
  <c r="N142" i="3"/>
  <c r="M130" i="3"/>
  <c r="O130" i="3"/>
  <c r="V16" i="3"/>
  <c r="X16" i="3"/>
  <c r="V146" i="3"/>
  <c r="W146" i="3"/>
  <c r="V20" i="3"/>
  <c r="W20" i="3"/>
  <c r="V45" i="3"/>
  <c r="X45" i="3"/>
  <c r="O147" i="3"/>
  <c r="M44" i="3"/>
  <c r="O44" i="3"/>
  <c r="M127" i="3"/>
  <c r="O127" i="3"/>
  <c r="M116" i="3"/>
  <c r="O116" i="3"/>
  <c r="M53" i="3"/>
  <c r="N53" i="3"/>
  <c r="M151" i="3"/>
  <c r="M56" i="3"/>
  <c r="M33" i="3"/>
  <c r="M154" i="3"/>
  <c r="N154" i="3"/>
  <c r="M11" i="3"/>
  <c r="O11" i="3"/>
  <c r="N132" i="3"/>
  <c r="P133" i="3"/>
  <c r="N163" i="3"/>
  <c r="O97" i="3"/>
  <c r="P98" i="3"/>
  <c r="O149" i="3"/>
  <c r="N98" i="3"/>
  <c r="V35" i="3"/>
  <c r="V114" i="3"/>
  <c r="X114" i="3"/>
  <c r="V51" i="3"/>
  <c r="X51" i="3"/>
  <c r="V102" i="3"/>
  <c r="X102" i="3"/>
  <c r="V23" i="3"/>
  <c r="V89" i="3"/>
  <c r="W89" i="3"/>
  <c r="V46" i="3"/>
  <c r="W46" i="3"/>
  <c r="V159" i="3"/>
  <c r="X159" i="3"/>
  <c r="V67" i="3"/>
  <c r="V39" i="3"/>
  <c r="W39" i="3"/>
  <c r="V105" i="3"/>
  <c r="X105" i="3"/>
  <c r="V155" i="3"/>
  <c r="W155" i="3"/>
  <c r="V98" i="3"/>
  <c r="W98" i="3"/>
  <c r="V83" i="3"/>
  <c r="V134" i="3"/>
  <c r="W134" i="3"/>
  <c r="V55" i="3"/>
  <c r="X55" i="3"/>
  <c r="V121" i="3"/>
  <c r="X121" i="3"/>
  <c r="V10" i="3"/>
  <c r="X10" i="3"/>
  <c r="V8" i="3"/>
  <c r="W8" i="3"/>
  <c r="V76" i="3"/>
  <c r="V133" i="3"/>
  <c r="X133" i="3"/>
  <c r="V48" i="3"/>
  <c r="V99" i="3"/>
  <c r="V150" i="3"/>
  <c r="W150" i="3"/>
  <c r="V71" i="3"/>
  <c r="W71" i="3"/>
  <c r="V26" i="3"/>
  <c r="X26" i="3"/>
  <c r="V64" i="3"/>
  <c r="X64" i="3"/>
  <c r="V115" i="3"/>
  <c r="W115" i="3"/>
  <c r="V52" i="3"/>
  <c r="X52" i="3"/>
  <c r="V166" i="3"/>
  <c r="X166" i="3"/>
  <c r="V87" i="3"/>
  <c r="W87" i="3"/>
  <c r="V153" i="3"/>
  <c r="X153" i="3"/>
  <c r="V42" i="3"/>
  <c r="W42" i="3"/>
  <c r="V80" i="3"/>
  <c r="W80" i="3"/>
  <c r="V131" i="3"/>
  <c r="X131" i="3"/>
  <c r="V68" i="3"/>
  <c r="X68" i="3"/>
  <c r="X66" i="3"/>
  <c r="V103" i="3"/>
  <c r="W103" i="3"/>
  <c r="V79" i="3"/>
  <c r="V58" i="3"/>
  <c r="V124" i="3"/>
  <c r="V63" i="3"/>
  <c r="W63" i="3"/>
  <c r="V96" i="3"/>
  <c r="W96" i="3"/>
  <c r="V17" i="3"/>
  <c r="X17" i="3"/>
  <c r="V147" i="3"/>
  <c r="X147" i="3"/>
  <c r="V84" i="3"/>
  <c r="X84" i="3"/>
  <c r="V21" i="3"/>
  <c r="X21" i="3"/>
  <c r="V119" i="3"/>
  <c r="V24" i="3"/>
  <c r="X24" i="3"/>
  <c r="V74" i="3"/>
  <c r="W74" i="3"/>
  <c r="V140" i="3"/>
  <c r="V78" i="3"/>
  <c r="W78" i="3"/>
  <c r="V112" i="3"/>
  <c r="W112" i="3"/>
  <c r="V33" i="3"/>
  <c r="X33" i="3"/>
  <c r="V163" i="3"/>
  <c r="X163" i="3"/>
  <c r="V100" i="3"/>
  <c r="V37" i="3"/>
  <c r="X37" i="3"/>
  <c r="V135" i="3"/>
  <c r="V40" i="3"/>
  <c r="V90" i="3"/>
  <c r="V156" i="3"/>
  <c r="V128" i="3"/>
  <c r="V49" i="3"/>
  <c r="W49" i="3"/>
  <c r="V116" i="3"/>
  <c r="W116" i="3"/>
  <c r="V53" i="3"/>
  <c r="X53" i="3"/>
  <c r="V151" i="3"/>
  <c r="W151" i="3"/>
  <c r="W57" i="3"/>
  <c r="Y58" i="3"/>
  <c r="V56" i="3"/>
  <c r="V106" i="3"/>
  <c r="V11" i="3"/>
  <c r="V14" i="3"/>
  <c r="W14" i="3"/>
  <c r="V136" i="3"/>
  <c r="V19" i="3"/>
  <c r="V70" i="3"/>
  <c r="V144" i="3"/>
  <c r="X144" i="3"/>
  <c r="V65" i="3"/>
  <c r="W65" i="3"/>
  <c r="V132" i="3"/>
  <c r="V69" i="3"/>
  <c r="W69" i="3"/>
  <c r="V167" i="3"/>
  <c r="W167" i="3"/>
  <c r="V72" i="3"/>
  <c r="X72" i="3"/>
  <c r="V122" i="3"/>
  <c r="X122" i="3"/>
  <c r="V27" i="3"/>
  <c r="V142" i="3"/>
  <c r="V94" i="3"/>
  <c r="W94" i="3"/>
  <c r="W66" i="3"/>
  <c r="V160" i="3"/>
  <c r="W160" i="3"/>
  <c r="V81" i="3"/>
  <c r="W81" i="3"/>
  <c r="V18" i="3"/>
  <c r="V148" i="3"/>
  <c r="V85" i="3"/>
  <c r="V127" i="3"/>
  <c r="X127" i="3"/>
  <c r="V88" i="3"/>
  <c r="W88" i="3"/>
  <c r="V138" i="3"/>
  <c r="W138" i="3"/>
  <c r="V43" i="3"/>
  <c r="V15" i="3"/>
  <c r="V97" i="3"/>
  <c r="X97" i="3"/>
  <c r="V34" i="3"/>
  <c r="W34" i="3"/>
  <c r="V164" i="3"/>
  <c r="V101" i="3"/>
  <c r="W101" i="3"/>
  <c r="V22" i="3"/>
  <c r="W22" i="3"/>
  <c r="V104" i="3"/>
  <c r="W104" i="3"/>
  <c r="V9" i="3"/>
  <c r="X9" i="3"/>
  <c r="V154" i="3"/>
  <c r="V59" i="3"/>
  <c r="X123" i="3"/>
  <c r="V125" i="3"/>
  <c r="V143" i="3"/>
  <c r="X143" i="3"/>
  <c r="V113" i="3"/>
  <c r="X113" i="3"/>
  <c r="V50" i="3"/>
  <c r="V117" i="3"/>
  <c r="X117" i="3"/>
  <c r="V38" i="3"/>
  <c r="X38" i="3"/>
  <c r="V120" i="3"/>
  <c r="W120" i="3"/>
  <c r="V25" i="3"/>
  <c r="X25" i="3"/>
  <c r="V75" i="3"/>
  <c r="V141" i="3"/>
  <c r="V30" i="3"/>
  <c r="V110" i="3"/>
  <c r="W110" i="3"/>
  <c r="J168" i="3"/>
  <c r="J169" i="3"/>
  <c r="J170" i="3"/>
  <c r="AV6" i="3"/>
  <c r="AY6" i="3"/>
  <c r="AZ6" i="3"/>
  <c r="BA6" i="3"/>
  <c r="AW6" i="3"/>
  <c r="AX7" i="3"/>
  <c r="AV7" i="3"/>
  <c r="AZ5" i="3"/>
  <c r="AF165" i="3"/>
  <c r="AH166" i="3"/>
  <c r="AF114" i="3"/>
  <c r="AH115" i="3"/>
  <c r="W147" i="3"/>
  <c r="AO164" i="3"/>
  <c r="O46" i="3"/>
  <c r="P47" i="3"/>
  <c r="Q47" i="3"/>
  <c r="R47" i="3"/>
  <c r="AF158" i="3"/>
  <c r="AH159" i="3"/>
  <c r="AF149" i="3"/>
  <c r="AH150" i="3"/>
  <c r="AF125" i="3"/>
  <c r="O109" i="3"/>
  <c r="P110" i="3"/>
  <c r="Q110" i="3"/>
  <c r="R110" i="3"/>
  <c r="AO20" i="3"/>
  <c r="AF69" i="3"/>
  <c r="AH70" i="3"/>
  <c r="P150" i="3"/>
  <c r="AO66" i="3"/>
  <c r="AQ67" i="3"/>
  <c r="AG142" i="3"/>
  <c r="AP126" i="3"/>
  <c r="AQ127" i="3"/>
  <c r="AF45" i="3"/>
  <c r="AH46" i="3"/>
  <c r="O110" i="3"/>
  <c r="P111" i="3"/>
  <c r="Q111" i="3"/>
  <c r="R111" i="3"/>
  <c r="AO64" i="3"/>
  <c r="AQ65" i="3"/>
  <c r="AG116" i="3"/>
  <c r="AH117" i="3"/>
  <c r="Z58" i="3"/>
  <c r="AA58" i="3"/>
  <c r="AB58" i="3"/>
  <c r="W129" i="3"/>
  <c r="Y130" i="3"/>
  <c r="W61" i="3"/>
  <c r="Y62" i="3"/>
  <c r="S118" i="3"/>
  <c r="Q118" i="3"/>
  <c r="R118" i="3"/>
  <c r="S39" i="3"/>
  <c r="Q39" i="3"/>
  <c r="R39" i="3"/>
  <c r="N128" i="3"/>
  <c r="S70" i="3"/>
  <c r="Q70" i="3"/>
  <c r="R70" i="3"/>
  <c r="AQ149" i="3"/>
  <c r="Q133" i="3"/>
  <c r="R133" i="3"/>
  <c r="S133" i="3"/>
  <c r="S47" i="3"/>
  <c r="AG30" i="3"/>
  <c r="AH31" i="3"/>
  <c r="Q87" i="3"/>
  <c r="R87" i="3"/>
  <c r="S87" i="3"/>
  <c r="N55" i="3"/>
  <c r="P56" i="3"/>
  <c r="AG110" i="3"/>
  <c r="AH111" i="3"/>
  <c r="W21" i="3"/>
  <c r="Y22" i="3"/>
  <c r="Q138" i="3"/>
  <c r="R138" i="3"/>
  <c r="S138" i="3"/>
  <c r="N36" i="3"/>
  <c r="P37" i="3"/>
  <c r="O157" i="3"/>
  <c r="P158" i="3"/>
  <c r="N61" i="3"/>
  <c r="P62" i="3"/>
  <c r="AO15" i="3"/>
  <c r="AQ16" i="3"/>
  <c r="N32" i="3"/>
  <c r="P33" i="3"/>
  <c r="Q113" i="3"/>
  <c r="R113" i="3"/>
  <c r="S113" i="3"/>
  <c r="W54" i="3"/>
  <c r="Y55" i="3"/>
  <c r="X62" i="3"/>
  <c r="AO100" i="3"/>
  <c r="AG107" i="3"/>
  <c r="AH108" i="3"/>
  <c r="AG151" i="3"/>
  <c r="AH152" i="3"/>
  <c r="O134" i="3"/>
  <c r="P135" i="3"/>
  <c r="AG55" i="3"/>
  <c r="AH56" i="3"/>
  <c r="AG127" i="3"/>
  <c r="AH128" i="3"/>
  <c r="S150" i="3"/>
  <c r="Q150" i="3"/>
  <c r="R150" i="3"/>
  <c r="Q98" i="3"/>
  <c r="R98" i="3"/>
  <c r="S98" i="3"/>
  <c r="V6" i="3"/>
  <c r="X6" i="3"/>
  <c r="N82" i="3"/>
  <c r="P83" i="3"/>
  <c r="AF41" i="3"/>
  <c r="AH42" i="3"/>
  <c r="I169" i="3"/>
  <c r="D23" i="4" s="1"/>
  <c r="AG19" i="3"/>
  <c r="AH20" i="3"/>
  <c r="AG31" i="3"/>
  <c r="AH32" i="3"/>
  <c r="O16" i="3"/>
  <c r="P17" i="3"/>
  <c r="AP62" i="3"/>
  <c r="AQ63" i="3"/>
  <c r="AF61" i="3"/>
  <c r="AH62" i="3"/>
  <c r="O114" i="3"/>
  <c r="P115" i="3"/>
  <c r="M6" i="3"/>
  <c r="O10" i="3"/>
  <c r="P11" i="3"/>
  <c r="W152" i="3"/>
  <c r="Y153" i="3"/>
  <c r="AN10" i="3"/>
  <c r="AP10" i="3"/>
  <c r="AF13" i="3"/>
  <c r="AH14" i="3"/>
  <c r="X28" i="3"/>
  <c r="Y29" i="3"/>
  <c r="N24" i="3"/>
  <c r="P25" i="3"/>
  <c r="AG35" i="3"/>
  <c r="AH36" i="3"/>
  <c r="W10" i="3"/>
  <c r="Y11" i="3"/>
  <c r="W91" i="3"/>
  <c r="Y92" i="3"/>
  <c r="AG159" i="3"/>
  <c r="AH160" i="3"/>
  <c r="AG123" i="3"/>
  <c r="AH124" i="3"/>
  <c r="N136" i="3"/>
  <c r="P137" i="3"/>
  <c r="AF136" i="3"/>
  <c r="AH137" i="3"/>
  <c r="AG74" i="3"/>
  <c r="AF74" i="3"/>
  <c r="AG103" i="3"/>
  <c r="AH104" i="3"/>
  <c r="X14" i="3"/>
  <c r="Y15" i="3"/>
  <c r="AO138" i="3"/>
  <c r="AQ139" i="3"/>
  <c r="AO142" i="3"/>
  <c r="AQ143" i="3"/>
  <c r="AO82" i="3"/>
  <c r="AQ83" i="3"/>
  <c r="N52" i="3"/>
  <c r="P53" i="3"/>
  <c r="AO134" i="3"/>
  <c r="AQ135" i="3"/>
  <c r="AP59" i="3"/>
  <c r="AQ60" i="3"/>
  <c r="AF49" i="3"/>
  <c r="AH50" i="3"/>
  <c r="AF129" i="3"/>
  <c r="AH130" i="3"/>
  <c r="X36" i="3"/>
  <c r="Y37" i="3"/>
  <c r="AP108" i="3"/>
  <c r="AQ109" i="3"/>
  <c r="AG20" i="3"/>
  <c r="AH21" i="3"/>
  <c r="AG124" i="3"/>
  <c r="AH125" i="3"/>
  <c r="N71" i="3"/>
  <c r="AP79" i="3"/>
  <c r="AF101" i="3"/>
  <c r="AH102" i="3"/>
  <c r="AG29" i="3"/>
  <c r="AF29" i="3"/>
  <c r="AG82" i="3"/>
  <c r="AF82" i="3"/>
  <c r="AH83" i="3"/>
  <c r="AQ53" i="3"/>
  <c r="X139" i="3"/>
  <c r="Y140" i="3"/>
  <c r="N115" i="3"/>
  <c r="P116" i="3"/>
  <c r="O166" i="3"/>
  <c r="P167" i="3"/>
  <c r="AG140" i="3"/>
  <c r="AH141" i="3"/>
  <c r="AF58" i="3"/>
  <c r="AH59" i="3"/>
  <c r="AG162" i="3"/>
  <c r="AH163" i="3"/>
  <c r="AF130" i="3"/>
  <c r="AH131" i="3"/>
  <c r="AG14" i="3"/>
  <c r="AH15" i="3"/>
  <c r="O150" i="3"/>
  <c r="P151" i="3"/>
  <c r="AO69" i="3"/>
  <c r="AQ70" i="3"/>
  <c r="AF120" i="3"/>
  <c r="AH121" i="3"/>
  <c r="AG111" i="3"/>
  <c r="AH112" i="3"/>
  <c r="O88" i="3"/>
  <c r="P89" i="3"/>
  <c r="O122" i="3"/>
  <c r="P123" i="3"/>
  <c r="X44" i="3"/>
  <c r="Y45" i="3"/>
  <c r="AG71" i="3"/>
  <c r="AH72" i="3"/>
  <c r="N164" i="3"/>
  <c r="P165" i="3"/>
  <c r="W158" i="3"/>
  <c r="Y159" i="3"/>
  <c r="AF105" i="3"/>
  <c r="AH106" i="3"/>
  <c r="AF39" i="3"/>
  <c r="AH40" i="3"/>
  <c r="AG36" i="3"/>
  <c r="AG102" i="3"/>
  <c r="AH103" i="3"/>
  <c r="X47" i="3"/>
  <c r="Y48" i="3"/>
  <c r="O104" i="3"/>
  <c r="P105" i="3"/>
  <c r="N67" i="3"/>
  <c r="P68" i="3"/>
  <c r="N126" i="3"/>
  <c r="P127" i="3"/>
  <c r="AO31" i="3"/>
  <c r="AQ32" i="3"/>
  <c r="AF117" i="3"/>
  <c r="AH118" i="3"/>
  <c r="AF90" i="3"/>
  <c r="AH91" i="3"/>
  <c r="O141" i="3"/>
  <c r="P142" i="3"/>
  <c r="W32" i="3"/>
  <c r="Y33" i="3"/>
  <c r="X42" i="3"/>
  <c r="Y43" i="3"/>
  <c r="O102" i="3"/>
  <c r="P103" i="3"/>
  <c r="AO54" i="3"/>
  <c r="AQ55" i="3"/>
  <c r="AF80" i="3"/>
  <c r="AH81" i="3"/>
  <c r="AF104" i="3"/>
  <c r="AH105" i="3"/>
  <c r="AG148" i="3"/>
  <c r="AH149" i="3"/>
  <c r="AG108" i="3"/>
  <c r="AH109" i="3"/>
  <c r="H169" i="3"/>
  <c r="C23" i="4" s="1"/>
  <c r="AG17" i="3"/>
  <c r="AF17" i="3"/>
  <c r="W73" i="3"/>
  <c r="Y74" i="3"/>
  <c r="AO96" i="3"/>
  <c r="AQ97" i="3"/>
  <c r="AG168" i="3"/>
  <c r="AF168" i="3"/>
  <c r="AG32" i="3"/>
  <c r="AF32" i="3"/>
  <c r="AG153" i="3"/>
  <c r="AF153" i="3"/>
  <c r="AG128" i="3"/>
  <c r="AF128" i="3"/>
  <c r="AF83" i="3"/>
  <c r="AH84" i="3"/>
  <c r="AE9" i="3"/>
  <c r="AF87" i="3"/>
  <c r="AG87" i="3"/>
  <c r="AF139" i="3"/>
  <c r="AG139" i="3"/>
  <c r="O89" i="3"/>
  <c r="P90" i="3"/>
  <c r="X168" i="3"/>
  <c r="Y177" i="3"/>
  <c r="N144" i="3"/>
  <c r="P145" i="3"/>
  <c r="O161" i="3"/>
  <c r="P162" i="3"/>
  <c r="AG164" i="3"/>
  <c r="AH165" i="3"/>
  <c r="AG28" i="3"/>
  <c r="AH29" i="3"/>
  <c r="AG115" i="3"/>
  <c r="AF115" i="3"/>
  <c r="AG48" i="3"/>
  <c r="AF48" i="3"/>
  <c r="AG21" i="3"/>
  <c r="AF21" i="3"/>
  <c r="AG167" i="3"/>
  <c r="AF167" i="3"/>
  <c r="AG106" i="3"/>
  <c r="AH107" i="3"/>
  <c r="AG135" i="3"/>
  <c r="AH136" i="3"/>
  <c r="AG33" i="3"/>
  <c r="AF33" i="3"/>
  <c r="AG98" i="3"/>
  <c r="AF98" i="3"/>
  <c r="AF47" i="3"/>
  <c r="AG47" i="3"/>
  <c r="O131" i="3"/>
  <c r="P132" i="3"/>
  <c r="AG50" i="3"/>
  <c r="AF50" i="3"/>
  <c r="AG44" i="3"/>
  <c r="AH45" i="3"/>
  <c r="AG133" i="3"/>
  <c r="AF133" i="3"/>
  <c r="AG86" i="3"/>
  <c r="AH87" i="3"/>
  <c r="AE10" i="3"/>
  <c r="AO143" i="3"/>
  <c r="AQ144" i="3"/>
  <c r="AF141" i="3"/>
  <c r="AH142" i="3"/>
  <c r="AE8" i="3"/>
  <c r="AF8" i="3"/>
  <c r="AE11" i="3"/>
  <c r="AF121" i="3"/>
  <c r="AH122" i="3"/>
  <c r="AG73" i="3"/>
  <c r="AF73" i="3"/>
  <c r="AF27" i="3"/>
  <c r="AG27" i="3"/>
  <c r="AF62" i="3"/>
  <c r="AG62" i="3"/>
  <c r="AG66" i="3"/>
  <c r="AF66" i="3"/>
  <c r="AG72" i="3"/>
  <c r="AF72" i="3"/>
  <c r="AN13" i="3"/>
  <c r="AP13" i="3"/>
  <c r="AF119" i="3"/>
  <c r="AG119" i="3"/>
  <c r="AF65" i="3"/>
  <c r="AH66" i="3"/>
  <c r="AF85" i="3"/>
  <c r="AH86" i="3"/>
  <c r="W122" i="3"/>
  <c r="AG42" i="3"/>
  <c r="AF42" i="3"/>
  <c r="N107" i="3"/>
  <c r="P108" i="3"/>
  <c r="AG68" i="3"/>
  <c r="AH69" i="3"/>
  <c r="AG146" i="3"/>
  <c r="AF146" i="3"/>
  <c r="AF126" i="3"/>
  <c r="AG126" i="3"/>
  <c r="AN9" i="3"/>
  <c r="AP9" i="3"/>
  <c r="AF46" i="3"/>
  <c r="AG46" i="3"/>
  <c r="AE12" i="3"/>
  <c r="AG64" i="3"/>
  <c r="AF64" i="3"/>
  <c r="W26" i="3"/>
  <c r="W68" i="3"/>
  <c r="Y69" i="3"/>
  <c r="X134" i="3"/>
  <c r="AF157" i="3"/>
  <c r="AH158" i="3"/>
  <c r="AF67" i="3"/>
  <c r="AG67" i="3"/>
  <c r="AG93" i="3"/>
  <c r="AF93" i="3"/>
  <c r="AH94" i="3"/>
  <c r="AF38" i="3"/>
  <c r="AG38" i="3"/>
  <c r="AG16" i="3"/>
  <c r="AF16" i="3"/>
  <c r="AN12" i="3"/>
  <c r="AP12" i="3"/>
  <c r="AG60" i="3"/>
  <c r="AH61" i="3"/>
  <c r="AG56" i="3"/>
  <c r="AF56" i="3"/>
  <c r="AF26" i="3"/>
  <c r="AG26" i="3"/>
  <c r="AF78" i="3"/>
  <c r="AG78" i="3"/>
  <c r="AH126" i="3"/>
  <c r="AG154" i="3"/>
  <c r="AF154" i="3"/>
  <c r="AG112" i="3"/>
  <c r="AF112" i="3"/>
  <c r="AO16" i="3"/>
  <c r="AQ17" i="3"/>
  <c r="AF97" i="3"/>
  <c r="AH98" i="3"/>
  <c r="AF143" i="3"/>
  <c r="AG143" i="3"/>
  <c r="AG96" i="3"/>
  <c r="AF96" i="3"/>
  <c r="AG88" i="3"/>
  <c r="AF88" i="3"/>
  <c r="AG52" i="3"/>
  <c r="AH53" i="3"/>
  <c r="AF118" i="3"/>
  <c r="AG118" i="3"/>
  <c r="AF15" i="3"/>
  <c r="AG15" i="3"/>
  <c r="X146" i="3"/>
  <c r="Y147" i="3"/>
  <c r="O34" i="3"/>
  <c r="P35" i="3"/>
  <c r="X157" i="3"/>
  <c r="Y158" i="3"/>
  <c r="AF109" i="3"/>
  <c r="AH110" i="3"/>
  <c r="AG92" i="3"/>
  <c r="AH93" i="3"/>
  <c r="AG81" i="3"/>
  <c r="AF81" i="3"/>
  <c r="AG84" i="3"/>
  <c r="AH85" i="3"/>
  <c r="AG25" i="3"/>
  <c r="AF25" i="3"/>
  <c r="AF99" i="3"/>
  <c r="AG99" i="3"/>
  <c r="AF166" i="3"/>
  <c r="AH167" i="3"/>
  <c r="AF155" i="3"/>
  <c r="AH156" i="3"/>
  <c r="AG138" i="3"/>
  <c r="AF138" i="3"/>
  <c r="X88" i="3"/>
  <c r="Y89" i="3"/>
  <c r="O72" i="3"/>
  <c r="P73" i="3"/>
  <c r="AF37" i="3"/>
  <c r="AH38" i="3"/>
  <c r="AF163" i="3"/>
  <c r="AH164" i="3"/>
  <c r="AF51" i="3"/>
  <c r="AG51" i="3"/>
  <c r="AG152" i="3"/>
  <c r="AF152" i="3"/>
  <c r="AG40" i="3"/>
  <c r="AF40" i="3"/>
  <c r="AG145" i="3"/>
  <c r="AF145" i="3"/>
  <c r="AG122" i="3"/>
  <c r="AF122" i="3"/>
  <c r="AG95" i="3"/>
  <c r="AH96" i="3"/>
  <c r="AH77" i="3"/>
  <c r="AH80" i="3"/>
  <c r="AG100" i="3"/>
  <c r="AH101" i="3"/>
  <c r="AF43" i="3"/>
  <c r="AG43" i="3"/>
  <c r="W13" i="3"/>
  <c r="Y14" i="3"/>
  <c r="O68" i="3"/>
  <c r="P69" i="3"/>
  <c r="AF22" i="3"/>
  <c r="AG22" i="3"/>
  <c r="AG160" i="3"/>
  <c r="AF160" i="3"/>
  <c r="AG147" i="3"/>
  <c r="AF147" i="3"/>
  <c r="AG70" i="3"/>
  <c r="AH71" i="3"/>
  <c r="AH143" i="3"/>
  <c r="AF131" i="3"/>
  <c r="AG131" i="3"/>
  <c r="AG24" i="3"/>
  <c r="AF24" i="3"/>
  <c r="AF144" i="3"/>
  <c r="AH145" i="3"/>
  <c r="X150" i="3"/>
  <c r="Y151" i="3"/>
  <c r="P148" i="3"/>
  <c r="N5" i="3"/>
  <c r="AN11" i="3"/>
  <c r="AP11" i="3"/>
  <c r="AF34" i="3"/>
  <c r="AG34" i="3"/>
  <c r="AG59" i="3"/>
  <c r="AF59" i="3"/>
  <c r="AF63" i="3"/>
  <c r="AG63" i="3"/>
  <c r="AH37" i="3"/>
  <c r="AG156" i="3"/>
  <c r="AH157" i="3"/>
  <c r="AG57" i="3"/>
  <c r="AF57" i="3"/>
  <c r="AF137" i="3"/>
  <c r="AH138" i="3"/>
  <c r="AG132" i="3"/>
  <c r="AH133" i="3"/>
  <c r="AF161" i="3"/>
  <c r="AH162" i="3"/>
  <c r="AQ147" i="3"/>
  <c r="AQ79" i="3"/>
  <c r="AP65" i="3"/>
  <c r="AQ66" i="3"/>
  <c r="AQ64" i="3"/>
  <c r="AQ110" i="3"/>
  <c r="AQ80" i="3"/>
  <c r="AP73" i="3"/>
  <c r="AQ74" i="3"/>
  <c r="AO112" i="3"/>
  <c r="AQ113" i="3"/>
  <c r="AO77" i="3"/>
  <c r="AQ78" i="3"/>
  <c r="AO155" i="3"/>
  <c r="AQ156" i="3"/>
  <c r="AO14" i="3"/>
  <c r="AQ15" i="3"/>
  <c r="AO40" i="3"/>
  <c r="AQ41" i="3"/>
  <c r="AO42" i="3"/>
  <c r="AQ43" i="3"/>
  <c r="AP91" i="3"/>
  <c r="AQ92" i="3"/>
  <c r="AP116" i="3"/>
  <c r="AQ117" i="3"/>
  <c r="AQ33" i="3"/>
  <c r="AQ21" i="3"/>
  <c r="AO132" i="3"/>
  <c r="AQ133" i="3"/>
  <c r="AO160" i="3"/>
  <c r="AQ161" i="3"/>
  <c r="AO34" i="3"/>
  <c r="AQ35" i="3"/>
  <c r="AP135" i="3"/>
  <c r="AQ136" i="3"/>
  <c r="AO24" i="3"/>
  <c r="AQ25" i="3"/>
  <c r="AO168" i="3"/>
  <c r="AQ177" i="3"/>
  <c r="N152" i="3"/>
  <c r="P153" i="3"/>
  <c r="O138" i="3"/>
  <c r="P139" i="3"/>
  <c r="AO95" i="3"/>
  <c r="AQ96" i="3"/>
  <c r="W117" i="3"/>
  <c r="Y118" i="3"/>
  <c r="X22" i="3"/>
  <c r="Y23" i="3"/>
  <c r="O124" i="3"/>
  <c r="P125" i="3"/>
  <c r="AP50" i="3"/>
  <c r="AQ51" i="3"/>
  <c r="AO90" i="3"/>
  <c r="AQ91" i="3"/>
  <c r="W163" i="3"/>
  <c r="N51" i="3"/>
  <c r="P52" i="3"/>
  <c r="AO87" i="3"/>
  <c r="AQ88" i="3"/>
  <c r="AO120" i="3"/>
  <c r="AQ121" i="3"/>
  <c r="AO48" i="3"/>
  <c r="AQ49" i="3"/>
  <c r="X20" i="3"/>
  <c r="Y21" i="3"/>
  <c r="W127" i="3"/>
  <c r="Y128" i="3"/>
  <c r="W131" i="3"/>
  <c r="Y132" i="3"/>
  <c r="AO133" i="3"/>
  <c r="AQ134" i="3"/>
  <c r="AO136" i="3"/>
  <c r="AQ137" i="3"/>
  <c r="O167" i="3"/>
  <c r="P168" i="3"/>
  <c r="AO154" i="3"/>
  <c r="AQ155" i="3"/>
  <c r="AO37" i="3"/>
  <c r="AQ38" i="3"/>
  <c r="AO147" i="3"/>
  <c r="AQ148" i="3"/>
  <c r="AP156" i="3"/>
  <c r="AQ157" i="3"/>
  <c r="AO106" i="3"/>
  <c r="AQ107" i="3"/>
  <c r="AO80" i="3"/>
  <c r="AQ81" i="3"/>
  <c r="AO128" i="3"/>
  <c r="AQ129" i="3"/>
  <c r="N39" i="3"/>
  <c r="P40" i="3"/>
  <c r="AO165" i="3"/>
  <c r="AQ166" i="3"/>
  <c r="AO22" i="3"/>
  <c r="AQ23" i="3"/>
  <c r="N77" i="3"/>
  <c r="P78" i="3"/>
  <c r="AO114" i="3"/>
  <c r="AQ115" i="3"/>
  <c r="N108" i="3"/>
  <c r="P109" i="3"/>
  <c r="AO46" i="3"/>
  <c r="AQ47" i="3"/>
  <c r="O162" i="3"/>
  <c r="P163" i="3"/>
  <c r="AO118" i="3"/>
  <c r="AQ119" i="3"/>
  <c r="AO104" i="3"/>
  <c r="AQ105" i="3"/>
  <c r="W45" i="3"/>
  <c r="Y46" i="3"/>
  <c r="AO18" i="3"/>
  <c r="AQ19" i="3"/>
  <c r="AO110" i="3"/>
  <c r="AQ111" i="3"/>
  <c r="AO35" i="3"/>
  <c r="AQ36" i="3"/>
  <c r="AO47" i="3"/>
  <c r="AQ48" i="3"/>
  <c r="AO113" i="3"/>
  <c r="AQ114" i="3"/>
  <c r="AO153" i="3"/>
  <c r="AQ154" i="3"/>
  <c r="W162" i="3"/>
  <c r="Y163" i="3"/>
  <c r="O120" i="3"/>
  <c r="P121" i="3"/>
  <c r="AQ101" i="3"/>
  <c r="AP53" i="3"/>
  <c r="AQ54" i="3"/>
  <c r="AO98" i="3"/>
  <c r="AQ99" i="3"/>
  <c r="AP125" i="3"/>
  <c r="AQ126" i="3"/>
  <c r="AO83" i="3"/>
  <c r="AQ84" i="3"/>
  <c r="AP26" i="3"/>
  <c r="AQ27" i="3"/>
  <c r="AP107" i="3"/>
  <c r="AQ108" i="3"/>
  <c r="AO115" i="3"/>
  <c r="AQ116" i="3"/>
  <c r="AO131" i="3"/>
  <c r="AQ132" i="3"/>
  <c r="AP55" i="3"/>
  <c r="AQ56" i="3"/>
  <c r="AP71" i="3"/>
  <c r="AQ72" i="3"/>
  <c r="AO49" i="3"/>
  <c r="AP49" i="3"/>
  <c r="O73" i="3"/>
  <c r="P74" i="3"/>
  <c r="W144" i="3"/>
  <c r="Y145" i="3"/>
  <c r="X126" i="3"/>
  <c r="Y127" i="3"/>
  <c r="O168" i="3"/>
  <c r="P179" i="3"/>
  <c r="AP29" i="3"/>
  <c r="AO29" i="3"/>
  <c r="AO123" i="3"/>
  <c r="AQ124" i="3"/>
  <c r="AO121" i="3"/>
  <c r="AQ122" i="3"/>
  <c r="AO129" i="3"/>
  <c r="AQ130" i="3"/>
  <c r="X151" i="3"/>
  <c r="Y152" i="3"/>
  <c r="O13" i="3"/>
  <c r="P14" i="3"/>
  <c r="O43" i="3"/>
  <c r="P44" i="3"/>
  <c r="N105" i="3"/>
  <c r="O105" i="3"/>
  <c r="AP68" i="3"/>
  <c r="AO68" i="3"/>
  <c r="AO163" i="3"/>
  <c r="AQ164" i="3"/>
  <c r="AO127" i="3"/>
  <c r="AQ128" i="3"/>
  <c r="AO85" i="3"/>
  <c r="AQ86" i="3"/>
  <c r="AO43" i="3"/>
  <c r="AQ44" i="3"/>
  <c r="AO72" i="3"/>
  <c r="AQ73" i="3"/>
  <c r="AO103" i="3"/>
  <c r="AQ104" i="3"/>
  <c r="AO86" i="3"/>
  <c r="AQ87" i="3"/>
  <c r="AQ31" i="3"/>
  <c r="AO56" i="3"/>
  <c r="AQ57" i="3"/>
  <c r="AP99" i="3"/>
  <c r="AQ100" i="3"/>
  <c r="AO67" i="3"/>
  <c r="AQ68" i="3"/>
  <c r="AO149" i="3"/>
  <c r="AQ150" i="3"/>
  <c r="AO139" i="3"/>
  <c r="AQ140" i="3"/>
  <c r="AO140" i="3"/>
  <c r="AQ141" i="3"/>
  <c r="AO117" i="3"/>
  <c r="AQ118" i="3"/>
  <c r="X31" i="3"/>
  <c r="Y32" i="3"/>
  <c r="N95" i="3"/>
  <c r="P96" i="3"/>
  <c r="O118" i="3"/>
  <c r="P119" i="3"/>
  <c r="N121" i="3"/>
  <c r="P122" i="3"/>
  <c r="AP76" i="3"/>
  <c r="AO76" i="3"/>
  <c r="AP81" i="3"/>
  <c r="AQ82" i="3"/>
  <c r="AO17" i="3"/>
  <c r="AP17" i="3"/>
  <c r="AO58" i="3"/>
  <c r="AQ59" i="3"/>
  <c r="AO33" i="3"/>
  <c r="AP33" i="3"/>
  <c r="AO144" i="3"/>
  <c r="AQ145" i="3"/>
  <c r="AO152" i="3"/>
  <c r="AQ153" i="3"/>
  <c r="AO70" i="3"/>
  <c r="AQ71" i="3"/>
  <c r="AP21" i="3"/>
  <c r="AO21" i="3"/>
  <c r="W137" i="3"/>
  <c r="Y138" i="3"/>
  <c r="N81" i="3"/>
  <c r="P82" i="3"/>
  <c r="O49" i="3"/>
  <c r="P50" i="3"/>
  <c r="AO75" i="3"/>
  <c r="AQ76" i="3"/>
  <c r="AO130" i="3"/>
  <c r="AQ131" i="3"/>
  <c r="AP57" i="3"/>
  <c r="AQ58" i="3"/>
  <c r="AO44" i="3"/>
  <c r="AP44" i="3"/>
  <c r="AP84" i="3"/>
  <c r="AO84" i="3"/>
  <c r="AO25" i="3"/>
  <c r="AP25" i="3"/>
  <c r="AO158" i="3"/>
  <c r="AQ159" i="3"/>
  <c r="AO74" i="3"/>
  <c r="AQ75" i="3"/>
  <c r="AO51" i="3"/>
  <c r="AQ52" i="3"/>
  <c r="AO28" i="3"/>
  <c r="AP28" i="3"/>
  <c r="O87" i="3"/>
  <c r="P88" i="3"/>
  <c r="AO94" i="3"/>
  <c r="AQ95" i="3"/>
  <c r="AO60" i="3"/>
  <c r="AP60" i="3"/>
  <c r="AO88" i="3"/>
  <c r="AQ89" i="3"/>
  <c r="AO39" i="3"/>
  <c r="AQ40" i="3"/>
  <c r="AO45" i="3"/>
  <c r="AQ46" i="3"/>
  <c r="AO150" i="3"/>
  <c r="AQ151" i="3"/>
  <c r="AO61" i="3"/>
  <c r="AQ62" i="3"/>
  <c r="AO38" i="3"/>
  <c r="AQ39" i="3"/>
  <c r="AO167" i="3"/>
  <c r="AQ168" i="3"/>
  <c r="W121" i="3"/>
  <c r="Y122" i="3"/>
  <c r="W165" i="3"/>
  <c r="Y166" i="3"/>
  <c r="N96" i="3"/>
  <c r="P97" i="3"/>
  <c r="AQ165" i="3"/>
  <c r="AO157" i="3"/>
  <c r="AQ158" i="3"/>
  <c r="AO119" i="3"/>
  <c r="AQ120" i="3"/>
  <c r="AO161" i="3"/>
  <c r="AQ162" i="3"/>
  <c r="AO19" i="3"/>
  <c r="AQ20" i="3"/>
  <c r="AO27" i="3"/>
  <c r="AQ28" i="3"/>
  <c r="AO145" i="3"/>
  <c r="AQ146" i="3"/>
  <c r="X71" i="3"/>
  <c r="Y72" i="3"/>
  <c r="N106" i="3"/>
  <c r="P107" i="3"/>
  <c r="O18" i="3"/>
  <c r="P19" i="3"/>
  <c r="O142" i="3"/>
  <c r="P143" i="3"/>
  <c r="AO151" i="3"/>
  <c r="AQ152" i="3"/>
  <c r="AO102" i="3"/>
  <c r="AQ103" i="3"/>
  <c r="AO36" i="3"/>
  <c r="AP36" i="3"/>
  <c r="AO162" i="3"/>
  <c r="AQ163" i="3"/>
  <c r="AP89" i="3"/>
  <c r="AQ90" i="3"/>
  <c r="AO105" i="3"/>
  <c r="AQ106" i="3"/>
  <c r="AO41" i="3"/>
  <c r="AP41" i="3"/>
  <c r="AO93" i="3"/>
  <c r="AQ94" i="3"/>
  <c r="W38" i="3"/>
  <c r="Y39" i="3"/>
  <c r="X118" i="3"/>
  <c r="Y119" i="3"/>
  <c r="W161" i="3"/>
  <c r="Y162" i="3"/>
  <c r="X80" i="3"/>
  <c r="Y81" i="3"/>
  <c r="O165" i="3"/>
  <c r="P166" i="3"/>
  <c r="N11" i="3"/>
  <c r="P12" i="3"/>
  <c r="AO23" i="3"/>
  <c r="AQ24" i="3"/>
  <c r="AO141" i="3"/>
  <c r="AQ142" i="3"/>
  <c r="AO137" i="3"/>
  <c r="AQ138" i="3"/>
  <c r="AO111" i="3"/>
  <c r="AQ112" i="3"/>
  <c r="AO92" i="3"/>
  <c r="AP92" i="3"/>
  <c r="AO97" i="3"/>
  <c r="AQ98" i="3"/>
  <c r="AO124" i="3"/>
  <c r="AQ125" i="3"/>
  <c r="AO166" i="3"/>
  <c r="AQ167" i="3"/>
  <c r="AO159" i="3"/>
  <c r="AQ160" i="3"/>
  <c r="AO101" i="3"/>
  <c r="AQ102" i="3"/>
  <c r="O99" i="3"/>
  <c r="P100" i="3"/>
  <c r="X107" i="3"/>
  <c r="Y108" i="3"/>
  <c r="P164" i="3"/>
  <c r="O129" i="3"/>
  <c r="P130" i="3"/>
  <c r="AQ123" i="3"/>
  <c r="Y112" i="3"/>
  <c r="N41" i="3"/>
  <c r="O41" i="3"/>
  <c r="N153" i="3"/>
  <c r="O153" i="3"/>
  <c r="X160" i="3"/>
  <c r="Y161" i="3"/>
  <c r="N7" i="3"/>
  <c r="O7" i="3"/>
  <c r="O70" i="3"/>
  <c r="N70" i="3"/>
  <c r="O19" i="3"/>
  <c r="P20" i="3"/>
  <c r="N59" i="3"/>
  <c r="P60" i="3"/>
  <c r="N22" i="3"/>
  <c r="P23" i="3"/>
  <c r="W41" i="3"/>
  <c r="Y42" i="3"/>
  <c r="X115" i="3"/>
  <c r="Y116" i="3"/>
  <c r="O14" i="3"/>
  <c r="P15" i="3"/>
  <c r="X92" i="3"/>
  <c r="Y93" i="3"/>
  <c r="N83" i="3"/>
  <c r="P84" i="3"/>
  <c r="O54" i="3"/>
  <c r="N54" i="3"/>
  <c r="W53" i="3"/>
  <c r="Y54" i="3"/>
  <c r="N40" i="3"/>
  <c r="P41" i="3"/>
  <c r="N148" i="3"/>
  <c r="P149" i="3"/>
  <c r="O27" i="3"/>
  <c r="P28" i="3"/>
  <c r="N146" i="3"/>
  <c r="P147" i="3"/>
  <c r="N35" i="3"/>
  <c r="O35" i="3"/>
  <c r="W145" i="3"/>
  <c r="Y146" i="3"/>
  <c r="W55" i="3"/>
  <c r="Y56" i="3"/>
  <c r="N29" i="3"/>
  <c r="P30" i="3"/>
  <c r="O58" i="3"/>
  <c r="P59" i="3"/>
  <c r="N66" i="3"/>
  <c r="P67" i="3"/>
  <c r="N103" i="3"/>
  <c r="P104" i="3"/>
  <c r="O91" i="3"/>
  <c r="P92" i="3"/>
  <c r="O123" i="3"/>
  <c r="N64" i="3"/>
  <c r="O64" i="3"/>
  <c r="O65" i="3"/>
  <c r="P66" i="3"/>
  <c r="N158" i="3"/>
  <c r="P159" i="3"/>
  <c r="O62" i="3"/>
  <c r="P63" i="3"/>
  <c r="O20" i="3"/>
  <c r="P21" i="3"/>
  <c r="W29" i="3"/>
  <c r="Y30" i="3"/>
  <c r="X96" i="3"/>
  <c r="Y97" i="3"/>
  <c r="X149" i="3"/>
  <c r="Y150" i="3"/>
  <c r="N60" i="3"/>
  <c r="P61" i="3"/>
  <c r="N133" i="3"/>
  <c r="P134" i="3"/>
  <c r="O25" i="3"/>
  <c r="P26" i="3"/>
  <c r="X77" i="3"/>
  <c r="Y78" i="3"/>
  <c r="N94" i="3"/>
  <c r="P95" i="3"/>
  <c r="N92" i="3"/>
  <c r="O92" i="3"/>
  <c r="N101" i="3"/>
  <c r="P102" i="3"/>
  <c r="N85" i="3"/>
  <c r="P86" i="3"/>
  <c r="O151" i="3"/>
  <c r="N151" i="3"/>
  <c r="O28" i="3"/>
  <c r="N28" i="3"/>
  <c r="O139" i="3"/>
  <c r="P140" i="3"/>
  <c r="O48" i="3"/>
  <c r="N48" i="3"/>
  <c r="W16" i="3"/>
  <c r="Y17" i="3"/>
  <c r="N21" i="3"/>
  <c r="P22" i="3"/>
  <c r="P72" i="3"/>
  <c r="O84" i="3"/>
  <c r="N84" i="3"/>
  <c r="W25" i="3"/>
  <c r="Y26" i="3"/>
  <c r="O47" i="3"/>
  <c r="N47" i="3"/>
  <c r="O6" i="3"/>
  <c r="N6" i="3"/>
  <c r="N30" i="3"/>
  <c r="P31" i="3"/>
  <c r="W102" i="3"/>
  <c r="Y103" i="3"/>
  <c r="O12" i="3"/>
  <c r="N12" i="3"/>
  <c r="N116" i="3"/>
  <c r="P117" i="3"/>
  <c r="N130" i="3"/>
  <c r="P131" i="3"/>
  <c r="N42" i="3"/>
  <c r="P43" i="3"/>
  <c r="O78" i="3"/>
  <c r="P79" i="3"/>
  <c r="N127" i="3"/>
  <c r="P128" i="3"/>
  <c r="X120" i="3"/>
  <c r="Y121" i="3"/>
  <c r="O26" i="3"/>
  <c r="P27" i="3"/>
  <c r="N135" i="3"/>
  <c r="O135" i="3"/>
  <c r="O53" i="3"/>
  <c r="P54" i="3"/>
  <c r="P6" i="3"/>
  <c r="O119" i="3"/>
  <c r="P120" i="3"/>
  <c r="W166" i="3"/>
  <c r="Y167" i="3"/>
  <c r="O57" i="3"/>
  <c r="N57" i="3"/>
  <c r="O93" i="3"/>
  <c r="N93" i="3"/>
  <c r="O156" i="3"/>
  <c r="P157" i="3"/>
  <c r="N9" i="3"/>
  <c r="O9" i="3"/>
  <c r="N17" i="3"/>
  <c r="O17" i="3"/>
  <c r="W52" i="3"/>
  <c r="Y53" i="3"/>
  <c r="X98" i="3"/>
  <c r="Y99" i="3"/>
  <c r="N63" i="3"/>
  <c r="P64" i="3"/>
  <c r="O145" i="3"/>
  <c r="P146" i="3"/>
  <c r="X130" i="3"/>
  <c r="W130" i="3"/>
  <c r="O45" i="3"/>
  <c r="P46" i="3"/>
  <c r="N160" i="3"/>
  <c r="P161" i="3"/>
  <c r="O8" i="3"/>
  <c r="P9" i="3"/>
  <c r="W7" i="3"/>
  <c r="Y8" i="3"/>
  <c r="Y67" i="3"/>
  <c r="P129" i="3"/>
  <c r="N111" i="3"/>
  <c r="O111" i="3"/>
  <c r="O80" i="3"/>
  <c r="P81" i="3"/>
  <c r="O23" i="3"/>
  <c r="P24" i="3"/>
  <c r="N159" i="3"/>
  <c r="O159" i="3"/>
  <c r="W114" i="3"/>
  <c r="Y115" i="3"/>
  <c r="W64" i="3"/>
  <c r="Y65" i="3"/>
  <c r="N74" i="3"/>
  <c r="P75" i="3"/>
  <c r="W60" i="3"/>
  <c r="X60" i="3"/>
  <c r="N75" i="3"/>
  <c r="P76" i="3"/>
  <c r="W37" i="3"/>
  <c r="Y38" i="3"/>
  <c r="W105" i="3"/>
  <c r="Y106" i="3"/>
  <c r="X95" i="3"/>
  <c r="Y96" i="3"/>
  <c r="O143" i="3"/>
  <c r="P144" i="3"/>
  <c r="N100" i="3"/>
  <c r="O100" i="3"/>
  <c r="X12" i="3"/>
  <c r="W12" i="3"/>
  <c r="W108" i="3"/>
  <c r="Y109" i="3"/>
  <c r="X87" i="3"/>
  <c r="Y88" i="3"/>
  <c r="N79" i="3"/>
  <c r="P80" i="3"/>
  <c r="O50" i="3"/>
  <c r="P51" i="3"/>
  <c r="N113" i="3"/>
  <c r="O113" i="3"/>
  <c r="W86" i="3"/>
  <c r="X86" i="3"/>
  <c r="N76" i="3"/>
  <c r="O76" i="3"/>
  <c r="N90" i="3"/>
  <c r="O90" i="3"/>
  <c r="W93" i="3"/>
  <c r="Y94" i="3"/>
  <c r="X69" i="3"/>
  <c r="Y70" i="3"/>
  <c r="Y63" i="3"/>
  <c r="N31" i="3"/>
  <c r="P32" i="3"/>
  <c r="N125" i="3"/>
  <c r="P126" i="3"/>
  <c r="N33" i="3"/>
  <c r="O33" i="3"/>
  <c r="O15" i="3"/>
  <c r="N15" i="3"/>
  <c r="W82" i="3"/>
  <c r="X82" i="3"/>
  <c r="O155" i="3"/>
  <c r="N155" i="3"/>
  <c r="P124" i="3"/>
  <c r="X109" i="3"/>
  <c r="W109" i="3"/>
  <c r="X8" i="3"/>
  <c r="Y9" i="3"/>
  <c r="X155" i="3"/>
  <c r="Y156" i="3"/>
  <c r="W17" i="3"/>
  <c r="Y18" i="3"/>
  <c r="N37" i="3"/>
  <c r="P38" i="3"/>
  <c r="N44" i="3"/>
  <c r="P45" i="3"/>
  <c r="O56" i="3"/>
  <c r="N56" i="3"/>
  <c r="O154" i="3"/>
  <c r="P155" i="3"/>
  <c r="N140" i="3"/>
  <c r="O140" i="3"/>
  <c r="P99" i="3"/>
  <c r="X70" i="3"/>
  <c r="W70" i="3"/>
  <c r="X19" i="3"/>
  <c r="W19" i="3"/>
  <c r="X128" i="3"/>
  <c r="W128" i="3"/>
  <c r="X119" i="3"/>
  <c r="W119" i="3"/>
  <c r="W124" i="3"/>
  <c r="X124" i="3"/>
  <c r="W76" i="3"/>
  <c r="X76" i="3"/>
  <c r="X35" i="3"/>
  <c r="W35" i="3"/>
  <c r="W132" i="3"/>
  <c r="X132" i="3"/>
  <c r="X110" i="3"/>
  <c r="Y111" i="3"/>
  <c r="X74" i="3"/>
  <c r="Y75" i="3"/>
  <c r="W33" i="3"/>
  <c r="Y34" i="3"/>
  <c r="W72" i="3"/>
  <c r="Y73" i="3"/>
  <c r="X116" i="3"/>
  <c r="Y117" i="3"/>
  <c r="X63" i="3"/>
  <c r="Y64" i="3"/>
  <c r="W136" i="3"/>
  <c r="X136" i="3"/>
  <c r="W58" i="3"/>
  <c r="X58" i="3"/>
  <c r="W153" i="3"/>
  <c r="Y154" i="3"/>
  <c r="W23" i="3"/>
  <c r="X23" i="3"/>
  <c r="X18" i="3"/>
  <c r="W18" i="3"/>
  <c r="X167" i="3"/>
  <c r="Y168" i="3"/>
  <c r="X30" i="3"/>
  <c r="W30" i="3"/>
  <c r="X164" i="3"/>
  <c r="W164" i="3"/>
  <c r="W15" i="3"/>
  <c r="X15" i="3"/>
  <c r="X79" i="3"/>
  <c r="W79" i="3"/>
  <c r="W24" i="3"/>
  <c r="Y25" i="3"/>
  <c r="Y164" i="3"/>
  <c r="W133" i="3"/>
  <c r="Y134" i="3"/>
  <c r="X141" i="3"/>
  <c r="W141" i="3"/>
  <c r="X43" i="3"/>
  <c r="W43" i="3"/>
  <c r="X65" i="3"/>
  <c r="Y66" i="3"/>
  <c r="X81" i="3"/>
  <c r="Y82" i="3"/>
  <c r="X148" i="3"/>
  <c r="W148" i="3"/>
  <c r="X49" i="3"/>
  <c r="Y50" i="3"/>
  <c r="W11" i="3"/>
  <c r="X11" i="3"/>
  <c r="X104" i="3"/>
  <c r="Y105" i="3"/>
  <c r="X99" i="3"/>
  <c r="W99" i="3"/>
  <c r="X103" i="3"/>
  <c r="Y104" i="3"/>
  <c r="X75" i="3"/>
  <c r="W75" i="3"/>
  <c r="W159" i="3"/>
  <c r="Y160" i="3"/>
  <c r="W9" i="3"/>
  <c r="Y10" i="3"/>
  <c r="X89" i="3"/>
  <c r="Y90" i="3"/>
  <c r="W97" i="3"/>
  <c r="Y98" i="3"/>
  <c r="Y148" i="3"/>
  <c r="X101" i="3"/>
  <c r="Y102" i="3"/>
  <c r="X106" i="3"/>
  <c r="W106" i="3"/>
  <c r="X156" i="3"/>
  <c r="W156" i="3"/>
  <c r="W84" i="3"/>
  <c r="Y85" i="3"/>
  <c r="W113" i="3"/>
  <c r="Y114" i="3"/>
  <c r="X46" i="3"/>
  <c r="Y47" i="3"/>
  <c r="X67" i="3"/>
  <c r="W67" i="3"/>
  <c r="X125" i="3"/>
  <c r="W125" i="3"/>
  <c r="W56" i="3"/>
  <c r="X56" i="3"/>
  <c r="W90" i="3"/>
  <c r="X90" i="3"/>
  <c r="W143" i="3"/>
  <c r="Y144" i="3"/>
  <c r="X94" i="3"/>
  <c r="Y95" i="3"/>
  <c r="W48" i="3"/>
  <c r="X48" i="3"/>
  <c r="Y135" i="3"/>
  <c r="X112" i="3"/>
  <c r="Y113" i="3"/>
  <c r="X50" i="3"/>
  <c r="W50" i="3"/>
  <c r="W40" i="3"/>
  <c r="X40" i="3"/>
  <c r="X34" i="3"/>
  <c r="Y35" i="3"/>
  <c r="Y124" i="3"/>
  <c r="X142" i="3"/>
  <c r="W142" i="3"/>
  <c r="W135" i="3"/>
  <c r="X135" i="3"/>
  <c r="X39" i="3"/>
  <c r="Y40" i="3"/>
  <c r="X83" i="3"/>
  <c r="W83" i="3"/>
  <c r="X59" i="3"/>
  <c r="W59" i="3"/>
  <c r="W85" i="3"/>
  <c r="X85" i="3"/>
  <c r="X27" i="3"/>
  <c r="W27" i="3"/>
  <c r="W51" i="3"/>
  <c r="Y52" i="3"/>
  <c r="X140" i="3"/>
  <c r="W140" i="3"/>
  <c r="X78" i="3"/>
  <c r="Y79" i="3"/>
  <c r="X154" i="3"/>
  <c r="W154" i="3"/>
  <c r="Y123" i="3"/>
  <c r="W100" i="3"/>
  <c r="X100" i="3"/>
  <c r="X138" i="3"/>
  <c r="Y139" i="3"/>
  <c r="Y27" i="3"/>
  <c r="AW7" i="3"/>
  <c r="AX8" i="3"/>
  <c r="AV8" i="3"/>
  <c r="AY7" i="3"/>
  <c r="BA7" i="3"/>
  <c r="Y131" i="3"/>
  <c r="AH134" i="3"/>
  <c r="AH22" i="3"/>
  <c r="S110" i="3"/>
  <c r="AH155" i="3"/>
  <c r="AH139" i="3"/>
  <c r="AH60" i="3"/>
  <c r="AH27" i="3"/>
  <c r="Y182" i="3"/>
  <c r="Y183" i="3"/>
  <c r="W6" i="3"/>
  <c r="Y7" i="3"/>
  <c r="Y181" i="3"/>
  <c r="Y178" i="3"/>
  <c r="Y192" i="3"/>
  <c r="Y179" i="3"/>
  <c r="Y180" i="3"/>
  <c r="P16" i="3"/>
  <c r="AB48" i="3"/>
  <c r="Z48" i="3"/>
  <c r="AA48" i="3"/>
  <c r="AB128" i="3"/>
  <c r="Z128" i="3"/>
  <c r="AA128" i="3"/>
  <c r="AB81" i="3"/>
  <c r="Z81" i="3"/>
  <c r="AA81" i="3"/>
  <c r="AB89" i="3"/>
  <c r="Z89" i="3"/>
  <c r="AA89" i="3"/>
  <c r="Z168" i="3"/>
  <c r="AA168" i="3"/>
  <c r="AB168" i="3"/>
  <c r="Z90" i="3"/>
  <c r="AA90" i="3"/>
  <c r="AB90" i="3"/>
  <c r="P188" i="3"/>
  <c r="P187" i="3"/>
  <c r="Z166" i="3"/>
  <c r="AA166" i="3"/>
  <c r="AB166" i="3"/>
  <c r="Z145" i="3"/>
  <c r="AA145" i="3"/>
  <c r="AB145" i="3"/>
  <c r="AB163" i="3"/>
  <c r="Z163" i="3"/>
  <c r="AA163" i="3"/>
  <c r="AH148" i="3"/>
  <c r="AH146" i="3"/>
  <c r="AB144" i="3"/>
  <c r="Z144" i="3"/>
  <c r="AA144" i="3"/>
  <c r="AB98" i="3"/>
  <c r="Z98" i="3"/>
  <c r="AA98" i="3"/>
  <c r="Z10" i="3"/>
  <c r="AA10" i="3"/>
  <c r="AB10" i="3"/>
  <c r="Z99" i="3"/>
  <c r="AA99" i="3"/>
  <c r="AB99" i="3"/>
  <c r="Z26" i="3"/>
  <c r="AA26" i="3"/>
  <c r="AB26" i="3"/>
  <c r="Z122" i="3"/>
  <c r="AA122" i="3"/>
  <c r="AB122" i="3"/>
  <c r="Z92" i="3"/>
  <c r="AA92" i="3"/>
  <c r="AB92" i="3"/>
  <c r="Z55" i="3"/>
  <c r="AA55" i="3"/>
  <c r="AB55" i="3"/>
  <c r="AB62" i="3"/>
  <c r="Z62" i="3"/>
  <c r="AA62" i="3"/>
  <c r="Z22" i="3"/>
  <c r="AA22" i="3"/>
  <c r="AB22" i="3"/>
  <c r="AB123" i="3"/>
  <c r="Z123" i="3"/>
  <c r="AA123" i="3"/>
  <c r="Z79" i="3"/>
  <c r="AA79" i="3"/>
  <c r="AB79" i="3"/>
  <c r="AB124" i="3"/>
  <c r="Z124" i="3"/>
  <c r="AA124" i="3"/>
  <c r="Z160" i="3"/>
  <c r="AA160" i="3"/>
  <c r="AB160" i="3"/>
  <c r="AB53" i="3"/>
  <c r="Z53" i="3"/>
  <c r="AA53" i="3"/>
  <c r="AB93" i="3"/>
  <c r="Z93" i="3"/>
  <c r="AA93" i="3"/>
  <c r="Z112" i="3"/>
  <c r="AA112" i="3"/>
  <c r="AB112" i="3"/>
  <c r="AH41" i="3"/>
  <c r="Z159" i="3"/>
  <c r="AA159" i="3"/>
  <c r="AB159" i="3"/>
  <c r="Z130" i="3"/>
  <c r="AA130" i="3"/>
  <c r="AB130" i="3"/>
  <c r="AB102" i="3"/>
  <c r="Z102" i="3"/>
  <c r="AA102" i="3"/>
  <c r="Z65" i="3"/>
  <c r="AA65" i="3"/>
  <c r="AB65" i="3"/>
  <c r="Z148" i="3"/>
  <c r="AA148" i="3"/>
  <c r="AB148" i="3"/>
  <c r="Z121" i="3"/>
  <c r="AA121" i="3"/>
  <c r="AB121" i="3"/>
  <c r="Z78" i="3"/>
  <c r="AA78" i="3"/>
  <c r="AB78" i="3"/>
  <c r="AB7" i="3"/>
  <c r="Z7" i="3"/>
  <c r="Z69" i="3"/>
  <c r="AA69" i="3"/>
  <c r="AB69" i="3"/>
  <c r="Z43" i="3"/>
  <c r="AA43" i="3"/>
  <c r="AB43" i="3"/>
  <c r="Z140" i="3"/>
  <c r="AA140" i="3"/>
  <c r="AB140" i="3"/>
  <c r="AB82" i="3"/>
  <c r="Z82" i="3"/>
  <c r="AA82" i="3"/>
  <c r="AB54" i="3"/>
  <c r="Z54" i="3"/>
  <c r="AA54" i="3"/>
  <c r="Z21" i="3"/>
  <c r="AA21" i="3"/>
  <c r="AB21" i="3"/>
  <c r="Z52" i="3"/>
  <c r="AA52" i="3"/>
  <c r="AB52" i="3"/>
  <c r="AB134" i="3"/>
  <c r="Z134" i="3"/>
  <c r="AA134" i="3"/>
  <c r="AB154" i="3"/>
  <c r="Z154" i="3"/>
  <c r="AA154" i="3"/>
  <c r="AB116" i="3"/>
  <c r="Z116" i="3"/>
  <c r="AA116" i="3"/>
  <c r="AH153" i="3"/>
  <c r="AB33" i="3"/>
  <c r="Z33" i="3"/>
  <c r="AA33" i="3"/>
  <c r="AB138" i="3"/>
  <c r="Z138" i="3"/>
  <c r="AA138" i="3"/>
  <c r="Z109" i="3"/>
  <c r="AA109" i="3"/>
  <c r="AB109" i="3"/>
  <c r="AB42" i="3"/>
  <c r="Z42" i="3"/>
  <c r="AA42" i="3"/>
  <c r="Z152" i="3"/>
  <c r="AA152" i="3"/>
  <c r="AB152" i="3"/>
  <c r="AB45" i="3"/>
  <c r="Z45" i="3"/>
  <c r="AA45" i="3"/>
  <c r="AB29" i="3"/>
  <c r="Z29" i="3"/>
  <c r="AA29" i="3"/>
  <c r="AB75" i="3"/>
  <c r="Z75" i="3"/>
  <c r="AA75" i="3"/>
  <c r="Z127" i="3"/>
  <c r="AA127" i="3"/>
  <c r="AB127" i="3"/>
  <c r="AB56" i="3"/>
  <c r="Z56" i="3"/>
  <c r="AA56" i="3"/>
  <c r="Z115" i="3"/>
  <c r="AA115" i="3"/>
  <c r="AB115" i="3"/>
  <c r="Z37" i="3"/>
  <c r="AA37" i="3"/>
  <c r="AB37" i="3"/>
  <c r="Z47" i="3"/>
  <c r="AA47" i="3"/>
  <c r="AB47" i="3"/>
  <c r="AB96" i="3"/>
  <c r="Z96" i="3"/>
  <c r="AA96" i="3"/>
  <c r="Z114" i="3"/>
  <c r="AA114" i="3"/>
  <c r="AB114" i="3"/>
  <c r="Z106" i="3"/>
  <c r="AA106" i="3"/>
  <c r="AB106" i="3"/>
  <c r="Z150" i="3"/>
  <c r="AA150" i="3"/>
  <c r="AB150" i="3"/>
  <c r="AB146" i="3"/>
  <c r="Z146" i="3"/>
  <c r="AA146" i="3"/>
  <c r="Z108" i="3"/>
  <c r="AA108" i="3"/>
  <c r="AB108" i="3"/>
  <c r="Z162" i="3"/>
  <c r="AA162" i="3"/>
  <c r="AB162" i="3"/>
  <c r="Z72" i="3"/>
  <c r="AA72" i="3"/>
  <c r="AB72" i="3"/>
  <c r="Z46" i="3"/>
  <c r="AA46" i="3"/>
  <c r="AB46" i="3"/>
  <c r="Z14" i="3"/>
  <c r="AA14" i="3"/>
  <c r="AB14" i="3"/>
  <c r="Z32" i="3"/>
  <c r="AA32" i="3"/>
  <c r="AB32" i="3"/>
  <c r="AB113" i="3"/>
  <c r="Z113" i="3"/>
  <c r="AA113" i="3"/>
  <c r="AB85" i="3"/>
  <c r="Z85" i="3"/>
  <c r="AA85" i="3"/>
  <c r="Z105" i="3"/>
  <c r="AA105" i="3"/>
  <c r="AB105" i="3"/>
  <c r="AB18" i="3"/>
  <c r="Z18" i="3"/>
  <c r="AA18" i="3"/>
  <c r="Z38" i="3"/>
  <c r="AA38" i="3"/>
  <c r="AB38" i="3"/>
  <c r="AB67" i="3"/>
  <c r="Z67" i="3"/>
  <c r="AA67" i="3"/>
  <c r="Z97" i="3"/>
  <c r="AA97" i="3"/>
  <c r="AB97" i="3"/>
  <c r="Z119" i="3"/>
  <c r="AA119" i="3"/>
  <c r="AB119" i="3"/>
  <c r="AO11" i="3"/>
  <c r="AQ12" i="3"/>
  <c r="AB151" i="3"/>
  <c r="Z151" i="3"/>
  <c r="AA151" i="3"/>
  <c r="Z15" i="3"/>
  <c r="AA15" i="3"/>
  <c r="AB15" i="3"/>
  <c r="Z153" i="3"/>
  <c r="AA153" i="3"/>
  <c r="AB153" i="3"/>
  <c r="S111" i="3"/>
  <c r="AB88" i="3"/>
  <c r="Z88" i="3"/>
  <c r="AA88" i="3"/>
  <c r="AB35" i="3"/>
  <c r="Z35" i="3"/>
  <c r="AA35" i="3"/>
  <c r="AB135" i="3"/>
  <c r="Z135" i="3"/>
  <c r="AA135" i="3"/>
  <c r="Z156" i="3"/>
  <c r="AA156" i="3"/>
  <c r="AB156" i="3"/>
  <c r="Z63" i="3"/>
  <c r="AA63" i="3"/>
  <c r="AB63" i="3"/>
  <c r="Z8" i="3"/>
  <c r="AA8" i="3"/>
  <c r="AB8" i="3"/>
  <c r="Z30" i="3"/>
  <c r="AA30" i="3"/>
  <c r="AB30" i="3"/>
  <c r="Z39" i="3"/>
  <c r="AA39" i="3"/>
  <c r="AB39" i="3"/>
  <c r="AB23" i="3"/>
  <c r="Z23" i="3"/>
  <c r="AA23" i="3"/>
  <c r="AB74" i="3"/>
  <c r="Z74" i="3"/>
  <c r="AA74" i="3"/>
  <c r="AB111" i="3"/>
  <c r="Z111" i="3"/>
  <c r="AA111" i="3"/>
  <c r="Z66" i="3"/>
  <c r="AA66" i="3"/>
  <c r="AB66" i="3"/>
  <c r="Z11" i="3"/>
  <c r="AA11" i="3"/>
  <c r="AB11" i="3"/>
  <c r="Z70" i="3"/>
  <c r="AA70" i="3"/>
  <c r="AB70" i="3"/>
  <c r="Z118" i="3"/>
  <c r="AA118" i="3"/>
  <c r="AB118" i="3"/>
  <c r="Z161" i="3"/>
  <c r="AA161" i="3"/>
  <c r="AB161" i="3"/>
  <c r="AB104" i="3"/>
  <c r="Z104" i="3"/>
  <c r="AA104" i="3"/>
  <c r="AB25" i="3"/>
  <c r="Z25" i="3"/>
  <c r="AA25" i="3"/>
  <c r="Z17" i="3"/>
  <c r="AA17" i="3"/>
  <c r="AB17" i="3"/>
  <c r="Z64" i="3"/>
  <c r="AA64" i="3"/>
  <c r="AB64" i="3"/>
  <c r="AB27" i="3"/>
  <c r="Z27" i="3"/>
  <c r="AA27" i="3"/>
  <c r="Z139" i="3"/>
  <c r="AA139" i="3"/>
  <c r="AB139" i="3"/>
  <c r="AB50" i="3"/>
  <c r="Z50" i="3"/>
  <c r="AA50" i="3"/>
  <c r="Z73" i="3"/>
  <c r="AA73" i="3"/>
  <c r="AB73" i="3"/>
  <c r="Z94" i="3"/>
  <c r="AA94" i="3"/>
  <c r="AB94" i="3"/>
  <c r="Z103" i="3"/>
  <c r="AA103" i="3"/>
  <c r="AB103" i="3"/>
  <c r="AH39" i="3"/>
  <c r="AH75" i="3"/>
  <c r="Z40" i="3"/>
  <c r="AA40" i="3"/>
  <c r="AB40" i="3"/>
  <c r="Z131" i="3"/>
  <c r="AA131" i="3"/>
  <c r="AB131" i="3"/>
  <c r="Z147" i="3"/>
  <c r="AA147" i="3"/>
  <c r="AB147" i="3"/>
  <c r="AB164" i="3"/>
  <c r="Z164" i="3"/>
  <c r="AA164" i="3"/>
  <c r="Z117" i="3"/>
  <c r="AA117" i="3"/>
  <c r="AB117" i="3"/>
  <c r="AB9" i="3"/>
  <c r="Z9" i="3"/>
  <c r="AA9" i="3"/>
  <c r="AB95" i="3"/>
  <c r="Z95" i="3"/>
  <c r="AA95" i="3"/>
  <c r="Z34" i="3"/>
  <c r="AA34" i="3"/>
  <c r="AB34" i="3"/>
  <c r="Z167" i="3"/>
  <c r="AA167" i="3"/>
  <c r="AB167" i="3"/>
  <c r="Z132" i="3"/>
  <c r="AA132" i="3"/>
  <c r="AB132" i="3"/>
  <c r="AB158" i="3"/>
  <c r="Z158" i="3"/>
  <c r="AA158" i="3"/>
  <c r="Q83" i="3"/>
  <c r="R83" i="3"/>
  <c r="S83" i="3"/>
  <c r="Q33" i="3"/>
  <c r="R33" i="3"/>
  <c r="S33" i="3"/>
  <c r="S69" i="3"/>
  <c r="Q69" i="3"/>
  <c r="R69" i="3"/>
  <c r="Q80" i="3"/>
  <c r="R80" i="3"/>
  <c r="S80" i="3"/>
  <c r="Q46" i="3"/>
  <c r="R46" i="3"/>
  <c r="S46" i="3"/>
  <c r="S31" i="3"/>
  <c r="Q31" i="3"/>
  <c r="R31" i="3"/>
  <c r="S159" i="3"/>
  <c r="Q159" i="3"/>
  <c r="R159" i="3"/>
  <c r="S149" i="3"/>
  <c r="Q149" i="3"/>
  <c r="R149" i="3"/>
  <c r="S163" i="3"/>
  <c r="Q163" i="3"/>
  <c r="R163" i="3"/>
  <c r="AH48" i="3"/>
  <c r="AH33" i="3"/>
  <c r="Q25" i="3"/>
  <c r="R25" i="3"/>
  <c r="S25" i="3"/>
  <c r="Q41" i="3"/>
  <c r="R41" i="3"/>
  <c r="S41" i="3"/>
  <c r="Q86" i="3"/>
  <c r="R86" i="3"/>
  <c r="S86" i="3"/>
  <c r="Q50" i="3"/>
  <c r="R50" i="3"/>
  <c r="S50" i="3"/>
  <c r="S122" i="3"/>
  <c r="Q122" i="3"/>
  <c r="R122" i="3"/>
  <c r="S109" i="3"/>
  <c r="Q109" i="3"/>
  <c r="R109" i="3"/>
  <c r="S139" i="3"/>
  <c r="Q139" i="3"/>
  <c r="R139" i="3"/>
  <c r="S146" i="3"/>
  <c r="Q146" i="3"/>
  <c r="R146" i="3"/>
  <c r="S54" i="3"/>
  <c r="Q54" i="3"/>
  <c r="R54" i="3"/>
  <c r="Q102" i="3"/>
  <c r="R102" i="3"/>
  <c r="S102" i="3"/>
  <c r="S88" i="3"/>
  <c r="Q88" i="3"/>
  <c r="R88" i="3"/>
  <c r="S82" i="3"/>
  <c r="Q82" i="3"/>
  <c r="R82" i="3"/>
  <c r="S119" i="3"/>
  <c r="Q119" i="3"/>
  <c r="R119" i="3"/>
  <c r="Q153" i="3"/>
  <c r="R153" i="3"/>
  <c r="S153" i="3"/>
  <c r="AH47" i="3"/>
  <c r="Q145" i="3"/>
  <c r="R145" i="3"/>
  <c r="S145" i="3"/>
  <c r="S89" i="3"/>
  <c r="Q89" i="3"/>
  <c r="R89" i="3"/>
  <c r="Q99" i="3"/>
  <c r="R99" i="3"/>
  <c r="S99" i="3"/>
  <c r="S6" i="3"/>
  <c r="Q6" i="3"/>
  <c r="S162" i="3"/>
  <c r="Q162" i="3"/>
  <c r="R162" i="3"/>
  <c r="Q123" i="3"/>
  <c r="R123" i="3"/>
  <c r="S123" i="3"/>
  <c r="Q64" i="3"/>
  <c r="R64" i="3"/>
  <c r="S64" i="3"/>
  <c r="Q97" i="3"/>
  <c r="R97" i="3"/>
  <c r="S97" i="3"/>
  <c r="S96" i="3"/>
  <c r="Q96" i="3"/>
  <c r="R96" i="3"/>
  <c r="Q78" i="3"/>
  <c r="R78" i="3"/>
  <c r="S78" i="3"/>
  <c r="AH30" i="3"/>
  <c r="Q62" i="3"/>
  <c r="R62" i="3"/>
  <c r="S62" i="3"/>
  <c r="Q95" i="3"/>
  <c r="R95" i="3"/>
  <c r="S95" i="3"/>
  <c r="S11" i="3"/>
  <c r="Q11" i="3"/>
  <c r="R11" i="3"/>
  <c r="S67" i="3"/>
  <c r="Q67" i="3"/>
  <c r="R67" i="3"/>
  <c r="Q15" i="3"/>
  <c r="R15" i="3"/>
  <c r="S15" i="3"/>
  <c r="Q74" i="3"/>
  <c r="R74" i="3"/>
  <c r="S74" i="3"/>
  <c r="Q40" i="3"/>
  <c r="R40" i="3"/>
  <c r="S40" i="3"/>
  <c r="S73" i="3"/>
  <c r="Q73" i="3"/>
  <c r="R73" i="3"/>
  <c r="AH113" i="3"/>
  <c r="Q68" i="3"/>
  <c r="R68" i="3"/>
  <c r="S68" i="3"/>
  <c r="S151" i="3"/>
  <c r="Q151" i="3"/>
  <c r="R151" i="3"/>
  <c r="Q52" i="3"/>
  <c r="R52" i="3"/>
  <c r="S52" i="3"/>
  <c r="S35" i="3"/>
  <c r="Q35" i="3"/>
  <c r="R35" i="3"/>
  <c r="S105" i="3"/>
  <c r="Q105" i="3"/>
  <c r="R105" i="3"/>
  <c r="Q115" i="3"/>
  <c r="R115" i="3"/>
  <c r="S115" i="3"/>
  <c r="S90" i="3"/>
  <c r="Q90" i="3"/>
  <c r="R90" i="3"/>
  <c r="Q24" i="3"/>
  <c r="R24" i="3"/>
  <c r="S24" i="3"/>
  <c r="S127" i="3"/>
  <c r="Q127" i="3"/>
  <c r="R127" i="3"/>
  <c r="Q79" i="3"/>
  <c r="R79" i="3"/>
  <c r="S79" i="3"/>
  <c r="Q22" i="3"/>
  <c r="R22" i="3"/>
  <c r="S22" i="3"/>
  <c r="S134" i="3"/>
  <c r="Q134" i="3"/>
  <c r="R134" i="3"/>
  <c r="Q30" i="3"/>
  <c r="R30" i="3"/>
  <c r="S30" i="3"/>
  <c r="P192" i="3"/>
  <c r="Q12" i="3"/>
  <c r="R12" i="3"/>
  <c r="S12" i="3"/>
  <c r="Q143" i="3"/>
  <c r="R143" i="3"/>
  <c r="S143" i="3"/>
  <c r="Q44" i="3"/>
  <c r="R44" i="3"/>
  <c r="S44" i="3"/>
  <c r="S129" i="3"/>
  <c r="Q129" i="3"/>
  <c r="R129" i="3"/>
  <c r="Q43" i="3"/>
  <c r="R43" i="3"/>
  <c r="S43" i="3"/>
  <c r="Q61" i="3"/>
  <c r="R61" i="3"/>
  <c r="S61" i="3"/>
  <c r="Q130" i="3"/>
  <c r="R130" i="3"/>
  <c r="S130" i="3"/>
  <c r="S166" i="3"/>
  <c r="Q166" i="3"/>
  <c r="R166" i="3"/>
  <c r="Q19" i="3"/>
  <c r="R19" i="3"/>
  <c r="S19" i="3"/>
  <c r="S14" i="3"/>
  <c r="Q14" i="3"/>
  <c r="R14" i="3"/>
  <c r="S56" i="3"/>
  <c r="Q56" i="3"/>
  <c r="R56" i="3"/>
  <c r="Q135" i="3"/>
  <c r="R135" i="3"/>
  <c r="S135" i="3"/>
  <c r="Q124" i="3"/>
  <c r="R124" i="3"/>
  <c r="S124" i="3"/>
  <c r="Q155" i="3"/>
  <c r="R155" i="3"/>
  <c r="S155" i="3"/>
  <c r="Q84" i="3"/>
  <c r="R84" i="3"/>
  <c r="S84" i="3"/>
  <c r="S121" i="3"/>
  <c r="Q121" i="3"/>
  <c r="R121" i="3"/>
  <c r="Q16" i="3"/>
  <c r="R16" i="3"/>
  <c r="S16" i="3"/>
  <c r="Q37" i="3"/>
  <c r="R37" i="3"/>
  <c r="S37" i="3"/>
  <c r="S144" i="3"/>
  <c r="Q144" i="3"/>
  <c r="R144" i="3"/>
  <c r="S26" i="3"/>
  <c r="Q26" i="3"/>
  <c r="R26" i="3"/>
  <c r="Q126" i="3"/>
  <c r="R126" i="3"/>
  <c r="S126" i="3"/>
  <c r="S32" i="3"/>
  <c r="Q32" i="3"/>
  <c r="R32" i="3"/>
  <c r="Q157" i="3"/>
  <c r="R157" i="3"/>
  <c r="S157" i="3"/>
  <c r="S131" i="3"/>
  <c r="Q131" i="3"/>
  <c r="R131" i="3"/>
  <c r="Q23" i="3"/>
  <c r="R23" i="3"/>
  <c r="S23" i="3"/>
  <c r="Q164" i="3"/>
  <c r="R164" i="3"/>
  <c r="S164" i="3"/>
  <c r="Q107" i="3"/>
  <c r="R107" i="3"/>
  <c r="S107" i="3"/>
  <c r="Q137" i="3"/>
  <c r="R137" i="3"/>
  <c r="S137" i="3"/>
  <c r="S148" i="3"/>
  <c r="Q148" i="3"/>
  <c r="R148" i="3"/>
  <c r="Q76" i="3"/>
  <c r="R76" i="3"/>
  <c r="S76" i="3"/>
  <c r="Q117" i="3"/>
  <c r="R117" i="3"/>
  <c r="S117" i="3"/>
  <c r="S108" i="3"/>
  <c r="Q108" i="3"/>
  <c r="R108" i="3"/>
  <c r="Q17" i="3"/>
  <c r="R17" i="3"/>
  <c r="S17" i="3"/>
  <c r="S66" i="3"/>
  <c r="Q66" i="3"/>
  <c r="R66" i="3"/>
  <c r="Q158" i="3"/>
  <c r="R158" i="3"/>
  <c r="S158" i="3"/>
  <c r="Q45" i="3"/>
  <c r="R45" i="3"/>
  <c r="S45" i="3"/>
  <c r="Q59" i="3"/>
  <c r="R59" i="3"/>
  <c r="S59" i="3"/>
  <c r="Q140" i="3"/>
  <c r="R140" i="3"/>
  <c r="S140" i="3"/>
  <c r="Q20" i="3"/>
  <c r="R20" i="3"/>
  <c r="S20" i="3"/>
  <c r="S100" i="3"/>
  <c r="Q100" i="3"/>
  <c r="R100" i="3"/>
  <c r="Q53" i="3"/>
  <c r="R53" i="3"/>
  <c r="S53" i="3"/>
  <c r="S104" i="3"/>
  <c r="Q104" i="3"/>
  <c r="R104" i="3"/>
  <c r="Q72" i="3"/>
  <c r="R72" i="3"/>
  <c r="S72" i="3"/>
  <c r="Q38" i="3"/>
  <c r="R38" i="3"/>
  <c r="S38" i="3"/>
  <c r="Q60" i="3"/>
  <c r="R60" i="3"/>
  <c r="S60" i="3"/>
  <c r="S9" i="3"/>
  <c r="Q9" i="3"/>
  <c r="R9" i="3"/>
  <c r="S21" i="3"/>
  <c r="Q21" i="3"/>
  <c r="R21" i="3"/>
  <c r="S147" i="3"/>
  <c r="Q147" i="3"/>
  <c r="R147" i="3"/>
  <c r="Q125" i="3"/>
  <c r="R125" i="3"/>
  <c r="S125" i="3"/>
  <c r="Q103" i="3"/>
  <c r="R103" i="3"/>
  <c r="S103" i="3"/>
  <c r="S167" i="3"/>
  <c r="Q167" i="3"/>
  <c r="R167" i="3"/>
  <c r="Q120" i="3"/>
  <c r="R120" i="3"/>
  <c r="S120" i="3"/>
  <c r="S142" i="3"/>
  <c r="Q142" i="3"/>
  <c r="R142" i="3"/>
  <c r="Q92" i="3"/>
  <c r="R92" i="3"/>
  <c r="S92" i="3"/>
  <c r="Q27" i="3"/>
  <c r="R27" i="3"/>
  <c r="S27" i="3"/>
  <c r="S81" i="3"/>
  <c r="Q81" i="3"/>
  <c r="R81" i="3"/>
  <c r="Q128" i="3"/>
  <c r="R128" i="3"/>
  <c r="S128" i="3"/>
  <c r="Y71" i="3"/>
  <c r="S51" i="3"/>
  <c r="Q51" i="3"/>
  <c r="R51" i="3"/>
  <c r="Q75" i="3"/>
  <c r="R75" i="3"/>
  <c r="S75" i="3"/>
  <c r="S161" i="3"/>
  <c r="Q161" i="3"/>
  <c r="R161" i="3"/>
  <c r="S63" i="3"/>
  <c r="Q63" i="3"/>
  <c r="R63" i="3"/>
  <c r="Q28" i="3"/>
  <c r="R28" i="3"/>
  <c r="S28" i="3"/>
  <c r="S168" i="3"/>
  <c r="Q168" i="3"/>
  <c r="R168" i="3"/>
  <c r="Q132" i="3"/>
  <c r="R132" i="3"/>
  <c r="S132" i="3"/>
  <c r="Q165" i="3"/>
  <c r="R165" i="3"/>
  <c r="S165" i="3"/>
  <c r="S116" i="3"/>
  <c r="Q116" i="3"/>
  <c r="R116" i="3"/>
  <c r="AH147" i="3"/>
  <c r="AH119" i="3"/>
  <c r="AH63" i="3"/>
  <c r="AO10" i="3"/>
  <c r="AQ11" i="3"/>
  <c r="AH57" i="3"/>
  <c r="P49" i="3"/>
  <c r="AH144" i="3"/>
  <c r="AH99" i="3"/>
  <c r="P189" i="3"/>
  <c r="P190" i="3"/>
  <c r="Y191" i="3"/>
  <c r="P186" i="3"/>
  <c r="AH25" i="3"/>
  <c r="AH74" i="3"/>
  <c r="Y185" i="3"/>
  <c r="AO12" i="3"/>
  <c r="AQ13" i="3"/>
  <c r="Y186" i="3"/>
  <c r="AH35" i="3"/>
  <c r="AH161" i="3"/>
  <c r="AH18" i="3"/>
  <c r="Y187" i="3"/>
  <c r="AQ192" i="3"/>
  <c r="AH168" i="3"/>
  <c r="AH88" i="3"/>
  <c r="Y188" i="3"/>
  <c r="P182" i="3"/>
  <c r="AH67" i="3"/>
  <c r="Y184" i="3"/>
  <c r="Y175" i="3"/>
  <c r="Y189" i="3"/>
  <c r="P184" i="3"/>
  <c r="Y176" i="3"/>
  <c r="P177" i="3"/>
  <c r="AH89" i="3"/>
  <c r="AH49" i="3"/>
  <c r="Y190" i="3"/>
  <c r="P85" i="3"/>
  <c r="P185" i="3"/>
  <c r="AH58" i="3"/>
  <c r="AH82" i="3"/>
  <c r="AH97" i="3"/>
  <c r="AH116" i="3"/>
  <c r="AH154" i="3"/>
  <c r="AQ187" i="3"/>
  <c r="AQ175" i="3"/>
  <c r="AH23" i="3"/>
  <c r="AH100" i="3"/>
  <c r="AH68" i="3"/>
  <c r="AH127" i="3"/>
  <c r="P94" i="3"/>
  <c r="AH26" i="3"/>
  <c r="AH79" i="3"/>
  <c r="AH73" i="3"/>
  <c r="AH34" i="3"/>
  <c r="AH191" i="3"/>
  <c r="AH176" i="3"/>
  <c r="AH183" i="3"/>
  <c r="AH175" i="3"/>
  <c r="AH190" i="3"/>
  <c r="AH187" i="3"/>
  <c r="AH182" i="3"/>
  <c r="AH189" i="3"/>
  <c r="AH181" i="3"/>
  <c r="AH188" i="3"/>
  <c r="AH180" i="3"/>
  <c r="AH192" i="3"/>
  <c r="AH179" i="3"/>
  <c r="AH184" i="3"/>
  <c r="AH185" i="3"/>
  <c r="AH186" i="3"/>
  <c r="AH177" i="3"/>
  <c r="AH178" i="3"/>
  <c r="AG11" i="3"/>
  <c r="AF11" i="3"/>
  <c r="AH120" i="3"/>
  <c r="AH140" i="3"/>
  <c r="AH44" i="3"/>
  <c r="AH52" i="3"/>
  <c r="AF10" i="3"/>
  <c r="AG10" i="3"/>
  <c r="AH11" i="3"/>
  <c r="P13" i="3"/>
  <c r="AO13" i="3"/>
  <c r="AQ14" i="3"/>
  <c r="AQ189" i="3"/>
  <c r="AH65" i="3"/>
  <c r="AH43" i="3"/>
  <c r="AH16" i="3"/>
  <c r="AQ182" i="3"/>
  <c r="AG9" i="3"/>
  <c r="AF9" i="3"/>
  <c r="P183" i="3"/>
  <c r="P180" i="3"/>
  <c r="AQ190" i="3"/>
  <c r="AH132" i="3"/>
  <c r="AG8" i="3"/>
  <c r="AH9" i="3"/>
  <c r="AH28" i="3"/>
  <c r="P178" i="3"/>
  <c r="AO9" i="3"/>
  <c r="AQ10" i="3"/>
  <c r="AQ183" i="3"/>
  <c r="AH64" i="3"/>
  <c r="AH17" i="3"/>
  <c r="AQ191" i="3"/>
  <c r="AH123" i="3"/>
  <c r="AF12" i="3"/>
  <c r="AG12" i="3"/>
  <c r="AH51" i="3"/>
  <c r="AH129" i="3"/>
  <c r="AQ178" i="3"/>
  <c r="AQ180" i="3"/>
  <c r="AQ188" i="3"/>
  <c r="AQ176" i="3"/>
  <c r="AQ181" i="3"/>
  <c r="AQ184" i="3"/>
  <c r="AQ30" i="3"/>
  <c r="AQ77" i="3"/>
  <c r="AQ186" i="3"/>
  <c r="AQ185" i="3"/>
  <c r="AQ179" i="3"/>
  <c r="Y76" i="3"/>
  <c r="AQ42" i="3"/>
  <c r="AQ61" i="3"/>
  <c r="AQ50" i="3"/>
  <c r="Y36" i="3"/>
  <c r="P71" i="3"/>
  <c r="AQ69" i="3"/>
  <c r="Y157" i="3"/>
  <c r="Y107" i="3"/>
  <c r="P141" i="3"/>
  <c r="P18" i="3"/>
  <c r="P106" i="3"/>
  <c r="AQ18" i="3"/>
  <c r="Y80" i="3"/>
  <c r="AQ22" i="3"/>
  <c r="AQ37" i="3"/>
  <c r="AQ26" i="3"/>
  <c r="AQ29" i="3"/>
  <c r="P48" i="3"/>
  <c r="AQ85" i="3"/>
  <c r="P191" i="3"/>
  <c r="Y31" i="3"/>
  <c r="P58" i="3"/>
  <c r="P29" i="3"/>
  <c r="P181" i="3"/>
  <c r="AQ93" i="3"/>
  <c r="Y44" i="3"/>
  <c r="AQ45" i="3"/>
  <c r="AQ34" i="3"/>
  <c r="Y149" i="3"/>
  <c r="Y165" i="3"/>
  <c r="P57" i="3"/>
  <c r="P10" i="3"/>
  <c r="P8" i="3"/>
  <c r="P93" i="3"/>
  <c r="Y141" i="3"/>
  <c r="P34" i="3"/>
  <c r="Y142" i="3"/>
  <c r="P77" i="3"/>
  <c r="P36" i="3"/>
  <c r="P154" i="3"/>
  <c r="P101" i="3"/>
  <c r="P65" i="3"/>
  <c r="P42" i="3"/>
  <c r="Y155" i="3"/>
  <c r="P156" i="3"/>
  <c r="P55" i="3"/>
  <c r="Y60" i="3"/>
  <c r="P112" i="3"/>
  <c r="Y61" i="3"/>
  <c r="P136" i="3"/>
  <c r="P7" i="3"/>
  <c r="Y51" i="3"/>
  <c r="Y13" i="3"/>
  <c r="P91" i="3"/>
  <c r="Y137" i="3"/>
  <c r="Y68" i="3"/>
  <c r="Y120" i="3"/>
  <c r="Y110" i="3"/>
  <c r="Y87" i="3"/>
  <c r="Y83" i="3"/>
  <c r="P114" i="3"/>
  <c r="Y143" i="3"/>
  <c r="Y129" i="3"/>
  <c r="P160" i="3"/>
  <c r="Y24" i="3"/>
  <c r="Y136" i="3"/>
  <c r="Y133" i="3"/>
  <c r="Y49" i="3"/>
  <c r="Y59" i="3"/>
  <c r="Y28" i="3"/>
  <c r="Y77" i="3"/>
  <c r="Y12" i="3"/>
  <c r="Y16" i="3"/>
  <c r="Y125" i="3"/>
  <c r="Y86" i="3"/>
  <c r="Y101" i="3"/>
  <c r="Y91" i="3"/>
  <c r="Y41" i="3"/>
  <c r="Y57" i="3"/>
  <c r="Y126" i="3"/>
  <c r="Y100" i="3"/>
  <c r="Y84" i="3"/>
  <c r="Y19" i="3"/>
  <c r="Y20" i="3"/>
  <c r="AZ7" i="3"/>
  <c r="AW8" i="3"/>
  <c r="AV9" i="3"/>
  <c r="AY8" i="3"/>
  <c r="AZ8" i="3"/>
  <c r="BA8" i="3"/>
  <c r="AB165" i="3"/>
  <c r="Z165" i="3"/>
  <c r="AA165" i="3"/>
  <c r="Z91" i="3"/>
  <c r="AA91" i="3"/>
  <c r="AB91" i="3"/>
  <c r="AA7" i="3"/>
  <c r="AB101" i="3"/>
  <c r="Z101" i="3"/>
  <c r="AA101" i="3"/>
  <c r="AB157" i="3"/>
  <c r="Z157" i="3"/>
  <c r="AA157" i="3"/>
  <c r="Z41" i="3"/>
  <c r="AA41" i="3"/>
  <c r="AB41" i="3"/>
  <c r="Z83" i="3"/>
  <c r="AA83" i="3"/>
  <c r="AB83" i="3"/>
  <c r="Z110" i="3"/>
  <c r="AA110" i="3"/>
  <c r="AB110" i="3"/>
  <c r="AB120" i="3"/>
  <c r="Z120" i="3"/>
  <c r="AA120" i="3"/>
  <c r="Z20" i="3"/>
  <c r="AA20" i="3"/>
  <c r="AB20" i="3"/>
  <c r="AB49" i="3"/>
  <c r="Z49" i="3"/>
  <c r="AA49" i="3"/>
  <c r="AB51" i="3"/>
  <c r="Z51" i="3"/>
  <c r="AA51" i="3"/>
  <c r="AB31" i="3"/>
  <c r="Z31" i="3"/>
  <c r="AA31" i="3"/>
  <c r="Z149" i="3"/>
  <c r="AA149" i="3"/>
  <c r="AB149" i="3"/>
  <c r="AB13" i="3"/>
  <c r="Z13" i="3"/>
  <c r="AA13" i="3"/>
  <c r="Z19" i="3"/>
  <c r="AA19" i="3"/>
  <c r="AB19" i="3"/>
  <c r="Z133" i="3"/>
  <c r="AA133" i="3"/>
  <c r="AB133" i="3"/>
  <c r="Z141" i="3"/>
  <c r="AA141" i="3"/>
  <c r="AB141" i="3"/>
  <c r="AB36" i="3"/>
  <c r="Z36" i="3"/>
  <c r="AA36" i="3"/>
  <c r="Z143" i="3"/>
  <c r="AA143" i="3"/>
  <c r="AB143" i="3"/>
  <c r="Z80" i="3"/>
  <c r="AA80" i="3"/>
  <c r="AB80" i="3"/>
  <c r="Z125" i="3"/>
  <c r="AA125" i="3"/>
  <c r="AB125" i="3"/>
  <c r="Z28" i="3"/>
  <c r="AA28" i="3"/>
  <c r="AB28" i="3"/>
  <c r="Z142" i="3"/>
  <c r="AA142" i="3"/>
  <c r="AB142" i="3"/>
  <c r="Z136" i="3"/>
  <c r="AA136" i="3"/>
  <c r="AB136" i="3"/>
  <c r="Z87" i="3"/>
  <c r="AA87" i="3"/>
  <c r="AB87" i="3"/>
  <c r="AB68" i="3"/>
  <c r="Z68" i="3"/>
  <c r="AA68" i="3"/>
  <c r="Z137" i="3"/>
  <c r="AA137" i="3"/>
  <c r="AB137" i="3"/>
  <c r="Z107" i="3"/>
  <c r="AA107" i="3"/>
  <c r="AB107" i="3"/>
  <c r="Z155" i="3"/>
  <c r="AA155" i="3"/>
  <c r="AB155" i="3"/>
  <c r="AB16" i="3"/>
  <c r="Z16" i="3"/>
  <c r="AA16" i="3"/>
  <c r="Z77" i="3"/>
  <c r="AA77" i="3"/>
  <c r="AB77" i="3"/>
  <c r="Z84" i="3"/>
  <c r="AA84" i="3"/>
  <c r="AB84" i="3"/>
  <c r="AB24" i="3"/>
  <c r="Z24" i="3"/>
  <c r="AA24" i="3"/>
  <c r="Z126" i="3"/>
  <c r="AA126" i="3"/>
  <c r="AB126" i="3"/>
  <c r="AB86" i="3"/>
  <c r="Z86" i="3"/>
  <c r="AA86" i="3"/>
  <c r="AB44" i="3"/>
  <c r="Z44" i="3"/>
  <c r="AA44" i="3"/>
  <c r="AB12" i="3"/>
  <c r="Z12" i="3"/>
  <c r="AA12" i="3"/>
  <c r="AB59" i="3"/>
  <c r="Z59" i="3"/>
  <c r="AA59" i="3"/>
  <c r="AB71" i="3"/>
  <c r="Z71" i="3"/>
  <c r="AA71" i="3"/>
  <c r="AB100" i="3"/>
  <c r="Z100" i="3"/>
  <c r="AA100" i="3"/>
  <c r="AB61" i="3"/>
  <c r="Z61" i="3"/>
  <c r="AA61" i="3"/>
  <c r="Z57" i="3"/>
  <c r="AA57" i="3"/>
  <c r="AB57" i="3"/>
  <c r="AB129" i="3"/>
  <c r="Z129" i="3"/>
  <c r="AA129" i="3"/>
  <c r="Z60" i="3"/>
  <c r="AA60" i="3"/>
  <c r="AB60" i="3"/>
  <c r="AB76" i="3"/>
  <c r="Z76" i="3"/>
  <c r="AA76" i="3"/>
  <c r="Q57" i="3"/>
  <c r="R57" i="3"/>
  <c r="S57" i="3"/>
  <c r="S55" i="3"/>
  <c r="Q55" i="3"/>
  <c r="R55" i="3"/>
  <c r="Q114" i="3"/>
  <c r="R114" i="3"/>
  <c r="S114" i="3"/>
  <c r="S85" i="3"/>
  <c r="Q85" i="3"/>
  <c r="R85" i="3"/>
  <c r="S49" i="3"/>
  <c r="Q49" i="3"/>
  <c r="R49" i="3"/>
  <c r="Q156" i="3"/>
  <c r="R156" i="3"/>
  <c r="S156" i="3"/>
  <c r="S42" i="3"/>
  <c r="Q42" i="3"/>
  <c r="R42" i="3"/>
  <c r="Q152" i="3"/>
  <c r="R152" i="3"/>
  <c r="S152" i="3"/>
  <c r="S154" i="3"/>
  <c r="Q154" i="3"/>
  <c r="R154" i="3"/>
  <c r="S141" i="3"/>
  <c r="Q141" i="3"/>
  <c r="R141" i="3"/>
  <c r="R6" i="3"/>
  <c r="Q36" i="3"/>
  <c r="R36" i="3"/>
  <c r="S36" i="3"/>
  <c r="Q106" i="3"/>
  <c r="R106" i="3"/>
  <c r="S106" i="3"/>
  <c r="Q77" i="3"/>
  <c r="R77" i="3"/>
  <c r="S77" i="3"/>
  <c r="Q29" i="3"/>
  <c r="R29" i="3"/>
  <c r="S29" i="3"/>
  <c r="Q58" i="3"/>
  <c r="R58" i="3"/>
  <c r="S58" i="3"/>
  <c r="S34" i="3"/>
  <c r="Q34" i="3"/>
  <c r="R34" i="3"/>
  <c r="S71" i="3"/>
  <c r="Q71" i="3"/>
  <c r="R71" i="3"/>
  <c r="Q94" i="3"/>
  <c r="R94" i="3"/>
  <c r="S94" i="3"/>
  <c r="Q101" i="3"/>
  <c r="R101" i="3"/>
  <c r="S101" i="3"/>
  <c r="S13" i="3"/>
  <c r="Q13" i="3"/>
  <c r="R13" i="3"/>
  <c r="Q7" i="3"/>
  <c r="R7" i="3"/>
  <c r="S7" i="3"/>
  <c r="S136" i="3"/>
  <c r="Q136" i="3"/>
  <c r="R136" i="3"/>
  <c r="Q93" i="3"/>
  <c r="R93" i="3"/>
  <c r="S93" i="3"/>
  <c r="AH12" i="3"/>
  <c r="S65" i="3"/>
  <c r="Q65" i="3"/>
  <c r="R65" i="3"/>
  <c r="Q18" i="3"/>
  <c r="R18" i="3"/>
  <c r="S18" i="3"/>
  <c r="S91" i="3"/>
  <c r="Q91" i="3"/>
  <c r="R91" i="3"/>
  <c r="Q8" i="3"/>
  <c r="R8" i="3"/>
  <c r="S8" i="3"/>
  <c r="S48" i="3"/>
  <c r="Q48" i="3"/>
  <c r="R48" i="3"/>
  <c r="Q160" i="3"/>
  <c r="R160" i="3"/>
  <c r="S160" i="3"/>
  <c r="S112" i="3"/>
  <c r="Q112" i="3"/>
  <c r="R112" i="3"/>
  <c r="Q10" i="3"/>
  <c r="R10" i="3"/>
  <c r="S10" i="3"/>
  <c r="AH10" i="3"/>
  <c r="AH13" i="3"/>
  <c r="AX9" i="3"/>
  <c r="AW9" i="3"/>
  <c r="AX10" i="3"/>
  <c r="AV10" i="3"/>
  <c r="AB169" i="3"/>
  <c r="AB170" i="3"/>
  <c r="S169" i="3"/>
  <c r="S170" i="3"/>
  <c r="Z169" i="3"/>
  <c r="AA169" i="3"/>
  <c r="Q169" i="3"/>
  <c r="R169" i="3"/>
  <c r="AY10" i="3"/>
  <c r="AZ10" i="3"/>
  <c r="BA10" i="3"/>
  <c r="AW10" i="3"/>
  <c r="AX11" i="3"/>
  <c r="AY9" i="3"/>
  <c r="BA9" i="3"/>
  <c r="AV11" i="3"/>
  <c r="AY11" i="3"/>
  <c r="AZ11" i="3"/>
  <c r="BA11" i="3"/>
  <c r="AZ9" i="3"/>
  <c r="AW11" i="3"/>
  <c r="AX12" i="3"/>
  <c r="AV12" i="3"/>
  <c r="BA12" i="3"/>
  <c r="AY12" i="3"/>
  <c r="AW12" i="3"/>
  <c r="AX13" i="3"/>
  <c r="AV13" i="3"/>
  <c r="BA13" i="3"/>
  <c r="AY13" i="3"/>
  <c r="AZ13" i="3"/>
  <c r="AW13" i="3"/>
  <c r="AV14" i="3"/>
  <c r="AZ12" i="3"/>
  <c r="AW14" i="3"/>
  <c r="AX15" i="3"/>
  <c r="AV15" i="3"/>
  <c r="AX14" i="3"/>
  <c r="BA15" i="3"/>
  <c r="AY15" i="3"/>
  <c r="AZ15" i="3"/>
  <c r="BA14" i="3"/>
  <c r="AY14" i="3"/>
  <c r="AZ14" i="3"/>
  <c r="AW15" i="3"/>
  <c r="AX16" i="3"/>
  <c r="BA16" i="3"/>
  <c r="AY16" i="3"/>
  <c r="AZ16" i="3"/>
  <c r="AV16" i="3"/>
  <c r="AW16" i="3"/>
  <c r="AX17" i="3"/>
  <c r="AV17" i="3"/>
  <c r="BA17" i="3"/>
  <c r="AY17" i="3"/>
  <c r="AZ17" i="3"/>
  <c r="AW17" i="3"/>
  <c r="AX18" i="3"/>
  <c r="AV18" i="3"/>
  <c r="BA18" i="3"/>
  <c r="AY18" i="3"/>
  <c r="AZ18" i="3"/>
  <c r="AW18" i="3"/>
  <c r="AX19" i="3"/>
  <c r="BA19" i="3"/>
  <c r="AY19" i="3"/>
  <c r="AZ19" i="3"/>
  <c r="AV19" i="3"/>
  <c r="AW19" i="3"/>
  <c r="AX20" i="3"/>
  <c r="AV20" i="3"/>
  <c r="BA20" i="3"/>
  <c r="AY20" i="3"/>
  <c r="AZ20" i="3"/>
  <c r="AW20" i="3"/>
  <c r="AV21" i="3"/>
  <c r="AW21" i="3"/>
  <c r="AV22" i="3"/>
  <c r="AX21" i="3"/>
  <c r="BA21" i="3"/>
  <c r="AY21" i="3"/>
  <c r="AZ21" i="3"/>
  <c r="AW22" i="3"/>
  <c r="AX23" i="3"/>
  <c r="AX22" i="3"/>
  <c r="AY23" i="3"/>
  <c r="AZ23" i="3"/>
  <c r="BA23" i="3"/>
  <c r="AY22" i="3"/>
  <c r="AZ22" i="3"/>
  <c r="BA22" i="3"/>
  <c r="AV23" i="3"/>
  <c r="AW23" i="3"/>
  <c r="AX24" i="3"/>
  <c r="AV24" i="3"/>
  <c r="BA24" i="3"/>
  <c r="AY24" i="3"/>
  <c r="AZ24" i="3"/>
  <c r="AW24" i="3"/>
  <c r="AV25" i="3"/>
  <c r="AW25" i="3"/>
  <c r="AX26" i="3"/>
  <c r="AX25" i="3"/>
  <c r="AV26" i="3"/>
  <c r="AY26" i="3"/>
  <c r="AZ26" i="3"/>
  <c r="BA26" i="3"/>
  <c r="AY25" i="3"/>
  <c r="AZ25" i="3"/>
  <c r="BA25" i="3"/>
  <c r="AW26" i="3"/>
  <c r="AX27" i="3"/>
  <c r="AV27" i="3"/>
  <c r="AY27" i="3"/>
  <c r="AZ27" i="3"/>
  <c r="BA27" i="3"/>
  <c r="AW27" i="3"/>
  <c r="AX28" i="3"/>
  <c r="BA28" i="3"/>
  <c r="AY28" i="3"/>
  <c r="AZ28" i="3"/>
  <c r="AV28" i="3"/>
  <c r="AW28" i="3"/>
  <c r="AV29" i="3"/>
  <c r="AW29" i="3"/>
  <c r="AV30" i="3"/>
  <c r="AX29" i="3"/>
  <c r="BA29" i="3"/>
  <c r="AY29" i="3"/>
  <c r="AZ29" i="3"/>
  <c r="AW30" i="3"/>
  <c r="AX31" i="3"/>
  <c r="AV31" i="3"/>
  <c r="AX30" i="3"/>
  <c r="BA31" i="3"/>
  <c r="AY31" i="3"/>
  <c r="AZ31" i="3"/>
  <c r="AW31" i="3"/>
  <c r="AX32" i="3"/>
  <c r="BA30" i="3"/>
  <c r="AY30" i="3"/>
  <c r="AZ30" i="3"/>
  <c r="BA32" i="3"/>
  <c r="AY32" i="3"/>
  <c r="AZ32" i="3"/>
  <c r="AV32" i="3"/>
  <c r="AW32" i="3"/>
  <c r="AX33" i="3"/>
  <c r="AV33" i="3"/>
  <c r="AY33" i="3"/>
  <c r="AZ33" i="3"/>
  <c r="BA33" i="3"/>
  <c r="AW33" i="3"/>
  <c r="AX34" i="3"/>
  <c r="BA34" i="3"/>
  <c r="AY34" i="3"/>
  <c r="AZ34" i="3"/>
  <c r="AV34" i="3"/>
  <c r="AW34" i="3"/>
  <c r="AX35" i="3"/>
  <c r="BA35" i="3"/>
  <c r="AY35" i="3"/>
  <c r="AZ35" i="3"/>
  <c r="AV35" i="3"/>
  <c r="AW35" i="3"/>
  <c r="AX36" i="3"/>
  <c r="AV36" i="3"/>
  <c r="BA36" i="3"/>
  <c r="AY36" i="3"/>
  <c r="AZ36" i="3"/>
  <c r="AW36" i="3"/>
  <c r="AV37" i="3"/>
  <c r="AW37" i="3"/>
  <c r="AV38" i="3"/>
  <c r="AX37" i="3"/>
  <c r="BA37" i="3"/>
  <c r="AY37" i="3"/>
  <c r="AZ37" i="3"/>
  <c r="AW38" i="3"/>
  <c r="AV39" i="3"/>
  <c r="AX38" i="3"/>
  <c r="AW39" i="3"/>
  <c r="AX40" i="3"/>
  <c r="AY38" i="3"/>
  <c r="AZ38" i="3"/>
  <c r="BA38" i="3"/>
  <c r="AX39" i="3"/>
  <c r="AV40" i="3"/>
  <c r="AY40" i="3"/>
  <c r="AZ40" i="3"/>
  <c r="BA40" i="3"/>
  <c r="AY39" i="3"/>
  <c r="AZ39" i="3"/>
  <c r="BA39" i="3"/>
  <c r="AW40" i="3"/>
  <c r="AX41" i="3"/>
  <c r="AV41" i="3"/>
  <c r="AY41" i="3"/>
  <c r="AZ41" i="3"/>
  <c r="BA41" i="3"/>
  <c r="AW41" i="3"/>
  <c r="AX42" i="3"/>
  <c r="AY42" i="3"/>
  <c r="AZ42" i="3"/>
  <c r="BA42" i="3"/>
  <c r="AV42" i="3"/>
  <c r="AW42" i="3"/>
  <c r="AX43" i="3"/>
  <c r="AV43" i="3"/>
  <c r="AY43" i="3"/>
  <c r="AZ43" i="3"/>
  <c r="BA43" i="3"/>
  <c r="AW43" i="3"/>
  <c r="AX44" i="3"/>
  <c r="BA44" i="3"/>
  <c r="AY44" i="3"/>
  <c r="AZ44" i="3"/>
  <c r="AV44" i="3"/>
  <c r="AW44" i="3"/>
  <c r="AV45" i="3"/>
  <c r="AW45" i="3"/>
  <c r="AV46" i="3"/>
  <c r="AX45" i="3"/>
  <c r="BA45" i="3"/>
  <c r="AY45" i="3"/>
  <c r="AZ45" i="3"/>
  <c r="AW46" i="3"/>
  <c r="AX47" i="3"/>
  <c r="AX46" i="3"/>
  <c r="AV47" i="3"/>
  <c r="BA47" i="3"/>
  <c r="AY47" i="3"/>
  <c r="AZ47" i="3"/>
  <c r="BA46" i="3"/>
  <c r="AY46" i="3"/>
  <c r="AZ46" i="3"/>
  <c r="AW47" i="3"/>
  <c r="AX48" i="3"/>
  <c r="AV48" i="3"/>
  <c r="BA48" i="3"/>
  <c r="AY48" i="3"/>
  <c r="AZ48" i="3"/>
  <c r="AW48" i="3"/>
  <c r="AV49" i="3"/>
  <c r="AW49" i="3"/>
  <c r="AX50" i="3"/>
  <c r="AX49" i="3"/>
  <c r="AY50" i="3"/>
  <c r="AZ50" i="3"/>
  <c r="BA50" i="3"/>
  <c r="AV50" i="3"/>
  <c r="AY49" i="3"/>
  <c r="AZ49" i="3"/>
  <c r="BA49" i="3"/>
  <c r="AW50" i="3"/>
  <c r="AX51" i="3"/>
  <c r="AV51" i="3"/>
  <c r="BA51" i="3"/>
  <c r="AY51" i="3"/>
  <c r="AZ51" i="3"/>
  <c r="AW51" i="3"/>
  <c r="AX52" i="3"/>
  <c r="AV52" i="3"/>
  <c r="BA52" i="3"/>
  <c r="AY52" i="3"/>
  <c r="AZ52" i="3"/>
  <c r="AW52" i="3"/>
  <c r="AV53" i="3"/>
  <c r="AW53" i="3"/>
  <c r="AV54" i="3"/>
  <c r="AX53" i="3"/>
  <c r="BA53" i="3"/>
  <c r="AY53" i="3"/>
  <c r="AZ53" i="3"/>
  <c r="AW54" i="3"/>
  <c r="AV55" i="3"/>
  <c r="AX54" i="3"/>
  <c r="AW55" i="3"/>
  <c r="AX56" i="3"/>
  <c r="AV56" i="3"/>
  <c r="AY54" i="3"/>
  <c r="AZ54" i="3"/>
  <c r="BA54" i="3"/>
  <c r="AX55" i="3"/>
  <c r="BA56" i="3"/>
  <c r="AY56" i="3"/>
  <c r="AZ56" i="3"/>
  <c r="BA55" i="3"/>
  <c r="AY55" i="3"/>
  <c r="AZ55" i="3"/>
  <c r="AW56" i="3"/>
  <c r="AX57" i="3"/>
  <c r="AV57" i="3"/>
  <c r="AY57" i="3"/>
  <c r="AZ57" i="3"/>
  <c r="BA57" i="3"/>
  <c r="AW57" i="3"/>
  <c r="AX58" i="3"/>
  <c r="AV58" i="3"/>
  <c r="AY58" i="3"/>
  <c r="AZ58" i="3"/>
  <c r="BA58" i="3"/>
  <c r="AW58" i="3"/>
  <c r="AX59" i="3"/>
  <c r="AV59" i="3"/>
  <c r="AY59" i="3"/>
  <c r="AZ59" i="3"/>
  <c r="BA59" i="3"/>
  <c r="AW59" i="3"/>
  <c r="AX60" i="3"/>
  <c r="AV60" i="3"/>
  <c r="BA60" i="3"/>
  <c r="AY60" i="3"/>
  <c r="AZ60" i="3"/>
  <c r="AW60" i="3"/>
  <c r="AV61" i="3"/>
  <c r="AW61" i="3"/>
  <c r="AV62" i="3"/>
  <c r="AX61" i="3"/>
  <c r="BA61" i="3"/>
  <c r="AY61" i="3"/>
  <c r="AZ61" i="3"/>
  <c r="AW62" i="3"/>
  <c r="AX63" i="3"/>
  <c r="AX62" i="3"/>
  <c r="AV63" i="3"/>
  <c r="BA63" i="3"/>
  <c r="AY63" i="3"/>
  <c r="AZ63" i="3"/>
  <c r="BA62" i="3"/>
  <c r="AY62" i="3"/>
  <c r="AZ62" i="3"/>
  <c r="AW63" i="3"/>
  <c r="AX64" i="3"/>
  <c r="BA64" i="3"/>
  <c r="AY64" i="3"/>
  <c r="AZ64" i="3"/>
  <c r="AV64" i="3"/>
  <c r="AW64" i="3"/>
  <c r="AX65" i="3"/>
  <c r="AV65" i="3"/>
  <c r="AY65" i="3"/>
  <c r="AZ65" i="3"/>
  <c r="BA65" i="3"/>
  <c r="AW65" i="3"/>
  <c r="AX66" i="3"/>
  <c r="AV66" i="3"/>
  <c r="BA66" i="3"/>
  <c r="AY66" i="3"/>
  <c r="AZ66" i="3"/>
  <c r="AW66" i="3"/>
  <c r="AX67" i="3"/>
  <c r="BA67" i="3"/>
  <c r="AY67" i="3"/>
  <c r="AZ67" i="3"/>
  <c r="AV67" i="3"/>
  <c r="AW67" i="3"/>
  <c r="AX68" i="3"/>
  <c r="AV68" i="3"/>
  <c r="BA68" i="3"/>
  <c r="AY68" i="3"/>
  <c r="AZ68" i="3"/>
  <c r="AW68" i="3"/>
  <c r="AV69" i="3"/>
  <c r="AW69" i="3"/>
  <c r="AV70" i="3"/>
  <c r="AX69" i="3"/>
  <c r="BA69" i="3"/>
  <c r="AY69" i="3"/>
  <c r="AZ69" i="3"/>
  <c r="AW70" i="3"/>
  <c r="AX71" i="3"/>
  <c r="AV71" i="3"/>
  <c r="AX70" i="3"/>
  <c r="AY71" i="3"/>
  <c r="AZ71" i="3"/>
  <c r="BA71" i="3"/>
  <c r="AW71" i="3"/>
  <c r="AX72" i="3"/>
  <c r="AY70" i="3"/>
  <c r="AZ70" i="3"/>
  <c r="BA70" i="3"/>
  <c r="AY72" i="3"/>
  <c r="AZ72" i="3"/>
  <c r="BA72" i="3"/>
  <c r="AV72" i="3"/>
  <c r="AW72" i="3"/>
  <c r="AX73" i="3"/>
  <c r="AV73" i="3"/>
  <c r="AY73" i="3"/>
  <c r="AZ73" i="3"/>
  <c r="BA73" i="3"/>
  <c r="AW73" i="3"/>
  <c r="AX74" i="3"/>
  <c r="AY74" i="3"/>
  <c r="AZ74" i="3"/>
  <c r="BA74" i="3"/>
  <c r="AV74" i="3"/>
  <c r="AW74" i="3"/>
  <c r="AX75" i="3"/>
  <c r="AV75" i="3"/>
  <c r="AY75" i="3"/>
  <c r="AZ75" i="3"/>
  <c r="BA75" i="3"/>
  <c r="AW75" i="3"/>
  <c r="AX76" i="3"/>
  <c r="AV76" i="3"/>
  <c r="BA76" i="3"/>
  <c r="AY76" i="3"/>
  <c r="AZ76" i="3"/>
  <c r="AW76" i="3"/>
  <c r="AV77" i="3"/>
  <c r="AX77" i="3"/>
  <c r="AW77" i="3"/>
  <c r="AV78" i="3"/>
  <c r="AW78" i="3"/>
  <c r="AX79" i="3"/>
  <c r="AX78" i="3"/>
  <c r="BA77" i="3"/>
  <c r="AY77" i="3"/>
  <c r="AZ77" i="3"/>
  <c r="BA79" i="3"/>
  <c r="AY79" i="3"/>
  <c r="AZ79" i="3"/>
  <c r="BA78" i="3"/>
  <c r="AY78" i="3"/>
  <c r="AZ78" i="3"/>
  <c r="AV79" i="3"/>
  <c r="AW79" i="3"/>
  <c r="AX80" i="3"/>
  <c r="AV80" i="3"/>
  <c r="BA80" i="3"/>
  <c r="AY80" i="3"/>
  <c r="AZ80" i="3"/>
  <c r="AW80" i="3"/>
  <c r="AX81" i="3"/>
  <c r="AY81" i="3"/>
  <c r="AZ81" i="3"/>
  <c r="BA81" i="3"/>
  <c r="AV81" i="3"/>
  <c r="AW81" i="3"/>
  <c r="AX82" i="3"/>
  <c r="AY82" i="3"/>
  <c r="AZ82" i="3"/>
  <c r="BA82" i="3"/>
  <c r="AV82" i="3"/>
  <c r="AW82" i="3"/>
  <c r="AX83" i="3"/>
  <c r="BA83" i="3"/>
  <c r="AY83" i="3"/>
  <c r="AZ83" i="3"/>
  <c r="AV83" i="3"/>
  <c r="AW83" i="3"/>
  <c r="AX84" i="3"/>
  <c r="BA84" i="3"/>
  <c r="AY84" i="3"/>
  <c r="AZ84" i="3"/>
  <c r="AV84" i="3"/>
  <c r="AW84" i="3"/>
  <c r="AV85" i="3"/>
  <c r="AW85" i="3"/>
  <c r="AV86" i="3"/>
  <c r="AX85" i="3"/>
  <c r="BA85" i="3"/>
  <c r="AY85" i="3"/>
  <c r="AZ85" i="3"/>
  <c r="AW86" i="3"/>
  <c r="AX87" i="3"/>
  <c r="AX86" i="3"/>
  <c r="AV87" i="3"/>
  <c r="AY87" i="3"/>
  <c r="AZ87" i="3"/>
  <c r="BA87" i="3"/>
  <c r="AY86" i="3"/>
  <c r="AZ86" i="3"/>
  <c r="BA86" i="3"/>
  <c r="AW87" i="3"/>
  <c r="AX88" i="3"/>
  <c r="AY88" i="3"/>
  <c r="AZ88" i="3"/>
  <c r="BA88" i="3"/>
  <c r="AV88" i="3"/>
  <c r="AW88" i="3"/>
  <c r="AX89" i="3"/>
  <c r="AV89" i="3"/>
  <c r="AY89" i="3"/>
  <c r="AZ89" i="3"/>
  <c r="BA89" i="3"/>
  <c r="AW89" i="3"/>
  <c r="AX90" i="3"/>
  <c r="AY90" i="3"/>
  <c r="AZ90" i="3"/>
  <c r="BA90" i="3"/>
  <c r="AV90" i="3"/>
  <c r="AW90" i="3"/>
  <c r="AX91" i="3"/>
  <c r="AY91" i="3"/>
  <c r="AZ91" i="3"/>
  <c r="BA91" i="3"/>
  <c r="AV91" i="3"/>
  <c r="AW91" i="3"/>
  <c r="AX92" i="3"/>
  <c r="AV92" i="3"/>
  <c r="BA92" i="3"/>
  <c r="AY92" i="3"/>
  <c r="AZ92" i="3"/>
  <c r="AW92" i="3"/>
  <c r="AV93" i="3"/>
  <c r="AX93" i="3"/>
  <c r="AW93" i="3"/>
  <c r="AV94" i="3"/>
  <c r="AW94" i="3"/>
  <c r="AX95" i="3"/>
  <c r="AV95" i="3"/>
  <c r="AX94" i="3"/>
  <c r="BA93" i="3"/>
  <c r="AY93" i="3"/>
  <c r="AZ93" i="3"/>
  <c r="BA95" i="3"/>
  <c r="AY95" i="3"/>
  <c r="AZ95" i="3"/>
  <c r="BA94" i="3"/>
  <c r="AY94" i="3"/>
  <c r="AZ94" i="3"/>
  <c r="AW95" i="3"/>
  <c r="AX96" i="3"/>
  <c r="AV96" i="3"/>
  <c r="BA96" i="3"/>
  <c r="AY96" i="3"/>
  <c r="AZ96" i="3"/>
  <c r="AW96" i="3"/>
  <c r="AX97" i="3"/>
  <c r="AV97" i="3"/>
  <c r="AY97" i="3"/>
  <c r="AZ97" i="3"/>
  <c r="BA97" i="3"/>
  <c r="AW97" i="3"/>
  <c r="AX98" i="3"/>
  <c r="AY98" i="3"/>
  <c r="AZ98" i="3"/>
  <c r="BA98" i="3"/>
  <c r="AV98" i="3"/>
  <c r="AW98" i="3"/>
  <c r="AX99" i="3"/>
  <c r="BA99" i="3"/>
  <c r="AY99" i="3"/>
  <c r="AZ99" i="3"/>
  <c r="AV99" i="3"/>
  <c r="AW99" i="3"/>
  <c r="AX100" i="3"/>
  <c r="BA100" i="3"/>
  <c r="AY100" i="3"/>
  <c r="AZ100" i="3"/>
  <c r="AV100" i="3"/>
  <c r="AW100" i="3"/>
  <c r="AV101" i="3"/>
  <c r="AW101" i="3"/>
  <c r="AV102" i="3"/>
  <c r="AX101" i="3"/>
  <c r="BA101" i="3"/>
  <c r="AY101" i="3"/>
  <c r="AZ101" i="3"/>
  <c r="AW102" i="3"/>
  <c r="AX103" i="3"/>
  <c r="AV103" i="3"/>
  <c r="AX102" i="3"/>
  <c r="AY103" i="3"/>
  <c r="AZ103" i="3"/>
  <c r="BA103" i="3"/>
  <c r="AW103" i="3"/>
  <c r="AX104" i="3"/>
  <c r="AY102" i="3"/>
  <c r="AZ102" i="3"/>
  <c r="BA102" i="3"/>
  <c r="AY104" i="3"/>
  <c r="AZ104" i="3"/>
  <c r="BA104" i="3"/>
  <c r="AV104" i="3"/>
  <c r="AW104" i="3"/>
  <c r="AX105" i="3"/>
  <c r="AV105" i="3"/>
  <c r="AY105" i="3"/>
  <c r="AZ105" i="3"/>
  <c r="BA105" i="3"/>
  <c r="AW105" i="3"/>
  <c r="AX106" i="3"/>
  <c r="AY106" i="3"/>
  <c r="AZ106" i="3"/>
  <c r="BA106" i="3"/>
  <c r="AV106" i="3"/>
  <c r="AW106" i="3"/>
  <c r="AX107" i="3"/>
  <c r="AY107" i="3"/>
  <c r="AZ107" i="3"/>
  <c r="BA107" i="3"/>
  <c r="AV107" i="3"/>
  <c r="AW107" i="3"/>
  <c r="AX108" i="3"/>
  <c r="AV108" i="3"/>
  <c r="BA108" i="3"/>
  <c r="AY108" i="3"/>
  <c r="AZ108" i="3"/>
  <c r="AW108" i="3"/>
  <c r="AV109" i="3"/>
  <c r="AW109" i="3"/>
  <c r="AV110" i="3"/>
  <c r="AX109" i="3"/>
  <c r="AW110" i="3"/>
  <c r="AX111" i="3"/>
  <c r="AV111" i="3"/>
  <c r="BA109" i="3"/>
  <c r="AY109" i="3"/>
  <c r="AZ109" i="3"/>
  <c r="AX110" i="3"/>
  <c r="BA111" i="3"/>
  <c r="AY111" i="3"/>
  <c r="AZ111" i="3"/>
  <c r="BA110" i="3"/>
  <c r="AY110" i="3"/>
  <c r="AZ110" i="3"/>
  <c r="AW111" i="3"/>
  <c r="AX112" i="3"/>
  <c r="AV112" i="3"/>
  <c r="BA112" i="3"/>
  <c r="AY112" i="3"/>
  <c r="AZ112" i="3"/>
  <c r="AW112" i="3"/>
  <c r="AX113" i="3"/>
  <c r="AV113" i="3"/>
  <c r="BA113" i="3"/>
  <c r="AY113" i="3"/>
  <c r="AZ113" i="3"/>
  <c r="AW113" i="3"/>
  <c r="AX114" i="3"/>
  <c r="BA114" i="3"/>
  <c r="AY114" i="3"/>
  <c r="AZ114" i="3"/>
  <c r="AV114" i="3"/>
  <c r="AW114" i="3"/>
  <c r="AX115" i="3"/>
  <c r="AV115" i="3"/>
  <c r="BA115" i="3"/>
  <c r="AY115" i="3"/>
  <c r="AZ115" i="3"/>
  <c r="AW115" i="3"/>
  <c r="AX116" i="3"/>
  <c r="AV116" i="3"/>
  <c r="BA116" i="3"/>
  <c r="AY116" i="3"/>
  <c r="AZ116" i="3"/>
  <c r="AW116" i="3"/>
  <c r="AV117" i="3"/>
  <c r="AW117" i="3"/>
  <c r="AV118" i="3"/>
  <c r="AX117" i="3"/>
  <c r="BA117" i="3"/>
  <c r="AY117" i="3"/>
  <c r="AZ117" i="3"/>
  <c r="AW118" i="3"/>
  <c r="AX119" i="3"/>
  <c r="AX118" i="3"/>
  <c r="AY119" i="3"/>
  <c r="AZ119" i="3"/>
  <c r="BA119" i="3"/>
  <c r="AY118" i="3"/>
  <c r="AZ118" i="3"/>
  <c r="BA118" i="3"/>
  <c r="AV119" i="3"/>
  <c r="AW119" i="3"/>
  <c r="AX120" i="3"/>
  <c r="AV120" i="3"/>
  <c r="AY120" i="3"/>
  <c r="AZ120" i="3"/>
  <c r="BA120" i="3"/>
  <c r="AW120" i="3"/>
  <c r="AX121" i="3"/>
  <c r="AY121" i="3"/>
  <c r="AZ121" i="3"/>
  <c r="BA121" i="3"/>
  <c r="AV121" i="3"/>
  <c r="AW121" i="3"/>
  <c r="AX122" i="3"/>
  <c r="AV122" i="3"/>
  <c r="AY122" i="3"/>
  <c r="AZ122" i="3"/>
  <c r="BA122" i="3"/>
  <c r="AW122" i="3"/>
  <c r="AX123" i="3"/>
  <c r="AV123" i="3"/>
  <c r="AY123" i="3"/>
  <c r="AZ123" i="3"/>
  <c r="BA123" i="3"/>
  <c r="AW123" i="3"/>
  <c r="AX124" i="3"/>
  <c r="BA124" i="3"/>
  <c r="AY124" i="3"/>
  <c r="AZ124" i="3"/>
  <c r="AV124" i="3"/>
  <c r="AW124" i="3"/>
  <c r="AX125" i="3"/>
  <c r="AV125" i="3"/>
  <c r="BA125" i="3"/>
  <c r="AY125" i="3"/>
  <c r="AZ125" i="3"/>
  <c r="AW125" i="3"/>
  <c r="AV126" i="3"/>
  <c r="AW126" i="3"/>
  <c r="AX127" i="3"/>
  <c r="AX126" i="3"/>
  <c r="BA127" i="3"/>
  <c r="AY127" i="3"/>
  <c r="AZ127" i="3"/>
  <c r="BA126" i="3"/>
  <c r="AY126" i="3"/>
  <c r="AZ126" i="3"/>
  <c r="AV127" i="3"/>
  <c r="AW127" i="3"/>
  <c r="AX128" i="3"/>
  <c r="AV128" i="3"/>
  <c r="BA128" i="3"/>
  <c r="AY128" i="3"/>
  <c r="AZ128" i="3"/>
  <c r="AW128" i="3"/>
  <c r="AX129" i="3"/>
  <c r="AV129" i="3"/>
  <c r="BA129" i="3"/>
  <c r="AY129" i="3"/>
  <c r="AZ129" i="3"/>
  <c r="AW129" i="3"/>
  <c r="AX130" i="3"/>
  <c r="BA130" i="3"/>
  <c r="AY130" i="3"/>
  <c r="AZ130" i="3"/>
  <c r="AV130" i="3"/>
  <c r="AW130" i="3"/>
  <c r="AX131" i="3"/>
  <c r="AV131" i="3"/>
  <c r="BA131" i="3"/>
  <c r="AY131" i="3"/>
  <c r="AZ131" i="3"/>
  <c r="AW131" i="3"/>
  <c r="AX132" i="3"/>
  <c r="BA132" i="3"/>
  <c r="AY132" i="3"/>
  <c r="AZ132" i="3"/>
  <c r="AV132" i="3"/>
  <c r="AW132" i="3"/>
  <c r="AV133" i="3"/>
  <c r="AW133" i="3"/>
  <c r="AV134" i="3"/>
  <c r="AX133" i="3"/>
  <c r="AW134" i="3"/>
  <c r="AX135" i="3"/>
  <c r="BA133" i="3"/>
  <c r="AY133" i="3"/>
  <c r="AZ133" i="3"/>
  <c r="AX134" i="3"/>
  <c r="AY135" i="3"/>
  <c r="AZ135" i="3"/>
  <c r="BA135" i="3"/>
  <c r="AY134" i="3"/>
  <c r="AZ134" i="3"/>
  <c r="BA134" i="3"/>
  <c r="AV135" i="3"/>
  <c r="AW135" i="3"/>
  <c r="AX136" i="3"/>
  <c r="AY136" i="3"/>
  <c r="AZ136" i="3"/>
  <c r="BA136" i="3"/>
  <c r="AV136" i="3"/>
  <c r="AW136" i="3"/>
  <c r="AX137" i="3"/>
  <c r="AY137" i="3"/>
  <c r="AZ137" i="3"/>
  <c r="BA137" i="3"/>
  <c r="AV137" i="3"/>
  <c r="AW137" i="3"/>
  <c r="AX138" i="3"/>
  <c r="AY138" i="3"/>
  <c r="AZ138" i="3"/>
  <c r="BA138" i="3"/>
  <c r="AV138" i="3"/>
  <c r="AW138" i="3"/>
  <c r="AX139" i="3"/>
  <c r="AV139" i="3"/>
  <c r="AY139" i="3"/>
  <c r="AZ139" i="3"/>
  <c r="BA139" i="3"/>
  <c r="AW139" i="3"/>
  <c r="AX140" i="3"/>
  <c r="BA140" i="3"/>
  <c r="AY140" i="3"/>
  <c r="AZ140" i="3"/>
  <c r="AV140" i="3"/>
  <c r="AW140" i="3"/>
  <c r="AV141" i="3"/>
  <c r="AW141" i="3"/>
  <c r="AV142" i="3"/>
  <c r="AX141" i="3"/>
  <c r="BA141" i="3"/>
  <c r="AY141" i="3"/>
  <c r="AZ141" i="3"/>
  <c r="AW142" i="3"/>
  <c r="AX143" i="3"/>
  <c r="AX142" i="3"/>
  <c r="AV143" i="3"/>
  <c r="BA143" i="3"/>
  <c r="AY143" i="3"/>
  <c r="AZ143" i="3"/>
  <c r="BA142" i="3"/>
  <c r="AY142" i="3"/>
  <c r="AZ142" i="3"/>
  <c r="AW143" i="3"/>
  <c r="AV144" i="3"/>
  <c r="AW144" i="3"/>
  <c r="AX145" i="3"/>
  <c r="AV145" i="3"/>
  <c r="AX144" i="3"/>
  <c r="BA145" i="3"/>
  <c r="AY145" i="3"/>
  <c r="AZ145" i="3"/>
  <c r="BA144" i="3"/>
  <c r="AY144" i="3"/>
  <c r="AZ144" i="3"/>
  <c r="AW145" i="3"/>
  <c r="AX146" i="3"/>
  <c r="AY146" i="3"/>
  <c r="AZ146" i="3"/>
  <c r="BA146" i="3"/>
  <c r="AV146" i="3"/>
  <c r="AW146" i="3"/>
  <c r="AX147" i="3"/>
  <c r="AV147" i="3"/>
  <c r="BA147" i="3"/>
  <c r="AY147" i="3"/>
  <c r="AZ147" i="3"/>
  <c r="AW147" i="3"/>
  <c r="AX148" i="3"/>
  <c r="AV148" i="3"/>
  <c r="BA148" i="3"/>
  <c r="AY148" i="3"/>
  <c r="AZ148" i="3"/>
  <c r="AW148" i="3"/>
  <c r="AV149" i="3"/>
  <c r="AW149" i="3"/>
  <c r="AV150" i="3"/>
  <c r="AX149" i="3"/>
  <c r="BA149" i="3"/>
  <c r="AY149" i="3"/>
  <c r="AZ149" i="3"/>
  <c r="AW150" i="3"/>
  <c r="AX151" i="3"/>
  <c r="AX150" i="3"/>
  <c r="AV151" i="3"/>
  <c r="AY151" i="3"/>
  <c r="AZ151" i="3"/>
  <c r="BA151" i="3"/>
  <c r="AW151" i="3"/>
  <c r="AX152" i="3"/>
  <c r="AY150" i="3"/>
  <c r="AZ150" i="3"/>
  <c r="BA150" i="3"/>
  <c r="AY152" i="3"/>
  <c r="AZ152" i="3"/>
  <c r="BA152" i="3"/>
  <c r="AV152" i="3"/>
  <c r="AW152" i="3"/>
  <c r="AX153" i="3"/>
  <c r="AV153" i="3"/>
  <c r="AY153" i="3"/>
  <c r="AZ153" i="3"/>
  <c r="BA153" i="3"/>
  <c r="AW153" i="3"/>
  <c r="AX154" i="3"/>
  <c r="AV154" i="3"/>
  <c r="AY154" i="3"/>
  <c r="AZ154" i="3"/>
  <c r="BA154" i="3"/>
  <c r="AW154" i="3"/>
  <c r="AX155" i="3"/>
  <c r="AY155" i="3"/>
  <c r="AZ155" i="3"/>
  <c r="BA155" i="3"/>
  <c r="AV155" i="3"/>
  <c r="AW155" i="3"/>
  <c r="AX156" i="3"/>
  <c r="AV156" i="3"/>
  <c r="BA156" i="3"/>
  <c r="AY156" i="3"/>
  <c r="AZ156" i="3"/>
  <c r="AW156" i="3"/>
  <c r="AV157" i="3"/>
  <c r="AW157" i="3"/>
  <c r="AV158" i="3"/>
  <c r="AX157" i="3"/>
  <c r="BA157" i="3"/>
  <c r="AY157" i="3"/>
  <c r="AZ157" i="3"/>
  <c r="AW158" i="3"/>
  <c r="AX159" i="3"/>
  <c r="AX158" i="3"/>
  <c r="BA159" i="3"/>
  <c r="AY159" i="3"/>
  <c r="AZ159" i="3"/>
  <c r="BA158" i="3"/>
  <c r="AY158" i="3"/>
  <c r="AZ158" i="3"/>
  <c r="AV159" i="3"/>
  <c r="AW159" i="3"/>
  <c r="AX160" i="3"/>
  <c r="AV160" i="3"/>
  <c r="BA160" i="3"/>
  <c r="AY160" i="3"/>
  <c r="AZ160" i="3"/>
  <c r="AW160" i="3"/>
  <c r="AX161" i="3"/>
  <c r="BA161" i="3"/>
  <c r="AY161" i="3"/>
  <c r="AZ161" i="3"/>
  <c r="AV161" i="3"/>
  <c r="AW161" i="3"/>
  <c r="AV162" i="3"/>
  <c r="AW162" i="3"/>
  <c r="AX163" i="3"/>
  <c r="AX162" i="3"/>
  <c r="BA163" i="3"/>
  <c r="AY163" i="3"/>
  <c r="AZ163" i="3"/>
  <c r="AY162" i="3"/>
  <c r="AZ162" i="3"/>
  <c r="BA162" i="3"/>
  <c r="AV163" i="3"/>
  <c r="AW163" i="3"/>
  <c r="AX164" i="3"/>
  <c r="AV164" i="3"/>
  <c r="BA164" i="3"/>
  <c r="AY164" i="3"/>
  <c r="AZ164" i="3"/>
  <c r="AW164" i="3"/>
  <c r="AX165" i="3"/>
  <c r="BA165" i="3"/>
  <c r="AY165" i="3"/>
  <c r="AZ165" i="3"/>
  <c r="AV165" i="3"/>
  <c r="AW165" i="3"/>
  <c r="AV166" i="3"/>
  <c r="AW166" i="3"/>
  <c r="AX167" i="3"/>
  <c r="AX166" i="3"/>
  <c r="AY167" i="3"/>
  <c r="AZ167" i="3"/>
  <c r="BA167" i="3"/>
  <c r="AY166" i="3"/>
  <c r="AZ166" i="3"/>
  <c r="BA166" i="3"/>
  <c r="AV167" i="3"/>
  <c r="AW167" i="3"/>
  <c r="AX168" i="3"/>
  <c r="AV168" i="3"/>
  <c r="AY168" i="3"/>
  <c r="BA168" i="3"/>
  <c r="BA169" i="3"/>
  <c r="BA170" i="3"/>
  <c r="B25" i="4"/>
  <c r="AW168" i="3"/>
  <c r="AX188" i="3"/>
  <c r="AX181" i="3"/>
  <c r="AX180" i="3"/>
  <c r="AX179" i="3"/>
  <c r="AX185" i="3"/>
  <c r="AX178" i="3"/>
  <c r="AX186" i="3"/>
  <c r="AX177" i="3"/>
  <c r="AX192" i="3"/>
  <c r="AX176" i="3"/>
  <c r="AX191" i="3"/>
  <c r="AX175" i="3"/>
  <c r="AX190" i="3"/>
  <c r="AX189" i="3"/>
  <c r="AX182" i="3"/>
  <c r="AX183" i="3"/>
  <c r="BA183" i="3"/>
  <c r="AX184" i="3"/>
  <c r="AY188" i="3"/>
  <c r="AZ188" i="3"/>
  <c r="BA188" i="3"/>
  <c r="BA176" i="3"/>
  <c r="AY176" i="3"/>
  <c r="AZ176" i="3"/>
  <c r="BA190" i="3"/>
  <c r="AY190" i="3"/>
  <c r="AZ190" i="3"/>
  <c r="BA191" i="3"/>
  <c r="AY191" i="3"/>
  <c r="AZ191" i="3"/>
  <c r="BA192" i="3"/>
  <c r="AY192" i="3"/>
  <c r="AZ192" i="3"/>
  <c r="BA178" i="3"/>
  <c r="AY178" i="3"/>
  <c r="AZ178" i="3"/>
  <c r="AY183" i="3"/>
  <c r="AZ183" i="3"/>
  <c r="BA189" i="3"/>
  <c r="AY189" i="3"/>
  <c r="AZ189" i="3"/>
  <c r="AY175" i="3"/>
  <c r="BA175" i="3"/>
  <c r="BA177" i="3"/>
  <c r="AY177" i="3"/>
  <c r="AZ177" i="3"/>
  <c r="AY186" i="3"/>
  <c r="AZ186" i="3"/>
  <c r="BA186" i="3"/>
  <c r="BA185" i="3"/>
  <c r="AY185" i="3"/>
  <c r="AZ185" i="3"/>
  <c r="AY179" i="3"/>
  <c r="AZ179" i="3"/>
  <c r="BA179" i="3"/>
  <c r="BA182" i="3"/>
  <c r="AY182" i="3"/>
  <c r="AZ182" i="3"/>
  <c r="AY180" i="3"/>
  <c r="AZ180" i="3"/>
  <c r="BA180" i="3"/>
  <c r="BA181" i="3"/>
  <c r="AY181" i="3"/>
  <c r="AZ181" i="3"/>
  <c r="BA184" i="3"/>
  <c r="AY184" i="3"/>
  <c r="AZ184" i="3"/>
  <c r="AX187" i="3"/>
  <c r="AZ168" i="3"/>
  <c r="AZ169" i="3"/>
  <c r="AY169" i="3"/>
  <c r="D25" i="4"/>
  <c r="D30" i="4"/>
  <c r="D6" i="4"/>
  <c r="C25" i="4"/>
  <c r="C30" i="4" s="1"/>
  <c r="C6" i="4"/>
  <c r="AY187" i="3"/>
  <c r="AZ187" i="3"/>
  <c r="BA187" i="3"/>
  <c r="BA193" i="3"/>
  <c r="BA194" i="3"/>
  <c r="E25" i="4"/>
  <c r="AZ175" i="3"/>
  <c r="AZ193" i="3"/>
  <c r="G25" i="4"/>
  <c r="AY193" i="3"/>
  <c r="F25" i="4"/>
  <c r="G180" i="3" l="1"/>
  <c r="J179" i="3"/>
  <c r="H179" i="3"/>
  <c r="I179" i="3" s="1"/>
  <c r="H178" i="3"/>
  <c r="I178" i="3" s="1"/>
  <c r="J178" i="3"/>
  <c r="J180" i="3" l="1"/>
  <c r="G181" i="3"/>
  <c r="H180" i="3"/>
  <c r="I180" i="3" s="1"/>
  <c r="J181" i="3" l="1"/>
  <c r="H181" i="3"/>
  <c r="G182" i="3"/>
  <c r="H182" i="3" l="1"/>
  <c r="I182" i="3" s="1"/>
  <c r="G183" i="3"/>
  <c r="J182" i="3"/>
  <c r="I181" i="3"/>
  <c r="H183" i="3" l="1"/>
  <c r="G184" i="3"/>
  <c r="J183" i="3"/>
  <c r="G185" i="3" l="1"/>
  <c r="J184" i="3"/>
  <c r="H184" i="3"/>
  <c r="I184" i="3" s="1"/>
  <c r="I183" i="3"/>
  <c r="G186" i="3" l="1"/>
  <c r="J185" i="3"/>
  <c r="H185" i="3"/>
  <c r="I185" i="3" l="1"/>
  <c r="J186" i="3"/>
  <c r="H186" i="3"/>
  <c r="I186" i="3" s="1"/>
  <c r="G187" i="3"/>
  <c r="J187" i="3" l="1"/>
  <c r="H187" i="3"/>
  <c r="I187" i="3" s="1"/>
  <c r="G188" i="3"/>
  <c r="J188" i="3" l="1"/>
  <c r="H188" i="3"/>
  <c r="I188" i="3" s="1"/>
  <c r="G189" i="3"/>
  <c r="J189" i="3" l="1"/>
  <c r="G190" i="3"/>
  <c r="H189" i="3"/>
  <c r="I189" i="3" s="1"/>
  <c r="J190" i="3" l="1"/>
  <c r="G191" i="3"/>
  <c r="H190" i="3"/>
  <c r="I190" i="3" s="1"/>
  <c r="J191" i="3" l="1"/>
  <c r="G192" i="3"/>
  <c r="H191" i="3"/>
  <c r="I191" i="3" s="1"/>
  <c r="J192" i="3" l="1"/>
  <c r="J193" i="3" s="1"/>
  <c r="J194" i="3" s="1"/>
  <c r="E23" i="4" s="1"/>
  <c r="E30" i="4" s="1"/>
  <c r="H192" i="3"/>
  <c r="I192" i="3" l="1"/>
  <c r="I193" i="3" s="1"/>
  <c r="G23" i="4" s="1"/>
  <c r="G30" i="4" s="1"/>
  <c r="H193" i="3"/>
  <c r="F23" i="4" s="1"/>
  <c r="F3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<sst xmlns="http://schemas.openxmlformats.org/spreadsheetml/2006/main" count="371" uniqueCount="73">
  <si>
    <t>Model</t>
  </si>
  <si>
    <t>Training</t>
  </si>
  <si>
    <t>Testing</t>
  </si>
  <si>
    <t>RMSE</t>
  </si>
  <si>
    <t>MAE</t>
  </si>
  <si>
    <t>MAPE</t>
  </si>
  <si>
    <t>DMA (n = 2)</t>
  </si>
  <si>
    <t>DMA (n = 3)</t>
  </si>
  <si>
    <t>DMA(n = 5)</t>
  </si>
  <si>
    <t>DMA(n = 6)</t>
  </si>
  <si>
    <t>Regresi</t>
  </si>
  <si>
    <t>Uji Asumsi (a = 0.05)</t>
  </si>
  <si>
    <t>Normality</t>
  </si>
  <si>
    <t>Independence</t>
  </si>
  <si>
    <t>Homoscedasticty</t>
  </si>
  <si>
    <t>ihsg ~ t</t>
  </si>
  <si>
    <t>&lt; 2.2e-16</t>
  </si>
  <si>
    <t>Tidak lolos uji asumsi error</t>
  </si>
  <si>
    <t>log(ihsg) ~ t</t>
  </si>
  <si>
    <t>ihsg ~ t + t^2</t>
  </si>
  <si>
    <t>ihsg ~ t + lag1</t>
  </si>
  <si>
    <t>ARIMA</t>
  </si>
  <si>
    <t>White Noise</t>
  </si>
  <si>
    <t>Ordo(1, 2, 0)</t>
  </si>
  <si>
    <t>Naïve</t>
  </si>
  <si>
    <t>DMA (n = 5)</t>
  </si>
  <si>
    <t>DES (a = 0.9999, b = 0.4093)</t>
  </si>
  <si>
    <t>NN (5)</t>
  </si>
  <si>
    <t>NAÏVE</t>
  </si>
  <si>
    <t>DMA with N</t>
  </si>
  <si>
    <t>DES (a,b)</t>
  </si>
  <si>
    <t>t</t>
  </si>
  <si>
    <t>tahun</t>
  </si>
  <si>
    <t>bulan</t>
  </si>
  <si>
    <t>ihsg</t>
  </si>
  <si>
    <t>yhat</t>
  </si>
  <si>
    <t>abs(e)</t>
  </si>
  <si>
    <t>abs(e)/y</t>
  </si>
  <si>
    <t>e^2</t>
  </si>
  <si>
    <t>Mt</t>
  </si>
  <si>
    <t>M't</t>
  </si>
  <si>
    <t>a</t>
  </si>
  <si>
    <t>b</t>
  </si>
  <si>
    <t>Pred</t>
  </si>
  <si>
    <t>At</t>
  </si>
  <si>
    <t>Tt</t>
  </si>
  <si>
    <t>Train</t>
  </si>
  <si>
    <t>*</t>
  </si>
  <si>
    <t>MSE</t>
  </si>
  <si>
    <t>Test</t>
  </si>
  <si>
    <t>IHSG</t>
  </si>
  <si>
    <t>Tahun</t>
  </si>
  <si>
    <t>Bulan</t>
  </si>
  <si>
    <t>Jumlah Perusahaan</t>
  </si>
  <si>
    <t>Volume (Juta Saham)</t>
  </si>
  <si>
    <t>Nilai (Milyar Rp)</t>
  </si>
  <si>
    <t>Indeks Harga Saham Komposit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</si>
  <si>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</si>
  <si>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</si>
  <si>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</si>
  <si>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</si>
  <si>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</si>
  <si>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</si>
  <si>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</si>
  <si>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</si>
  <si>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</si>
  <si>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</si>
  <si>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</si>
  <si>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</si>
  <si>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ihsg ~ t + lag2</t>
  </si>
  <si>
    <t>3.87e-11</t>
  </si>
  <si>
    <t>0.04006</t>
  </si>
  <si>
    <t>0.0002938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</si>
</sst>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Lucida Console"/>
      <family val="3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textRotation="90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11" fontId="4" fillId="3" borderId="0" xfId="2" applyNumberFormat="1"/>
    <xf numFmtId="0" fontId="4" fillId="3" borderId="0" xfId="2"/>
    <xf numFmtId="0" fontId="3" fillId="2" borderId="0" xfId="1"/>
    <xf numFmtId="0" fontId="6" fillId="5" borderId="0" xfId="0" applyFont="1" applyFill="1"/>
    <xf numFmtId="0" fontId="0" fillId="0" borderId="0" xfId="0" applyAlignment="1">
      <alignment horizontal="center"/>
    </xf>
    <xf numFmtId="0" fontId="5" fillId="4" borderId="0" xfId="3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11" fontId="4" fillId="3" borderId="0" xfId="2" applyNumberFormat="1" applyAlignment="1">
      <alignment horizontal="right"/>
    </xf>
    <xf numFmtId="11" fontId="3" fillId="2" borderId="0" xfId="1" applyNumberFormat="1" applyAlignment="1">
      <alignment horizontal="right"/>
    </xf>
    <xf numFmtId="0" fontId="3" fillId="2" borderId="0" xfId="1" applyNumberFormat="1" applyAlignment="1">
      <alignment horizontal="right"/>
    </xf>
    <xf numFmtId="0" fontId="4" fillId="3" borderId="0" xfId="2" applyNumberFormat="1" applyAlignment="1">
      <alignment horizontal="right"/>
    </xf>
    <xf numFmtId="166" fontId="3" fillId="2" borderId="0" xfId="1" applyNumberFormat="1"/>
    <xf numFmtId="166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B6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'TS Plot'!$B$1</c:f>
              <c:strCache>
                <c:ptCount val="1"/>
                <c:pt idx="0">
                  <c:v>IHSG</c:v>
                </c:pt>
              </c:strCache>
            </c:strRef>
          </c:tx>
          <c:spPr>
            <a:ln w="28575" cap="rnd">
              <a:solidFill>
                <a:srgbClr val="FFB65F"/>
              </a:solidFill>
              <a:round/>
            </a:ln>
            <a:effectLst/>
          </c:spPr>
          <c:marker>
            <c:symbol val="none"/>
          </c:marker>
          <c:cat>
            <c:strRef>
              <c:f>'TS Plot'!$A$2:$A$185</c:f>
              <c:strCache>
                <c:ptCount val="184"/>
                <c:pt idx="0">
                  <c:v>January 2009</c:v>
                </c:pt>
                <c:pt idx="1">
                  <c:v>February 2009</c:v>
                </c:pt>
                <c:pt idx="2">
                  <c:v>March 2009</c:v>
                </c:pt>
                <c:pt idx="3">
                  <c:v>April 2009</c:v>
                </c:pt>
                <c:pt idx="4">
                  <c:v>May 2009</c:v>
                </c:pt>
                <c:pt idx="5">
                  <c:v>June 2009</c:v>
                </c:pt>
                <c:pt idx="6">
                  <c:v>July 2009</c:v>
                </c:pt>
                <c:pt idx="7">
                  <c:v>August 2009</c:v>
                </c:pt>
                <c:pt idx="8">
                  <c:v>September 2009</c:v>
                </c:pt>
                <c:pt idx="9">
                  <c:v>October 2009</c:v>
                </c:pt>
                <c:pt idx="10">
                  <c:v>November 2009</c:v>
                </c:pt>
                <c:pt idx="11">
                  <c:v>December 2009</c:v>
                </c:pt>
                <c:pt idx="12">
                  <c:v>January 2010</c:v>
                </c:pt>
                <c:pt idx="13">
                  <c:v>February 2010</c:v>
                </c:pt>
                <c:pt idx="14">
                  <c:v>March 2010</c:v>
                </c:pt>
                <c:pt idx="15">
                  <c:v>April 2010</c:v>
                </c:pt>
                <c:pt idx="16">
                  <c:v>May 2010</c:v>
                </c:pt>
                <c:pt idx="17">
                  <c:v>June 2010</c:v>
                </c:pt>
                <c:pt idx="18">
                  <c:v>July 2010</c:v>
                </c:pt>
                <c:pt idx="19">
                  <c:v>August 2010</c:v>
                </c:pt>
                <c:pt idx="20">
                  <c:v>September 2010</c:v>
                </c:pt>
                <c:pt idx="21">
                  <c:v>October 2010</c:v>
                </c:pt>
                <c:pt idx="22">
                  <c:v>November 2010</c:v>
                </c:pt>
                <c:pt idx="23">
                  <c:v>December 2010</c:v>
                </c:pt>
                <c:pt idx="24">
                  <c:v>January 2011</c:v>
                </c:pt>
                <c:pt idx="25">
                  <c:v>February 2011</c:v>
                </c:pt>
                <c:pt idx="26">
                  <c:v>March 2011</c:v>
                </c:pt>
                <c:pt idx="27">
                  <c:v>April 2011</c:v>
                </c:pt>
                <c:pt idx="28">
                  <c:v>May 2011</c:v>
                </c:pt>
                <c:pt idx="29">
                  <c:v>June 2011</c:v>
                </c:pt>
                <c:pt idx="30">
                  <c:v>July 2011</c:v>
                </c:pt>
                <c:pt idx="31">
                  <c:v>August 2011</c:v>
                </c:pt>
                <c:pt idx="32">
                  <c:v>September 2011</c:v>
                </c:pt>
                <c:pt idx="33">
                  <c:v>October 2011</c:v>
                </c:pt>
                <c:pt idx="34">
                  <c:v>November 2011</c:v>
                </c:pt>
                <c:pt idx="35">
                  <c:v>December 2011</c:v>
                </c:pt>
                <c:pt idx="36">
                  <c:v>January 2012</c:v>
                </c:pt>
                <c:pt idx="37">
                  <c:v>February 2012</c:v>
                </c:pt>
                <c:pt idx="38">
                  <c:v>March 2012</c:v>
                </c:pt>
                <c:pt idx="39">
                  <c:v>April 2012</c:v>
                </c:pt>
                <c:pt idx="40">
                  <c:v>May 2012</c:v>
                </c:pt>
                <c:pt idx="41">
                  <c:v>June 2012</c:v>
                </c:pt>
                <c:pt idx="42">
                  <c:v>July 2012</c:v>
                </c:pt>
                <c:pt idx="43">
                  <c:v>August 2012</c:v>
                </c:pt>
                <c:pt idx="44">
                  <c:v>September 2012</c:v>
                </c:pt>
                <c:pt idx="45">
                  <c:v>October 2012</c:v>
                </c:pt>
                <c:pt idx="46">
                  <c:v>November 2012</c:v>
                </c:pt>
                <c:pt idx="47">
                  <c:v>December 2012</c:v>
                </c:pt>
                <c:pt idx="48">
                  <c:v>January 2013</c:v>
                </c:pt>
                <c:pt idx="49">
                  <c:v>February 2013</c:v>
                </c:pt>
                <c:pt idx="50">
                  <c:v>March 2013</c:v>
                </c:pt>
                <c:pt idx="51">
                  <c:v>April 2013</c:v>
                </c:pt>
                <c:pt idx="52">
                  <c:v>May 2013</c:v>
                </c:pt>
                <c:pt idx="53">
                  <c:v>June 2013</c:v>
                </c:pt>
                <c:pt idx="54">
                  <c:v>July 2013</c:v>
                </c:pt>
                <c:pt idx="55">
                  <c:v>August 2013</c:v>
                </c:pt>
                <c:pt idx="56">
                  <c:v>September 2013</c:v>
                </c:pt>
                <c:pt idx="57">
                  <c:v>October 2013</c:v>
                </c:pt>
                <c:pt idx="58">
                  <c:v>November 2013</c:v>
                </c:pt>
                <c:pt idx="59">
                  <c:v>December 2013</c:v>
                </c:pt>
                <c:pt idx="60">
                  <c:v>January 2014</c:v>
                </c:pt>
                <c:pt idx="61">
                  <c:v>February 2014</c:v>
                </c:pt>
                <c:pt idx="62">
                  <c:v>March 2014</c:v>
                </c:pt>
                <c:pt idx="63">
                  <c:v>April 2014</c:v>
                </c:pt>
                <c:pt idx="64">
                  <c:v>May 2014</c:v>
                </c:pt>
                <c:pt idx="65">
                  <c:v>June 2014</c:v>
                </c:pt>
                <c:pt idx="66">
                  <c:v>July 2014</c:v>
                </c:pt>
                <c:pt idx="67">
                  <c:v>August 2014</c:v>
                </c:pt>
                <c:pt idx="68">
                  <c:v>September 2014</c:v>
                </c:pt>
                <c:pt idx="69">
                  <c:v>October 2014</c:v>
                </c:pt>
                <c:pt idx="70">
                  <c:v>November 2014</c:v>
                </c:pt>
                <c:pt idx="71">
                  <c:v>December 2014</c:v>
                </c:pt>
                <c:pt idx="72">
                  <c:v>January 2015</c:v>
                </c:pt>
                <c:pt idx="73">
                  <c:v>February 2015</c:v>
                </c:pt>
                <c:pt idx="74">
                  <c:v>March 2015</c:v>
                </c:pt>
                <c:pt idx="75">
                  <c:v>April 2015</c:v>
                </c:pt>
                <c:pt idx="76">
                  <c:v>May 2015</c:v>
                </c:pt>
                <c:pt idx="77">
                  <c:v>June 2015</c:v>
                </c:pt>
                <c:pt idx="78">
                  <c:v>July 2015</c:v>
                </c:pt>
                <c:pt idx="79">
                  <c:v>August 2015</c:v>
                </c:pt>
                <c:pt idx="80">
                  <c:v>September 2015</c:v>
                </c:pt>
                <c:pt idx="81">
                  <c:v>October 2015</c:v>
                </c:pt>
                <c:pt idx="82">
                  <c:v>November 2015</c:v>
                </c:pt>
                <c:pt idx="83">
                  <c:v>December 2015</c:v>
                </c:pt>
                <c:pt idx="84">
                  <c:v>January 2016</c:v>
                </c:pt>
                <c:pt idx="85">
                  <c:v>February 2016</c:v>
                </c:pt>
                <c:pt idx="86">
                  <c:v>March 2016</c:v>
                </c:pt>
                <c:pt idx="87">
                  <c:v>April 2016</c:v>
                </c:pt>
                <c:pt idx="88">
                  <c:v>May 2016</c:v>
                </c:pt>
                <c:pt idx="89">
                  <c:v>June 2016</c:v>
                </c:pt>
                <c:pt idx="90">
                  <c:v>July 2016</c:v>
                </c:pt>
                <c:pt idx="91">
                  <c:v>August 2016</c:v>
                </c:pt>
                <c:pt idx="92">
                  <c:v>September 2016</c:v>
                </c:pt>
                <c:pt idx="93">
                  <c:v>October 2016</c:v>
                </c:pt>
                <c:pt idx="94">
                  <c:v>November 2016</c:v>
                </c:pt>
                <c:pt idx="95">
                  <c:v>December 2016</c:v>
                </c:pt>
                <c:pt idx="96">
                  <c:v>January 2017</c:v>
                </c:pt>
                <c:pt idx="97">
                  <c:v>February 2017</c:v>
                </c:pt>
                <c:pt idx="98">
                  <c:v>March 2017</c:v>
                </c:pt>
                <c:pt idx="99">
                  <c:v>April 2017</c:v>
                </c:pt>
                <c:pt idx="100">
                  <c:v>May 2017</c:v>
                </c:pt>
                <c:pt idx="101">
                  <c:v>June 2017</c:v>
                </c:pt>
                <c:pt idx="102">
                  <c:v>July 2017</c:v>
                </c:pt>
                <c:pt idx="103">
                  <c:v>August 2017</c:v>
                </c:pt>
                <c:pt idx="104">
                  <c:v>September 2017</c:v>
                </c:pt>
                <c:pt idx="105">
                  <c:v>October 2017</c:v>
                </c:pt>
                <c:pt idx="106">
                  <c:v>November 2017</c:v>
                </c:pt>
                <c:pt idx="107">
                  <c:v>December 2017</c:v>
                </c:pt>
                <c:pt idx="108">
                  <c:v>January 2018</c:v>
                </c:pt>
                <c:pt idx="109">
                  <c:v>February 2018</c:v>
                </c:pt>
                <c:pt idx="110">
                  <c:v>March 2018</c:v>
                </c:pt>
                <c:pt idx="111">
                  <c:v>April 2018</c:v>
                </c:pt>
                <c:pt idx="112">
                  <c:v>May 2018</c:v>
                </c:pt>
                <c:pt idx="113">
                  <c:v>June 2018</c:v>
                </c:pt>
                <c:pt idx="114">
                  <c:v>July 2018</c:v>
                </c:pt>
                <c:pt idx="115">
                  <c:v>August 2018</c:v>
                </c:pt>
                <c:pt idx="116">
                  <c:v>September 2018</c:v>
                </c:pt>
                <c:pt idx="117">
                  <c:v>October 2018</c:v>
                </c:pt>
                <c:pt idx="118">
                  <c:v>November 2018</c:v>
                </c:pt>
                <c:pt idx="119">
                  <c:v>December 2018</c:v>
                </c:pt>
                <c:pt idx="120">
                  <c:v>January 2019</c:v>
                </c:pt>
                <c:pt idx="121">
                  <c:v>February 2019</c:v>
                </c:pt>
                <c:pt idx="122">
                  <c:v>March 2019</c:v>
                </c:pt>
                <c:pt idx="123">
                  <c:v>April 2019</c:v>
                </c:pt>
                <c:pt idx="124">
                  <c:v>May 2019</c:v>
                </c:pt>
                <c:pt idx="125">
                  <c:v>June 2019</c:v>
                </c:pt>
                <c:pt idx="126">
                  <c:v>July 2019</c:v>
                </c:pt>
                <c:pt idx="127">
                  <c:v>August 2019</c:v>
                </c:pt>
                <c:pt idx="128">
                  <c:v>September 2019</c:v>
                </c:pt>
                <c:pt idx="129">
                  <c:v>October 2019</c:v>
                </c:pt>
                <c:pt idx="130">
                  <c:v>November 2019</c:v>
                </c:pt>
                <c:pt idx="131">
                  <c:v>December 2019</c:v>
                </c:pt>
                <c:pt idx="132">
                  <c:v>January 2020</c:v>
                </c:pt>
                <c:pt idx="133">
                  <c:v>February 2020</c:v>
                </c:pt>
                <c:pt idx="134">
                  <c:v>March 2020</c:v>
                </c:pt>
                <c:pt idx="135">
                  <c:v>April 2020</c:v>
                </c:pt>
                <c:pt idx="136">
                  <c:v>May 2020</c:v>
                </c:pt>
                <c:pt idx="137">
                  <c:v>June 2020</c:v>
                </c:pt>
                <c:pt idx="138">
                  <c:v>July 2020</c:v>
                </c:pt>
                <c:pt idx="139">
                  <c:v>August 2020</c:v>
                </c:pt>
                <c:pt idx="140">
                  <c:v>September 2020</c:v>
                </c:pt>
                <c:pt idx="141">
                  <c:v>October 2020</c:v>
                </c:pt>
                <c:pt idx="142">
                  <c:v>November 2020</c:v>
                </c:pt>
                <c:pt idx="143">
                  <c:v>December 2020</c:v>
                </c:pt>
                <c:pt idx="144">
                  <c:v>January 2021</c:v>
                </c:pt>
                <c:pt idx="145">
                  <c:v>February 2021</c:v>
                </c:pt>
                <c:pt idx="146">
                  <c:v>March 2021</c:v>
                </c:pt>
                <c:pt idx="147">
                  <c:v>April 2021</c:v>
                </c:pt>
                <c:pt idx="148">
                  <c:v>May 2021</c:v>
                </c:pt>
                <c:pt idx="149">
                  <c:v>June 2021</c:v>
                </c:pt>
                <c:pt idx="150">
                  <c:v>July 2021</c:v>
                </c:pt>
                <c:pt idx="151">
                  <c:v>August 2021</c:v>
                </c:pt>
                <c:pt idx="152">
                  <c:v>September 2021</c:v>
                </c:pt>
                <c:pt idx="153">
                  <c:v>October 2021</c:v>
                </c:pt>
                <c:pt idx="154">
                  <c:v>November 2021</c:v>
                </c:pt>
                <c:pt idx="155">
                  <c:v>December 2021</c:v>
                </c:pt>
                <c:pt idx="156">
                  <c:v>January 2022</c:v>
                </c:pt>
                <c:pt idx="157">
                  <c:v>February 2022</c:v>
                </c:pt>
                <c:pt idx="158">
                  <c:v>March 2022</c:v>
                </c:pt>
                <c:pt idx="159">
                  <c:v>April 2022</c:v>
                </c:pt>
                <c:pt idx="160">
                  <c:v>May 2022</c:v>
                </c:pt>
                <c:pt idx="161">
                  <c:v>June 2022</c:v>
                </c:pt>
                <c:pt idx="162">
                  <c:v>July 2022</c:v>
                </c:pt>
                <c:pt idx="163">
                  <c:v>August 2022</c:v>
                </c:pt>
                <c:pt idx="164">
                  <c:v>September 2022</c:v>
                </c:pt>
                <c:pt idx="165">
                  <c:v>October 2022</c:v>
                </c:pt>
                <c:pt idx="166">
                  <c:v>November 2022</c:v>
                </c:pt>
                <c:pt idx="167">
                  <c:v>December 2022</c:v>
                </c:pt>
                <c:pt idx="168">
                  <c:v>January 2023</c:v>
                </c:pt>
                <c:pt idx="169">
                  <c:v>February 2023</c:v>
                </c:pt>
                <c:pt idx="170">
                  <c:v>March 2023</c:v>
                </c:pt>
                <c:pt idx="171">
                  <c:v>April 2023</c:v>
                </c:pt>
                <c:pt idx="172">
                  <c:v>May 2023</c:v>
                </c:pt>
                <c:pt idx="173">
                  <c:v>June 2023</c:v>
                </c:pt>
                <c:pt idx="174">
                  <c:v>July 2023</c:v>
                </c:pt>
                <c:pt idx="175">
                  <c:v>August 2023</c:v>
                </c:pt>
                <c:pt idx="176">
                  <c:v>September 2023</c:v>
                </c:pt>
                <c:pt idx="177">
                  <c:v>October 2023</c:v>
                </c:pt>
                <c:pt idx="178">
                  <c:v>November 2023</c:v>
                </c:pt>
                <c:pt idx="179">
                  <c:v>December 2023</c:v>
                </c:pt>
                <c:pt idx="180">
                  <c:v>January 2024</c:v>
                </c:pt>
                <c:pt idx="181">
                  <c:v>February 2024</c:v>
                </c:pt>
                <c:pt idx="182">
                  <c:v>March 2024</c:v>
                </c:pt>
                <c:pt idx="183">
                  <c:v>April 2024</c:v>
                </c:pt>
              </c:strCache>
            </c:strRef>
          </c:cat>
          <c:val>
            <c:numRef>
              <c:f>'TS Plot'!$B$2:$B$185</c:f>
              <c:numCache>
                <c:formatCode>General</c:formatCode>
                <c:ptCount val="184"/>
                <c:pt idx="0">
                  <c:v>1332.67</c:v>
                </c:pt>
                <c:pt idx="1">
                  <c:v>1285.48</c:v>
                </c:pt>
                <c:pt idx="2">
                  <c:v>1434.07</c:v>
                </c:pt>
                <c:pt idx="3">
                  <c:v>1722.77</c:v>
                </c:pt>
                <c:pt idx="4">
                  <c:v>1916.83</c:v>
                </c:pt>
                <c:pt idx="5">
                  <c:v>2026.78</c:v>
                </c:pt>
                <c:pt idx="6">
                  <c:v>2323.2399999999998</c:v>
                </c:pt>
                <c:pt idx="7">
                  <c:v>2341.54</c:v>
                </c:pt>
                <c:pt idx="8">
                  <c:v>2467.59</c:v>
                </c:pt>
                <c:pt idx="9">
                  <c:v>2367.6999999999998</c:v>
                </c:pt>
                <c:pt idx="10">
                  <c:v>2415.84</c:v>
                </c:pt>
                <c:pt idx="11">
                  <c:v>2534.36</c:v>
                </c:pt>
                <c:pt idx="12">
                  <c:v>2610.8000000000002</c:v>
                </c:pt>
                <c:pt idx="13">
                  <c:v>2549.0300000000002</c:v>
                </c:pt>
                <c:pt idx="14">
                  <c:v>2777.3</c:v>
                </c:pt>
                <c:pt idx="15">
                  <c:v>2971.25</c:v>
                </c:pt>
                <c:pt idx="16">
                  <c:v>2796.96</c:v>
                </c:pt>
                <c:pt idx="17">
                  <c:v>2913.68</c:v>
                </c:pt>
                <c:pt idx="18">
                  <c:v>3069.28</c:v>
                </c:pt>
                <c:pt idx="19">
                  <c:v>3081.88</c:v>
                </c:pt>
                <c:pt idx="20">
                  <c:v>3501.3</c:v>
                </c:pt>
                <c:pt idx="21">
                  <c:v>3635.32</c:v>
                </c:pt>
                <c:pt idx="22">
                  <c:v>3531.21</c:v>
                </c:pt>
                <c:pt idx="23">
                  <c:v>3703.51</c:v>
                </c:pt>
                <c:pt idx="24">
                  <c:v>3409.17</c:v>
                </c:pt>
                <c:pt idx="25">
                  <c:v>3470.35</c:v>
                </c:pt>
                <c:pt idx="26">
                  <c:v>3678.67</c:v>
                </c:pt>
                <c:pt idx="27">
                  <c:v>3819.62</c:v>
                </c:pt>
                <c:pt idx="28">
                  <c:v>3836.97</c:v>
                </c:pt>
                <c:pt idx="29">
                  <c:v>3888.57</c:v>
                </c:pt>
                <c:pt idx="30">
                  <c:v>4130.8</c:v>
                </c:pt>
                <c:pt idx="31">
                  <c:v>3841.73</c:v>
                </c:pt>
                <c:pt idx="32">
                  <c:v>3549.03</c:v>
                </c:pt>
                <c:pt idx="33">
                  <c:v>3790.85</c:v>
                </c:pt>
                <c:pt idx="34">
                  <c:v>3715.08</c:v>
                </c:pt>
                <c:pt idx="35">
                  <c:v>3821.99</c:v>
                </c:pt>
                <c:pt idx="36">
                  <c:v>3941.69</c:v>
                </c:pt>
                <c:pt idx="37">
                  <c:v>3985.21</c:v>
                </c:pt>
                <c:pt idx="38">
                  <c:v>4121.55</c:v>
                </c:pt>
                <c:pt idx="39">
                  <c:v>4180.7299999999996</c:v>
                </c:pt>
                <c:pt idx="40">
                  <c:v>3832.82</c:v>
                </c:pt>
                <c:pt idx="41">
                  <c:v>3955.58</c:v>
                </c:pt>
                <c:pt idx="42">
                  <c:v>4142.34</c:v>
                </c:pt>
                <c:pt idx="43">
                  <c:v>4060.33</c:v>
                </c:pt>
                <c:pt idx="44">
                  <c:v>4262.5600000000004</c:v>
                </c:pt>
                <c:pt idx="45">
                  <c:v>4350.29</c:v>
                </c:pt>
                <c:pt idx="46">
                  <c:v>4276.1400000000003</c:v>
                </c:pt>
                <c:pt idx="47">
                  <c:v>4316.6899999999996</c:v>
                </c:pt>
                <c:pt idx="48">
                  <c:v>4453.7</c:v>
                </c:pt>
                <c:pt idx="49">
                  <c:v>4795.79</c:v>
                </c:pt>
                <c:pt idx="50">
                  <c:v>4940.99</c:v>
                </c:pt>
                <c:pt idx="51">
                  <c:v>5034.07</c:v>
                </c:pt>
                <c:pt idx="52">
                  <c:v>5068.63</c:v>
                </c:pt>
                <c:pt idx="53">
                  <c:v>4818.8999999999996</c:v>
                </c:pt>
                <c:pt idx="54">
                  <c:v>4610.38</c:v>
                </c:pt>
                <c:pt idx="55">
                  <c:v>4195.09</c:v>
                </c:pt>
                <c:pt idx="56">
                  <c:v>4316.18</c:v>
                </c:pt>
                <c:pt idx="57">
                  <c:v>4510.63</c:v>
                </c:pt>
                <c:pt idx="58">
                  <c:v>4265.4399999999996</c:v>
                </c:pt>
                <c:pt idx="59">
                  <c:v>4274.18</c:v>
                </c:pt>
                <c:pt idx="60">
                  <c:v>4418.76</c:v>
                </c:pt>
                <c:pt idx="61">
                  <c:v>4620.22</c:v>
                </c:pt>
                <c:pt idx="62">
                  <c:v>4768.28</c:v>
                </c:pt>
                <c:pt idx="63">
                  <c:v>4840.1499999999996</c:v>
                </c:pt>
                <c:pt idx="64">
                  <c:v>4893.91</c:v>
                </c:pt>
                <c:pt idx="65">
                  <c:v>4878.58</c:v>
                </c:pt>
                <c:pt idx="66">
                  <c:v>5088.8</c:v>
                </c:pt>
                <c:pt idx="67">
                  <c:v>5136.8599999999997</c:v>
                </c:pt>
                <c:pt idx="68">
                  <c:v>5137.58</c:v>
                </c:pt>
                <c:pt idx="69">
                  <c:v>5089.55</c:v>
                </c:pt>
                <c:pt idx="70">
                  <c:v>5149.8900000000003</c:v>
                </c:pt>
                <c:pt idx="71">
                  <c:v>5226.95</c:v>
                </c:pt>
                <c:pt idx="72">
                  <c:v>5289.4</c:v>
                </c:pt>
                <c:pt idx="73">
                  <c:v>5450.29</c:v>
                </c:pt>
                <c:pt idx="74">
                  <c:v>5518.68</c:v>
                </c:pt>
                <c:pt idx="75">
                  <c:v>5086.43</c:v>
                </c:pt>
                <c:pt idx="76">
                  <c:v>5216.38</c:v>
                </c:pt>
                <c:pt idx="77">
                  <c:v>4910.66</c:v>
                </c:pt>
                <c:pt idx="78">
                  <c:v>4802.53</c:v>
                </c:pt>
                <c:pt idx="79">
                  <c:v>4509.6099999999997</c:v>
                </c:pt>
                <c:pt idx="80">
                  <c:v>4223.91</c:v>
                </c:pt>
                <c:pt idx="81">
                  <c:v>4455.18</c:v>
                </c:pt>
                <c:pt idx="82">
                  <c:v>4446.46</c:v>
                </c:pt>
                <c:pt idx="83">
                  <c:v>4593.01</c:v>
                </c:pt>
                <c:pt idx="84">
                  <c:v>4615.16</c:v>
                </c:pt>
                <c:pt idx="85">
                  <c:v>4770.96</c:v>
                </c:pt>
                <c:pt idx="86">
                  <c:v>4845.37</c:v>
                </c:pt>
                <c:pt idx="87">
                  <c:v>4838.58</c:v>
                </c:pt>
                <c:pt idx="88">
                  <c:v>4796.87</c:v>
                </c:pt>
                <c:pt idx="89">
                  <c:v>5016.6499999999996</c:v>
                </c:pt>
                <c:pt idx="90">
                  <c:v>5215.99</c:v>
                </c:pt>
                <c:pt idx="91">
                  <c:v>5386</c:v>
                </c:pt>
                <c:pt idx="92">
                  <c:v>5364.8</c:v>
                </c:pt>
                <c:pt idx="93">
                  <c:v>5422.54</c:v>
                </c:pt>
                <c:pt idx="94">
                  <c:v>5148.91</c:v>
                </c:pt>
                <c:pt idx="95">
                  <c:v>5296.71</c:v>
                </c:pt>
                <c:pt idx="96">
                  <c:v>5294.1</c:v>
                </c:pt>
                <c:pt idx="97">
                  <c:v>5386.69</c:v>
                </c:pt>
                <c:pt idx="98">
                  <c:v>5568.11</c:v>
                </c:pt>
                <c:pt idx="99">
                  <c:v>5685.3</c:v>
                </c:pt>
                <c:pt idx="100">
                  <c:v>5738.15</c:v>
                </c:pt>
                <c:pt idx="101">
                  <c:v>5829.71</c:v>
                </c:pt>
                <c:pt idx="102">
                  <c:v>5840.94</c:v>
                </c:pt>
                <c:pt idx="103">
                  <c:v>5864.06</c:v>
                </c:pt>
                <c:pt idx="104">
                  <c:v>5900.85</c:v>
                </c:pt>
                <c:pt idx="105">
                  <c:v>6005.78</c:v>
                </c:pt>
                <c:pt idx="106">
                  <c:v>5952.14</c:v>
                </c:pt>
                <c:pt idx="107">
                  <c:v>6355.65</c:v>
                </c:pt>
                <c:pt idx="108">
                  <c:v>6605.63</c:v>
                </c:pt>
                <c:pt idx="109">
                  <c:v>6597.22</c:v>
                </c:pt>
                <c:pt idx="110">
                  <c:v>6188.99</c:v>
                </c:pt>
                <c:pt idx="111">
                  <c:v>5994.6</c:v>
                </c:pt>
                <c:pt idx="112">
                  <c:v>5983.59</c:v>
                </c:pt>
                <c:pt idx="113">
                  <c:v>5799.24</c:v>
                </c:pt>
                <c:pt idx="114">
                  <c:v>5936.44</c:v>
                </c:pt>
                <c:pt idx="115">
                  <c:v>6018.46</c:v>
                </c:pt>
                <c:pt idx="116">
                  <c:v>5976.55</c:v>
                </c:pt>
                <c:pt idx="117">
                  <c:v>5831.65</c:v>
                </c:pt>
                <c:pt idx="118">
                  <c:v>6056.12</c:v>
                </c:pt>
                <c:pt idx="119">
                  <c:v>6194.5</c:v>
                </c:pt>
                <c:pt idx="120">
                  <c:v>6532.97</c:v>
                </c:pt>
                <c:pt idx="121">
                  <c:v>6443.35</c:v>
                </c:pt>
                <c:pt idx="122">
                  <c:v>6468.76</c:v>
                </c:pt>
                <c:pt idx="123">
                  <c:v>6455.35</c:v>
                </c:pt>
                <c:pt idx="124">
                  <c:v>6209.12</c:v>
                </c:pt>
                <c:pt idx="125">
                  <c:v>6358.63</c:v>
                </c:pt>
                <c:pt idx="126">
                  <c:v>6390.51</c:v>
                </c:pt>
                <c:pt idx="127">
                  <c:v>6328.47</c:v>
                </c:pt>
                <c:pt idx="128">
                  <c:v>6169.1</c:v>
                </c:pt>
                <c:pt idx="129">
                  <c:v>6228.32</c:v>
                </c:pt>
                <c:pt idx="130">
                  <c:v>6011.83</c:v>
                </c:pt>
                <c:pt idx="131">
                  <c:v>6299.54</c:v>
                </c:pt>
                <c:pt idx="132">
                  <c:v>5940.05</c:v>
                </c:pt>
                <c:pt idx="133">
                  <c:v>5452.7</c:v>
                </c:pt>
                <c:pt idx="134">
                  <c:v>4538.93</c:v>
                </c:pt>
                <c:pt idx="135">
                  <c:v>4716.3999999999996</c:v>
                </c:pt>
                <c:pt idx="136">
                  <c:v>4753.6099999999997</c:v>
                </c:pt>
                <c:pt idx="137">
                  <c:v>4905.3900000000003</c:v>
                </c:pt>
                <c:pt idx="138">
                  <c:v>5149.63</c:v>
                </c:pt>
                <c:pt idx="139">
                  <c:v>6073.87</c:v>
                </c:pt>
                <c:pt idx="140">
                  <c:v>4870.04</c:v>
                </c:pt>
                <c:pt idx="141">
                  <c:v>5128.2299999999996</c:v>
                </c:pt>
                <c:pt idx="142">
                  <c:v>5612.42</c:v>
                </c:pt>
                <c:pt idx="143">
                  <c:v>5979.07</c:v>
                </c:pt>
                <c:pt idx="144">
                  <c:v>5862.35</c:v>
                </c:pt>
                <c:pt idx="145">
                  <c:v>6241.8</c:v>
                </c:pt>
                <c:pt idx="146">
                  <c:v>5985.52</c:v>
                </c:pt>
                <c:pt idx="147">
                  <c:v>5995.62</c:v>
                </c:pt>
                <c:pt idx="148">
                  <c:v>5947.46</c:v>
                </c:pt>
                <c:pt idx="149">
                  <c:v>5985.49</c:v>
                </c:pt>
                <c:pt idx="150">
                  <c:v>6070.04</c:v>
                </c:pt>
                <c:pt idx="151">
                  <c:v>6150.3</c:v>
                </c:pt>
                <c:pt idx="152">
                  <c:v>6286.94</c:v>
                </c:pt>
                <c:pt idx="153">
                  <c:v>6591.35</c:v>
                </c:pt>
                <c:pt idx="154">
                  <c:v>6533.93</c:v>
                </c:pt>
                <c:pt idx="155">
                  <c:v>6581.48</c:v>
                </c:pt>
                <c:pt idx="156">
                  <c:v>6631.15</c:v>
                </c:pt>
                <c:pt idx="157">
                  <c:v>6888.17</c:v>
                </c:pt>
                <c:pt idx="158">
                  <c:v>7071.44</c:v>
                </c:pt>
                <c:pt idx="159">
                  <c:v>7228.91</c:v>
                </c:pt>
                <c:pt idx="160">
                  <c:v>7148.97</c:v>
                </c:pt>
                <c:pt idx="161">
                  <c:v>6911.58</c:v>
                </c:pt>
                <c:pt idx="162">
                  <c:v>6951.12</c:v>
                </c:pt>
                <c:pt idx="163">
                  <c:v>7178.59</c:v>
                </c:pt>
                <c:pt idx="164">
                  <c:v>7040.8</c:v>
                </c:pt>
                <c:pt idx="165">
                  <c:v>7098.89</c:v>
                </c:pt>
                <c:pt idx="166">
                  <c:v>7081.31</c:v>
                </c:pt>
                <c:pt idx="167">
                  <c:v>6850.62</c:v>
                </c:pt>
                <c:pt idx="168">
                  <c:v>6839.34</c:v>
                </c:pt>
                <c:pt idx="169">
                  <c:v>6843.24</c:v>
                </c:pt>
                <c:pt idx="170">
                  <c:v>6805.28</c:v>
                </c:pt>
                <c:pt idx="171">
                  <c:v>6915.72</c:v>
                </c:pt>
                <c:pt idx="172">
                  <c:v>6633.26</c:v>
                </c:pt>
                <c:pt idx="173">
                  <c:v>6661.88</c:v>
                </c:pt>
                <c:pt idx="174">
                  <c:v>6931.36</c:v>
                </c:pt>
                <c:pt idx="175">
                  <c:v>6953.26</c:v>
                </c:pt>
                <c:pt idx="176">
                  <c:v>6939.89</c:v>
                </c:pt>
                <c:pt idx="177">
                  <c:v>6752.21</c:v>
                </c:pt>
                <c:pt idx="178">
                  <c:v>7080.74</c:v>
                </c:pt>
                <c:pt idx="179">
                  <c:v>7272.8</c:v>
                </c:pt>
                <c:pt idx="180">
                  <c:v>7272.8</c:v>
                </c:pt>
                <c:pt idx="181">
                  <c:v>7207.94</c:v>
                </c:pt>
                <c:pt idx="182">
                  <c:v>7316.11</c:v>
                </c:pt>
                <c:pt idx="183">
                  <c:v>7288.81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8-4078-B29F-C3EC62D3C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3513312"/>
        <c:axId val="1437496128"/>
      </c:lineChart>
      <c:catAx>
        <c:axId val="135351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437496128"/>
        <c:crosses val="autoZero"/>
        <c:auto val="1"/>
        <c:lblAlgn val="ctr"/>
        <c:lblOffset val="100"/>
        <c:noMultiLvlLbl val="0"/>
      </c:catAx>
      <c:valAx>
        <c:axId val="143749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35351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160790</xdr:colOff>
      <xdr:row>3</xdr:row>
      <xdr:rowOff>134495</xdr:rowOff>
    </xdr:from>
    <xdr:to>
      <xdr:col>10</xdr:col>
      <xdr:colOff>580239</xdr:colOff>
      <xdr:row>21</xdr:row>
      <xdr:rowOff>6991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F16535-FA17-6D6D-1750-1654C16A3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539D-161E-4040-902B-5EB64DEF249C}">
  <dimension ref="A1:M30"/>
  <sheetViews>
    <sheetView tabSelected="1" topLeftCell="A16" zoomScale="171" workbookViewId="0">
      <selection activeCell="B28" sqref="B28:G28"/>
    </sheetView>
  </sheetViews>
  <sheetFormatPr defaultRowHeight="14.4" x14ac:dyDescent="0.3"/>
  <cols>
    <col min="1" max="1" width="24.33203125" customWidth="1"/>
    <col min="2" max="9" width="10.44140625" customWidth="1"/>
  </cols>
  <sheetData>
    <row r="1" spans="1:10" x14ac:dyDescent="0.3">
      <c r="A1" s="10" t="s">
        <v>0</v>
      </c>
      <c r="B1" s="8" t="s">
        <v>1</v>
      </c>
      <c r="C1" s="8"/>
      <c r="D1" s="8"/>
      <c r="E1" s="8" t="s">
        <v>2</v>
      </c>
      <c r="F1" s="8"/>
      <c r="G1" s="8"/>
    </row>
    <row r="2" spans="1:10" x14ac:dyDescent="0.3">
      <c r="A2" s="10"/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</row>
    <row r="3" spans="1:10" x14ac:dyDescent="0.3">
      <c r="A3" t="s">
        <v>6</v>
      </c>
      <c r="B3">
        <f>Models!S170</f>
        <v>369.76078139201894</v>
      </c>
      <c r="C3">
        <f>Models!Q169</f>
        <v>265.01173312883424</v>
      </c>
      <c r="D3">
        <f>Models!R169</f>
        <v>5.6849452098336188E-2</v>
      </c>
      <c r="E3">
        <f>Models!S194</f>
        <v>605.46497936388732</v>
      </c>
      <c r="F3">
        <f>Models!Q193</f>
        <v>577.73000000000116</v>
      </c>
      <c r="G3">
        <f>Models!R193</f>
        <v>8.3100730844868353E-2</v>
      </c>
    </row>
    <row r="4" spans="1:10" x14ac:dyDescent="0.3">
      <c r="A4" t="s">
        <v>7</v>
      </c>
      <c r="B4">
        <f>Models!AB170</f>
        <v>373.00263717982381</v>
      </c>
      <c r="C4">
        <f>Models!Z169</f>
        <v>279.38460905349797</v>
      </c>
      <c r="D4">
        <f>Models!AA169</f>
        <v>5.8884109670571734E-2</v>
      </c>
      <c r="E4">
        <f>Models!AB194</f>
        <v>442.26403342054721</v>
      </c>
      <c r="F4">
        <f>Models!Z193</f>
        <v>412.54166666667084</v>
      </c>
      <c r="G4">
        <f>Models!AA193</f>
        <v>5.9606538435679673E-2</v>
      </c>
    </row>
    <row r="5" spans="1:10" x14ac:dyDescent="0.3">
      <c r="A5" s="7" t="s">
        <v>8</v>
      </c>
      <c r="B5" s="7">
        <f>Models!AK170</f>
        <v>394.00773103068968</v>
      </c>
      <c r="C5" s="7">
        <f>Models!AI169</f>
        <v>294.74351812500004</v>
      </c>
      <c r="D5" s="7">
        <f>Models!AJ169</f>
        <v>6.180058377716674E-2</v>
      </c>
      <c r="E5" s="6">
        <f>Models!AK194</f>
        <v>223.4318023538973</v>
      </c>
      <c r="F5" s="6">
        <f>Models!AI193</f>
        <v>199.09648888888873</v>
      </c>
      <c r="G5" s="6">
        <f>Models!AJ193</f>
        <v>2.8691210491027765E-2</v>
      </c>
    </row>
    <row r="6" spans="1:10" x14ac:dyDescent="0.3">
      <c r="A6" t="s">
        <v>9</v>
      </c>
      <c r="B6" s="6">
        <f>Models!AR169</f>
        <v>306.49962550663878</v>
      </c>
      <c r="C6" s="6">
        <f>Models!AY169</f>
        <v>164.50148490036719</v>
      </c>
      <c r="D6" s="6">
        <f>Models!AZ169</f>
        <v>3.640314313866401E-2</v>
      </c>
      <c r="E6">
        <f>Models!AT194</f>
        <v>553.52433080026208</v>
      </c>
      <c r="F6">
        <f>Models!AR193</f>
        <v>528.78066666666507</v>
      </c>
      <c r="G6">
        <f>Models!AS193</f>
        <v>7.6213805462721523E-2</v>
      </c>
    </row>
    <row r="9" spans="1:10" x14ac:dyDescent="0.3">
      <c r="A9" s="10" t="s">
        <v>10</v>
      </c>
      <c r="B9" s="8" t="s">
        <v>11</v>
      </c>
      <c r="C9" s="8"/>
      <c r="D9" s="8"/>
      <c r="E9" s="8" t="s">
        <v>1</v>
      </c>
      <c r="F9" s="8"/>
      <c r="G9" s="8"/>
      <c r="H9" s="8" t="s">
        <v>2</v>
      </c>
      <c r="I9" s="8"/>
      <c r="J9" s="8"/>
    </row>
    <row r="10" spans="1:10" x14ac:dyDescent="0.3">
      <c r="A10" s="10"/>
      <c r="B10" t="s">
        <v>12</v>
      </c>
      <c r="C10" t="s">
        <v>13</v>
      </c>
      <c r="D10" t="s">
        <v>14</v>
      </c>
      <c r="E10" s="3" t="s">
        <v>3</v>
      </c>
      <c r="F10" s="3" t="s">
        <v>4</v>
      </c>
      <c r="G10" s="3" t="s">
        <v>5</v>
      </c>
      <c r="H10" s="3" t="s">
        <v>3</v>
      </c>
      <c r="I10" s="3" t="s">
        <v>4</v>
      </c>
      <c r="J10" s="3" t="s">
        <v>5</v>
      </c>
    </row>
    <row r="11" spans="1:10" x14ac:dyDescent="0.3">
      <c r="A11" t="s">
        <v>15</v>
      </c>
      <c r="B11" s="12">
        <v>4.16E-6</v>
      </c>
      <c r="C11" s="12" t="s">
        <v>16</v>
      </c>
      <c r="D11" s="13">
        <v>0.87919999999999998</v>
      </c>
      <c r="E11" s="9" t="s">
        <v>17</v>
      </c>
      <c r="F11" s="9"/>
      <c r="G11" s="9"/>
      <c r="H11" s="9"/>
      <c r="I11" s="9"/>
      <c r="J11" s="9"/>
    </row>
    <row r="12" spans="1:10" x14ac:dyDescent="0.3">
      <c r="A12" t="s">
        <v>18</v>
      </c>
      <c r="B12" s="12" t="s">
        <v>16</v>
      </c>
      <c r="C12" s="12" t="s">
        <v>16</v>
      </c>
      <c r="D12" s="12">
        <v>1.3430000000000001E-4</v>
      </c>
      <c r="E12" s="9" t="s">
        <v>17</v>
      </c>
      <c r="F12" s="9"/>
      <c r="G12" s="9"/>
      <c r="H12" s="9"/>
      <c r="I12" s="9"/>
      <c r="J12" s="9"/>
    </row>
    <row r="13" spans="1:10" x14ac:dyDescent="0.3">
      <c r="A13" t="s">
        <v>19</v>
      </c>
      <c r="B13" s="12">
        <v>4.0220000000000004E-3</v>
      </c>
      <c r="C13" s="12" t="s">
        <v>16</v>
      </c>
      <c r="D13" s="12">
        <v>4.906E-4</v>
      </c>
      <c r="E13" s="9" t="s">
        <v>17</v>
      </c>
      <c r="F13" s="9"/>
      <c r="G13" s="9"/>
      <c r="H13" s="9"/>
      <c r="I13" s="9"/>
      <c r="J13" s="9"/>
    </row>
    <row r="14" spans="1:10" x14ac:dyDescent="0.3">
      <c r="A14" t="s">
        <v>20</v>
      </c>
      <c r="B14" s="12">
        <v>2.122E-5</v>
      </c>
      <c r="C14" s="14">
        <v>0.98799999999999999</v>
      </c>
      <c r="D14" s="15">
        <v>4.9119999999999997E-2</v>
      </c>
      <c r="E14" s="9" t="s">
        <v>17</v>
      </c>
      <c r="F14" s="9"/>
      <c r="G14" s="9"/>
      <c r="H14" s="9"/>
      <c r="I14" s="9"/>
      <c r="J14" s="9"/>
    </row>
    <row r="15" spans="1:10" x14ac:dyDescent="0.3">
      <c r="A15" t="s">
        <v>69</v>
      </c>
      <c r="B15" s="12" t="s">
        <v>72</v>
      </c>
      <c r="C15" s="12" t="s">
        <v>70</v>
      </c>
      <c r="D15" s="12" t="s">
        <v>71</v>
      </c>
      <c r="E15" s="9" t="s">
        <v>17</v>
      </c>
      <c r="F15" s="9"/>
      <c r="G15" s="9"/>
      <c r="H15" s="9"/>
      <c r="I15" s="9"/>
      <c r="J15" s="9"/>
    </row>
    <row r="17" spans="1:13" x14ac:dyDescent="0.3">
      <c r="A17" s="10" t="s">
        <v>21</v>
      </c>
      <c r="B17" t="s">
        <v>11</v>
      </c>
      <c r="D17" t="s">
        <v>1</v>
      </c>
      <c r="G17" s="8" t="s">
        <v>2</v>
      </c>
      <c r="H17" s="8"/>
      <c r="I17" s="8"/>
    </row>
    <row r="18" spans="1:13" x14ac:dyDescent="0.3">
      <c r="A18" s="10"/>
      <c r="B18" s="3" t="s">
        <v>12</v>
      </c>
      <c r="C18" s="3" t="s">
        <v>22</v>
      </c>
      <c r="D18" s="3" t="s">
        <v>3</v>
      </c>
      <c r="E18" s="3" t="s">
        <v>4</v>
      </c>
      <c r="F18" s="3" t="s">
        <v>5</v>
      </c>
      <c r="G18" s="3" t="s">
        <v>3</v>
      </c>
      <c r="H18" s="3" t="s">
        <v>4</v>
      </c>
      <c r="I18" s="3" t="s">
        <v>5</v>
      </c>
    </row>
    <row r="19" spans="1:13" x14ac:dyDescent="0.3">
      <c r="A19" t="s">
        <v>23</v>
      </c>
      <c r="B19" s="4">
        <v>1.2490000000000001E-5</v>
      </c>
      <c r="C19" s="5">
        <v>4.2509999999999999E-2</v>
      </c>
      <c r="D19" s="9" t="s">
        <v>17</v>
      </c>
      <c r="E19" s="9"/>
      <c r="F19" s="9"/>
      <c r="G19" s="9"/>
      <c r="H19" s="9"/>
      <c r="I19" s="9"/>
      <c r="J19" s="2"/>
      <c r="K19" s="2"/>
      <c r="L19" s="2"/>
      <c r="M19" s="2"/>
    </row>
    <row r="21" spans="1:13" x14ac:dyDescent="0.3">
      <c r="A21" s="10" t="s">
        <v>0</v>
      </c>
      <c r="B21" s="8" t="s">
        <v>1</v>
      </c>
      <c r="C21" s="8"/>
      <c r="D21" s="8"/>
      <c r="E21" s="8" t="s">
        <v>2</v>
      </c>
      <c r="F21" s="8"/>
      <c r="G21" s="8"/>
    </row>
    <row r="22" spans="1:13" x14ac:dyDescent="0.3">
      <c r="A22" s="10"/>
      <c r="B22" s="3" t="s">
        <v>3</v>
      </c>
      <c r="C22" s="3" t="s">
        <v>4</v>
      </c>
      <c r="D22" s="3" t="s">
        <v>5</v>
      </c>
      <c r="E22" s="3" t="s">
        <v>3</v>
      </c>
      <c r="F22" s="3" t="s">
        <v>4</v>
      </c>
      <c r="G22" s="3" t="s">
        <v>5</v>
      </c>
    </row>
    <row r="23" spans="1:13" x14ac:dyDescent="0.3">
      <c r="A23" t="s">
        <v>24</v>
      </c>
      <c r="B23" s="17">
        <f>Models!J170</f>
        <v>328.34630614605072</v>
      </c>
      <c r="C23" s="17">
        <f>Models!H169</f>
        <v>217.34487804878057</v>
      </c>
      <c r="D23" s="17">
        <f>Models!I169</f>
        <v>4.7369986606869315E-2</v>
      </c>
      <c r="E23" s="17">
        <f>Models!J194</f>
        <v>277.04079475974521</v>
      </c>
      <c r="F23" s="17">
        <f>Models!H193</f>
        <v>240.34388888888907</v>
      </c>
      <c r="G23" s="17">
        <f>Models!I193</f>
        <v>3.500752352792405E-2</v>
      </c>
    </row>
    <row r="24" spans="1:13" x14ac:dyDescent="0.3">
      <c r="A24" t="s">
        <v>25</v>
      </c>
      <c r="B24" s="17">
        <f>Models!AK170</f>
        <v>394.00773103068968</v>
      </c>
      <c r="C24" s="17">
        <f>Models!AI169</f>
        <v>294.74351812500004</v>
      </c>
      <c r="D24" s="17">
        <f>Models!AJ169</f>
        <v>6.180058377716674E-2</v>
      </c>
      <c r="E24" s="17">
        <f>Models!AK194</f>
        <v>223.4318023538973</v>
      </c>
      <c r="F24" s="17">
        <f>Models!AI193</f>
        <v>199.09648888888873</v>
      </c>
      <c r="G24" s="17">
        <f>Models!AJ193</f>
        <v>2.8691210491027765E-2</v>
      </c>
    </row>
    <row r="25" spans="1:13" x14ac:dyDescent="0.3">
      <c r="A25" t="s">
        <v>26</v>
      </c>
      <c r="B25" s="17">
        <f>Models!BA170</f>
        <v>230.01211671435641</v>
      </c>
      <c r="C25" s="17">
        <f>Models!AY169</f>
        <v>164.50148490036719</v>
      </c>
      <c r="D25" s="17">
        <f>Models!AZ169</f>
        <v>3.640314313866401E-2</v>
      </c>
      <c r="E25" s="17">
        <f>Models!BA194</f>
        <v>243.99023319512796</v>
      </c>
      <c r="F25" s="17">
        <f>Models!AY193</f>
        <v>213.87810108740237</v>
      </c>
      <c r="G25" s="17">
        <f>Models!AZ193</f>
        <v>3.103727778304646E-2</v>
      </c>
    </row>
    <row r="26" spans="1:13" x14ac:dyDescent="0.3">
      <c r="A26" t="s">
        <v>10</v>
      </c>
      <c r="B26" s="9" t="s">
        <v>17</v>
      </c>
      <c r="C26" s="9"/>
      <c r="D26" s="9"/>
      <c r="E26" s="9"/>
      <c r="F26" s="9"/>
      <c r="G26" s="9"/>
    </row>
    <row r="27" spans="1:13" x14ac:dyDescent="0.3">
      <c r="A27" t="s">
        <v>21</v>
      </c>
      <c r="B27" s="9" t="s">
        <v>17</v>
      </c>
      <c r="C27" s="9"/>
      <c r="D27" s="9"/>
      <c r="E27" s="9"/>
      <c r="F27" s="9"/>
      <c r="G27" s="9"/>
    </row>
    <row r="28" spans="1:13" x14ac:dyDescent="0.3">
      <c r="A28" s="6" t="s">
        <v>27</v>
      </c>
      <c r="B28" s="16">
        <v>222.34010000000001</v>
      </c>
      <c r="C28" s="16">
        <v>150.02279999999999</v>
      </c>
      <c r="D28" s="16">
        <v>3.2453580000000003E-2</v>
      </c>
      <c r="E28" s="16">
        <v>236.7808</v>
      </c>
      <c r="F28" s="16">
        <v>210.50219999999999</v>
      </c>
      <c r="G28" s="16">
        <v>3.040553E-2</v>
      </c>
    </row>
    <row r="30" spans="1:13" x14ac:dyDescent="0.3">
      <c r="B30">
        <f>MIN(B23:B25,B28)</f>
        <v>222.34010000000001</v>
      </c>
      <c r="C30">
        <f t="shared" ref="C30:G30" si="0">MIN(C23:C25,C28)</f>
        <v>150.02279999999999</v>
      </c>
      <c r="D30">
        <f t="shared" si="0"/>
        <v>3.2453580000000003E-2</v>
      </c>
      <c r="E30">
        <f t="shared" si="0"/>
        <v>223.4318023538973</v>
      </c>
      <c r="F30">
        <f t="shared" si="0"/>
        <v>199.09648888888873</v>
      </c>
      <c r="G30">
        <f t="shared" si="0"/>
        <v>2.8691210491027765E-2</v>
      </c>
    </row>
  </sheetData>
  <mergeCells count="20">
    <mergeCell ref="A1:A2"/>
    <mergeCell ref="A9:A10"/>
    <mergeCell ref="A17:A18"/>
    <mergeCell ref="A21:A22"/>
    <mergeCell ref="B1:D1"/>
    <mergeCell ref="E1:G1"/>
    <mergeCell ref="B27:G27"/>
    <mergeCell ref="B26:G26"/>
    <mergeCell ref="G17:I17"/>
    <mergeCell ref="B21:D21"/>
    <mergeCell ref="E21:G21"/>
    <mergeCell ref="B9:D9"/>
    <mergeCell ref="E9:G9"/>
    <mergeCell ref="H9:J9"/>
    <mergeCell ref="E11:J11"/>
    <mergeCell ref="E12:J12"/>
    <mergeCell ref="E13:J13"/>
    <mergeCell ref="E14:J14"/>
    <mergeCell ref="D19:I19"/>
    <mergeCell ref="E15:J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35BB-D2B1-4675-84A6-04C272BEB2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B2AC-614D-4BCD-848D-CABBC2CD2D53}">
  <dimension ref="A1:BB194"/>
  <sheetViews>
    <sheetView zoomScale="109" workbookViewId="0">
      <pane xSplit="5" ySplit="2" topLeftCell="F155" activePane="bottomRight" state="frozen"/>
      <selection pane="topRight" activeCell="F1" sqref="F1"/>
      <selection pane="bottomLeft" activeCell="A3" sqref="A3"/>
      <selection pane="bottomRight" activeCell="G5" sqref="G5"/>
    </sheetView>
  </sheetViews>
  <sheetFormatPr defaultRowHeight="14.4" x14ac:dyDescent="0.3"/>
  <cols>
    <col min="1" max="1" width="3.44140625" customWidth="1"/>
    <col min="2" max="2" width="4" bestFit="1" customWidth="1"/>
    <col min="3" max="3" width="5.6640625" bestFit="1" customWidth="1"/>
    <col min="4" max="4" width="9.6640625" bestFit="1" customWidth="1"/>
    <col min="5" max="5" width="7.88671875" bestFit="1" customWidth="1"/>
    <col min="37" max="37" width="11" bestFit="1" customWidth="1"/>
    <col min="38" max="38" width="11" customWidth="1"/>
    <col min="46" max="46" width="11" bestFit="1" customWidth="1"/>
  </cols>
  <sheetData>
    <row r="1" spans="1:53" x14ac:dyDescent="0.3">
      <c r="G1" t="s">
        <v>28</v>
      </c>
      <c r="L1" t="s">
        <v>29</v>
      </c>
      <c r="M1">
        <v>2</v>
      </c>
      <c r="U1" t="s">
        <v>29</v>
      </c>
      <c r="V1">
        <v>3</v>
      </c>
      <c r="AD1" t="s">
        <v>29</v>
      </c>
      <c r="AE1">
        <v>5</v>
      </c>
      <c r="AM1" t="s">
        <v>29</v>
      </c>
      <c r="AN1">
        <v>6</v>
      </c>
      <c r="AV1" t="s">
        <v>30</v>
      </c>
      <c r="AW1">
        <v>0.95668500000000001</v>
      </c>
      <c r="AX1">
        <v>1.0000099999999999E-4</v>
      </c>
    </row>
    <row r="2" spans="1:53" x14ac:dyDescent="0.3">
      <c r="B2" t="s">
        <v>31</v>
      </c>
      <c r="C2" t="s">
        <v>32</v>
      </c>
      <c r="D2" t="s">
        <v>33</v>
      </c>
      <c r="E2" t="s">
        <v>34</v>
      </c>
      <c r="G2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36</v>
      </c>
      <c r="AA2" t="s">
        <v>37</v>
      </c>
      <c r="AB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36</v>
      </c>
      <c r="AJ2" t="s">
        <v>37</v>
      </c>
      <c r="AK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36</v>
      </c>
      <c r="AS2" t="s">
        <v>37</v>
      </c>
      <c r="AT2" t="s">
        <v>38</v>
      </c>
      <c r="AV2" t="s">
        <v>44</v>
      </c>
      <c r="AW2" t="s">
        <v>45</v>
      </c>
      <c r="AX2" t="s">
        <v>43</v>
      </c>
      <c r="AY2" t="s">
        <v>36</v>
      </c>
      <c r="AZ2" t="s">
        <v>37</v>
      </c>
      <c r="BA2" t="s">
        <v>38</v>
      </c>
    </row>
    <row r="3" spans="1:53" x14ac:dyDescent="0.3">
      <c r="A3" s="11" t="s">
        <v>46</v>
      </c>
      <c r="B3">
        <v>1</v>
      </c>
      <c r="C3" cm="1">
        <f t="array" ref="C3:C168">'Raw Dataset'!A2:A167</f>
        <v>2009</v>
      </c>
      <c r="D3" t="str" cm="1">
        <f t="array" ref="D3:D168">'Raw Dataset'!B2:B167</f>
        <v>January</v>
      </c>
      <c r="E3" cm="1">
        <f t="array" ref="E3:E168">'Raw Dataset'!F2:F167</f>
        <v>1332.67</v>
      </c>
      <c r="G3" t="s">
        <v>47</v>
      </c>
      <c r="J3" t="s">
        <v>47</v>
      </c>
      <c r="AV3">
        <f>E3*AW1</f>
        <v>1274.94539895</v>
      </c>
    </row>
    <row r="4" spans="1:53" x14ac:dyDescent="0.3">
      <c r="A4" s="11"/>
      <c r="B4">
        <v>2</v>
      </c>
      <c r="C4">
        <v>2009</v>
      </c>
      <c r="D4" t="str">
        <v>February</v>
      </c>
      <c r="E4">
        <v>1285.48</v>
      </c>
      <c r="G4" t="s">
        <v>47</v>
      </c>
      <c r="J4" t="s">
        <v>47</v>
      </c>
      <c r="L4">
        <f>AVERAGE($E3)</f>
        <v>1332.67</v>
      </c>
      <c r="U4">
        <f>AVERAGE($E3)</f>
        <v>1332.67</v>
      </c>
      <c r="AD4">
        <f>AVERAGE($E3)</f>
        <v>1332.67</v>
      </c>
      <c r="AM4">
        <f>AVERAGE($E3)</f>
        <v>1332.67</v>
      </c>
      <c r="AV4">
        <f>$AW$1*E4+(1-$AW$1)*AV3</f>
        <v>1285.0236937555194</v>
      </c>
      <c r="AW4">
        <f>AX1*(AV4-AV3)</f>
        <v>1.0078395588467418E-3</v>
      </c>
    </row>
    <row r="5" spans="1:53" x14ac:dyDescent="0.3">
      <c r="A5" s="11"/>
      <c r="B5">
        <v>3</v>
      </c>
      <c r="C5">
        <v>2009</v>
      </c>
      <c r="D5" t="str">
        <v>March</v>
      </c>
      <c r="E5">
        <v>1434.07</v>
      </c>
      <c r="G5">
        <f>2*E4-E3</f>
        <v>1238.29</v>
      </c>
      <c r="H5">
        <f>ABS($E5-G5)</f>
        <v>195.77999999999997</v>
      </c>
      <c r="I5">
        <f>H5/$E5</f>
        <v>0.13652053247052096</v>
      </c>
      <c r="J5">
        <f>($E5-G5)^2</f>
        <v>38329.808399999987</v>
      </c>
      <c r="L5">
        <f>AVERAGE($E3:$E4)</f>
        <v>1309.075</v>
      </c>
      <c r="M5">
        <f>AVERAGE(L4:L5)</f>
        <v>1320.8724999999999</v>
      </c>
      <c r="N5">
        <f>2*L5-M5</f>
        <v>1297.2775000000001</v>
      </c>
      <c r="O5">
        <f t="shared" ref="O5:O10" si="0">2/(M$1-1)*(L5-M5)</f>
        <v>-23.5949999999998</v>
      </c>
      <c r="U5">
        <f>AVERAGE($E3:$E4)</f>
        <v>1309.075</v>
      </c>
      <c r="AD5">
        <f>AVERAGE($E3:$E4)</f>
        <v>1309.075</v>
      </c>
      <c r="AM5">
        <f>AVERAGE($E3:$E4)</f>
        <v>1309.075</v>
      </c>
      <c r="AV5">
        <f>$AW$1*E5+(1-$AW$1)*(AV4+AW4)</f>
        <v>1427.6141028995908</v>
      </c>
      <c r="AW5">
        <f>$AX$1*(AV5-AV4)+(1-$AX$1)*AW4</f>
        <v>1.5266922278699298E-2</v>
      </c>
      <c r="AX5">
        <f>AV4+1*AW4</f>
        <v>1285.0247015950783</v>
      </c>
      <c r="AY5">
        <f>ABS($E5-AX5)</f>
        <v>149.0452984049216</v>
      </c>
      <c r="AZ5">
        <f>AY5/$E5</f>
        <v>0.10393167586304825</v>
      </c>
      <c r="BA5">
        <f>($E5-AX5)^2</f>
        <v>22214.500976612126</v>
      </c>
    </row>
    <row r="6" spans="1:53" x14ac:dyDescent="0.3">
      <c r="A6" s="11"/>
      <c r="B6">
        <v>4</v>
      </c>
      <c r="C6">
        <v>2009</v>
      </c>
      <c r="D6" t="str">
        <v>April</v>
      </c>
      <c r="E6">
        <v>1722.77</v>
      </c>
      <c r="G6">
        <f t="shared" ref="G6:G69" si="1">2*E5-E4</f>
        <v>1582.6599999999999</v>
      </c>
      <c r="H6">
        <f t="shared" ref="H6:H69" si="2">ABS($E6-G6)</f>
        <v>140.11000000000013</v>
      </c>
      <c r="I6">
        <f t="shared" ref="I6:I69" si="3">H6/$E6</f>
        <v>8.1328325893764181E-2</v>
      </c>
      <c r="J6">
        <f t="shared" ref="J6:J69" si="4">($E6-G6)^2</f>
        <v>19630.812100000036</v>
      </c>
      <c r="L6">
        <f t="shared" ref="L6:L69" si="5">AVERAGE($E4:$E5)</f>
        <v>1359.7750000000001</v>
      </c>
      <c r="M6">
        <f t="shared" ref="M6:M69" si="6">AVERAGE(L5:L6)</f>
        <v>1334.4250000000002</v>
      </c>
      <c r="N6">
        <f>2*L6-M6</f>
        <v>1385.125</v>
      </c>
      <c r="O6">
        <f t="shared" si="0"/>
        <v>50.699999999999818</v>
      </c>
      <c r="P6">
        <f>N5+O5*1</f>
        <v>1273.6825000000003</v>
      </c>
      <c r="Q6">
        <f t="shared" ref="Q6:Q69" si="7">ABS($E6-P6)</f>
        <v>449.08749999999964</v>
      </c>
      <c r="R6">
        <f t="shared" ref="R6:R69" si="8">Q6/$E6</f>
        <v>0.26067757158529559</v>
      </c>
      <c r="S6">
        <f t="shared" ref="S6:S69" si="9">($E6-P6)^2</f>
        <v>201679.58265624967</v>
      </c>
      <c r="U6">
        <f>AVERAGE($E3:$E5)</f>
        <v>1350.74</v>
      </c>
      <c r="V6">
        <f>AVERAGE(U4:U6)</f>
        <v>1330.8283333333331</v>
      </c>
      <c r="W6">
        <f>2*U6-V6</f>
        <v>1370.6516666666669</v>
      </c>
      <c r="X6">
        <f>2/(V$1-1)*(U6-V6)</f>
        <v>19.911666666666861</v>
      </c>
      <c r="AD6">
        <f>AVERAGE($E3:$E5)</f>
        <v>1350.74</v>
      </c>
      <c r="AM6">
        <f>AVERAGE($E3:$E5)</f>
        <v>1350.74</v>
      </c>
      <c r="AV6">
        <f t="shared" ref="AV6:AV69" si="10">$AW$1*E6+(1-$AW$1)*(AV5+AW5)</f>
        <v>1709.9859836038343</v>
      </c>
      <c r="AW6">
        <f t="shared" ref="AW6:AW69" si="11">$AX$1*(AV6-AV5)+(1-$AX$1)*AW5</f>
        <v>4.3502866013509556E-2</v>
      </c>
      <c r="AX6">
        <f t="shared" ref="AX6:AX69" si="12">AV5+1*AW5</f>
        <v>1427.6293698218694</v>
      </c>
      <c r="AY6">
        <f t="shared" ref="AY6:AY69" si="13">ABS($E6-AX6)</f>
        <v>295.14063017813055</v>
      </c>
      <c r="AZ6">
        <f t="shared" ref="AZ6:AZ69" si="14">AY6/$E6</f>
        <v>0.1713174887989288</v>
      </c>
      <c r="BA6">
        <f t="shared" ref="BA6:BA69" si="15">($E6-AX6)^2</f>
        <v>87107.991581944021</v>
      </c>
    </row>
    <row r="7" spans="1:53" x14ac:dyDescent="0.3">
      <c r="A7" s="11"/>
      <c r="B7">
        <v>5</v>
      </c>
      <c r="C7">
        <v>2009</v>
      </c>
      <c r="D7" t="str">
        <v>May</v>
      </c>
      <c r="E7">
        <v>1916.83</v>
      </c>
      <c r="G7">
        <f t="shared" si="1"/>
        <v>2011.47</v>
      </c>
      <c r="H7">
        <f t="shared" si="2"/>
        <v>94.6400000000001</v>
      </c>
      <c r="I7">
        <f t="shared" si="3"/>
        <v>4.9373183850419756E-2</v>
      </c>
      <c r="J7">
        <f t="shared" si="4"/>
        <v>8956.7296000000188</v>
      </c>
      <c r="L7">
        <f t="shared" si="5"/>
        <v>1578.42</v>
      </c>
      <c r="M7">
        <f t="shared" si="6"/>
        <v>1469.0975000000001</v>
      </c>
      <c r="N7">
        <f>2*L7-M7</f>
        <v>1687.7425000000001</v>
      </c>
      <c r="O7">
        <f t="shared" si="0"/>
        <v>218.64499999999998</v>
      </c>
      <c r="P7">
        <f>N6+O6*1</f>
        <v>1435.8249999999998</v>
      </c>
      <c r="Q7">
        <f t="shared" si="7"/>
        <v>481.00500000000011</v>
      </c>
      <c r="R7">
        <f t="shared" si="8"/>
        <v>0.2509377461746739</v>
      </c>
      <c r="S7">
        <f t="shared" si="9"/>
        <v>231365.8100250001</v>
      </c>
      <c r="U7">
        <f t="shared" ref="U7:U70" si="16">AVERAGE($E4:$E6)</f>
        <v>1480.7733333333333</v>
      </c>
      <c r="V7">
        <f t="shared" ref="V7:V70" si="17">AVERAGE(U5:U7)</f>
        <v>1380.1961111111111</v>
      </c>
      <c r="W7">
        <f>2*U7-V7</f>
        <v>1581.3505555555555</v>
      </c>
      <c r="X7">
        <f>2/(V$1-1)*(U7-V7)</f>
        <v>100.57722222222219</v>
      </c>
      <c r="Y7">
        <f>W6+X6*1</f>
        <v>1390.5633333333337</v>
      </c>
      <c r="Z7">
        <f t="shared" ref="Z7:Z69" si="18">ABS($E7-Y7)</f>
        <v>526.2666666666662</v>
      </c>
      <c r="AA7">
        <f t="shared" ref="AA7:AA69" si="19">Z7/$E7</f>
        <v>0.27455051656467511</v>
      </c>
      <c r="AB7">
        <f t="shared" ref="AB7:AB69" si="20">($E7-Y7)^2</f>
        <v>276956.60444444395</v>
      </c>
      <c r="AD7">
        <f>AVERAGE($E3:$E6)</f>
        <v>1443.7474999999999</v>
      </c>
      <c r="AM7">
        <f>AVERAGE($E3:$E6)</f>
        <v>1443.7474999999999</v>
      </c>
      <c r="AV7">
        <f t="shared" si="10"/>
        <v>1907.8724357564413</v>
      </c>
      <c r="AW7">
        <f t="shared" si="11"/>
        <v>6.3287358785118195E-2</v>
      </c>
      <c r="AX7">
        <f t="shared" si="12"/>
        <v>1710.0294864698478</v>
      </c>
      <c r="AY7">
        <f t="shared" si="13"/>
        <v>206.8005135301521</v>
      </c>
      <c r="AZ7">
        <f t="shared" si="14"/>
        <v>0.10788672627731834</v>
      </c>
      <c r="BA7">
        <f t="shared" si="15"/>
        <v>42766.452396334622</v>
      </c>
    </row>
    <row r="8" spans="1:53" x14ac:dyDescent="0.3">
      <c r="A8" s="11"/>
      <c r="B8">
        <v>6</v>
      </c>
      <c r="C8">
        <v>2009</v>
      </c>
      <c r="D8" t="str">
        <v>June</v>
      </c>
      <c r="E8">
        <v>2026.78</v>
      </c>
      <c r="G8">
        <f t="shared" si="1"/>
        <v>2110.89</v>
      </c>
      <c r="H8">
        <f t="shared" si="2"/>
        <v>84.1099999999999</v>
      </c>
      <c r="I8">
        <f t="shared" si="3"/>
        <v>4.1499324050957631E-2</v>
      </c>
      <c r="J8">
        <f t="shared" si="4"/>
        <v>7074.4920999999831</v>
      </c>
      <c r="L8">
        <f t="shared" si="5"/>
        <v>1819.8</v>
      </c>
      <c r="M8">
        <f t="shared" si="6"/>
        <v>1699.1100000000001</v>
      </c>
      <c r="N8">
        <f>2*L8-M8</f>
        <v>1940.4899999999998</v>
      </c>
      <c r="O8">
        <f t="shared" si="0"/>
        <v>241.37999999999965</v>
      </c>
      <c r="P8">
        <f>N7+O7*1</f>
        <v>1906.3875</v>
      </c>
      <c r="Q8">
        <f t="shared" si="7"/>
        <v>120.39249999999993</v>
      </c>
      <c r="R8">
        <f t="shared" si="8"/>
        <v>5.9400872319639988E-2</v>
      </c>
      <c r="S8">
        <f t="shared" si="9"/>
        <v>14494.354056249982</v>
      </c>
      <c r="U8">
        <f t="shared" si="16"/>
        <v>1691.2233333333334</v>
      </c>
      <c r="V8">
        <f t="shared" si="17"/>
        <v>1507.578888888889</v>
      </c>
      <c r="W8">
        <f>2*U8-V8</f>
        <v>1874.8677777777777</v>
      </c>
      <c r="X8">
        <f>2/(V$1-1)*(U8-V8)</f>
        <v>183.64444444444439</v>
      </c>
      <c r="Y8">
        <f>W7+X7*1</f>
        <v>1681.9277777777777</v>
      </c>
      <c r="Z8">
        <f t="shared" si="18"/>
        <v>344.85222222222228</v>
      </c>
      <c r="AA8">
        <f t="shared" si="19"/>
        <v>0.1701478316453795</v>
      </c>
      <c r="AB8">
        <f t="shared" si="20"/>
        <v>118923.05517160498</v>
      </c>
      <c r="AD8">
        <f>AVERAGE($E3:$E7)</f>
        <v>1538.364</v>
      </c>
      <c r="AE8">
        <f>AVERAGE(AD4:AD8)</f>
        <v>1394.9193</v>
      </c>
      <c r="AF8">
        <f>2*AD8-AE8</f>
        <v>1681.8087</v>
      </c>
      <c r="AG8">
        <f>2/(AE$1-1)*(AD8-AE8)</f>
        <v>71.722350000000006</v>
      </c>
      <c r="AM8">
        <f>AVERAGE($E3:$E7)</f>
        <v>1538.364</v>
      </c>
      <c r="AV8">
        <f t="shared" si="10"/>
        <v>2021.6322601467359</v>
      </c>
      <c r="AW8">
        <f t="shared" si="11"/>
        <v>7.4657126184806175E-2</v>
      </c>
      <c r="AX8">
        <f t="shared" si="12"/>
        <v>1907.9357231152264</v>
      </c>
      <c r="AY8">
        <f t="shared" si="13"/>
        <v>118.84427688477354</v>
      </c>
      <c r="AZ8">
        <f t="shared" si="14"/>
        <v>5.8636989157566946E-2</v>
      </c>
      <c r="BA8">
        <f t="shared" si="15"/>
        <v>14123.962148264718</v>
      </c>
    </row>
    <row r="9" spans="1:53" x14ac:dyDescent="0.3">
      <c r="A9" s="11"/>
      <c r="B9">
        <v>7</v>
      </c>
      <c r="C9">
        <v>2009</v>
      </c>
      <c r="D9" t="str">
        <v>July</v>
      </c>
      <c r="E9">
        <v>2323.2399999999998</v>
      </c>
      <c r="G9">
        <f t="shared" si="1"/>
        <v>2136.73</v>
      </c>
      <c r="H9">
        <f t="shared" si="2"/>
        <v>186.50999999999976</v>
      </c>
      <c r="I9">
        <f t="shared" si="3"/>
        <v>8.02801260308878E-2</v>
      </c>
      <c r="J9">
        <f t="shared" si="4"/>
        <v>34785.980099999913</v>
      </c>
      <c r="L9">
        <f t="shared" si="5"/>
        <v>1971.8049999999998</v>
      </c>
      <c r="M9">
        <f t="shared" si="6"/>
        <v>1895.8024999999998</v>
      </c>
      <c r="N9">
        <f t="shared" ref="N9:N13" si="21">2*L9-M9</f>
        <v>2047.8074999999999</v>
      </c>
      <c r="O9">
        <f t="shared" si="0"/>
        <v>152.00500000000011</v>
      </c>
      <c r="P9">
        <f t="shared" ref="P9" si="22">N8+O8*1</f>
        <v>2181.8699999999994</v>
      </c>
      <c r="Q9">
        <f t="shared" si="7"/>
        <v>141.37000000000035</v>
      </c>
      <c r="R9">
        <f t="shared" si="8"/>
        <v>6.0850364146622975E-2</v>
      </c>
      <c r="S9">
        <f t="shared" si="9"/>
        <v>19985.476900000096</v>
      </c>
      <c r="U9">
        <f t="shared" si="16"/>
        <v>1888.7933333333333</v>
      </c>
      <c r="V9">
        <f t="shared" si="17"/>
        <v>1686.93</v>
      </c>
      <c r="W9">
        <f t="shared" ref="W9:W13" si="23">2*U9-V9</f>
        <v>2090.6566666666668</v>
      </c>
      <c r="X9">
        <f>2/(V$1-1)*(U9-V9)</f>
        <v>201.86333333333323</v>
      </c>
      <c r="Y9">
        <f t="shared" ref="Y9" si="24">W8+X8*1</f>
        <v>2058.5122222222221</v>
      </c>
      <c r="Z9">
        <f t="shared" si="18"/>
        <v>264.72777777777765</v>
      </c>
      <c r="AA9">
        <f t="shared" si="19"/>
        <v>0.11394766695553524</v>
      </c>
      <c r="AB9">
        <f t="shared" si="20"/>
        <v>70080.796327160424</v>
      </c>
      <c r="AD9">
        <f t="shared" ref="AD9:AD72" si="25">AVERAGE($E4:$E8)</f>
        <v>1677.1860000000001</v>
      </c>
      <c r="AE9">
        <f t="shared" ref="AE9:AE72" si="26">AVERAGE(AD5:AD9)</f>
        <v>1463.8224999999998</v>
      </c>
      <c r="AF9">
        <f t="shared" ref="AF9:AF13" si="27">2*AD9-AE9</f>
        <v>1890.5495000000005</v>
      </c>
      <c r="AG9">
        <f>2/(AE$1-1)*(AD9-AE9)</f>
        <v>106.68175000000019</v>
      </c>
      <c r="AH9">
        <f>AF8+AG8*1</f>
        <v>1753.5310500000001</v>
      </c>
      <c r="AI9">
        <f t="shared" ref="AI9:AI69" si="28">ABS($E9-AH9)</f>
        <v>569.70894999999973</v>
      </c>
      <c r="AJ9">
        <f t="shared" ref="AJ9:AJ69" si="29">AI9/$E9</f>
        <v>0.24522173774556213</v>
      </c>
      <c r="AK9">
        <f t="shared" ref="AK9:AK69" si="30">($E9-AH9)^2</f>
        <v>324568.28771010222</v>
      </c>
      <c r="AM9">
        <f>AVERAGE($E3:$E8)</f>
        <v>1619.7666666666667</v>
      </c>
      <c r="AN9">
        <f>AVERAGE(AM4:AM9)</f>
        <v>1432.3938611111109</v>
      </c>
      <c r="AO9">
        <f t="shared" ref="AO9:AO13" si="31">2*AM9-AN9</f>
        <v>1807.1394722222224</v>
      </c>
      <c r="AP9">
        <f>2/(AN$1-1)*(AM9-AN9)</f>
        <v>74.949122222222286</v>
      </c>
      <c r="AV9">
        <f t="shared" si="10"/>
        <v>2310.1790945216762</v>
      </c>
      <c r="AW9">
        <f t="shared" si="11"/>
        <v>0.10350463238185897</v>
      </c>
      <c r="AX9">
        <f t="shared" si="12"/>
        <v>2021.7069172729207</v>
      </c>
      <c r="AY9">
        <f t="shared" si="13"/>
        <v>301.53308272707909</v>
      </c>
      <c r="AZ9">
        <f t="shared" si="14"/>
        <v>0.1297898980419927</v>
      </c>
      <c r="BA9">
        <f t="shared" si="15"/>
        <v>90922.199978895529</v>
      </c>
    </row>
    <row r="10" spans="1:53" x14ac:dyDescent="0.3">
      <c r="A10" s="11"/>
      <c r="B10">
        <v>8</v>
      </c>
      <c r="C10">
        <v>2009</v>
      </c>
      <c r="D10" t="str">
        <v>August</v>
      </c>
      <c r="E10">
        <v>2341.54</v>
      </c>
      <c r="G10">
        <f t="shared" si="1"/>
        <v>2619.6999999999998</v>
      </c>
      <c r="H10">
        <f t="shared" si="2"/>
        <v>278.15999999999985</v>
      </c>
      <c r="I10">
        <f t="shared" si="3"/>
        <v>0.11879361445886034</v>
      </c>
      <c r="J10">
        <f t="shared" si="4"/>
        <v>77372.985599999913</v>
      </c>
      <c r="L10">
        <f t="shared" si="5"/>
        <v>2175.0099999999998</v>
      </c>
      <c r="M10">
        <f t="shared" si="6"/>
        <v>2073.4074999999998</v>
      </c>
      <c r="N10">
        <f t="shared" si="21"/>
        <v>2276.6124999999997</v>
      </c>
      <c r="O10">
        <f t="shared" si="0"/>
        <v>203.20499999999993</v>
      </c>
      <c r="P10">
        <f>N9+O9*1</f>
        <v>2199.8125</v>
      </c>
      <c r="Q10">
        <f t="shared" si="7"/>
        <v>141.72749999999996</v>
      </c>
      <c r="R10">
        <f t="shared" si="8"/>
        <v>6.0527473372225103E-2</v>
      </c>
      <c r="S10">
        <f t="shared" si="9"/>
        <v>20086.684256249991</v>
      </c>
      <c r="U10">
        <f t="shared" si="16"/>
        <v>2088.9499999999998</v>
      </c>
      <c r="V10">
        <f t="shared" si="17"/>
        <v>1889.6555555555553</v>
      </c>
      <c r="W10">
        <f t="shared" si="23"/>
        <v>2288.2444444444445</v>
      </c>
      <c r="X10">
        <f>2/(V$1-1)*(U10-V10)</f>
        <v>199.29444444444448</v>
      </c>
      <c r="Y10">
        <f>W9+X9*1</f>
        <v>2292.52</v>
      </c>
      <c r="Z10">
        <f t="shared" si="18"/>
        <v>49.019999999999982</v>
      </c>
      <c r="AA10">
        <f t="shared" si="19"/>
        <v>2.0934940252995884E-2</v>
      </c>
      <c r="AB10">
        <f t="shared" si="20"/>
        <v>2402.9603999999981</v>
      </c>
      <c r="AD10">
        <f t="shared" si="25"/>
        <v>1884.7379999999998</v>
      </c>
      <c r="AE10">
        <f t="shared" si="26"/>
        <v>1578.9550999999999</v>
      </c>
      <c r="AF10">
        <f t="shared" si="27"/>
        <v>2190.5208999999995</v>
      </c>
      <c r="AG10">
        <f>2/(AE$1-1)*(AD10-AE10)</f>
        <v>152.89144999999996</v>
      </c>
      <c r="AH10">
        <f>AF9+AG9*1</f>
        <v>1997.2312500000007</v>
      </c>
      <c r="AI10">
        <f t="shared" si="28"/>
        <v>344.30874999999924</v>
      </c>
      <c r="AJ10">
        <f t="shared" si="29"/>
        <v>0.14704371909085442</v>
      </c>
      <c r="AK10">
        <f t="shared" si="30"/>
        <v>118548.51532656197</v>
      </c>
      <c r="AM10">
        <f t="shared" ref="AM10:AM73" si="32">AVERAGE($E4:$E9)</f>
        <v>1784.8616666666667</v>
      </c>
      <c r="AN10">
        <f t="shared" ref="AN10:AN73" si="33">AVERAGE(AM5:AM10)</f>
        <v>1507.7591388888886</v>
      </c>
      <c r="AO10">
        <f t="shared" si="31"/>
        <v>2061.9641944444447</v>
      </c>
      <c r="AP10">
        <f>2/(AN$1-1)*(AM10-AN10)</f>
        <v>110.84101111111123</v>
      </c>
      <c r="AQ10">
        <f>AO9+AP9*1</f>
        <v>1882.0885944444447</v>
      </c>
      <c r="AR10">
        <f t="shared" ref="AR10:AR69" si="34">ABS($E10-AQ10)</f>
        <v>459.45140555555531</v>
      </c>
      <c r="AS10">
        <f t="shared" ref="AS10:AS69" si="35">AR10/$E10</f>
        <v>0.19621761983803621</v>
      </c>
      <c r="AT10">
        <f t="shared" ref="AT10:AT69" si="36">($E10-AQ10)^2</f>
        <v>211095.59406697538</v>
      </c>
      <c r="AV10">
        <f t="shared" si="10"/>
        <v>2340.1860856823582</v>
      </c>
      <c r="AW10">
        <f t="shared" si="11"/>
        <v>0.10649501093817552</v>
      </c>
      <c r="AX10">
        <f t="shared" si="12"/>
        <v>2310.2825991540581</v>
      </c>
      <c r="AY10">
        <f t="shared" si="13"/>
        <v>31.257400845941902</v>
      </c>
      <c r="AZ10">
        <f t="shared" si="14"/>
        <v>1.3349078318517687E-2</v>
      </c>
      <c r="BA10">
        <f t="shared" si="15"/>
        <v>977.02510764388956</v>
      </c>
    </row>
    <row r="11" spans="1:53" x14ac:dyDescent="0.3">
      <c r="A11" s="11"/>
      <c r="B11">
        <v>9</v>
      </c>
      <c r="C11">
        <v>2009</v>
      </c>
      <c r="D11" t="str">
        <v>September</v>
      </c>
      <c r="E11">
        <v>2467.59</v>
      </c>
      <c r="G11">
        <f t="shared" si="1"/>
        <v>2359.84</v>
      </c>
      <c r="H11">
        <f t="shared" si="2"/>
        <v>107.75</v>
      </c>
      <c r="I11">
        <f t="shared" si="3"/>
        <v>4.3666087153862672E-2</v>
      </c>
      <c r="J11">
        <f t="shared" si="4"/>
        <v>11610.0625</v>
      </c>
      <c r="L11">
        <f t="shared" si="5"/>
        <v>2332.39</v>
      </c>
      <c r="M11">
        <f t="shared" si="6"/>
        <v>2253.6999999999998</v>
      </c>
      <c r="N11">
        <f t="shared" si="21"/>
        <v>2411.08</v>
      </c>
      <c r="O11">
        <f t="shared" ref="O11:O74" si="37">2/(M$1-1)*(L11-M11)</f>
        <v>157.38000000000011</v>
      </c>
      <c r="P11">
        <f>N10+O10*1</f>
        <v>2479.8174999999997</v>
      </c>
      <c r="Q11">
        <f t="shared" si="7"/>
        <v>12.227499999999509</v>
      </c>
      <c r="R11">
        <f t="shared" si="8"/>
        <v>4.9552397278314099E-3</v>
      </c>
      <c r="S11">
        <f t="shared" si="9"/>
        <v>149.511756249988</v>
      </c>
      <c r="U11">
        <f t="shared" si="16"/>
        <v>2230.52</v>
      </c>
      <c r="V11">
        <f t="shared" si="17"/>
        <v>2069.4211111111108</v>
      </c>
      <c r="W11">
        <f t="shared" si="23"/>
        <v>2391.6188888888892</v>
      </c>
      <c r="X11">
        <f t="shared" ref="X11:X74" si="38">2/(V$1-1)*(U11-V11)</f>
        <v>161.09888888888918</v>
      </c>
      <c r="Y11">
        <f>W10+X10*1</f>
        <v>2487.5388888888892</v>
      </c>
      <c r="Z11">
        <f t="shared" si="18"/>
        <v>19.948888888889087</v>
      </c>
      <c r="AA11">
        <f t="shared" si="19"/>
        <v>8.0843612143383162E-3</v>
      </c>
      <c r="AB11">
        <f t="shared" si="20"/>
        <v>397.95816790124246</v>
      </c>
      <c r="AD11">
        <f t="shared" si="25"/>
        <v>2066.232</v>
      </c>
      <c r="AE11">
        <f t="shared" si="26"/>
        <v>1722.0535</v>
      </c>
      <c r="AF11">
        <f t="shared" si="27"/>
        <v>2410.4105</v>
      </c>
      <c r="AG11">
        <f t="shared" ref="AG11:AG74" si="39">2/(AE$1-1)*(AD11-AE11)</f>
        <v>172.08924999999999</v>
      </c>
      <c r="AH11">
        <f>AF10+AG10*1</f>
        <v>2343.4123499999996</v>
      </c>
      <c r="AI11">
        <f t="shared" si="28"/>
        <v>124.17765000000054</v>
      </c>
      <c r="AJ11">
        <f t="shared" si="29"/>
        <v>5.0323453247906068E-2</v>
      </c>
      <c r="AK11">
        <f t="shared" si="30"/>
        <v>15420.088759522634</v>
      </c>
      <c r="AM11">
        <f t="shared" si="32"/>
        <v>1960.8716666666667</v>
      </c>
      <c r="AN11">
        <f t="shared" si="33"/>
        <v>1616.3919166666667</v>
      </c>
      <c r="AO11">
        <f t="shared" si="31"/>
        <v>2305.3514166666664</v>
      </c>
      <c r="AP11">
        <f t="shared" ref="AP11:AP74" si="40">2/(AN$1-1)*(AM11-AN11)</f>
        <v>137.7919</v>
      </c>
      <c r="AQ11">
        <f>AO10+AP10*1</f>
        <v>2172.8052055555559</v>
      </c>
      <c r="AR11">
        <f t="shared" si="34"/>
        <v>294.78479444444429</v>
      </c>
      <c r="AS11">
        <f t="shared" si="35"/>
        <v>0.11946263133034429</v>
      </c>
      <c r="AT11">
        <f t="shared" si="36"/>
        <v>86898.075035653266</v>
      </c>
      <c r="AV11">
        <f t="shared" si="10"/>
        <v>2462.0761122827303</v>
      </c>
      <c r="AW11">
        <f t="shared" si="11"/>
        <v>0.11867348588065049</v>
      </c>
      <c r="AX11">
        <f t="shared" si="12"/>
        <v>2340.2925806932963</v>
      </c>
      <c r="AY11">
        <f t="shared" si="13"/>
        <v>127.29741930670389</v>
      </c>
      <c r="AZ11">
        <f t="shared" si="14"/>
        <v>5.1587751330935801E-2</v>
      </c>
      <c r="BA11">
        <f t="shared" si="15"/>
        <v>16204.632962146787</v>
      </c>
    </row>
    <row r="12" spans="1:53" x14ac:dyDescent="0.3">
      <c r="A12" s="11"/>
      <c r="B12">
        <v>10</v>
      </c>
      <c r="C12">
        <v>2009</v>
      </c>
      <c r="D12" t="str">
        <v>October</v>
      </c>
      <c r="E12">
        <v>2367.6999999999998</v>
      </c>
      <c r="G12">
        <f t="shared" si="1"/>
        <v>2593.6400000000003</v>
      </c>
      <c r="H12">
        <f t="shared" si="2"/>
        <v>225.94000000000051</v>
      </c>
      <c r="I12">
        <f t="shared" si="3"/>
        <v>9.5425940786417418E-2</v>
      </c>
      <c r="J12">
        <f t="shared" si="4"/>
        <v>51048.883600000227</v>
      </c>
      <c r="L12">
        <f t="shared" si="5"/>
        <v>2404.5650000000001</v>
      </c>
      <c r="M12">
        <f t="shared" si="6"/>
        <v>2368.4775</v>
      </c>
      <c r="N12">
        <f t="shared" si="21"/>
        <v>2440.6525000000001</v>
      </c>
      <c r="O12">
        <f t="shared" si="37"/>
        <v>72.175000000000182</v>
      </c>
      <c r="P12">
        <f t="shared" ref="P12:P15" si="41">N11+O11*1</f>
        <v>2568.46</v>
      </c>
      <c r="Q12">
        <f t="shared" si="7"/>
        <v>200.76000000000022</v>
      </c>
      <c r="R12">
        <f t="shared" si="8"/>
        <v>8.4791147527136138E-2</v>
      </c>
      <c r="S12">
        <f t="shared" si="9"/>
        <v>40304.577600000084</v>
      </c>
      <c r="U12">
        <f t="shared" si="16"/>
        <v>2377.4566666666665</v>
      </c>
      <c r="V12">
        <f t="shared" si="17"/>
        <v>2232.3088888888888</v>
      </c>
      <c r="W12">
        <f t="shared" si="23"/>
        <v>2522.6044444444442</v>
      </c>
      <c r="X12">
        <f t="shared" si="38"/>
        <v>145.14777777777772</v>
      </c>
      <c r="Y12">
        <f t="shared" ref="Y12:Y15" si="42">W11+X11*1</f>
        <v>2552.7177777777783</v>
      </c>
      <c r="Z12">
        <f t="shared" si="18"/>
        <v>185.01777777777852</v>
      </c>
      <c r="AA12">
        <f t="shared" si="19"/>
        <v>7.8142407305730688E-2</v>
      </c>
      <c r="AB12">
        <f t="shared" si="20"/>
        <v>34231.578093827433</v>
      </c>
      <c r="AD12">
        <f t="shared" si="25"/>
        <v>2215.1959999999999</v>
      </c>
      <c r="AE12">
        <f t="shared" si="26"/>
        <v>1876.3432</v>
      </c>
      <c r="AF12">
        <f t="shared" si="27"/>
        <v>2554.0487999999996</v>
      </c>
      <c r="AG12">
        <f t="shared" si="39"/>
        <v>169.42639999999994</v>
      </c>
      <c r="AH12">
        <f t="shared" ref="AH12:AH15" si="43">AF11+AG11*1</f>
        <v>2582.4997499999999</v>
      </c>
      <c r="AI12">
        <f t="shared" si="28"/>
        <v>214.79975000000013</v>
      </c>
      <c r="AJ12">
        <f t="shared" si="29"/>
        <v>9.0720847235714053E-2</v>
      </c>
      <c r="AK12">
        <f t="shared" si="30"/>
        <v>46138.932600062559</v>
      </c>
      <c r="AM12">
        <f t="shared" si="32"/>
        <v>2133.125</v>
      </c>
      <c r="AN12">
        <f t="shared" si="33"/>
        <v>1746.7894166666665</v>
      </c>
      <c r="AO12">
        <f t="shared" si="31"/>
        <v>2519.4605833333335</v>
      </c>
      <c r="AP12">
        <f>2/(AN$1-1)*(AM12-AN12)</f>
        <v>154.53423333333342</v>
      </c>
      <c r="AQ12">
        <f t="shared" ref="AQ12:AQ15" si="44">AO11+AP11*1</f>
        <v>2443.1433166666666</v>
      </c>
      <c r="AR12">
        <f t="shared" si="34"/>
        <v>75.44331666666676</v>
      </c>
      <c r="AS12">
        <f t="shared" si="35"/>
        <v>3.1863545494220873E-2</v>
      </c>
      <c r="AT12">
        <f t="shared" si="36"/>
        <v>5691.6940296669582</v>
      </c>
      <c r="AV12">
        <f t="shared" si="10"/>
        <v>2371.793041645567</v>
      </c>
      <c r="AW12">
        <f t="shared" si="11"/>
        <v>0.10963322106660198</v>
      </c>
      <c r="AX12">
        <f t="shared" si="12"/>
        <v>2462.1947857686109</v>
      </c>
      <c r="AY12">
        <f t="shared" si="13"/>
        <v>94.494785768611109</v>
      </c>
      <c r="AZ12">
        <f t="shared" si="14"/>
        <v>3.9909948797825362E-2</v>
      </c>
      <c r="BA12">
        <f t="shared" si="15"/>
        <v>8929.2645374557087</v>
      </c>
    </row>
    <row r="13" spans="1:53" x14ac:dyDescent="0.3">
      <c r="A13" s="11"/>
      <c r="B13">
        <v>11</v>
      </c>
      <c r="C13">
        <v>2009</v>
      </c>
      <c r="D13" t="str">
        <v>November</v>
      </c>
      <c r="E13">
        <v>2415.84</v>
      </c>
      <c r="G13">
        <f t="shared" si="1"/>
        <v>2267.8099999999995</v>
      </c>
      <c r="H13">
        <f t="shared" si="2"/>
        <v>148.03000000000065</v>
      </c>
      <c r="I13">
        <f t="shared" si="3"/>
        <v>6.1274753294920457E-2</v>
      </c>
      <c r="J13">
        <f t="shared" si="4"/>
        <v>21912.880900000193</v>
      </c>
      <c r="L13">
        <f t="shared" si="5"/>
        <v>2417.645</v>
      </c>
      <c r="M13">
        <f t="shared" si="6"/>
        <v>2411.105</v>
      </c>
      <c r="N13">
        <f t="shared" si="21"/>
        <v>2424.1849999999999</v>
      </c>
      <c r="O13">
        <f t="shared" si="37"/>
        <v>13.079999999999927</v>
      </c>
      <c r="P13">
        <f t="shared" si="41"/>
        <v>2512.8275000000003</v>
      </c>
      <c r="Q13">
        <f t="shared" si="7"/>
        <v>96.987500000000182</v>
      </c>
      <c r="R13">
        <f t="shared" si="8"/>
        <v>4.0146491489502688E-2</v>
      </c>
      <c r="S13">
        <f t="shared" si="9"/>
        <v>9406.5751562500354</v>
      </c>
      <c r="U13">
        <f t="shared" si="16"/>
        <v>2392.2766666666666</v>
      </c>
      <c r="V13">
        <f t="shared" si="17"/>
        <v>2333.4177777777777</v>
      </c>
      <c r="W13">
        <f t="shared" si="23"/>
        <v>2451.1355555555556</v>
      </c>
      <c r="X13">
        <f t="shared" si="38"/>
        <v>58.858888888888941</v>
      </c>
      <c r="Y13">
        <f t="shared" si="42"/>
        <v>2667.7522222222219</v>
      </c>
      <c r="Z13">
        <f t="shared" si="18"/>
        <v>251.91222222222177</v>
      </c>
      <c r="AA13">
        <f t="shared" si="19"/>
        <v>0.10427520954294231</v>
      </c>
      <c r="AB13">
        <f t="shared" si="20"/>
        <v>63459.767704938044</v>
      </c>
      <c r="AD13">
        <f t="shared" si="25"/>
        <v>2305.37</v>
      </c>
      <c r="AE13">
        <f t="shared" si="26"/>
        <v>2029.7444</v>
      </c>
      <c r="AF13">
        <f t="shared" si="27"/>
        <v>2580.9955999999997</v>
      </c>
      <c r="AG13">
        <f t="shared" si="39"/>
        <v>137.81279999999992</v>
      </c>
      <c r="AH13">
        <f t="shared" si="43"/>
        <v>2723.4751999999994</v>
      </c>
      <c r="AI13">
        <f t="shared" si="28"/>
        <v>307.63519999999926</v>
      </c>
      <c r="AJ13">
        <f t="shared" si="29"/>
        <v>0.12734088350221837</v>
      </c>
      <c r="AK13">
        <f t="shared" si="30"/>
        <v>94639.416279039549</v>
      </c>
      <c r="AM13">
        <f t="shared" si="32"/>
        <v>2240.6133333333332</v>
      </c>
      <c r="AN13">
        <f t="shared" si="33"/>
        <v>1879.600388888889</v>
      </c>
      <c r="AO13">
        <f t="shared" si="31"/>
        <v>2601.6262777777774</v>
      </c>
      <c r="AP13">
        <f t="shared" si="40"/>
        <v>144.40517777777768</v>
      </c>
      <c r="AQ13">
        <f t="shared" si="44"/>
        <v>2673.9948166666668</v>
      </c>
      <c r="AR13">
        <f t="shared" si="34"/>
        <v>258.15481666666665</v>
      </c>
      <c r="AS13">
        <f t="shared" si="35"/>
        <v>0.10685923598693069</v>
      </c>
      <c r="AT13">
        <f t="shared" si="36"/>
        <v>66643.909368200271</v>
      </c>
      <c r="AV13">
        <f t="shared" si="10"/>
        <v>2413.9368547618483</v>
      </c>
      <c r="AW13">
        <f t="shared" si="11"/>
        <v>0.11383668109030334</v>
      </c>
      <c r="AX13">
        <f t="shared" si="12"/>
        <v>2371.9026748666338</v>
      </c>
      <c r="AY13">
        <f t="shared" si="13"/>
        <v>43.937325133366357</v>
      </c>
      <c r="AZ13">
        <f t="shared" si="14"/>
        <v>1.818718339516125E-2</v>
      </c>
      <c r="BA13">
        <f t="shared" si="15"/>
        <v>1930.4885398751469</v>
      </c>
    </row>
    <row r="14" spans="1:53" x14ac:dyDescent="0.3">
      <c r="A14" s="11"/>
      <c r="B14">
        <v>12</v>
      </c>
      <c r="C14">
        <v>2009</v>
      </c>
      <c r="D14" t="str">
        <v>December</v>
      </c>
      <c r="E14">
        <v>2534.36</v>
      </c>
      <c r="G14">
        <f t="shared" si="1"/>
        <v>2463.9800000000005</v>
      </c>
      <c r="H14">
        <f t="shared" si="2"/>
        <v>70.379999999999654</v>
      </c>
      <c r="I14">
        <f t="shared" si="3"/>
        <v>2.7770324657901659E-2</v>
      </c>
      <c r="J14">
        <f t="shared" si="4"/>
        <v>4953.3443999999517</v>
      </c>
      <c r="L14">
        <f t="shared" si="5"/>
        <v>2391.77</v>
      </c>
      <c r="M14">
        <f t="shared" si="6"/>
        <v>2404.7075</v>
      </c>
      <c r="N14">
        <f>2*L14-M14</f>
        <v>2378.8325</v>
      </c>
      <c r="O14">
        <f t="shared" si="37"/>
        <v>-25.875</v>
      </c>
      <c r="P14">
        <f t="shared" si="41"/>
        <v>2437.2649999999999</v>
      </c>
      <c r="Q14">
        <f t="shared" si="7"/>
        <v>97.095000000000255</v>
      </c>
      <c r="R14">
        <f t="shared" si="8"/>
        <v>3.8311447466027028E-2</v>
      </c>
      <c r="S14">
        <f t="shared" si="9"/>
        <v>9427.4390250000488</v>
      </c>
      <c r="U14">
        <f t="shared" si="16"/>
        <v>2417.0433333333335</v>
      </c>
      <c r="V14">
        <f t="shared" si="17"/>
        <v>2395.5922222222221</v>
      </c>
      <c r="W14">
        <f>2*U14-V14</f>
        <v>2438.494444444445</v>
      </c>
      <c r="X14">
        <f t="shared" si="38"/>
        <v>21.451111111111459</v>
      </c>
      <c r="Y14">
        <f t="shared" si="42"/>
        <v>2509.9944444444445</v>
      </c>
      <c r="Z14">
        <f t="shared" si="18"/>
        <v>24.365555555555602</v>
      </c>
      <c r="AA14">
        <f t="shared" si="19"/>
        <v>9.6140862211980937E-3</v>
      </c>
      <c r="AB14">
        <f t="shared" si="20"/>
        <v>593.68029753086648</v>
      </c>
      <c r="AD14">
        <f t="shared" si="25"/>
        <v>2383.1819999999998</v>
      </c>
      <c r="AE14">
        <f t="shared" si="26"/>
        <v>2170.9436000000001</v>
      </c>
      <c r="AF14">
        <f>2*AD14-AE14</f>
        <v>2595.4203999999995</v>
      </c>
      <c r="AG14">
        <f t="shared" si="39"/>
        <v>106.11919999999986</v>
      </c>
      <c r="AH14">
        <f t="shared" si="43"/>
        <v>2718.8083999999999</v>
      </c>
      <c r="AI14">
        <f t="shared" si="28"/>
        <v>184.44839999999976</v>
      </c>
      <c r="AJ14">
        <f t="shared" si="29"/>
        <v>7.2779084265850058E-2</v>
      </c>
      <c r="AK14">
        <f t="shared" si="30"/>
        <v>34021.212262559915</v>
      </c>
      <c r="AM14">
        <f t="shared" si="32"/>
        <v>2323.7816666666663</v>
      </c>
      <c r="AN14">
        <f t="shared" si="33"/>
        <v>2010.5033333333331</v>
      </c>
      <c r="AO14">
        <f>2*AM14-AN14</f>
        <v>2637.0599999999995</v>
      </c>
      <c r="AP14">
        <f t="shared" si="40"/>
        <v>125.31133333333328</v>
      </c>
      <c r="AQ14">
        <f t="shared" si="44"/>
        <v>2746.0314555555551</v>
      </c>
      <c r="AR14">
        <f t="shared" si="34"/>
        <v>211.67145555555499</v>
      </c>
      <c r="AS14">
        <f t="shared" si="35"/>
        <v>8.3520674077698101E-2</v>
      </c>
      <c r="AT14">
        <f t="shared" si="36"/>
        <v>44804.805097007287</v>
      </c>
      <c r="AV14">
        <f t="shared" si="10"/>
        <v>2529.148802299851</v>
      </c>
      <c r="AW14">
        <f t="shared" si="11"/>
        <v>0.12534660727410546</v>
      </c>
      <c r="AX14">
        <f t="shared" si="12"/>
        <v>2414.0506914429384</v>
      </c>
      <c r="AY14">
        <f t="shared" si="13"/>
        <v>120.30930855706174</v>
      </c>
      <c r="AZ14">
        <f t="shared" si="14"/>
        <v>4.7471278175579529E-2</v>
      </c>
      <c r="BA14">
        <f t="shared" si="15"/>
        <v>14474.32972547829</v>
      </c>
    </row>
    <row r="15" spans="1:53" x14ac:dyDescent="0.3">
      <c r="A15" s="11"/>
      <c r="B15">
        <v>13</v>
      </c>
      <c r="C15">
        <v>2010</v>
      </c>
      <c r="D15" t="str">
        <v>January</v>
      </c>
      <c r="E15">
        <v>2610.8000000000002</v>
      </c>
      <c r="G15">
        <f t="shared" si="1"/>
        <v>2652.88</v>
      </c>
      <c r="H15">
        <f t="shared" si="2"/>
        <v>42.079999999999927</v>
      </c>
      <c r="I15">
        <f t="shared" si="3"/>
        <v>1.611766508349928E-2</v>
      </c>
      <c r="J15">
        <f t="shared" si="4"/>
        <v>1770.7263999999939</v>
      </c>
      <c r="L15">
        <f t="shared" si="5"/>
        <v>2475.1000000000004</v>
      </c>
      <c r="M15">
        <f t="shared" si="6"/>
        <v>2433.4350000000004</v>
      </c>
      <c r="N15">
        <f t="shared" ref="N15:N78" si="45">2*L15-M15</f>
        <v>2516.7650000000003</v>
      </c>
      <c r="O15">
        <f t="shared" si="37"/>
        <v>83.329999999999927</v>
      </c>
      <c r="P15">
        <f t="shared" si="41"/>
        <v>2352.9575</v>
      </c>
      <c r="Q15">
        <f t="shared" si="7"/>
        <v>257.8425000000002</v>
      </c>
      <c r="R15">
        <f t="shared" si="8"/>
        <v>9.8759958633369158E-2</v>
      </c>
      <c r="S15">
        <f t="shared" si="9"/>
        <v>66482.754806250101</v>
      </c>
      <c r="U15">
        <f t="shared" si="16"/>
        <v>2439.2999999999997</v>
      </c>
      <c r="V15">
        <f t="shared" si="17"/>
        <v>2416.2066666666665</v>
      </c>
      <c r="W15">
        <f t="shared" ref="W15:W78" si="46">2*U15-V15</f>
        <v>2462.393333333333</v>
      </c>
      <c r="X15">
        <f t="shared" si="38"/>
        <v>23.093333333333248</v>
      </c>
      <c r="Y15">
        <f t="shared" si="42"/>
        <v>2459.9455555555564</v>
      </c>
      <c r="Z15">
        <f t="shared" si="18"/>
        <v>150.85444444444374</v>
      </c>
      <c r="AA15">
        <f t="shared" si="19"/>
        <v>5.7780927089184822E-2</v>
      </c>
      <c r="AB15">
        <f t="shared" si="20"/>
        <v>22757.063408641763</v>
      </c>
      <c r="AD15">
        <f t="shared" si="25"/>
        <v>2425.4059999999999</v>
      </c>
      <c r="AE15">
        <f t="shared" si="26"/>
        <v>2279.0771999999997</v>
      </c>
      <c r="AF15">
        <f t="shared" ref="AF15:AF78" si="47">2*AD15-AE15</f>
        <v>2571.7348000000002</v>
      </c>
      <c r="AG15">
        <f t="shared" si="39"/>
        <v>73.164400000000114</v>
      </c>
      <c r="AH15">
        <f t="shared" si="43"/>
        <v>2701.5395999999992</v>
      </c>
      <c r="AI15">
        <f t="shared" si="28"/>
        <v>90.739599999998973</v>
      </c>
      <c r="AJ15">
        <f t="shared" si="29"/>
        <v>3.4755477248352602E-2</v>
      </c>
      <c r="AK15">
        <f t="shared" si="30"/>
        <v>8233.6750081598129</v>
      </c>
      <c r="AM15">
        <f t="shared" si="32"/>
        <v>2408.3783333333336</v>
      </c>
      <c r="AN15">
        <f t="shared" si="33"/>
        <v>2141.9386111111112</v>
      </c>
      <c r="AO15">
        <f t="shared" ref="AO15:AO78" si="48">2*AM15-AN15</f>
        <v>2674.8180555555559</v>
      </c>
      <c r="AP15">
        <f t="shared" si="40"/>
        <v>106.57588888888895</v>
      </c>
      <c r="AQ15">
        <f t="shared" si="44"/>
        <v>2762.3713333333326</v>
      </c>
      <c r="AR15">
        <f t="shared" si="34"/>
        <v>151.5713333333324</v>
      </c>
      <c r="AS15">
        <f t="shared" si="35"/>
        <v>5.8055512997292932E-2</v>
      </c>
      <c r="AT15">
        <f t="shared" si="36"/>
        <v>22973.869088444164</v>
      </c>
      <c r="AV15">
        <f t="shared" si="10"/>
        <v>2607.2687077599126</v>
      </c>
      <c r="AW15">
        <f t="shared" si="11"/>
        <v>0.13314614115394305</v>
      </c>
      <c r="AX15">
        <f t="shared" si="12"/>
        <v>2529.274148907125</v>
      </c>
      <c r="AY15">
        <f t="shared" si="13"/>
        <v>81.5258510928752</v>
      </c>
      <c r="AZ15">
        <f t="shared" si="14"/>
        <v>3.1226386966782288E-2</v>
      </c>
      <c r="BA15">
        <f t="shared" si="15"/>
        <v>6646.4643964176603</v>
      </c>
    </row>
    <row r="16" spans="1:53" x14ac:dyDescent="0.3">
      <c r="A16" s="11"/>
      <c r="B16">
        <v>14</v>
      </c>
      <c r="C16">
        <v>2010</v>
      </c>
      <c r="D16" t="str">
        <v>February</v>
      </c>
      <c r="E16">
        <v>2549.0300000000002</v>
      </c>
      <c r="G16">
        <f t="shared" si="1"/>
        <v>2687.2400000000002</v>
      </c>
      <c r="H16">
        <f t="shared" si="2"/>
        <v>138.21000000000004</v>
      </c>
      <c r="I16">
        <f t="shared" si="3"/>
        <v>5.4220625100528448E-2</v>
      </c>
      <c r="J16">
        <f t="shared" si="4"/>
        <v>19102.004100000009</v>
      </c>
      <c r="L16">
        <f t="shared" si="5"/>
        <v>2572.58</v>
      </c>
      <c r="M16">
        <f t="shared" si="6"/>
        <v>2523.84</v>
      </c>
      <c r="N16">
        <f t="shared" si="45"/>
        <v>2621.3199999999997</v>
      </c>
      <c r="O16">
        <f t="shared" si="37"/>
        <v>97.479999999999563</v>
      </c>
      <c r="P16">
        <f>N15+O15*1</f>
        <v>2600.0950000000003</v>
      </c>
      <c r="Q16">
        <f t="shared" si="7"/>
        <v>51.065000000000055</v>
      </c>
      <c r="R16">
        <f t="shared" si="8"/>
        <v>2.0033110634241281E-2</v>
      </c>
      <c r="S16">
        <f t="shared" si="9"/>
        <v>2607.6342250000057</v>
      </c>
      <c r="U16">
        <f t="shared" si="16"/>
        <v>2520.3333333333335</v>
      </c>
      <c r="V16">
        <f t="shared" si="17"/>
        <v>2458.8922222222222</v>
      </c>
      <c r="W16">
        <f t="shared" si="46"/>
        <v>2581.7744444444447</v>
      </c>
      <c r="X16">
        <f t="shared" si="38"/>
        <v>61.44111111111124</v>
      </c>
      <c r="Y16">
        <f>W15+X15*1</f>
        <v>2485.4866666666662</v>
      </c>
      <c r="Z16">
        <f t="shared" si="18"/>
        <v>63.543333333333976</v>
      </c>
      <c r="AA16">
        <f t="shared" si="19"/>
        <v>2.4928436830219326E-2</v>
      </c>
      <c r="AB16">
        <f t="shared" si="20"/>
        <v>4037.7552111111927</v>
      </c>
      <c r="AD16">
        <f t="shared" si="25"/>
        <v>2479.2580000000003</v>
      </c>
      <c r="AE16">
        <f t="shared" si="26"/>
        <v>2361.6823999999997</v>
      </c>
      <c r="AF16">
        <f t="shared" si="47"/>
        <v>2596.8336000000008</v>
      </c>
      <c r="AG16">
        <f t="shared" si="39"/>
        <v>58.787800000000288</v>
      </c>
      <c r="AH16">
        <f>AF15+AG15*1</f>
        <v>2644.8992000000003</v>
      </c>
      <c r="AI16">
        <f t="shared" si="28"/>
        <v>95.869200000000092</v>
      </c>
      <c r="AJ16">
        <f t="shared" si="29"/>
        <v>3.7610071282017113E-2</v>
      </c>
      <c r="AK16">
        <f t="shared" si="30"/>
        <v>9190.9035086400181</v>
      </c>
      <c r="AM16">
        <f t="shared" si="32"/>
        <v>2456.3050000000003</v>
      </c>
      <c r="AN16">
        <f t="shared" si="33"/>
        <v>2253.8458333333333</v>
      </c>
      <c r="AO16">
        <f t="shared" si="48"/>
        <v>2658.7641666666673</v>
      </c>
      <c r="AP16">
        <f t="shared" si="40"/>
        <v>80.983666666666807</v>
      </c>
      <c r="AQ16">
        <f>AO15+AP15*1</f>
        <v>2781.393944444445</v>
      </c>
      <c r="AR16">
        <f t="shared" si="34"/>
        <v>232.36394444444477</v>
      </c>
      <c r="AS16">
        <f t="shared" si="35"/>
        <v>9.1157791177210443E-2</v>
      </c>
      <c r="AT16">
        <f t="shared" si="36"/>
        <v>53993.002677781013</v>
      </c>
      <c r="AV16">
        <f t="shared" si="10"/>
        <v>2551.5583768517249</v>
      </c>
      <c r="AW16">
        <f t="shared" si="11"/>
        <v>0.12756173760553186</v>
      </c>
      <c r="AX16">
        <f t="shared" si="12"/>
        <v>2607.4018539010667</v>
      </c>
      <c r="AY16">
        <f t="shared" si="13"/>
        <v>58.371853901066515</v>
      </c>
      <c r="AZ16">
        <f t="shared" si="14"/>
        <v>2.289963393960311E-2</v>
      </c>
      <c r="BA16">
        <f t="shared" si="15"/>
        <v>3407.2733278474543</v>
      </c>
    </row>
    <row r="17" spans="1:53" x14ac:dyDescent="0.3">
      <c r="A17" s="11"/>
      <c r="B17">
        <v>15</v>
      </c>
      <c r="C17">
        <v>2010</v>
      </c>
      <c r="D17" t="str">
        <v>March</v>
      </c>
      <c r="E17">
        <v>2777.3</v>
      </c>
      <c r="G17">
        <f t="shared" si="1"/>
        <v>2487.2600000000002</v>
      </c>
      <c r="H17">
        <f t="shared" si="2"/>
        <v>290.03999999999996</v>
      </c>
      <c r="I17">
        <f t="shared" si="3"/>
        <v>0.10443236236632698</v>
      </c>
      <c r="J17">
        <f t="shared" si="4"/>
        <v>84123.201599999986</v>
      </c>
      <c r="L17">
        <f t="shared" si="5"/>
        <v>2579.915</v>
      </c>
      <c r="M17">
        <f t="shared" si="6"/>
        <v>2576.2474999999999</v>
      </c>
      <c r="N17">
        <f t="shared" si="45"/>
        <v>2583.5825</v>
      </c>
      <c r="O17">
        <f t="shared" si="37"/>
        <v>7.3350000000000364</v>
      </c>
      <c r="P17">
        <f t="shared" ref="P17:P19" si="49">N16+O16*1</f>
        <v>2718.7999999999993</v>
      </c>
      <c r="Q17">
        <f t="shared" si="7"/>
        <v>58.500000000000909</v>
      </c>
      <c r="R17">
        <f t="shared" si="8"/>
        <v>2.1063622943146548E-2</v>
      </c>
      <c r="S17">
        <f t="shared" si="9"/>
        <v>3422.2500000001064</v>
      </c>
      <c r="U17">
        <f t="shared" si="16"/>
        <v>2564.73</v>
      </c>
      <c r="V17">
        <f t="shared" si="17"/>
        <v>2508.1211111111111</v>
      </c>
      <c r="W17">
        <f t="shared" si="46"/>
        <v>2621.338888888889</v>
      </c>
      <c r="X17">
        <f t="shared" si="38"/>
        <v>56.608888888888941</v>
      </c>
      <c r="Y17">
        <f t="shared" ref="Y17:Y19" si="50">W16+X16*1</f>
        <v>2643.215555555556</v>
      </c>
      <c r="Z17">
        <f t="shared" si="18"/>
        <v>134.08444444444422</v>
      </c>
      <c r="AA17">
        <f t="shared" si="19"/>
        <v>4.8278703937077089E-2</v>
      </c>
      <c r="AB17">
        <f t="shared" si="20"/>
        <v>17978.638241975248</v>
      </c>
      <c r="AD17">
        <f t="shared" si="25"/>
        <v>2495.5460000000003</v>
      </c>
      <c r="AE17">
        <f t="shared" si="26"/>
        <v>2417.7524000000003</v>
      </c>
      <c r="AF17">
        <f t="shared" si="47"/>
        <v>2573.3396000000002</v>
      </c>
      <c r="AG17">
        <f t="shared" si="39"/>
        <v>38.896799999999985</v>
      </c>
      <c r="AH17">
        <f t="shared" ref="AH17:AH19" si="51">AF16+AG16*1</f>
        <v>2655.6214000000009</v>
      </c>
      <c r="AI17">
        <f t="shared" si="28"/>
        <v>121.67859999999928</v>
      </c>
      <c r="AJ17">
        <f t="shared" si="29"/>
        <v>4.3811831635040967E-2</v>
      </c>
      <c r="AK17">
        <f t="shared" si="30"/>
        <v>14805.681697959824</v>
      </c>
      <c r="AM17">
        <f t="shared" si="32"/>
        <v>2490.8866666666668</v>
      </c>
      <c r="AN17">
        <f t="shared" si="33"/>
        <v>2342.1816666666668</v>
      </c>
      <c r="AO17">
        <f t="shared" si="48"/>
        <v>2639.5916666666667</v>
      </c>
      <c r="AP17">
        <f t="shared" si="40"/>
        <v>59.481999999999971</v>
      </c>
      <c r="AQ17">
        <f t="shared" ref="AQ17:AQ19" si="52">AO16+AP16*1</f>
        <v>2739.7478333333343</v>
      </c>
      <c r="AR17">
        <f t="shared" si="34"/>
        <v>37.552166666665926</v>
      </c>
      <c r="AS17">
        <f t="shared" si="35"/>
        <v>1.3521105630168121E-2</v>
      </c>
      <c r="AT17">
        <f t="shared" si="36"/>
        <v>1410.1652213610555</v>
      </c>
      <c r="AV17">
        <f t="shared" si="10"/>
        <v>2767.5275269299968</v>
      </c>
      <c r="AW17">
        <f t="shared" si="11"/>
        <v>0.14914611228118685</v>
      </c>
      <c r="AX17">
        <f t="shared" si="12"/>
        <v>2551.6859385893304</v>
      </c>
      <c r="AY17">
        <f t="shared" si="13"/>
        <v>225.61406141066982</v>
      </c>
      <c r="AZ17">
        <f t="shared" si="14"/>
        <v>8.1235034533780934E-2</v>
      </c>
      <c r="BA17">
        <f t="shared" si="15"/>
        <v>50901.70470621749</v>
      </c>
    </row>
    <row r="18" spans="1:53" x14ac:dyDescent="0.3">
      <c r="A18" s="11"/>
      <c r="B18">
        <v>16</v>
      </c>
      <c r="C18">
        <v>2010</v>
      </c>
      <c r="D18" t="str">
        <v>April</v>
      </c>
      <c r="E18">
        <v>2971.25</v>
      </c>
      <c r="G18">
        <f t="shared" si="1"/>
        <v>3005.57</v>
      </c>
      <c r="H18">
        <f t="shared" si="2"/>
        <v>34.320000000000164</v>
      </c>
      <c r="I18">
        <f t="shared" si="3"/>
        <v>1.1550694152292861E-2</v>
      </c>
      <c r="J18">
        <f t="shared" si="4"/>
        <v>1177.8624000000113</v>
      </c>
      <c r="L18">
        <f t="shared" si="5"/>
        <v>2663.165</v>
      </c>
      <c r="M18">
        <f t="shared" si="6"/>
        <v>2621.54</v>
      </c>
      <c r="N18">
        <f t="shared" si="45"/>
        <v>2704.79</v>
      </c>
      <c r="O18">
        <f t="shared" si="37"/>
        <v>83.25</v>
      </c>
      <c r="P18">
        <f t="shared" si="49"/>
        <v>2590.9175</v>
      </c>
      <c r="Q18">
        <f t="shared" si="7"/>
        <v>380.33249999999998</v>
      </c>
      <c r="R18">
        <f t="shared" si="8"/>
        <v>0.12800420698359274</v>
      </c>
      <c r="S18">
        <f t="shared" si="9"/>
        <v>144652.81055624998</v>
      </c>
      <c r="U18">
        <f t="shared" si="16"/>
        <v>2645.71</v>
      </c>
      <c r="V18">
        <f t="shared" si="17"/>
        <v>2576.9244444444444</v>
      </c>
      <c r="W18">
        <f t="shared" si="46"/>
        <v>2714.4955555555557</v>
      </c>
      <c r="X18">
        <f t="shared" si="38"/>
        <v>68.785555555555675</v>
      </c>
      <c r="Y18">
        <f t="shared" si="50"/>
        <v>2677.9477777777779</v>
      </c>
      <c r="Z18">
        <f t="shared" si="18"/>
        <v>293.3022222222221</v>
      </c>
      <c r="AA18">
        <f t="shared" si="19"/>
        <v>9.8713410928808448E-2</v>
      </c>
      <c r="AB18">
        <f t="shared" si="20"/>
        <v>86026.193560493761</v>
      </c>
      <c r="AD18">
        <f t="shared" si="25"/>
        <v>2577.4660000000003</v>
      </c>
      <c r="AE18">
        <f t="shared" si="26"/>
        <v>2472.1716000000001</v>
      </c>
      <c r="AF18">
        <f t="shared" si="47"/>
        <v>2682.7604000000006</v>
      </c>
      <c r="AG18">
        <f t="shared" si="39"/>
        <v>52.647200000000112</v>
      </c>
      <c r="AH18">
        <f t="shared" si="51"/>
        <v>2612.2364000000002</v>
      </c>
      <c r="AI18">
        <f t="shared" si="28"/>
        <v>359.01359999999977</v>
      </c>
      <c r="AJ18">
        <f t="shared" si="29"/>
        <v>0.12082914598233059</v>
      </c>
      <c r="AK18">
        <f t="shared" si="30"/>
        <v>128890.76498495984</v>
      </c>
      <c r="AM18">
        <f t="shared" si="32"/>
        <v>2542.5050000000006</v>
      </c>
      <c r="AN18">
        <f t="shared" si="33"/>
        <v>2410.4116666666669</v>
      </c>
      <c r="AO18">
        <f t="shared" si="48"/>
        <v>2674.5983333333343</v>
      </c>
      <c r="AP18">
        <f t="shared" si="40"/>
        <v>52.837333333333483</v>
      </c>
      <c r="AQ18">
        <f t="shared" si="52"/>
        <v>2699.0736666666667</v>
      </c>
      <c r="AR18">
        <f t="shared" si="34"/>
        <v>272.17633333333333</v>
      </c>
      <c r="AS18">
        <f t="shared" si="35"/>
        <v>9.1603309493759638E-2</v>
      </c>
      <c r="AT18">
        <f t="shared" si="36"/>
        <v>74079.956426777775</v>
      </c>
      <c r="AV18">
        <f t="shared" si="10"/>
        <v>2962.4322213428263</v>
      </c>
      <c r="AW18">
        <f t="shared" si="11"/>
        <v>0.16862186186678998</v>
      </c>
      <c r="AX18">
        <f t="shared" si="12"/>
        <v>2767.6766730422778</v>
      </c>
      <c r="AY18">
        <f t="shared" si="13"/>
        <v>203.5733269577222</v>
      </c>
      <c r="AZ18">
        <f t="shared" si="14"/>
        <v>6.8514371714841302E-2</v>
      </c>
      <c r="BA18">
        <f t="shared" si="15"/>
        <v>41442.099448635665</v>
      </c>
    </row>
    <row r="19" spans="1:53" x14ac:dyDescent="0.3">
      <c r="A19" s="11"/>
      <c r="B19">
        <v>17</v>
      </c>
      <c r="C19">
        <v>2010</v>
      </c>
      <c r="D19" t="str">
        <v>May</v>
      </c>
      <c r="E19">
        <v>2796.96</v>
      </c>
      <c r="G19">
        <f t="shared" si="1"/>
        <v>3165.2</v>
      </c>
      <c r="H19">
        <f t="shared" si="2"/>
        <v>368.23999999999978</v>
      </c>
      <c r="I19">
        <f t="shared" si="3"/>
        <v>0.13165722784737707</v>
      </c>
      <c r="J19">
        <f t="shared" si="4"/>
        <v>135600.69759999984</v>
      </c>
      <c r="L19">
        <f t="shared" si="5"/>
        <v>2874.2750000000001</v>
      </c>
      <c r="M19">
        <f t="shared" si="6"/>
        <v>2768.7200000000003</v>
      </c>
      <c r="N19">
        <f t="shared" si="45"/>
        <v>2979.83</v>
      </c>
      <c r="O19">
        <f t="shared" si="37"/>
        <v>211.10999999999967</v>
      </c>
      <c r="P19">
        <f t="shared" si="49"/>
        <v>2788.04</v>
      </c>
      <c r="Q19">
        <f t="shared" si="7"/>
        <v>8.9200000000000728</v>
      </c>
      <c r="R19">
        <f t="shared" si="8"/>
        <v>3.1891768205480494E-3</v>
      </c>
      <c r="S19">
        <f t="shared" si="9"/>
        <v>79.566400000001295</v>
      </c>
      <c r="U19">
        <f t="shared" si="16"/>
        <v>2765.86</v>
      </c>
      <c r="V19">
        <f t="shared" si="17"/>
        <v>2658.7666666666669</v>
      </c>
      <c r="W19">
        <f t="shared" si="46"/>
        <v>2872.9533333333334</v>
      </c>
      <c r="X19">
        <f t="shared" si="38"/>
        <v>107.09333333333325</v>
      </c>
      <c r="Y19">
        <f t="shared" si="50"/>
        <v>2783.2811111111114</v>
      </c>
      <c r="Z19">
        <f t="shared" si="18"/>
        <v>13.67888888888865</v>
      </c>
      <c r="AA19">
        <f t="shared" si="19"/>
        <v>4.8906272842259629E-3</v>
      </c>
      <c r="AB19">
        <f t="shared" si="20"/>
        <v>187.11200123456138</v>
      </c>
      <c r="AD19">
        <f t="shared" si="25"/>
        <v>2688.5480000000002</v>
      </c>
      <c r="AE19">
        <f t="shared" si="26"/>
        <v>2533.2448000000004</v>
      </c>
      <c r="AF19">
        <f t="shared" si="47"/>
        <v>2843.8512000000001</v>
      </c>
      <c r="AG19">
        <f t="shared" si="39"/>
        <v>77.651599999999917</v>
      </c>
      <c r="AH19">
        <f t="shared" si="51"/>
        <v>2735.4076000000005</v>
      </c>
      <c r="AI19">
        <f t="shared" si="28"/>
        <v>61.552399999999579</v>
      </c>
      <c r="AJ19">
        <f t="shared" si="29"/>
        <v>2.2006893198329464E-2</v>
      </c>
      <c r="AK19">
        <f t="shared" si="30"/>
        <v>3788.6979457599482</v>
      </c>
      <c r="AM19">
        <f t="shared" si="32"/>
        <v>2643.0966666666668</v>
      </c>
      <c r="AN19">
        <f t="shared" si="33"/>
        <v>2477.4922222222226</v>
      </c>
      <c r="AO19">
        <f t="shared" si="48"/>
        <v>2808.701111111111</v>
      </c>
      <c r="AP19">
        <f t="shared" si="40"/>
        <v>66.241777777777685</v>
      </c>
      <c r="AQ19">
        <f t="shared" si="52"/>
        <v>2727.4356666666677</v>
      </c>
      <c r="AR19">
        <f t="shared" si="34"/>
        <v>69.524333333332379</v>
      </c>
      <c r="AS19">
        <f t="shared" si="35"/>
        <v>2.48571067635334E-2</v>
      </c>
      <c r="AT19">
        <f t="shared" si="36"/>
        <v>4833.6329254443117</v>
      </c>
      <c r="AV19">
        <f t="shared" si="10"/>
        <v>2804.1347331234115</v>
      </c>
      <c r="AW19">
        <f t="shared" si="11"/>
        <v>0.15277509239255177</v>
      </c>
      <c r="AX19">
        <f t="shared" si="12"/>
        <v>2962.6008432046933</v>
      </c>
      <c r="AY19">
        <f t="shared" si="13"/>
        <v>165.64084320469328</v>
      </c>
      <c r="AZ19">
        <f t="shared" si="14"/>
        <v>5.9221741892874151E-2</v>
      </c>
      <c r="BA19">
        <f t="shared" si="15"/>
        <v>27436.888937561784</v>
      </c>
    </row>
    <row r="20" spans="1:53" x14ac:dyDescent="0.3">
      <c r="A20" s="11"/>
      <c r="B20">
        <v>18</v>
      </c>
      <c r="C20">
        <v>2010</v>
      </c>
      <c r="D20" t="str">
        <v>June</v>
      </c>
      <c r="E20">
        <v>2913.68</v>
      </c>
      <c r="G20">
        <f t="shared" si="1"/>
        <v>2622.67</v>
      </c>
      <c r="H20">
        <f t="shared" si="2"/>
        <v>291.00999999999976</v>
      </c>
      <c r="I20">
        <f t="shared" si="3"/>
        <v>9.9877131325334212E-2</v>
      </c>
      <c r="J20">
        <f t="shared" si="4"/>
        <v>84686.820099999866</v>
      </c>
      <c r="L20">
        <f t="shared" si="5"/>
        <v>2884.105</v>
      </c>
      <c r="M20">
        <f t="shared" si="6"/>
        <v>2879.19</v>
      </c>
      <c r="N20">
        <f t="shared" si="45"/>
        <v>2889.02</v>
      </c>
      <c r="O20">
        <f t="shared" si="37"/>
        <v>9.8299999999999272</v>
      </c>
      <c r="P20">
        <f>N19+O19*1</f>
        <v>3190.9399999999996</v>
      </c>
      <c r="Q20">
        <f t="shared" si="7"/>
        <v>277.25999999999976</v>
      </c>
      <c r="R20">
        <f t="shared" si="8"/>
        <v>9.5158013234123096E-2</v>
      </c>
      <c r="S20">
        <f t="shared" si="9"/>
        <v>76873.107599999872</v>
      </c>
      <c r="U20">
        <f t="shared" si="16"/>
        <v>2848.5033333333336</v>
      </c>
      <c r="V20">
        <f t="shared" si="17"/>
        <v>2753.3577777777778</v>
      </c>
      <c r="W20">
        <f t="shared" si="46"/>
        <v>2943.6488888888894</v>
      </c>
      <c r="X20">
        <f t="shared" si="38"/>
        <v>95.145555555555802</v>
      </c>
      <c r="Y20">
        <f>W19+X19*1</f>
        <v>2980.0466666666666</v>
      </c>
      <c r="Z20">
        <f t="shared" si="18"/>
        <v>66.366666666666788</v>
      </c>
      <c r="AA20">
        <f t="shared" si="19"/>
        <v>2.2777609986912355E-2</v>
      </c>
      <c r="AB20">
        <f t="shared" si="20"/>
        <v>4404.5344444444609</v>
      </c>
      <c r="AD20">
        <f t="shared" si="25"/>
        <v>2741.0680000000002</v>
      </c>
      <c r="AE20">
        <f t="shared" si="26"/>
        <v>2596.3772000000004</v>
      </c>
      <c r="AF20">
        <f t="shared" si="47"/>
        <v>2885.7588000000001</v>
      </c>
      <c r="AG20">
        <f t="shared" si="39"/>
        <v>72.345399999999927</v>
      </c>
      <c r="AH20">
        <f>AF19+AG19*1</f>
        <v>2921.5028000000002</v>
      </c>
      <c r="AI20">
        <f t="shared" si="28"/>
        <v>7.8228000000003703</v>
      </c>
      <c r="AJ20">
        <f t="shared" si="29"/>
        <v>2.6848521457402221E-3</v>
      </c>
      <c r="AK20">
        <f t="shared" si="30"/>
        <v>61.196199840005796</v>
      </c>
      <c r="AM20">
        <f t="shared" si="32"/>
        <v>2706.6166666666668</v>
      </c>
      <c r="AN20">
        <f t="shared" si="33"/>
        <v>2541.2980555555559</v>
      </c>
      <c r="AO20">
        <f t="shared" si="48"/>
        <v>2871.9352777777776</v>
      </c>
      <c r="AP20">
        <f t="shared" si="40"/>
        <v>66.127444444444336</v>
      </c>
      <c r="AQ20">
        <f>AO19+AP19*1</f>
        <v>2874.9428888888888</v>
      </c>
      <c r="AR20">
        <f t="shared" si="34"/>
        <v>38.737111111111062</v>
      </c>
      <c r="AS20">
        <f t="shared" si="35"/>
        <v>1.3294909225141767E-2</v>
      </c>
      <c r="AT20">
        <f t="shared" si="36"/>
        <v>1500.5637772345642</v>
      </c>
      <c r="AV20">
        <f t="shared" si="10"/>
        <v>2908.9416642183674</v>
      </c>
      <c r="AW20">
        <f t="shared" si="11"/>
        <v>0.1632406126469641</v>
      </c>
      <c r="AX20">
        <f t="shared" si="12"/>
        <v>2804.2875082158039</v>
      </c>
      <c r="AY20">
        <f t="shared" si="13"/>
        <v>109.39249178419595</v>
      </c>
      <c r="AZ20">
        <f t="shared" si="14"/>
        <v>3.7544442692469988E-2</v>
      </c>
      <c r="BA20">
        <f t="shared" si="15"/>
        <v>11966.71725875538</v>
      </c>
    </row>
    <row r="21" spans="1:53" x14ac:dyDescent="0.3">
      <c r="A21" s="11"/>
      <c r="B21">
        <v>19</v>
      </c>
      <c r="C21">
        <v>2010</v>
      </c>
      <c r="D21" t="str">
        <v>July</v>
      </c>
      <c r="E21">
        <v>3069.28</v>
      </c>
      <c r="G21">
        <f t="shared" si="1"/>
        <v>3030.3999999999996</v>
      </c>
      <c r="H21">
        <f t="shared" si="2"/>
        <v>38.880000000000564</v>
      </c>
      <c r="I21">
        <f t="shared" si="3"/>
        <v>1.2667465985508185E-2</v>
      </c>
      <c r="J21">
        <f t="shared" si="4"/>
        <v>1511.6544000000438</v>
      </c>
      <c r="L21">
        <f t="shared" si="5"/>
        <v>2855.3199999999997</v>
      </c>
      <c r="M21">
        <f t="shared" si="6"/>
        <v>2869.7124999999996</v>
      </c>
      <c r="N21">
        <f t="shared" si="45"/>
        <v>2840.9274999999998</v>
      </c>
      <c r="O21">
        <f t="shared" si="37"/>
        <v>-28.784999999999854</v>
      </c>
      <c r="P21">
        <f t="shared" ref="P21:P84" si="53">N20+O20*1</f>
        <v>2898.85</v>
      </c>
      <c r="Q21">
        <f t="shared" si="7"/>
        <v>170.43000000000029</v>
      </c>
      <c r="R21">
        <f t="shared" si="8"/>
        <v>5.5527680759005459E-2</v>
      </c>
      <c r="S21">
        <f t="shared" si="9"/>
        <v>29046.384900000099</v>
      </c>
      <c r="U21">
        <f t="shared" si="16"/>
        <v>2893.9633333333331</v>
      </c>
      <c r="V21">
        <f t="shared" si="17"/>
        <v>2836.1088888888894</v>
      </c>
      <c r="W21">
        <f t="shared" si="46"/>
        <v>2951.8177777777769</v>
      </c>
      <c r="X21">
        <f t="shared" si="38"/>
        <v>57.854444444443743</v>
      </c>
      <c r="Y21">
        <f t="shared" ref="Y21:Y84" si="54">W20+X20*1</f>
        <v>3038.7944444444452</v>
      </c>
      <c r="Z21">
        <f t="shared" si="18"/>
        <v>30.485555555555038</v>
      </c>
      <c r="AA21">
        <f t="shared" si="19"/>
        <v>9.9324778304863155E-3</v>
      </c>
      <c r="AB21">
        <f t="shared" si="20"/>
        <v>929.36909753083262</v>
      </c>
      <c r="AD21">
        <f t="shared" si="25"/>
        <v>2801.6440000000002</v>
      </c>
      <c r="AE21">
        <f t="shared" si="26"/>
        <v>2660.8544000000002</v>
      </c>
      <c r="AF21">
        <f t="shared" si="47"/>
        <v>2942.4336000000003</v>
      </c>
      <c r="AG21">
        <f t="shared" si="39"/>
        <v>70.394800000000032</v>
      </c>
      <c r="AH21">
        <f t="shared" ref="AH21:AH84" si="55">AF20+AG20*1</f>
        <v>2958.1041999999998</v>
      </c>
      <c r="AI21">
        <f t="shared" si="28"/>
        <v>111.17580000000044</v>
      </c>
      <c r="AJ21">
        <f t="shared" si="29"/>
        <v>3.6222110723036161E-2</v>
      </c>
      <c r="AK21">
        <f t="shared" si="30"/>
        <v>12360.058505640098</v>
      </c>
      <c r="AM21">
        <f t="shared" si="32"/>
        <v>2769.8366666666666</v>
      </c>
      <c r="AN21">
        <f t="shared" si="33"/>
        <v>2601.5411111111111</v>
      </c>
      <c r="AO21">
        <f t="shared" si="48"/>
        <v>2938.132222222222</v>
      </c>
      <c r="AP21">
        <f t="shared" si="40"/>
        <v>67.318222222222175</v>
      </c>
      <c r="AQ21">
        <f t="shared" ref="AQ21:AQ84" si="56">AO20+AP20*1</f>
        <v>2938.062722222222</v>
      </c>
      <c r="AR21">
        <f t="shared" si="34"/>
        <v>131.21727777777824</v>
      </c>
      <c r="AS21">
        <f t="shared" si="35"/>
        <v>4.2751810775744872E-2</v>
      </c>
      <c r="AT21">
        <f t="shared" si="36"/>
        <v>17217.973987410613</v>
      </c>
      <c r="AV21">
        <f t="shared" si="10"/>
        <v>3062.3420157527553</v>
      </c>
      <c r="AW21">
        <f t="shared" si="11"/>
        <v>0.17856447697624911</v>
      </c>
      <c r="AX21">
        <f t="shared" si="12"/>
        <v>2909.1049048310142</v>
      </c>
      <c r="AY21">
        <f t="shared" si="13"/>
        <v>160.17509516898599</v>
      </c>
      <c r="AZ21">
        <f t="shared" si="14"/>
        <v>5.2186537288545193E-2</v>
      </c>
      <c r="BA21">
        <f t="shared" si="15"/>
        <v>25656.06111239372</v>
      </c>
    </row>
    <row r="22" spans="1:53" x14ac:dyDescent="0.3">
      <c r="A22" s="11"/>
      <c r="B22">
        <v>20</v>
      </c>
      <c r="C22">
        <v>2010</v>
      </c>
      <c r="D22" t="str">
        <v>August</v>
      </c>
      <c r="E22">
        <v>3081.88</v>
      </c>
      <c r="G22">
        <f t="shared" si="1"/>
        <v>3224.8800000000006</v>
      </c>
      <c r="H22">
        <f t="shared" si="2"/>
        <v>143.00000000000045</v>
      </c>
      <c r="I22">
        <f t="shared" si="3"/>
        <v>4.6400249198541299E-2</v>
      </c>
      <c r="J22">
        <f t="shared" si="4"/>
        <v>20449.000000000131</v>
      </c>
      <c r="L22">
        <f t="shared" si="5"/>
        <v>2991.48</v>
      </c>
      <c r="M22">
        <f t="shared" si="6"/>
        <v>2923.3999999999996</v>
      </c>
      <c r="N22">
        <f t="shared" si="45"/>
        <v>3059.5600000000004</v>
      </c>
      <c r="O22">
        <f t="shared" si="37"/>
        <v>136.16000000000076</v>
      </c>
      <c r="P22">
        <f t="shared" si="53"/>
        <v>2812.1424999999999</v>
      </c>
      <c r="Q22">
        <f t="shared" si="7"/>
        <v>269.73750000000018</v>
      </c>
      <c r="R22">
        <f t="shared" si="8"/>
        <v>8.7523686840500006E-2</v>
      </c>
      <c r="S22">
        <f t="shared" si="9"/>
        <v>72758.318906250104</v>
      </c>
      <c r="U22">
        <f t="shared" si="16"/>
        <v>2926.64</v>
      </c>
      <c r="V22">
        <f t="shared" si="17"/>
        <v>2889.7022222222222</v>
      </c>
      <c r="W22">
        <f t="shared" si="46"/>
        <v>2963.5777777777776</v>
      </c>
      <c r="X22">
        <f t="shared" si="38"/>
        <v>36.937777777777683</v>
      </c>
      <c r="Y22">
        <f t="shared" si="54"/>
        <v>3009.6722222222206</v>
      </c>
      <c r="Z22">
        <f t="shared" si="18"/>
        <v>72.207777777779484</v>
      </c>
      <c r="AA22">
        <f t="shared" si="19"/>
        <v>2.3429782398334615E-2</v>
      </c>
      <c r="AB22">
        <f t="shared" si="20"/>
        <v>5213.9631716051845</v>
      </c>
      <c r="AD22">
        <f t="shared" si="25"/>
        <v>2905.6940000000004</v>
      </c>
      <c r="AE22">
        <f t="shared" si="26"/>
        <v>2742.8840000000005</v>
      </c>
      <c r="AF22">
        <f t="shared" si="47"/>
        <v>3068.5040000000004</v>
      </c>
      <c r="AG22">
        <f t="shared" si="39"/>
        <v>81.404999999999973</v>
      </c>
      <c r="AH22">
        <f t="shared" si="55"/>
        <v>3012.8284000000003</v>
      </c>
      <c r="AI22">
        <f t="shared" si="28"/>
        <v>69.05159999999978</v>
      </c>
      <c r="AJ22">
        <f t="shared" si="29"/>
        <v>2.2405674458447371E-2</v>
      </c>
      <c r="AK22">
        <f t="shared" si="30"/>
        <v>4768.12346255997</v>
      </c>
      <c r="AM22">
        <f t="shared" si="32"/>
        <v>2846.25</v>
      </c>
      <c r="AN22">
        <f t="shared" si="33"/>
        <v>2666.5319444444444</v>
      </c>
      <c r="AO22">
        <f t="shared" si="48"/>
        <v>3025.9680555555556</v>
      </c>
      <c r="AP22">
        <f t="shared" si="40"/>
        <v>71.887222222222235</v>
      </c>
      <c r="AQ22">
        <f t="shared" si="56"/>
        <v>3005.4504444444442</v>
      </c>
      <c r="AR22">
        <f t="shared" si="34"/>
        <v>76.429555555555908</v>
      </c>
      <c r="AS22">
        <f t="shared" si="35"/>
        <v>2.4799653314066708E-2</v>
      </c>
      <c r="AT22">
        <f t="shared" si="36"/>
        <v>5841.476962419807</v>
      </c>
      <c r="AV22">
        <f t="shared" si="10"/>
        <v>3081.0414467326509</v>
      </c>
      <c r="AW22">
        <f t="shared" si="11"/>
        <v>0.18041658214740755</v>
      </c>
      <c r="AX22">
        <f t="shared" si="12"/>
        <v>3062.5205802297314</v>
      </c>
      <c r="AY22">
        <f t="shared" si="13"/>
        <v>19.359419770268687</v>
      </c>
      <c r="AZ22">
        <f t="shared" si="14"/>
        <v>6.2816916201372816E-3</v>
      </c>
      <c r="BA22">
        <f t="shared" si="15"/>
        <v>374.78713384147011</v>
      </c>
    </row>
    <row r="23" spans="1:53" x14ac:dyDescent="0.3">
      <c r="A23" s="11"/>
      <c r="B23">
        <v>21</v>
      </c>
      <c r="C23">
        <v>2010</v>
      </c>
      <c r="D23" t="str">
        <v>September</v>
      </c>
      <c r="E23">
        <v>3501.3</v>
      </c>
      <c r="G23">
        <f t="shared" si="1"/>
        <v>3094.48</v>
      </c>
      <c r="H23">
        <f t="shared" si="2"/>
        <v>406.82000000000016</v>
      </c>
      <c r="I23">
        <f t="shared" si="3"/>
        <v>0.11619112900922518</v>
      </c>
      <c r="J23">
        <f t="shared" si="4"/>
        <v>165502.51240000012</v>
      </c>
      <c r="L23">
        <f t="shared" si="5"/>
        <v>3075.58</v>
      </c>
      <c r="M23">
        <f t="shared" si="6"/>
        <v>3033.5299999999997</v>
      </c>
      <c r="N23">
        <f t="shared" si="45"/>
        <v>3117.63</v>
      </c>
      <c r="O23">
        <f t="shared" si="37"/>
        <v>84.100000000000364</v>
      </c>
      <c r="P23">
        <f t="shared" si="53"/>
        <v>3195.7200000000012</v>
      </c>
      <c r="Q23">
        <f t="shared" si="7"/>
        <v>305.57999999999902</v>
      </c>
      <c r="R23">
        <f t="shared" si="8"/>
        <v>8.7276154571159004E-2</v>
      </c>
      <c r="S23">
        <f t="shared" si="9"/>
        <v>93379.136399999406</v>
      </c>
      <c r="U23">
        <f t="shared" si="16"/>
        <v>3021.6133333333332</v>
      </c>
      <c r="V23">
        <f t="shared" si="17"/>
        <v>2947.4055555555551</v>
      </c>
      <c r="W23">
        <f t="shared" si="46"/>
        <v>3095.8211111111113</v>
      </c>
      <c r="X23">
        <f t="shared" si="38"/>
        <v>74.207777777778119</v>
      </c>
      <c r="Y23">
        <f t="shared" si="54"/>
        <v>3000.5155555555552</v>
      </c>
      <c r="Z23">
        <f t="shared" si="18"/>
        <v>500.78444444444494</v>
      </c>
      <c r="AA23">
        <f t="shared" si="19"/>
        <v>0.14302814510166079</v>
      </c>
      <c r="AB23">
        <f t="shared" si="20"/>
        <v>250785.05979753137</v>
      </c>
      <c r="AD23">
        <f t="shared" si="25"/>
        <v>2966.6099999999997</v>
      </c>
      <c r="AE23">
        <f t="shared" si="26"/>
        <v>2820.7128000000002</v>
      </c>
      <c r="AF23">
        <f t="shared" si="47"/>
        <v>3112.5071999999991</v>
      </c>
      <c r="AG23">
        <f t="shared" si="39"/>
        <v>72.948599999999715</v>
      </c>
      <c r="AH23">
        <f t="shared" si="55"/>
        <v>3149.9090000000006</v>
      </c>
      <c r="AI23">
        <f t="shared" si="28"/>
        <v>351.39099999999962</v>
      </c>
      <c r="AJ23">
        <f t="shared" si="29"/>
        <v>0.10036015194356371</v>
      </c>
      <c r="AK23">
        <f t="shared" si="30"/>
        <v>123475.63488099973</v>
      </c>
      <c r="AM23">
        <f t="shared" si="32"/>
        <v>2935.0583333333338</v>
      </c>
      <c r="AN23">
        <f t="shared" si="33"/>
        <v>2740.5605555555558</v>
      </c>
      <c r="AO23">
        <f t="shared" si="48"/>
        <v>3129.5561111111119</v>
      </c>
      <c r="AP23">
        <f t="shared" si="40"/>
        <v>77.799111111111245</v>
      </c>
      <c r="AQ23">
        <f t="shared" si="56"/>
        <v>3097.8552777777777</v>
      </c>
      <c r="AR23">
        <f t="shared" si="34"/>
        <v>403.44472222222248</v>
      </c>
      <c r="AS23">
        <f t="shared" si="35"/>
        <v>0.11522712198961027</v>
      </c>
      <c r="AT23">
        <f t="shared" si="36"/>
        <v>162767.64388896627</v>
      </c>
      <c r="AV23">
        <f t="shared" si="10"/>
        <v>3483.1043155094803</v>
      </c>
      <c r="AW23">
        <f t="shared" si="11"/>
        <v>0.22060522924932793</v>
      </c>
      <c r="AX23">
        <f t="shared" si="12"/>
        <v>3081.2218633147982</v>
      </c>
      <c r="AY23">
        <f t="shared" si="13"/>
        <v>420.07813668520203</v>
      </c>
      <c r="AZ23">
        <f t="shared" si="14"/>
        <v>0.11997776159860681</v>
      </c>
      <c r="BA23">
        <f t="shared" si="15"/>
        <v>176465.64092091128</v>
      </c>
    </row>
    <row r="24" spans="1:53" x14ac:dyDescent="0.3">
      <c r="A24" s="11"/>
      <c r="B24">
        <v>22</v>
      </c>
      <c r="C24">
        <v>2010</v>
      </c>
      <c r="D24" t="str">
        <v>October</v>
      </c>
      <c r="E24">
        <v>3635.32</v>
      </c>
      <c r="G24">
        <f t="shared" si="1"/>
        <v>3920.7200000000003</v>
      </c>
      <c r="H24">
        <f t="shared" si="2"/>
        <v>285.40000000000009</v>
      </c>
      <c r="I24">
        <f t="shared" si="3"/>
        <v>7.8507531661586902E-2</v>
      </c>
      <c r="J24">
        <f t="shared" si="4"/>
        <v>81453.160000000047</v>
      </c>
      <c r="L24">
        <f t="shared" si="5"/>
        <v>3291.59</v>
      </c>
      <c r="M24">
        <f t="shared" si="6"/>
        <v>3183.585</v>
      </c>
      <c r="N24">
        <f t="shared" si="45"/>
        <v>3399.5950000000003</v>
      </c>
      <c r="O24">
        <f t="shared" si="37"/>
        <v>216.01000000000022</v>
      </c>
      <c r="P24">
        <f t="shared" si="53"/>
        <v>3201.7300000000005</v>
      </c>
      <c r="Q24">
        <f t="shared" si="7"/>
        <v>433.58999999999969</v>
      </c>
      <c r="R24">
        <f t="shared" si="8"/>
        <v>0.11927148091502252</v>
      </c>
      <c r="S24">
        <f t="shared" si="9"/>
        <v>188000.28809999974</v>
      </c>
      <c r="U24">
        <f t="shared" si="16"/>
        <v>3217.4866666666662</v>
      </c>
      <c r="V24">
        <f t="shared" si="17"/>
        <v>3055.2466666666664</v>
      </c>
      <c r="W24">
        <f t="shared" si="46"/>
        <v>3379.726666666666</v>
      </c>
      <c r="X24">
        <f t="shared" si="38"/>
        <v>162.23999999999978</v>
      </c>
      <c r="Y24">
        <f t="shared" si="54"/>
        <v>3170.0288888888895</v>
      </c>
      <c r="Z24">
        <f t="shared" si="18"/>
        <v>465.29111111111069</v>
      </c>
      <c r="AA24">
        <f t="shared" si="19"/>
        <v>0.12799178919905557</v>
      </c>
      <c r="AB24">
        <f t="shared" si="20"/>
        <v>216495.81807901195</v>
      </c>
      <c r="AD24">
        <f t="shared" si="25"/>
        <v>3072.62</v>
      </c>
      <c r="AE24">
        <f t="shared" si="26"/>
        <v>2897.5271999999995</v>
      </c>
      <c r="AF24">
        <f t="shared" si="47"/>
        <v>3247.7128000000002</v>
      </c>
      <c r="AG24">
        <f t="shared" si="39"/>
        <v>87.546400000000176</v>
      </c>
      <c r="AH24">
        <f t="shared" si="55"/>
        <v>3185.4557999999988</v>
      </c>
      <c r="AI24">
        <f t="shared" si="28"/>
        <v>449.86420000000135</v>
      </c>
      <c r="AJ24">
        <f t="shared" si="29"/>
        <v>0.12374817072499844</v>
      </c>
      <c r="AK24">
        <f t="shared" si="30"/>
        <v>202377.79844164121</v>
      </c>
      <c r="AM24">
        <f t="shared" si="32"/>
        <v>3055.7249999999999</v>
      </c>
      <c r="AN24">
        <f t="shared" si="33"/>
        <v>2826.0972222222222</v>
      </c>
      <c r="AO24">
        <f t="shared" si="48"/>
        <v>3285.3527777777776</v>
      </c>
      <c r="AP24">
        <f t="shared" si="40"/>
        <v>91.851111111111095</v>
      </c>
      <c r="AQ24">
        <f t="shared" si="56"/>
        <v>3207.3552222222233</v>
      </c>
      <c r="AR24">
        <f t="shared" si="34"/>
        <v>427.96477777777682</v>
      </c>
      <c r="AS24">
        <f t="shared" si="35"/>
        <v>0.11772410070579119</v>
      </c>
      <c r="AT24">
        <f t="shared" si="36"/>
        <v>183153.85101838189</v>
      </c>
      <c r="AV24">
        <f t="shared" si="10"/>
        <v>3628.7363331417982</v>
      </c>
      <c r="AW24">
        <f t="shared" si="11"/>
        <v>0.23514651590104721</v>
      </c>
      <c r="AX24">
        <f t="shared" si="12"/>
        <v>3483.3249207387298</v>
      </c>
      <c r="AY24">
        <f t="shared" si="13"/>
        <v>151.99507926127035</v>
      </c>
      <c r="AZ24">
        <f t="shared" si="14"/>
        <v>4.1810646452381174E-2</v>
      </c>
      <c r="BA24">
        <f t="shared" si="15"/>
        <v>23102.504119639856</v>
      </c>
    </row>
    <row r="25" spans="1:53" x14ac:dyDescent="0.3">
      <c r="A25" s="11"/>
      <c r="B25">
        <v>23</v>
      </c>
      <c r="C25">
        <v>2010</v>
      </c>
      <c r="D25" t="str">
        <v>November</v>
      </c>
      <c r="E25">
        <v>3531.21</v>
      </c>
      <c r="G25">
        <f t="shared" si="1"/>
        <v>3769.34</v>
      </c>
      <c r="H25">
        <f t="shared" si="2"/>
        <v>238.13000000000011</v>
      </c>
      <c r="I25">
        <f t="shared" si="3"/>
        <v>6.7435808122428317E-2</v>
      </c>
      <c r="J25">
        <f t="shared" si="4"/>
        <v>56705.896900000051</v>
      </c>
      <c r="L25">
        <f t="shared" si="5"/>
        <v>3568.3100000000004</v>
      </c>
      <c r="M25">
        <f t="shared" si="6"/>
        <v>3429.9500000000003</v>
      </c>
      <c r="N25">
        <f t="shared" si="45"/>
        <v>3706.6700000000005</v>
      </c>
      <c r="O25">
        <f t="shared" si="37"/>
        <v>276.72000000000025</v>
      </c>
      <c r="P25">
        <f t="shared" si="53"/>
        <v>3615.6050000000005</v>
      </c>
      <c r="Q25">
        <f t="shared" si="7"/>
        <v>84.395000000000437</v>
      </c>
      <c r="R25">
        <f t="shared" si="8"/>
        <v>2.3899739749264539E-2</v>
      </c>
      <c r="S25">
        <f t="shared" si="9"/>
        <v>7122.5160250000736</v>
      </c>
      <c r="U25">
        <f t="shared" si="16"/>
        <v>3406.1666666666665</v>
      </c>
      <c r="V25">
        <f t="shared" si="17"/>
        <v>3215.088888888889</v>
      </c>
      <c r="W25">
        <f t="shared" si="46"/>
        <v>3597.2444444444441</v>
      </c>
      <c r="X25">
        <f t="shared" si="38"/>
        <v>191.07777777777756</v>
      </c>
      <c r="Y25">
        <f t="shared" si="54"/>
        <v>3541.9666666666658</v>
      </c>
      <c r="Z25">
        <f t="shared" si="18"/>
        <v>10.756666666665751</v>
      </c>
      <c r="AA25">
        <f t="shared" si="19"/>
        <v>3.0461701985058241E-3</v>
      </c>
      <c r="AB25">
        <f t="shared" si="20"/>
        <v>115.70587777775808</v>
      </c>
      <c r="AD25">
        <f t="shared" si="25"/>
        <v>3240.2919999999999</v>
      </c>
      <c r="AE25">
        <f t="shared" si="26"/>
        <v>2997.3719999999998</v>
      </c>
      <c r="AF25">
        <f t="shared" si="47"/>
        <v>3483.212</v>
      </c>
      <c r="AG25">
        <f t="shared" si="39"/>
        <v>121.46000000000004</v>
      </c>
      <c r="AH25">
        <f t="shared" si="55"/>
        <v>3335.2592000000004</v>
      </c>
      <c r="AI25">
        <f t="shared" si="28"/>
        <v>195.95079999999962</v>
      </c>
      <c r="AJ25">
        <f t="shared" si="29"/>
        <v>5.5491120607383759E-2</v>
      </c>
      <c r="AK25">
        <f t="shared" si="30"/>
        <v>38396.716020639848</v>
      </c>
      <c r="AM25">
        <f t="shared" si="32"/>
        <v>3166.4033333333332</v>
      </c>
      <c r="AN25">
        <f t="shared" si="33"/>
        <v>2913.3150000000001</v>
      </c>
      <c r="AO25">
        <f t="shared" si="48"/>
        <v>3419.4916666666663</v>
      </c>
      <c r="AP25">
        <f t="shared" si="40"/>
        <v>101.23533333333326</v>
      </c>
      <c r="AQ25">
        <f t="shared" si="56"/>
        <v>3377.2038888888887</v>
      </c>
      <c r="AR25">
        <f t="shared" si="34"/>
        <v>154.0061111111113</v>
      </c>
      <c r="AS25">
        <f t="shared" si="35"/>
        <v>4.3612844070760812E-2</v>
      </c>
      <c r="AT25">
        <f t="shared" si="36"/>
        <v>23717.882259567959</v>
      </c>
      <c r="AV25">
        <f t="shared" si="10"/>
        <v>3535.4445384913734</v>
      </c>
      <c r="AW25">
        <f t="shared" si="11"/>
        <v>0.22579372825747346</v>
      </c>
      <c r="AX25">
        <f t="shared" si="12"/>
        <v>3628.9714796576991</v>
      </c>
      <c r="AY25">
        <f t="shared" si="13"/>
        <v>97.761479657699056</v>
      </c>
      <c r="AZ25">
        <f t="shared" si="14"/>
        <v>2.768498040549813E-2</v>
      </c>
      <c r="BA25">
        <f t="shared" si="15"/>
        <v>9557.3069048627058</v>
      </c>
    </row>
    <row r="26" spans="1:53" x14ac:dyDescent="0.3">
      <c r="A26" s="11"/>
      <c r="B26">
        <v>24</v>
      </c>
      <c r="C26">
        <v>2010</v>
      </c>
      <c r="D26" t="str">
        <v>December</v>
      </c>
      <c r="E26">
        <v>3703.51</v>
      </c>
      <c r="G26">
        <f t="shared" si="1"/>
        <v>3427.1</v>
      </c>
      <c r="H26">
        <f t="shared" si="2"/>
        <v>276.41000000000031</v>
      </c>
      <c r="I26">
        <f t="shared" si="3"/>
        <v>7.4634603389757359E-2</v>
      </c>
      <c r="J26">
        <f t="shared" si="4"/>
        <v>76402.488100000177</v>
      </c>
      <c r="L26">
        <f t="shared" si="5"/>
        <v>3583.2650000000003</v>
      </c>
      <c r="M26">
        <f t="shared" si="6"/>
        <v>3575.7875000000004</v>
      </c>
      <c r="N26">
        <f t="shared" si="45"/>
        <v>3590.7425000000003</v>
      </c>
      <c r="O26">
        <f t="shared" si="37"/>
        <v>14.954999999999927</v>
      </c>
      <c r="P26">
        <f t="shared" si="53"/>
        <v>3983.3900000000008</v>
      </c>
      <c r="Q26">
        <f t="shared" si="7"/>
        <v>279.88000000000056</v>
      </c>
      <c r="R26">
        <f t="shared" si="8"/>
        <v>7.5571552392190253E-2</v>
      </c>
      <c r="S26">
        <f t="shared" si="9"/>
        <v>78332.814400000309</v>
      </c>
      <c r="U26">
        <f t="shared" si="16"/>
        <v>3555.9433333333341</v>
      </c>
      <c r="V26">
        <f t="shared" si="17"/>
        <v>3393.1988888888886</v>
      </c>
      <c r="W26">
        <f t="shared" si="46"/>
        <v>3718.6877777777795</v>
      </c>
      <c r="X26">
        <f t="shared" si="38"/>
        <v>162.74444444444543</v>
      </c>
      <c r="Y26">
        <f t="shared" si="54"/>
        <v>3788.3222222222216</v>
      </c>
      <c r="Z26">
        <f t="shared" si="18"/>
        <v>84.812222222221408</v>
      </c>
      <c r="AA26">
        <f t="shared" si="19"/>
        <v>2.2900497696029282E-2</v>
      </c>
      <c r="AB26">
        <f t="shared" si="20"/>
        <v>7193.1130382714664</v>
      </c>
      <c r="AD26">
        <f t="shared" si="25"/>
        <v>3363.7979999999998</v>
      </c>
      <c r="AE26">
        <f t="shared" si="26"/>
        <v>3109.8027999999999</v>
      </c>
      <c r="AF26">
        <f t="shared" si="47"/>
        <v>3617.7931999999996</v>
      </c>
      <c r="AG26">
        <f t="shared" si="39"/>
        <v>126.99759999999992</v>
      </c>
      <c r="AH26">
        <f t="shared" si="55"/>
        <v>3604.672</v>
      </c>
      <c r="AI26">
        <f t="shared" si="28"/>
        <v>98.838000000000193</v>
      </c>
      <c r="AJ26">
        <f t="shared" si="29"/>
        <v>2.668765576439653E-2</v>
      </c>
      <c r="AK26">
        <f t="shared" si="30"/>
        <v>9768.9502440000379</v>
      </c>
      <c r="AM26">
        <f t="shared" si="32"/>
        <v>3288.7783333333332</v>
      </c>
      <c r="AN26">
        <f t="shared" si="33"/>
        <v>3010.3419444444444</v>
      </c>
      <c r="AO26">
        <f t="shared" si="48"/>
        <v>3567.214722222222</v>
      </c>
      <c r="AP26">
        <f t="shared" si="40"/>
        <v>111.37455555555553</v>
      </c>
      <c r="AQ26">
        <f t="shared" si="56"/>
        <v>3520.7269999999994</v>
      </c>
      <c r="AR26">
        <f t="shared" si="34"/>
        <v>182.78300000000081</v>
      </c>
      <c r="AS26">
        <f t="shared" si="35"/>
        <v>4.9353991213740692E-2</v>
      </c>
      <c r="AT26">
        <f t="shared" si="36"/>
        <v>33409.625089000299</v>
      </c>
      <c r="AV26">
        <f t="shared" si="10"/>
        <v>3696.2400247900937</v>
      </c>
      <c r="AW26">
        <f t="shared" si="11"/>
        <v>0.24185085808421233</v>
      </c>
      <c r="AX26">
        <f t="shared" si="12"/>
        <v>3535.6703322196308</v>
      </c>
      <c r="AY26">
        <f t="shared" si="13"/>
        <v>167.83966778036938</v>
      </c>
      <c r="AZ26">
        <f t="shared" si="14"/>
        <v>4.5319080488609283E-2</v>
      </c>
      <c r="BA26">
        <f t="shared" si="15"/>
        <v>28170.154080624765</v>
      </c>
    </row>
    <row r="27" spans="1:53" x14ac:dyDescent="0.3">
      <c r="A27" s="11"/>
      <c r="B27">
        <v>25</v>
      </c>
      <c r="C27">
        <v>2011</v>
      </c>
      <c r="D27" t="str">
        <v>January</v>
      </c>
      <c r="E27">
        <v>3409.17</v>
      </c>
      <c r="G27">
        <f t="shared" si="1"/>
        <v>3875.8100000000004</v>
      </c>
      <c r="H27">
        <f t="shared" si="2"/>
        <v>466.64000000000033</v>
      </c>
      <c r="I27">
        <f t="shared" si="3"/>
        <v>0.13687789109959325</v>
      </c>
      <c r="J27">
        <f t="shared" si="4"/>
        <v>217752.88960000032</v>
      </c>
      <c r="L27">
        <f t="shared" si="5"/>
        <v>3617.36</v>
      </c>
      <c r="M27">
        <f t="shared" si="6"/>
        <v>3600.3125</v>
      </c>
      <c r="N27">
        <f t="shared" si="45"/>
        <v>3634.4075000000003</v>
      </c>
      <c r="O27">
        <f t="shared" si="37"/>
        <v>34.095000000000255</v>
      </c>
      <c r="P27">
        <f t="shared" si="53"/>
        <v>3605.6975000000002</v>
      </c>
      <c r="Q27">
        <f t="shared" si="7"/>
        <v>196.52750000000015</v>
      </c>
      <c r="R27">
        <f t="shared" si="8"/>
        <v>5.7646729262547818E-2</v>
      </c>
      <c r="S27">
        <f t="shared" si="9"/>
        <v>38623.058256250057</v>
      </c>
      <c r="U27">
        <f t="shared" si="16"/>
        <v>3623.3466666666668</v>
      </c>
      <c r="V27">
        <f t="shared" si="17"/>
        <v>3528.4855555555555</v>
      </c>
      <c r="W27">
        <f t="shared" si="46"/>
        <v>3718.2077777777781</v>
      </c>
      <c r="X27">
        <f t="shared" si="38"/>
        <v>94.861111111111313</v>
      </c>
      <c r="Y27">
        <f t="shared" si="54"/>
        <v>3881.4322222222249</v>
      </c>
      <c r="Z27">
        <f t="shared" si="18"/>
        <v>472.26222222222486</v>
      </c>
      <c r="AA27">
        <f t="shared" si="19"/>
        <v>0.13852703802457045</v>
      </c>
      <c r="AB27">
        <f t="shared" si="20"/>
        <v>223031.60653827409</v>
      </c>
      <c r="AD27">
        <f t="shared" si="25"/>
        <v>3490.6440000000002</v>
      </c>
      <c r="AE27">
        <f t="shared" si="26"/>
        <v>3226.7928000000002</v>
      </c>
      <c r="AF27">
        <f t="shared" si="47"/>
        <v>3754.4952000000003</v>
      </c>
      <c r="AG27">
        <f t="shared" si="39"/>
        <v>131.92560000000003</v>
      </c>
      <c r="AH27">
        <f t="shared" si="55"/>
        <v>3744.7907999999998</v>
      </c>
      <c r="AI27">
        <f t="shared" si="28"/>
        <v>335.62079999999969</v>
      </c>
      <c r="AJ27">
        <f t="shared" si="29"/>
        <v>9.8446484041570137E-2</v>
      </c>
      <c r="AK27">
        <f t="shared" si="30"/>
        <v>112641.32139263979</v>
      </c>
      <c r="AM27">
        <f t="shared" si="32"/>
        <v>3420.4166666666665</v>
      </c>
      <c r="AN27">
        <f t="shared" si="33"/>
        <v>3118.7719444444447</v>
      </c>
      <c r="AO27">
        <f t="shared" si="48"/>
        <v>3722.0613888888884</v>
      </c>
      <c r="AP27">
        <f t="shared" si="40"/>
        <v>120.65788888888875</v>
      </c>
      <c r="AQ27">
        <f t="shared" si="56"/>
        <v>3678.5892777777776</v>
      </c>
      <c r="AR27">
        <f t="shared" si="34"/>
        <v>269.41927777777755</v>
      </c>
      <c r="AS27">
        <f t="shared" si="35"/>
        <v>7.9027821369358972E-2</v>
      </c>
      <c r="AT27">
        <f t="shared" si="36"/>
        <v>72586.747238299256</v>
      </c>
      <c r="AV27">
        <f t="shared" si="10"/>
        <v>3421.6149138937008</v>
      </c>
      <c r="AW27">
        <f t="shared" si="11"/>
        <v>0.21436388704180287</v>
      </c>
      <c r="AX27">
        <f t="shared" si="12"/>
        <v>3696.4818756481777</v>
      </c>
      <c r="AY27">
        <f t="shared" si="13"/>
        <v>287.31187564817765</v>
      </c>
      <c r="AZ27">
        <f t="shared" si="14"/>
        <v>8.4276194982408514E-2</v>
      </c>
      <c r="BA27">
        <f t="shared" si="15"/>
        <v>82548.11388847389</v>
      </c>
    </row>
    <row r="28" spans="1:53" x14ac:dyDescent="0.3">
      <c r="A28" s="11"/>
      <c r="B28">
        <v>26</v>
      </c>
      <c r="C28">
        <v>2011</v>
      </c>
      <c r="D28" t="str">
        <v>February</v>
      </c>
      <c r="E28">
        <v>3470.35</v>
      </c>
      <c r="G28">
        <f t="shared" si="1"/>
        <v>3114.83</v>
      </c>
      <c r="H28">
        <f t="shared" si="2"/>
        <v>355.52</v>
      </c>
      <c r="I28">
        <f t="shared" si="3"/>
        <v>0.10244499834310659</v>
      </c>
      <c r="J28">
        <f t="shared" si="4"/>
        <v>126394.47039999999</v>
      </c>
      <c r="L28">
        <f t="shared" si="5"/>
        <v>3556.34</v>
      </c>
      <c r="M28">
        <f t="shared" si="6"/>
        <v>3586.8500000000004</v>
      </c>
      <c r="N28">
        <f t="shared" si="45"/>
        <v>3525.83</v>
      </c>
      <c r="O28">
        <f t="shared" si="37"/>
        <v>-61.020000000000437</v>
      </c>
      <c r="P28">
        <f t="shared" si="53"/>
        <v>3668.5025000000005</v>
      </c>
      <c r="Q28">
        <f t="shared" si="7"/>
        <v>198.1525000000006</v>
      </c>
      <c r="R28">
        <f t="shared" si="8"/>
        <v>5.7098707623150578E-2</v>
      </c>
      <c r="S28">
        <f t="shared" si="9"/>
        <v>39264.413256250235</v>
      </c>
      <c r="U28">
        <f t="shared" si="16"/>
        <v>3547.9633333333331</v>
      </c>
      <c r="V28">
        <f t="shared" si="17"/>
        <v>3575.7511111111112</v>
      </c>
      <c r="W28">
        <f t="shared" si="46"/>
        <v>3520.1755555555551</v>
      </c>
      <c r="X28">
        <f t="shared" si="38"/>
        <v>-27.787777777778047</v>
      </c>
      <c r="Y28">
        <f t="shared" si="54"/>
        <v>3813.0688888888894</v>
      </c>
      <c r="Z28">
        <f t="shared" si="18"/>
        <v>342.71888888888952</v>
      </c>
      <c r="AA28">
        <f t="shared" si="19"/>
        <v>9.875628939123994E-2</v>
      </c>
      <c r="AB28">
        <f t="shared" si="20"/>
        <v>117456.23680123501</v>
      </c>
      <c r="AD28">
        <f t="shared" si="25"/>
        <v>3556.1020000000003</v>
      </c>
      <c r="AE28">
        <f t="shared" si="26"/>
        <v>3344.6911999999998</v>
      </c>
      <c r="AF28">
        <f t="shared" si="47"/>
        <v>3767.5128000000009</v>
      </c>
      <c r="AG28">
        <f t="shared" si="39"/>
        <v>105.70540000000028</v>
      </c>
      <c r="AH28">
        <f t="shared" si="55"/>
        <v>3886.4208000000003</v>
      </c>
      <c r="AI28">
        <f t="shared" si="28"/>
        <v>416.07080000000042</v>
      </c>
      <c r="AJ28">
        <f t="shared" si="29"/>
        <v>0.11989303672540245</v>
      </c>
      <c r="AK28">
        <f t="shared" si="30"/>
        <v>173114.91061264035</v>
      </c>
      <c r="AM28">
        <f t="shared" si="32"/>
        <v>3477.0650000000001</v>
      </c>
      <c r="AN28">
        <f t="shared" si="33"/>
        <v>3223.9077777777779</v>
      </c>
      <c r="AO28">
        <f t="shared" si="48"/>
        <v>3730.2222222222222</v>
      </c>
      <c r="AP28">
        <f t="shared" si="40"/>
        <v>101.26288888888885</v>
      </c>
      <c r="AQ28">
        <f t="shared" si="56"/>
        <v>3842.7192777777773</v>
      </c>
      <c r="AR28">
        <f t="shared" si="34"/>
        <v>372.36927777777737</v>
      </c>
      <c r="AS28">
        <f t="shared" si="35"/>
        <v>0.10730020827230032</v>
      </c>
      <c r="AT28">
        <f t="shared" si="36"/>
        <v>138658.87903274351</v>
      </c>
      <c r="AV28">
        <f t="shared" si="10"/>
        <v>3468.2483249170728</v>
      </c>
      <c r="AW28">
        <f t="shared" si="11"/>
        <v>0.21900583817448305</v>
      </c>
      <c r="AX28">
        <f t="shared" si="12"/>
        <v>3421.8292777807424</v>
      </c>
      <c r="AY28">
        <f t="shared" si="13"/>
        <v>48.52072221925755</v>
      </c>
      <c r="AZ28">
        <f t="shared" si="14"/>
        <v>1.3981506827627631E-2</v>
      </c>
      <c r="BA28">
        <f t="shared" si="15"/>
        <v>2354.2604846783534</v>
      </c>
    </row>
    <row r="29" spans="1:53" x14ac:dyDescent="0.3">
      <c r="A29" s="11"/>
      <c r="B29">
        <v>27</v>
      </c>
      <c r="C29">
        <v>2011</v>
      </c>
      <c r="D29" t="str">
        <v>March</v>
      </c>
      <c r="E29">
        <v>3678.67</v>
      </c>
      <c r="G29">
        <f t="shared" si="1"/>
        <v>3531.5299999999997</v>
      </c>
      <c r="H29">
        <f t="shared" si="2"/>
        <v>147.14000000000033</v>
      </c>
      <c r="I29">
        <f t="shared" si="3"/>
        <v>3.9998151505843231E-2</v>
      </c>
      <c r="J29">
        <f t="shared" si="4"/>
        <v>21650.179600000098</v>
      </c>
      <c r="L29">
        <f t="shared" si="5"/>
        <v>3439.76</v>
      </c>
      <c r="M29">
        <f t="shared" si="6"/>
        <v>3498.05</v>
      </c>
      <c r="N29">
        <f t="shared" si="45"/>
        <v>3381.4700000000003</v>
      </c>
      <c r="O29">
        <f t="shared" si="37"/>
        <v>-116.57999999999993</v>
      </c>
      <c r="P29">
        <f t="shared" si="53"/>
        <v>3464.8099999999995</v>
      </c>
      <c r="Q29">
        <f t="shared" si="7"/>
        <v>213.86000000000058</v>
      </c>
      <c r="R29">
        <f t="shared" si="8"/>
        <v>5.813514123310886E-2</v>
      </c>
      <c r="S29">
        <f t="shared" si="9"/>
        <v>45736.099600000249</v>
      </c>
      <c r="U29">
        <f t="shared" si="16"/>
        <v>3527.6766666666667</v>
      </c>
      <c r="V29">
        <f t="shared" si="17"/>
        <v>3566.3288888888887</v>
      </c>
      <c r="W29">
        <f t="shared" si="46"/>
        <v>3489.0244444444447</v>
      </c>
      <c r="X29">
        <f t="shared" si="38"/>
        <v>-38.652222222222008</v>
      </c>
      <c r="Y29">
        <f t="shared" si="54"/>
        <v>3492.387777777777</v>
      </c>
      <c r="Z29">
        <f t="shared" si="18"/>
        <v>186.28222222222303</v>
      </c>
      <c r="AA29">
        <f t="shared" si="19"/>
        <v>5.0638470485861203E-2</v>
      </c>
      <c r="AB29">
        <f t="shared" si="20"/>
        <v>34701.066316049684</v>
      </c>
      <c r="AD29">
        <f t="shared" si="25"/>
        <v>3549.9120000000003</v>
      </c>
      <c r="AE29">
        <f t="shared" si="26"/>
        <v>3440.1495999999997</v>
      </c>
      <c r="AF29">
        <f t="shared" si="47"/>
        <v>3659.6744000000008</v>
      </c>
      <c r="AG29">
        <f t="shared" si="39"/>
        <v>54.881200000000263</v>
      </c>
      <c r="AH29">
        <f t="shared" si="55"/>
        <v>3873.2182000000012</v>
      </c>
      <c r="AI29">
        <f t="shared" si="28"/>
        <v>194.54820000000109</v>
      </c>
      <c r="AJ29">
        <f t="shared" si="29"/>
        <v>5.2885472195114289E-2</v>
      </c>
      <c r="AK29">
        <f t="shared" si="30"/>
        <v>37849.002123240425</v>
      </c>
      <c r="AM29">
        <f t="shared" si="32"/>
        <v>3541.81</v>
      </c>
      <c r="AN29">
        <f t="shared" si="33"/>
        <v>3325.0330555555556</v>
      </c>
      <c r="AO29">
        <f t="shared" si="48"/>
        <v>3758.5869444444443</v>
      </c>
      <c r="AP29">
        <f t="shared" si="40"/>
        <v>86.710777777777736</v>
      </c>
      <c r="AQ29">
        <f t="shared" si="56"/>
        <v>3831.4851111111111</v>
      </c>
      <c r="AR29">
        <f t="shared" si="34"/>
        <v>152.81511111111104</v>
      </c>
      <c r="AS29">
        <f t="shared" si="35"/>
        <v>4.1540858818842417E-2</v>
      </c>
      <c r="AT29">
        <f t="shared" si="36"/>
        <v>23352.458183901213</v>
      </c>
      <c r="AV29">
        <f t="shared" si="10"/>
        <v>3669.565071381664</v>
      </c>
      <c r="AW29">
        <f t="shared" si="11"/>
        <v>0.23911581333486537</v>
      </c>
      <c r="AX29">
        <f t="shared" si="12"/>
        <v>3468.4673307552471</v>
      </c>
      <c r="AY29">
        <f t="shared" si="13"/>
        <v>210.202669244753</v>
      </c>
      <c r="AZ29">
        <f t="shared" si="14"/>
        <v>5.7140942037408354E-2</v>
      </c>
      <c r="BA29">
        <f t="shared" si="15"/>
        <v>44185.16215761903</v>
      </c>
    </row>
    <row r="30" spans="1:53" x14ac:dyDescent="0.3">
      <c r="A30" s="11"/>
      <c r="B30">
        <v>28</v>
      </c>
      <c r="C30">
        <v>2011</v>
      </c>
      <c r="D30" t="str">
        <v>April</v>
      </c>
      <c r="E30">
        <v>3819.62</v>
      </c>
      <c r="G30">
        <f t="shared" si="1"/>
        <v>3886.9900000000002</v>
      </c>
      <c r="H30">
        <f t="shared" si="2"/>
        <v>67.370000000000346</v>
      </c>
      <c r="I30">
        <f t="shared" si="3"/>
        <v>1.7637880207978896E-2</v>
      </c>
      <c r="J30">
        <f t="shared" si="4"/>
        <v>4538.7169000000467</v>
      </c>
      <c r="L30">
        <f t="shared" si="5"/>
        <v>3574.51</v>
      </c>
      <c r="M30">
        <f t="shared" si="6"/>
        <v>3507.1350000000002</v>
      </c>
      <c r="N30">
        <f t="shared" si="45"/>
        <v>3641.8850000000002</v>
      </c>
      <c r="O30">
        <f t="shared" si="37"/>
        <v>134.75</v>
      </c>
      <c r="P30">
        <f t="shared" si="53"/>
        <v>3264.8900000000003</v>
      </c>
      <c r="Q30">
        <f t="shared" si="7"/>
        <v>554.72999999999956</v>
      </c>
      <c r="R30">
        <f t="shared" si="8"/>
        <v>0.14523172462182091</v>
      </c>
      <c r="S30">
        <f t="shared" si="9"/>
        <v>307725.37289999949</v>
      </c>
      <c r="U30">
        <f t="shared" si="16"/>
        <v>3519.396666666667</v>
      </c>
      <c r="V30">
        <f t="shared" si="17"/>
        <v>3531.6788888888891</v>
      </c>
      <c r="W30">
        <f t="shared" si="46"/>
        <v>3507.1144444444449</v>
      </c>
      <c r="X30">
        <f t="shared" si="38"/>
        <v>-12.282222222222117</v>
      </c>
      <c r="Y30">
        <f t="shared" si="54"/>
        <v>3450.3722222222227</v>
      </c>
      <c r="Z30">
        <f t="shared" si="18"/>
        <v>369.24777777777717</v>
      </c>
      <c r="AA30">
        <f t="shared" si="19"/>
        <v>9.6671338451934277E-2</v>
      </c>
      <c r="AB30">
        <f t="shared" si="20"/>
        <v>136343.92139382672</v>
      </c>
      <c r="AD30">
        <f t="shared" si="25"/>
        <v>3558.5819999999999</v>
      </c>
      <c r="AE30">
        <f t="shared" si="26"/>
        <v>3503.8076000000001</v>
      </c>
      <c r="AF30">
        <f t="shared" si="47"/>
        <v>3613.3563999999997</v>
      </c>
      <c r="AG30">
        <f t="shared" si="39"/>
        <v>27.387199999999893</v>
      </c>
      <c r="AH30">
        <f t="shared" si="55"/>
        <v>3714.555600000001</v>
      </c>
      <c r="AI30">
        <f t="shared" si="28"/>
        <v>105.06439999999884</v>
      </c>
      <c r="AJ30">
        <f t="shared" si="29"/>
        <v>2.750650588278385E-2</v>
      </c>
      <c r="AK30">
        <f t="shared" si="30"/>
        <v>11038.528147359757</v>
      </c>
      <c r="AM30">
        <f t="shared" si="32"/>
        <v>3571.3716666666674</v>
      </c>
      <c r="AN30">
        <f t="shared" si="33"/>
        <v>3410.9741666666669</v>
      </c>
      <c r="AO30">
        <f t="shared" si="48"/>
        <v>3731.7691666666678</v>
      </c>
      <c r="AP30">
        <f t="shared" si="40"/>
        <v>64.159000000000205</v>
      </c>
      <c r="AQ30">
        <f t="shared" si="56"/>
        <v>3845.2977222222221</v>
      </c>
      <c r="AR30">
        <f t="shared" si="34"/>
        <v>25.677722222222201</v>
      </c>
      <c r="AS30">
        <f t="shared" si="35"/>
        <v>6.7225855509768515E-3</v>
      </c>
      <c r="AT30">
        <f t="shared" si="36"/>
        <v>659.34541852160385</v>
      </c>
      <c r="AV30">
        <f t="shared" si="10"/>
        <v>3813.1307280683513</v>
      </c>
      <c r="AW30">
        <f t="shared" si="11"/>
        <v>0.25344861074874153</v>
      </c>
      <c r="AX30">
        <f t="shared" si="12"/>
        <v>3669.804187194999</v>
      </c>
      <c r="AY30">
        <f t="shared" si="13"/>
        <v>149.81581280500086</v>
      </c>
      <c r="AZ30">
        <f t="shared" si="14"/>
        <v>3.9222700898257121E-2</v>
      </c>
      <c r="BA30">
        <f t="shared" si="15"/>
        <v>22444.77776642306</v>
      </c>
    </row>
    <row r="31" spans="1:53" x14ac:dyDescent="0.3">
      <c r="A31" s="11"/>
      <c r="B31">
        <v>29</v>
      </c>
      <c r="C31">
        <v>2011</v>
      </c>
      <c r="D31" t="str">
        <v>May</v>
      </c>
      <c r="E31">
        <v>3836.97</v>
      </c>
      <c r="G31">
        <f t="shared" si="1"/>
        <v>3960.5699999999997</v>
      </c>
      <c r="H31">
        <f t="shared" si="2"/>
        <v>123.59999999999991</v>
      </c>
      <c r="I31">
        <f t="shared" si="3"/>
        <v>3.221291800561378E-2</v>
      </c>
      <c r="J31">
        <f t="shared" si="4"/>
        <v>15276.959999999977</v>
      </c>
      <c r="L31">
        <f t="shared" si="5"/>
        <v>3749.145</v>
      </c>
      <c r="M31">
        <f t="shared" si="6"/>
        <v>3661.8275000000003</v>
      </c>
      <c r="N31">
        <f t="shared" si="45"/>
        <v>3836.4624999999996</v>
      </c>
      <c r="O31">
        <f t="shared" si="37"/>
        <v>174.63499999999931</v>
      </c>
      <c r="P31">
        <f t="shared" si="53"/>
        <v>3776.6350000000002</v>
      </c>
      <c r="Q31">
        <f t="shared" si="7"/>
        <v>60.334999999999582</v>
      </c>
      <c r="R31">
        <f t="shared" si="8"/>
        <v>1.5724647312853522E-2</v>
      </c>
      <c r="S31">
        <f t="shared" si="9"/>
        <v>3640.3122249999496</v>
      </c>
      <c r="U31">
        <f t="shared" si="16"/>
        <v>3656.2133333333331</v>
      </c>
      <c r="V31">
        <f t="shared" si="17"/>
        <v>3567.7622222222221</v>
      </c>
      <c r="W31">
        <f t="shared" si="46"/>
        <v>3744.6644444444441</v>
      </c>
      <c r="X31">
        <f t="shared" si="38"/>
        <v>88.451111111111004</v>
      </c>
      <c r="Y31">
        <f t="shared" si="54"/>
        <v>3494.8322222222228</v>
      </c>
      <c r="Z31">
        <f t="shared" si="18"/>
        <v>342.13777777777705</v>
      </c>
      <c r="AA31">
        <f t="shared" si="19"/>
        <v>8.916873933801335E-2</v>
      </c>
      <c r="AB31">
        <f t="shared" si="20"/>
        <v>117058.25898271555</v>
      </c>
      <c r="AD31">
        <f t="shared" si="25"/>
        <v>3616.2640000000001</v>
      </c>
      <c r="AE31">
        <f t="shared" si="26"/>
        <v>3554.3008</v>
      </c>
      <c r="AF31">
        <f t="shared" si="47"/>
        <v>3678.2272000000003</v>
      </c>
      <c r="AG31">
        <f t="shared" si="39"/>
        <v>30.981600000000071</v>
      </c>
      <c r="AH31">
        <f t="shared" si="55"/>
        <v>3640.7435999999998</v>
      </c>
      <c r="AI31">
        <f t="shared" si="28"/>
        <v>196.22640000000001</v>
      </c>
      <c r="AJ31">
        <f t="shared" si="29"/>
        <v>5.114097842829108E-2</v>
      </c>
      <c r="AK31">
        <f t="shared" si="30"/>
        <v>38504.800056960004</v>
      </c>
      <c r="AM31">
        <f t="shared" si="32"/>
        <v>3602.0883333333331</v>
      </c>
      <c r="AN31">
        <f t="shared" si="33"/>
        <v>3483.5883333333331</v>
      </c>
      <c r="AO31">
        <f t="shared" si="48"/>
        <v>3720.5883333333331</v>
      </c>
      <c r="AP31">
        <f t="shared" si="40"/>
        <v>47.400000000000006</v>
      </c>
      <c r="AQ31">
        <f t="shared" si="56"/>
        <v>3795.9281666666679</v>
      </c>
      <c r="AR31">
        <f t="shared" si="34"/>
        <v>41.041833333331851</v>
      </c>
      <c r="AS31">
        <f t="shared" si="35"/>
        <v>1.0696417572546007E-2</v>
      </c>
      <c r="AT31">
        <f t="shared" si="36"/>
        <v>1684.4320833609895</v>
      </c>
      <c r="AV31">
        <f t="shared" si="10"/>
        <v>3835.948380062855</v>
      </c>
      <c r="AW31">
        <f t="shared" si="11"/>
        <v>0.25570505365132046</v>
      </c>
      <c r="AX31">
        <f t="shared" si="12"/>
        <v>3813.3841766791002</v>
      </c>
      <c r="AY31">
        <f t="shared" si="13"/>
        <v>23.585823320899635</v>
      </c>
      <c r="AZ31">
        <f t="shared" si="14"/>
        <v>6.146991850574708E-3</v>
      </c>
      <c r="BA31">
        <f t="shared" si="15"/>
        <v>556.29106172469312</v>
      </c>
    </row>
    <row r="32" spans="1:53" x14ac:dyDescent="0.3">
      <c r="A32" s="11"/>
      <c r="B32">
        <v>30</v>
      </c>
      <c r="C32">
        <v>2011</v>
      </c>
      <c r="D32" t="str">
        <v>June</v>
      </c>
      <c r="E32">
        <v>3888.57</v>
      </c>
      <c r="G32">
        <f t="shared" si="1"/>
        <v>3854.3199999999997</v>
      </c>
      <c r="H32">
        <f t="shared" si="2"/>
        <v>34.250000000000455</v>
      </c>
      <c r="I32">
        <f t="shared" si="3"/>
        <v>8.8078651020813449E-3</v>
      </c>
      <c r="J32">
        <f t="shared" si="4"/>
        <v>1173.0625000000312</v>
      </c>
      <c r="L32">
        <f t="shared" si="5"/>
        <v>3828.2950000000001</v>
      </c>
      <c r="M32">
        <f t="shared" si="6"/>
        <v>3788.7200000000003</v>
      </c>
      <c r="N32">
        <f t="shared" si="45"/>
        <v>3867.87</v>
      </c>
      <c r="O32">
        <f t="shared" si="37"/>
        <v>79.149999999999636</v>
      </c>
      <c r="P32">
        <f t="shared" si="53"/>
        <v>4011.0974999999989</v>
      </c>
      <c r="Q32">
        <f t="shared" si="7"/>
        <v>122.52749999999878</v>
      </c>
      <c r="R32">
        <f t="shared" si="8"/>
        <v>3.1509655220299179E-2</v>
      </c>
      <c r="S32">
        <f t="shared" si="9"/>
        <v>15012.9882562497</v>
      </c>
      <c r="U32">
        <f t="shared" si="16"/>
        <v>3778.42</v>
      </c>
      <c r="V32">
        <f t="shared" si="17"/>
        <v>3651.3433333333337</v>
      </c>
      <c r="W32">
        <f t="shared" si="46"/>
        <v>3905.4966666666664</v>
      </c>
      <c r="X32">
        <f t="shared" si="38"/>
        <v>127.07666666666637</v>
      </c>
      <c r="Y32">
        <f t="shared" si="54"/>
        <v>3833.1155555555551</v>
      </c>
      <c r="Z32">
        <f t="shared" si="18"/>
        <v>55.454444444445016</v>
      </c>
      <c r="AA32">
        <f t="shared" si="19"/>
        <v>1.4260883678176043E-2</v>
      </c>
      <c r="AB32">
        <f t="shared" si="20"/>
        <v>3075.1954086420387</v>
      </c>
      <c r="AD32">
        <f t="shared" si="25"/>
        <v>3642.9560000000006</v>
      </c>
      <c r="AE32">
        <f t="shared" si="26"/>
        <v>3584.7632000000003</v>
      </c>
      <c r="AF32">
        <f t="shared" si="47"/>
        <v>3701.1488000000008</v>
      </c>
      <c r="AG32">
        <f t="shared" si="39"/>
        <v>29.096400000000131</v>
      </c>
      <c r="AH32">
        <f t="shared" si="55"/>
        <v>3709.2088000000003</v>
      </c>
      <c r="AI32">
        <f t="shared" si="28"/>
        <v>179.36119999999983</v>
      </c>
      <c r="AJ32">
        <f t="shared" si="29"/>
        <v>4.6125233697734594E-2</v>
      </c>
      <c r="AK32">
        <f t="shared" si="30"/>
        <v>32170.440065439936</v>
      </c>
      <c r="AM32">
        <f t="shared" si="32"/>
        <v>3653.0483333333336</v>
      </c>
      <c r="AN32">
        <f t="shared" si="33"/>
        <v>3544.2999999999997</v>
      </c>
      <c r="AO32">
        <f t="shared" si="48"/>
        <v>3761.7966666666675</v>
      </c>
      <c r="AP32">
        <f t="shared" si="40"/>
        <v>43.499333333333567</v>
      </c>
      <c r="AQ32">
        <f t="shared" si="56"/>
        <v>3767.9883333333332</v>
      </c>
      <c r="AR32">
        <f t="shared" si="34"/>
        <v>120.58166666666693</v>
      </c>
      <c r="AS32">
        <f t="shared" si="35"/>
        <v>3.1009257044792026E-2</v>
      </c>
      <c r="AT32">
        <f t="shared" si="36"/>
        <v>14539.938336111176</v>
      </c>
      <c r="AV32">
        <f t="shared" si="10"/>
        <v>3886.3017703968217</v>
      </c>
      <c r="AW32">
        <f t="shared" si="11"/>
        <v>0.26071487227703727</v>
      </c>
      <c r="AX32">
        <f t="shared" si="12"/>
        <v>3836.2040851165061</v>
      </c>
      <c r="AY32">
        <f t="shared" si="13"/>
        <v>52.365914883494042</v>
      </c>
      <c r="AZ32">
        <f t="shared" si="14"/>
        <v>1.3466625233310455E-2</v>
      </c>
      <c r="BA32">
        <f t="shared" si="15"/>
        <v>2742.1890415853427</v>
      </c>
    </row>
    <row r="33" spans="1:53" x14ac:dyDescent="0.3">
      <c r="A33" s="11"/>
      <c r="B33">
        <v>31</v>
      </c>
      <c r="C33">
        <v>2011</v>
      </c>
      <c r="D33" t="str">
        <v>July</v>
      </c>
      <c r="E33">
        <v>4130.8</v>
      </c>
      <c r="G33">
        <f t="shared" si="1"/>
        <v>3940.1700000000005</v>
      </c>
      <c r="H33">
        <f t="shared" si="2"/>
        <v>190.62999999999965</v>
      </c>
      <c r="I33">
        <f t="shared" si="3"/>
        <v>4.6148445821632529E-2</v>
      </c>
      <c r="J33">
        <f t="shared" si="4"/>
        <v>36339.79689999987</v>
      </c>
      <c r="L33">
        <f t="shared" si="5"/>
        <v>3862.77</v>
      </c>
      <c r="M33">
        <f t="shared" si="6"/>
        <v>3845.5325000000003</v>
      </c>
      <c r="N33">
        <f t="shared" si="45"/>
        <v>3880.0074999999997</v>
      </c>
      <c r="O33">
        <f t="shared" si="37"/>
        <v>34.474999999999454</v>
      </c>
      <c r="P33">
        <f t="shared" si="53"/>
        <v>3947.0199999999995</v>
      </c>
      <c r="Q33">
        <f t="shared" si="7"/>
        <v>183.78000000000065</v>
      </c>
      <c r="R33">
        <f t="shared" si="8"/>
        <v>4.4490171395371515E-2</v>
      </c>
      <c r="S33">
        <f t="shared" si="9"/>
        <v>33775.088400000241</v>
      </c>
      <c r="U33">
        <f t="shared" si="16"/>
        <v>3848.3866666666668</v>
      </c>
      <c r="V33">
        <f t="shared" si="17"/>
        <v>3761.0066666666667</v>
      </c>
      <c r="W33">
        <f t="shared" si="46"/>
        <v>3935.7666666666669</v>
      </c>
      <c r="X33">
        <f t="shared" si="38"/>
        <v>87.380000000000109</v>
      </c>
      <c r="Y33">
        <f t="shared" si="54"/>
        <v>4032.5733333333328</v>
      </c>
      <c r="Z33">
        <f t="shared" si="18"/>
        <v>98.22666666666737</v>
      </c>
      <c r="AA33">
        <f t="shared" si="19"/>
        <v>2.3779090410251613E-2</v>
      </c>
      <c r="AB33">
        <f t="shared" si="20"/>
        <v>9648.4780444445823</v>
      </c>
      <c r="AD33">
        <f t="shared" si="25"/>
        <v>3738.8360000000002</v>
      </c>
      <c r="AE33">
        <f t="shared" si="26"/>
        <v>3621.3100000000004</v>
      </c>
      <c r="AF33">
        <f t="shared" si="47"/>
        <v>3856.3620000000001</v>
      </c>
      <c r="AG33">
        <f t="shared" si="39"/>
        <v>58.76299999999992</v>
      </c>
      <c r="AH33">
        <f t="shared" si="55"/>
        <v>3730.2452000000012</v>
      </c>
      <c r="AI33">
        <f t="shared" si="28"/>
        <v>400.55479999999898</v>
      </c>
      <c r="AJ33">
        <f t="shared" si="29"/>
        <v>9.696785126367749E-2</v>
      </c>
      <c r="AK33">
        <f t="shared" si="30"/>
        <v>160444.14780303917</v>
      </c>
      <c r="AM33">
        <f t="shared" si="32"/>
        <v>3683.8916666666669</v>
      </c>
      <c r="AN33">
        <f t="shared" si="33"/>
        <v>3588.2125000000001</v>
      </c>
      <c r="AO33">
        <f t="shared" si="48"/>
        <v>3779.5708333333337</v>
      </c>
      <c r="AP33">
        <f t="shared" si="40"/>
        <v>38.271666666666718</v>
      </c>
      <c r="AQ33">
        <f t="shared" si="56"/>
        <v>3805.2960000000012</v>
      </c>
      <c r="AR33">
        <f t="shared" si="34"/>
        <v>325.503999999999</v>
      </c>
      <c r="AS33">
        <f t="shared" si="35"/>
        <v>7.87992640650719E-2</v>
      </c>
      <c r="AT33">
        <f t="shared" si="36"/>
        <v>105952.85401599934</v>
      </c>
      <c r="AV33">
        <f t="shared" si="10"/>
        <v>4120.2208520494314</v>
      </c>
      <c r="AW33">
        <f t="shared" si="11"/>
        <v>0.28408094261343736</v>
      </c>
      <c r="AX33">
        <f t="shared" si="12"/>
        <v>3886.5624852690985</v>
      </c>
      <c r="AY33">
        <f t="shared" si="13"/>
        <v>244.23751473090169</v>
      </c>
      <c r="AZ33">
        <f t="shared" si="14"/>
        <v>5.912595979735201E-2</v>
      </c>
      <c r="BA33">
        <f t="shared" si="15"/>
        <v>59651.963601927418</v>
      </c>
    </row>
    <row r="34" spans="1:53" x14ac:dyDescent="0.3">
      <c r="A34" s="11"/>
      <c r="B34">
        <v>32</v>
      </c>
      <c r="C34">
        <v>2011</v>
      </c>
      <c r="D34" t="str">
        <v>August</v>
      </c>
      <c r="E34">
        <v>3841.73</v>
      </c>
      <c r="G34">
        <f t="shared" si="1"/>
        <v>4373.0300000000007</v>
      </c>
      <c r="H34">
        <f t="shared" si="2"/>
        <v>531.30000000000064</v>
      </c>
      <c r="I34">
        <f t="shared" si="3"/>
        <v>0.13829706928909649</v>
      </c>
      <c r="J34">
        <f t="shared" si="4"/>
        <v>282279.6900000007</v>
      </c>
      <c r="L34">
        <f t="shared" si="5"/>
        <v>4009.6850000000004</v>
      </c>
      <c r="M34">
        <f t="shared" si="6"/>
        <v>3936.2275</v>
      </c>
      <c r="N34">
        <f t="shared" si="45"/>
        <v>4083.1425000000008</v>
      </c>
      <c r="O34">
        <f t="shared" si="37"/>
        <v>146.91500000000087</v>
      </c>
      <c r="P34">
        <f t="shared" si="53"/>
        <v>3914.4824999999992</v>
      </c>
      <c r="Q34">
        <f t="shared" si="7"/>
        <v>72.752499999999145</v>
      </c>
      <c r="R34">
        <f t="shared" si="8"/>
        <v>1.8937431834095353E-2</v>
      </c>
      <c r="S34">
        <f t="shared" si="9"/>
        <v>5292.9262562498752</v>
      </c>
      <c r="U34">
        <f t="shared" si="16"/>
        <v>3952.1133333333332</v>
      </c>
      <c r="V34">
        <f t="shared" si="17"/>
        <v>3859.64</v>
      </c>
      <c r="W34">
        <f t="shared" si="46"/>
        <v>4044.5866666666666</v>
      </c>
      <c r="X34">
        <f t="shared" si="38"/>
        <v>92.473333333333358</v>
      </c>
      <c r="Y34">
        <f t="shared" si="54"/>
        <v>4023.146666666667</v>
      </c>
      <c r="Z34">
        <f t="shared" si="18"/>
        <v>181.41666666666697</v>
      </c>
      <c r="AA34">
        <f t="shared" si="19"/>
        <v>4.7222648824010789E-2</v>
      </c>
      <c r="AB34">
        <f t="shared" si="20"/>
        <v>32912.006944444554</v>
      </c>
      <c r="AD34">
        <f t="shared" si="25"/>
        <v>3870.9260000000004</v>
      </c>
      <c r="AE34">
        <f t="shared" si="26"/>
        <v>3685.5127999999995</v>
      </c>
      <c r="AF34">
        <f t="shared" si="47"/>
        <v>4056.3392000000013</v>
      </c>
      <c r="AG34">
        <f t="shared" si="39"/>
        <v>92.706600000000435</v>
      </c>
      <c r="AH34">
        <f t="shared" si="55"/>
        <v>3915.125</v>
      </c>
      <c r="AI34">
        <f t="shared" si="28"/>
        <v>73.394999999999982</v>
      </c>
      <c r="AJ34">
        <f t="shared" si="29"/>
        <v>1.9104674196260534E-2</v>
      </c>
      <c r="AK34">
        <f t="shared" si="30"/>
        <v>5386.8260249999976</v>
      </c>
      <c r="AM34">
        <f t="shared" si="32"/>
        <v>3804.1633333333334</v>
      </c>
      <c r="AN34">
        <f t="shared" si="33"/>
        <v>3642.7288888888893</v>
      </c>
      <c r="AO34">
        <f t="shared" si="48"/>
        <v>3965.5977777777775</v>
      </c>
      <c r="AP34">
        <f t="shared" si="40"/>
        <v>64.57377777777765</v>
      </c>
      <c r="AQ34">
        <f t="shared" si="56"/>
        <v>3817.8425000000002</v>
      </c>
      <c r="AR34">
        <f t="shared" si="34"/>
        <v>23.887499999999818</v>
      </c>
      <c r="AS34">
        <f t="shared" si="35"/>
        <v>6.2179018306856076E-3</v>
      </c>
      <c r="AT34">
        <f t="shared" si="36"/>
        <v>570.61265624999135</v>
      </c>
      <c r="AV34">
        <f t="shared" si="10"/>
        <v>3853.8051362225501</v>
      </c>
      <c r="AW34">
        <f t="shared" si="11"/>
        <v>0.25741069623669111</v>
      </c>
      <c r="AX34">
        <f t="shared" si="12"/>
        <v>4120.5049329920448</v>
      </c>
      <c r="AY34">
        <f t="shared" si="13"/>
        <v>278.7749329920448</v>
      </c>
      <c r="AZ34">
        <f t="shared" si="14"/>
        <v>7.2564946779717684E-2</v>
      </c>
      <c r="BA34">
        <f t="shared" si="15"/>
        <v>77715.463264719059</v>
      </c>
    </row>
    <row r="35" spans="1:53" x14ac:dyDescent="0.3">
      <c r="A35" s="11"/>
      <c r="B35">
        <v>33</v>
      </c>
      <c r="C35">
        <v>2011</v>
      </c>
      <c r="D35" t="str">
        <v>September</v>
      </c>
      <c r="E35">
        <v>3549.03</v>
      </c>
      <c r="G35">
        <f t="shared" si="1"/>
        <v>3552.66</v>
      </c>
      <c r="H35">
        <f t="shared" si="2"/>
        <v>3.6299999999996544</v>
      </c>
      <c r="I35">
        <f t="shared" si="3"/>
        <v>1.0228146845756882E-3</v>
      </c>
      <c r="J35">
        <f t="shared" si="4"/>
        <v>13.176899999997492</v>
      </c>
      <c r="L35">
        <f t="shared" si="5"/>
        <v>3986.2650000000003</v>
      </c>
      <c r="M35">
        <f t="shared" si="6"/>
        <v>3997.9750000000004</v>
      </c>
      <c r="N35">
        <f t="shared" si="45"/>
        <v>3974.5550000000003</v>
      </c>
      <c r="O35">
        <f t="shared" si="37"/>
        <v>-23.420000000000073</v>
      </c>
      <c r="P35">
        <f t="shared" si="53"/>
        <v>4230.0575000000017</v>
      </c>
      <c r="Q35">
        <f t="shared" si="7"/>
        <v>681.02750000000151</v>
      </c>
      <c r="R35">
        <f t="shared" si="8"/>
        <v>0.1918911646280819</v>
      </c>
      <c r="S35">
        <f t="shared" si="9"/>
        <v>463798.45575625205</v>
      </c>
      <c r="U35">
        <f t="shared" si="16"/>
        <v>3953.7000000000003</v>
      </c>
      <c r="V35">
        <f t="shared" si="17"/>
        <v>3918.0666666666671</v>
      </c>
      <c r="W35">
        <f t="shared" si="46"/>
        <v>3989.3333333333335</v>
      </c>
      <c r="X35">
        <f t="shared" si="38"/>
        <v>35.633333333333212</v>
      </c>
      <c r="Y35">
        <f t="shared" si="54"/>
        <v>4137.0599999999995</v>
      </c>
      <c r="Z35">
        <f t="shared" si="18"/>
        <v>588.02999999999929</v>
      </c>
      <c r="AA35">
        <f t="shared" si="19"/>
        <v>0.16568752588735491</v>
      </c>
      <c r="AB35">
        <f t="shared" si="20"/>
        <v>345779.28089999914</v>
      </c>
      <c r="AD35">
        <f t="shared" si="25"/>
        <v>3903.5379999999996</v>
      </c>
      <c r="AE35">
        <f t="shared" si="26"/>
        <v>3754.5039999999999</v>
      </c>
      <c r="AF35">
        <f t="shared" si="47"/>
        <v>4052.5719999999992</v>
      </c>
      <c r="AG35">
        <f t="shared" si="39"/>
        <v>74.516999999999825</v>
      </c>
      <c r="AH35">
        <f t="shared" si="55"/>
        <v>4149.0458000000017</v>
      </c>
      <c r="AI35">
        <f t="shared" si="28"/>
        <v>600.01580000000149</v>
      </c>
      <c r="AJ35">
        <f t="shared" si="29"/>
        <v>0.16906473036294464</v>
      </c>
      <c r="AK35">
        <f t="shared" si="30"/>
        <v>360018.96024964179</v>
      </c>
      <c r="AM35">
        <f t="shared" si="32"/>
        <v>3866.06</v>
      </c>
      <c r="AN35">
        <f t="shared" si="33"/>
        <v>3696.7705555555563</v>
      </c>
      <c r="AO35">
        <f t="shared" si="48"/>
        <v>4035.3494444444436</v>
      </c>
      <c r="AP35">
        <f t="shared" si="40"/>
        <v>67.715777777777475</v>
      </c>
      <c r="AQ35">
        <f t="shared" si="56"/>
        <v>4030.1715555555552</v>
      </c>
      <c r="AR35">
        <f t="shared" si="34"/>
        <v>481.14155555555499</v>
      </c>
      <c r="AS35">
        <f t="shared" si="35"/>
        <v>0.13556987558728864</v>
      </c>
      <c r="AT35">
        <f t="shared" si="36"/>
        <v>231497.19648241921</v>
      </c>
      <c r="AV35">
        <f t="shared" si="10"/>
        <v>3562.2424847697876</v>
      </c>
      <c r="AW35">
        <f t="shared" si="11"/>
        <v>0.22822839820172902</v>
      </c>
      <c r="AX35">
        <f t="shared" si="12"/>
        <v>3854.0625469187867</v>
      </c>
      <c r="AY35">
        <f t="shared" si="13"/>
        <v>305.03254691878647</v>
      </c>
      <c r="AZ35">
        <f t="shared" si="14"/>
        <v>8.5948145526745748E-2</v>
      </c>
      <c r="BA35">
        <f t="shared" si="15"/>
        <v>93044.854679761673</v>
      </c>
    </row>
    <row r="36" spans="1:53" x14ac:dyDescent="0.3">
      <c r="A36" s="11"/>
      <c r="B36">
        <v>34</v>
      </c>
      <c r="C36">
        <v>2011</v>
      </c>
      <c r="D36" t="str">
        <v>October</v>
      </c>
      <c r="E36">
        <v>3790.85</v>
      </c>
      <c r="G36">
        <f t="shared" si="1"/>
        <v>3256.3300000000004</v>
      </c>
      <c r="H36">
        <f t="shared" si="2"/>
        <v>534.51999999999953</v>
      </c>
      <c r="I36">
        <f t="shared" si="3"/>
        <v>0.14100267749976905</v>
      </c>
      <c r="J36">
        <f t="shared" si="4"/>
        <v>285711.6303999995</v>
      </c>
      <c r="L36">
        <f t="shared" si="5"/>
        <v>3695.38</v>
      </c>
      <c r="M36">
        <f t="shared" si="6"/>
        <v>3840.8225000000002</v>
      </c>
      <c r="N36">
        <f t="shared" si="45"/>
        <v>3549.9375</v>
      </c>
      <c r="O36">
        <f t="shared" si="37"/>
        <v>-290.88500000000022</v>
      </c>
      <c r="P36">
        <f t="shared" si="53"/>
        <v>3951.1350000000002</v>
      </c>
      <c r="Q36">
        <f t="shared" si="7"/>
        <v>160.28500000000031</v>
      </c>
      <c r="R36">
        <f t="shared" si="8"/>
        <v>4.2282073941200607E-2</v>
      </c>
      <c r="S36">
        <f t="shared" si="9"/>
        <v>25691.281225000101</v>
      </c>
      <c r="U36">
        <f t="shared" si="16"/>
        <v>3840.5200000000004</v>
      </c>
      <c r="V36">
        <f t="shared" si="17"/>
        <v>3915.4444444444448</v>
      </c>
      <c r="W36">
        <f t="shared" si="46"/>
        <v>3765.5955555555561</v>
      </c>
      <c r="X36">
        <f t="shared" si="38"/>
        <v>-74.924444444444362</v>
      </c>
      <c r="Y36">
        <f t="shared" si="54"/>
        <v>4024.9666666666667</v>
      </c>
      <c r="Z36">
        <f t="shared" si="18"/>
        <v>234.11666666666679</v>
      </c>
      <c r="AA36">
        <f t="shared" si="19"/>
        <v>6.1758356744969281E-2</v>
      </c>
      <c r="AB36">
        <f t="shared" si="20"/>
        <v>54810.61361111117</v>
      </c>
      <c r="AD36">
        <f t="shared" si="25"/>
        <v>3849.4199999999996</v>
      </c>
      <c r="AE36">
        <f t="shared" si="26"/>
        <v>3801.1351999999997</v>
      </c>
      <c r="AF36">
        <f t="shared" si="47"/>
        <v>3897.7047999999995</v>
      </c>
      <c r="AG36">
        <f t="shared" si="39"/>
        <v>24.142399999999952</v>
      </c>
      <c r="AH36">
        <f t="shared" si="55"/>
        <v>4127.088999999999</v>
      </c>
      <c r="AI36">
        <f t="shared" si="28"/>
        <v>336.23899999999912</v>
      </c>
      <c r="AJ36">
        <f t="shared" si="29"/>
        <v>8.8697521664006518E-2</v>
      </c>
      <c r="AK36">
        <f t="shared" si="30"/>
        <v>113056.66512099942</v>
      </c>
      <c r="AM36">
        <f t="shared" si="32"/>
        <v>3844.4533333333329</v>
      </c>
      <c r="AN36">
        <f t="shared" si="33"/>
        <v>3742.2841666666668</v>
      </c>
      <c r="AO36">
        <f t="shared" si="48"/>
        <v>3946.622499999999</v>
      </c>
      <c r="AP36">
        <f t="shared" si="40"/>
        <v>40.867666666666452</v>
      </c>
      <c r="AQ36">
        <f t="shared" si="56"/>
        <v>4103.0652222222216</v>
      </c>
      <c r="AR36">
        <f t="shared" si="34"/>
        <v>312.21522222222166</v>
      </c>
      <c r="AS36">
        <f t="shared" si="35"/>
        <v>8.2360215313774396E-2</v>
      </c>
      <c r="AT36">
        <f t="shared" si="36"/>
        <v>97478.344987271252</v>
      </c>
      <c r="AV36">
        <f t="shared" si="10"/>
        <v>3780.9577511908715</v>
      </c>
      <c r="AW36">
        <f t="shared" si="11"/>
        <v>0.25007732049105524</v>
      </c>
      <c r="AX36">
        <f t="shared" si="12"/>
        <v>3562.4707131679893</v>
      </c>
      <c r="AY36">
        <f t="shared" si="13"/>
        <v>228.37928683201062</v>
      </c>
      <c r="AZ36">
        <f t="shared" si="14"/>
        <v>6.0244875643196284E-2</v>
      </c>
      <c r="BA36">
        <f t="shared" si="15"/>
        <v>52157.098653897781</v>
      </c>
    </row>
    <row r="37" spans="1:53" x14ac:dyDescent="0.3">
      <c r="A37" s="11"/>
      <c r="B37">
        <v>35</v>
      </c>
      <c r="C37">
        <v>2011</v>
      </c>
      <c r="D37" t="str">
        <v>November</v>
      </c>
      <c r="E37">
        <v>3715.08</v>
      </c>
      <c r="G37">
        <f t="shared" si="1"/>
        <v>4032.6699999999996</v>
      </c>
      <c r="H37">
        <f t="shared" si="2"/>
        <v>317.58999999999969</v>
      </c>
      <c r="I37">
        <f t="shared" si="3"/>
        <v>8.5486718993938143E-2</v>
      </c>
      <c r="J37">
        <f t="shared" si="4"/>
        <v>100863.4080999998</v>
      </c>
      <c r="L37">
        <f t="shared" si="5"/>
        <v>3669.94</v>
      </c>
      <c r="M37">
        <f t="shared" si="6"/>
        <v>3682.66</v>
      </c>
      <c r="N37">
        <f t="shared" si="45"/>
        <v>3657.2200000000003</v>
      </c>
      <c r="O37">
        <f t="shared" si="37"/>
        <v>-25.4399999999996</v>
      </c>
      <c r="P37">
        <f t="shared" si="53"/>
        <v>3259.0524999999998</v>
      </c>
      <c r="Q37">
        <f t="shared" si="7"/>
        <v>456.02750000000015</v>
      </c>
      <c r="R37">
        <f t="shared" si="8"/>
        <v>0.12275038491768687</v>
      </c>
      <c r="S37">
        <f t="shared" si="9"/>
        <v>207961.08075625013</v>
      </c>
      <c r="U37">
        <f t="shared" si="16"/>
        <v>3727.2033333333334</v>
      </c>
      <c r="V37">
        <f t="shared" si="17"/>
        <v>3840.4744444444445</v>
      </c>
      <c r="W37">
        <f t="shared" si="46"/>
        <v>3613.9322222222222</v>
      </c>
      <c r="X37">
        <f t="shared" si="38"/>
        <v>-113.27111111111117</v>
      </c>
      <c r="Y37">
        <f t="shared" si="54"/>
        <v>3690.6711111111117</v>
      </c>
      <c r="Z37">
        <f t="shared" si="18"/>
        <v>24.408888888888214</v>
      </c>
      <c r="AA37">
        <f t="shared" si="19"/>
        <v>6.5702189155787266E-3</v>
      </c>
      <c r="AB37">
        <f t="shared" si="20"/>
        <v>595.79385679009056</v>
      </c>
      <c r="AD37">
        <f t="shared" si="25"/>
        <v>3840.1959999999999</v>
      </c>
      <c r="AE37">
        <f t="shared" si="26"/>
        <v>3840.5831999999996</v>
      </c>
      <c r="AF37">
        <f t="shared" si="47"/>
        <v>3839.8088000000002</v>
      </c>
      <c r="AG37">
        <f t="shared" si="39"/>
        <v>-0.19359999999983302</v>
      </c>
      <c r="AH37">
        <f t="shared" si="55"/>
        <v>3921.8471999999992</v>
      </c>
      <c r="AI37">
        <f t="shared" si="28"/>
        <v>206.76719999999932</v>
      </c>
      <c r="AJ37">
        <f t="shared" si="29"/>
        <v>5.565619044542764E-2</v>
      </c>
      <c r="AK37">
        <f t="shared" si="30"/>
        <v>42752.674995839719</v>
      </c>
      <c r="AM37">
        <f t="shared" si="32"/>
        <v>3839.6583333333328</v>
      </c>
      <c r="AN37">
        <f t="shared" si="33"/>
        <v>3781.8791666666671</v>
      </c>
      <c r="AO37">
        <f t="shared" si="48"/>
        <v>3897.4374999999986</v>
      </c>
      <c r="AP37">
        <f t="shared" si="40"/>
        <v>23.111666666666316</v>
      </c>
      <c r="AQ37">
        <f t="shared" si="56"/>
        <v>3987.4901666666656</v>
      </c>
      <c r="AR37">
        <f t="shared" si="34"/>
        <v>272.41016666666565</v>
      </c>
      <c r="AS37">
        <f t="shared" si="35"/>
        <v>7.3325518337873111E-2</v>
      </c>
      <c r="AT37">
        <f t="shared" si="36"/>
        <v>74207.298903360555</v>
      </c>
      <c r="AV37">
        <f t="shared" si="10"/>
        <v>3717.9443268919695</v>
      </c>
      <c r="AW37">
        <f t="shared" si="11"/>
        <v>0.24375090706561434</v>
      </c>
      <c r="AX37">
        <f t="shared" si="12"/>
        <v>3781.2078285113625</v>
      </c>
      <c r="AY37">
        <f t="shared" si="13"/>
        <v>66.127828511362623</v>
      </c>
      <c r="AZ37">
        <f t="shared" si="14"/>
        <v>1.7799839710413403E-2</v>
      </c>
      <c r="BA37">
        <f t="shared" si="15"/>
        <v>4372.8897036281833</v>
      </c>
    </row>
    <row r="38" spans="1:53" x14ac:dyDescent="0.3">
      <c r="A38" s="11"/>
      <c r="B38">
        <v>36</v>
      </c>
      <c r="C38">
        <v>2011</v>
      </c>
      <c r="D38" t="str">
        <v>December</v>
      </c>
      <c r="E38">
        <v>3821.99</v>
      </c>
      <c r="G38">
        <f t="shared" si="1"/>
        <v>3639.31</v>
      </c>
      <c r="H38">
        <f t="shared" si="2"/>
        <v>182.67999999999984</v>
      </c>
      <c r="I38">
        <f t="shared" si="3"/>
        <v>4.7797089997619002E-2</v>
      </c>
      <c r="J38">
        <f t="shared" si="4"/>
        <v>33371.982399999943</v>
      </c>
      <c r="L38">
        <f t="shared" si="5"/>
        <v>3752.9650000000001</v>
      </c>
      <c r="M38">
        <f t="shared" si="6"/>
        <v>3711.4525000000003</v>
      </c>
      <c r="N38">
        <f t="shared" si="45"/>
        <v>3794.4775</v>
      </c>
      <c r="O38">
        <f t="shared" si="37"/>
        <v>83.024999999999636</v>
      </c>
      <c r="P38">
        <f t="shared" si="53"/>
        <v>3631.7800000000007</v>
      </c>
      <c r="Q38">
        <f t="shared" si="7"/>
        <v>190.20999999999913</v>
      </c>
      <c r="R38">
        <f t="shared" si="8"/>
        <v>4.976726783691196E-2</v>
      </c>
      <c r="S38">
        <f t="shared" si="9"/>
        <v>36179.844099999667</v>
      </c>
      <c r="U38">
        <f t="shared" si="16"/>
        <v>3684.9866666666662</v>
      </c>
      <c r="V38">
        <f t="shared" si="17"/>
        <v>3750.9033333333332</v>
      </c>
      <c r="W38">
        <f t="shared" si="46"/>
        <v>3619.0699999999993</v>
      </c>
      <c r="X38">
        <f t="shared" si="38"/>
        <v>-65.91666666666697</v>
      </c>
      <c r="Y38">
        <f t="shared" si="54"/>
        <v>3500.661111111111</v>
      </c>
      <c r="Z38">
        <f t="shared" si="18"/>
        <v>321.32888888888874</v>
      </c>
      <c r="AA38">
        <f t="shared" si="19"/>
        <v>8.4073712618004962E-2</v>
      </c>
      <c r="AB38">
        <f t="shared" si="20"/>
        <v>103252.25483456781</v>
      </c>
      <c r="AD38">
        <f t="shared" si="25"/>
        <v>3805.4980000000005</v>
      </c>
      <c r="AE38">
        <f t="shared" si="26"/>
        <v>3853.9156000000003</v>
      </c>
      <c r="AF38">
        <f t="shared" si="47"/>
        <v>3757.0804000000007</v>
      </c>
      <c r="AG38">
        <f t="shared" si="39"/>
        <v>-24.208799999999883</v>
      </c>
      <c r="AH38">
        <f t="shared" si="55"/>
        <v>3839.6152000000002</v>
      </c>
      <c r="AI38">
        <f t="shared" si="28"/>
        <v>17.625200000000405</v>
      </c>
      <c r="AJ38">
        <f t="shared" si="29"/>
        <v>4.6115243629628556E-3</v>
      </c>
      <c r="AK38">
        <f t="shared" si="30"/>
        <v>310.64767504001424</v>
      </c>
      <c r="AM38">
        <f t="shared" si="32"/>
        <v>3819.3433333333328</v>
      </c>
      <c r="AN38">
        <f t="shared" si="33"/>
        <v>3809.5949999999998</v>
      </c>
      <c r="AO38">
        <f t="shared" si="48"/>
        <v>3829.0916666666658</v>
      </c>
      <c r="AP38">
        <f t="shared" si="40"/>
        <v>3.8993333333331979</v>
      </c>
      <c r="AQ38">
        <f t="shared" si="56"/>
        <v>3920.5491666666649</v>
      </c>
      <c r="AR38">
        <f t="shared" si="34"/>
        <v>98.559166666665078</v>
      </c>
      <c r="AS38">
        <f t="shared" si="35"/>
        <v>2.5787395222558164E-2</v>
      </c>
      <c r="AT38">
        <f t="shared" si="36"/>
        <v>9713.9093340274649</v>
      </c>
      <c r="AV38">
        <f t="shared" si="10"/>
        <v>3817.4938197398651</v>
      </c>
      <c r="AW38">
        <f t="shared" si="11"/>
        <v>0.25368158056543927</v>
      </c>
      <c r="AX38">
        <f t="shared" si="12"/>
        <v>3718.188077799035</v>
      </c>
      <c r="AY38">
        <f t="shared" si="13"/>
        <v>103.80192220096478</v>
      </c>
      <c r="AZ38">
        <f t="shared" si="14"/>
        <v>2.7159129720633699E-2</v>
      </c>
      <c r="BA38">
        <f t="shared" si="15"/>
        <v>10774.839052615145</v>
      </c>
    </row>
    <row r="39" spans="1:53" x14ac:dyDescent="0.3">
      <c r="A39" s="11"/>
      <c r="B39">
        <v>37</v>
      </c>
      <c r="C39">
        <v>2012</v>
      </c>
      <c r="D39" t="str">
        <v>January</v>
      </c>
      <c r="E39">
        <v>3941.69</v>
      </c>
      <c r="G39">
        <f t="shared" si="1"/>
        <v>3928.8999999999996</v>
      </c>
      <c r="H39">
        <f t="shared" si="2"/>
        <v>12.790000000000418</v>
      </c>
      <c r="I39">
        <f t="shared" si="3"/>
        <v>3.2448010878583598E-3</v>
      </c>
      <c r="J39">
        <f t="shared" si="4"/>
        <v>163.58410000001069</v>
      </c>
      <c r="L39">
        <f t="shared" si="5"/>
        <v>3768.5349999999999</v>
      </c>
      <c r="M39">
        <f t="shared" si="6"/>
        <v>3760.75</v>
      </c>
      <c r="N39">
        <f t="shared" si="45"/>
        <v>3776.3199999999997</v>
      </c>
      <c r="O39">
        <f t="shared" si="37"/>
        <v>15.569999999999709</v>
      </c>
      <c r="P39">
        <f t="shared" si="53"/>
        <v>3877.5024999999996</v>
      </c>
      <c r="Q39">
        <f t="shared" si="7"/>
        <v>64.187500000000455</v>
      </c>
      <c r="R39">
        <f t="shared" si="8"/>
        <v>1.6284258782400557E-2</v>
      </c>
      <c r="S39">
        <f t="shared" si="9"/>
        <v>4120.0351562500582</v>
      </c>
      <c r="U39">
        <f t="shared" si="16"/>
        <v>3775.9733333333334</v>
      </c>
      <c r="V39">
        <f t="shared" si="17"/>
        <v>3729.387777777778</v>
      </c>
      <c r="W39">
        <f t="shared" si="46"/>
        <v>3822.5588888888888</v>
      </c>
      <c r="X39">
        <f t="shared" si="38"/>
        <v>46.585555555555402</v>
      </c>
      <c r="Y39">
        <f t="shared" si="54"/>
        <v>3553.1533333333323</v>
      </c>
      <c r="Z39">
        <f t="shared" si="18"/>
        <v>388.53666666666777</v>
      </c>
      <c r="AA39">
        <f t="shared" si="19"/>
        <v>9.8571086682785247E-2</v>
      </c>
      <c r="AB39">
        <f t="shared" si="20"/>
        <v>150960.7413444453</v>
      </c>
      <c r="AD39">
        <f t="shared" si="25"/>
        <v>3743.7359999999999</v>
      </c>
      <c r="AE39">
        <f t="shared" si="26"/>
        <v>3828.4775999999997</v>
      </c>
      <c r="AF39">
        <f t="shared" si="47"/>
        <v>3658.9944</v>
      </c>
      <c r="AG39">
        <f t="shared" si="39"/>
        <v>-42.370799999999917</v>
      </c>
      <c r="AH39">
        <f t="shared" si="55"/>
        <v>3732.8716000000009</v>
      </c>
      <c r="AI39">
        <f t="shared" si="28"/>
        <v>208.8183999999992</v>
      </c>
      <c r="AJ39">
        <f t="shared" si="29"/>
        <v>5.2976870327194475E-2</v>
      </c>
      <c r="AK39">
        <f t="shared" si="30"/>
        <v>43605.124178559665</v>
      </c>
      <c r="AM39">
        <f t="shared" si="32"/>
        <v>3808.2466666666674</v>
      </c>
      <c r="AN39">
        <f t="shared" si="33"/>
        <v>3830.3208333333332</v>
      </c>
      <c r="AO39">
        <f t="shared" si="48"/>
        <v>3786.1725000000015</v>
      </c>
      <c r="AP39">
        <f t="shared" si="40"/>
        <v>-8.8296666666663448</v>
      </c>
      <c r="AQ39">
        <f t="shared" si="56"/>
        <v>3832.9909999999991</v>
      </c>
      <c r="AR39">
        <f t="shared" si="34"/>
        <v>108.69900000000098</v>
      </c>
      <c r="AS39">
        <f t="shared" si="35"/>
        <v>2.7576750074206995E-2</v>
      </c>
      <c r="AT39">
        <f t="shared" si="36"/>
        <v>11815.472601000212</v>
      </c>
      <c r="AV39">
        <f t="shared" si="10"/>
        <v>3936.3214306696946</v>
      </c>
      <c r="AW39">
        <f t="shared" si="11"/>
        <v>0.26553909207429505</v>
      </c>
      <c r="AX39">
        <f t="shared" si="12"/>
        <v>3817.7475013204307</v>
      </c>
      <c r="AY39">
        <f t="shared" si="13"/>
        <v>123.94249867956933</v>
      </c>
      <c r="AZ39">
        <f t="shared" si="14"/>
        <v>3.144399957367762E-2</v>
      </c>
      <c r="BA39">
        <f t="shared" si="15"/>
        <v>15361.742978935044</v>
      </c>
    </row>
    <row r="40" spans="1:53" x14ac:dyDescent="0.3">
      <c r="A40" s="11"/>
      <c r="B40">
        <v>38</v>
      </c>
      <c r="C40">
        <v>2012</v>
      </c>
      <c r="D40" t="str">
        <v>February</v>
      </c>
      <c r="E40">
        <v>3985.21</v>
      </c>
      <c r="G40">
        <f t="shared" si="1"/>
        <v>4061.3900000000003</v>
      </c>
      <c r="H40">
        <f t="shared" si="2"/>
        <v>76.180000000000291</v>
      </c>
      <c r="I40">
        <f t="shared" si="3"/>
        <v>1.9115680227641776E-2</v>
      </c>
      <c r="J40">
        <f t="shared" si="4"/>
        <v>5803.3924000000443</v>
      </c>
      <c r="L40">
        <f t="shared" si="5"/>
        <v>3881.84</v>
      </c>
      <c r="M40">
        <f t="shared" si="6"/>
        <v>3825.1875</v>
      </c>
      <c r="N40">
        <f t="shared" si="45"/>
        <v>3938.4925000000003</v>
      </c>
      <c r="O40">
        <f t="shared" si="37"/>
        <v>113.30500000000029</v>
      </c>
      <c r="P40">
        <f t="shared" si="53"/>
        <v>3791.8899999999994</v>
      </c>
      <c r="Q40">
        <f t="shared" si="7"/>
        <v>193.32000000000062</v>
      </c>
      <c r="R40">
        <f t="shared" si="8"/>
        <v>4.8509363371064665E-2</v>
      </c>
      <c r="S40">
        <f t="shared" si="9"/>
        <v>37372.62240000024</v>
      </c>
      <c r="U40">
        <f t="shared" si="16"/>
        <v>3826.2533333333336</v>
      </c>
      <c r="V40">
        <f t="shared" si="17"/>
        <v>3762.4044444444444</v>
      </c>
      <c r="W40">
        <f t="shared" si="46"/>
        <v>3890.1022222222227</v>
      </c>
      <c r="X40">
        <f t="shared" si="38"/>
        <v>63.848888888889178</v>
      </c>
      <c r="Y40">
        <f t="shared" si="54"/>
        <v>3869.1444444444442</v>
      </c>
      <c r="Z40">
        <f t="shared" si="18"/>
        <v>116.06555555555587</v>
      </c>
      <c r="AA40">
        <f t="shared" si="19"/>
        <v>2.9124075156781167E-2</v>
      </c>
      <c r="AB40">
        <f t="shared" si="20"/>
        <v>13471.213186419827</v>
      </c>
      <c r="AD40">
        <f t="shared" si="25"/>
        <v>3763.7280000000001</v>
      </c>
      <c r="AE40">
        <f t="shared" si="26"/>
        <v>3800.5156000000002</v>
      </c>
      <c r="AF40">
        <f t="shared" si="47"/>
        <v>3726.9404</v>
      </c>
      <c r="AG40">
        <f t="shared" si="39"/>
        <v>-18.393800000000056</v>
      </c>
      <c r="AH40">
        <f t="shared" si="55"/>
        <v>3616.6235999999999</v>
      </c>
      <c r="AI40">
        <f t="shared" si="28"/>
        <v>368.58640000000014</v>
      </c>
      <c r="AJ40">
        <f t="shared" si="29"/>
        <v>9.2488576511651863E-2</v>
      </c>
      <c r="AK40">
        <f t="shared" si="30"/>
        <v>135855.93426496012</v>
      </c>
      <c r="AM40">
        <f t="shared" si="32"/>
        <v>3776.728333333333</v>
      </c>
      <c r="AN40">
        <f t="shared" si="33"/>
        <v>3825.748333333333</v>
      </c>
      <c r="AO40">
        <f t="shared" si="48"/>
        <v>3727.708333333333</v>
      </c>
      <c r="AP40">
        <f t="shared" si="40"/>
        <v>-19.607999999999993</v>
      </c>
      <c r="AQ40">
        <f t="shared" si="56"/>
        <v>3777.342833333335</v>
      </c>
      <c r="AR40">
        <f t="shared" si="34"/>
        <v>207.86716666666507</v>
      </c>
      <c r="AS40">
        <f t="shared" si="35"/>
        <v>5.2159651979861804E-2</v>
      </c>
      <c r="AT40">
        <f t="shared" si="36"/>
        <v>43208.758978027116</v>
      </c>
      <c r="AV40">
        <f t="shared" si="10"/>
        <v>3983.1038934452308</v>
      </c>
      <c r="AW40">
        <f t="shared" si="11"/>
        <v>0.27019083095956492</v>
      </c>
      <c r="AX40">
        <f t="shared" si="12"/>
        <v>3936.5869697617691</v>
      </c>
      <c r="AY40">
        <f t="shared" si="13"/>
        <v>48.623030238230967</v>
      </c>
      <c r="AZ40">
        <f t="shared" si="14"/>
        <v>1.220087027740846E-2</v>
      </c>
      <c r="BA40">
        <f t="shared" si="15"/>
        <v>2364.199069547923</v>
      </c>
    </row>
    <row r="41" spans="1:53" x14ac:dyDescent="0.3">
      <c r="A41" s="11"/>
      <c r="B41">
        <v>39</v>
      </c>
      <c r="C41">
        <v>2012</v>
      </c>
      <c r="D41" t="str">
        <v>March</v>
      </c>
      <c r="E41">
        <v>4121.55</v>
      </c>
      <c r="G41">
        <f t="shared" si="1"/>
        <v>4028.73</v>
      </c>
      <c r="H41">
        <f t="shared" si="2"/>
        <v>92.820000000000164</v>
      </c>
      <c r="I41">
        <f t="shared" si="3"/>
        <v>2.2520653637587838E-2</v>
      </c>
      <c r="J41">
        <f t="shared" si="4"/>
        <v>8615.5524000000296</v>
      </c>
      <c r="L41">
        <f t="shared" si="5"/>
        <v>3963.45</v>
      </c>
      <c r="M41">
        <f t="shared" si="6"/>
        <v>3922.645</v>
      </c>
      <c r="N41">
        <f t="shared" si="45"/>
        <v>4004.2549999999997</v>
      </c>
      <c r="O41">
        <f t="shared" si="37"/>
        <v>81.609999999999673</v>
      </c>
      <c r="P41">
        <f t="shared" si="53"/>
        <v>4051.7975000000006</v>
      </c>
      <c r="Q41">
        <f t="shared" si="7"/>
        <v>69.7524999999996</v>
      </c>
      <c r="R41">
        <f t="shared" si="8"/>
        <v>1.6923851463648287E-2</v>
      </c>
      <c r="S41">
        <f t="shared" si="9"/>
        <v>4865.411256249944</v>
      </c>
      <c r="U41">
        <f t="shared" si="16"/>
        <v>3916.2966666666666</v>
      </c>
      <c r="V41">
        <f t="shared" si="17"/>
        <v>3839.5077777777783</v>
      </c>
      <c r="W41">
        <f t="shared" si="46"/>
        <v>3993.0855555555549</v>
      </c>
      <c r="X41">
        <f t="shared" si="38"/>
        <v>76.788888888888323</v>
      </c>
      <c r="Y41">
        <f t="shared" si="54"/>
        <v>3953.9511111111119</v>
      </c>
      <c r="Z41">
        <f t="shared" si="18"/>
        <v>167.59888888888827</v>
      </c>
      <c r="AA41">
        <f t="shared" si="19"/>
        <v>4.0664043597405893E-2</v>
      </c>
      <c r="AB41">
        <f t="shared" si="20"/>
        <v>28089.387556789916</v>
      </c>
      <c r="AD41">
        <f t="shared" si="25"/>
        <v>3850.9639999999999</v>
      </c>
      <c r="AE41">
        <f t="shared" si="26"/>
        <v>3800.8244</v>
      </c>
      <c r="AF41">
        <f t="shared" si="47"/>
        <v>3901.1035999999999</v>
      </c>
      <c r="AG41">
        <f t="shared" si="39"/>
        <v>25.069799999999987</v>
      </c>
      <c r="AH41">
        <f t="shared" si="55"/>
        <v>3708.5465999999997</v>
      </c>
      <c r="AI41">
        <f t="shared" si="28"/>
        <v>413.00340000000051</v>
      </c>
      <c r="AJ41">
        <f t="shared" si="29"/>
        <v>0.10020584488845229</v>
      </c>
      <c r="AK41">
        <f t="shared" si="30"/>
        <v>170571.80841156043</v>
      </c>
      <c r="AM41">
        <f t="shared" si="32"/>
        <v>3800.6416666666664</v>
      </c>
      <c r="AN41">
        <f t="shared" si="33"/>
        <v>3814.8452777777779</v>
      </c>
      <c r="AO41">
        <f t="shared" si="48"/>
        <v>3786.4380555555549</v>
      </c>
      <c r="AP41">
        <f t="shared" si="40"/>
        <v>-5.6814444444446055</v>
      </c>
      <c r="AQ41">
        <f t="shared" si="56"/>
        <v>3708.1003333333329</v>
      </c>
      <c r="AR41">
        <f t="shared" si="34"/>
        <v>413.44966666666733</v>
      </c>
      <c r="AS41">
        <f t="shared" si="35"/>
        <v>0.10031412130549607</v>
      </c>
      <c r="AT41">
        <f t="shared" si="36"/>
        <v>170940.62686677833</v>
      </c>
      <c r="AV41">
        <f t="shared" si="10"/>
        <v>4115.5649102104235</v>
      </c>
      <c r="AW41">
        <f t="shared" si="11"/>
        <v>0.28341004574381418</v>
      </c>
      <c r="AX41">
        <f t="shared" si="12"/>
        <v>3983.3740842761904</v>
      </c>
      <c r="AY41">
        <f t="shared" si="13"/>
        <v>138.17591572380979</v>
      </c>
      <c r="AZ41">
        <f t="shared" si="14"/>
        <v>3.3525230974708491E-2</v>
      </c>
      <c r="BA41">
        <f t="shared" si="15"/>
        <v>19092.583686113387</v>
      </c>
    </row>
    <row r="42" spans="1:53" x14ac:dyDescent="0.3">
      <c r="A42" s="11"/>
      <c r="B42">
        <v>40</v>
      </c>
      <c r="C42">
        <v>2012</v>
      </c>
      <c r="D42" t="str">
        <v>April</v>
      </c>
      <c r="E42">
        <v>4180.7299999999996</v>
      </c>
      <c r="G42">
        <f t="shared" si="1"/>
        <v>4257.8900000000003</v>
      </c>
      <c r="H42">
        <f t="shared" si="2"/>
        <v>77.160000000000764</v>
      </c>
      <c r="I42">
        <f t="shared" si="3"/>
        <v>1.845610694782987E-2</v>
      </c>
      <c r="J42">
        <f t="shared" si="4"/>
        <v>5953.6656000001176</v>
      </c>
      <c r="L42">
        <f t="shared" si="5"/>
        <v>4053.38</v>
      </c>
      <c r="M42">
        <f t="shared" si="6"/>
        <v>4008.415</v>
      </c>
      <c r="N42">
        <f t="shared" si="45"/>
        <v>4098.3450000000003</v>
      </c>
      <c r="O42">
        <f t="shared" si="37"/>
        <v>89.930000000000291</v>
      </c>
      <c r="P42">
        <f t="shared" si="53"/>
        <v>4085.8649999999993</v>
      </c>
      <c r="Q42">
        <f t="shared" si="7"/>
        <v>94.865000000000236</v>
      </c>
      <c r="R42">
        <f t="shared" si="8"/>
        <v>2.2691013291937113E-2</v>
      </c>
      <c r="S42">
        <f t="shared" si="9"/>
        <v>8999.3682250000456</v>
      </c>
      <c r="U42">
        <f t="shared" si="16"/>
        <v>4016.15</v>
      </c>
      <c r="V42">
        <f t="shared" si="17"/>
        <v>3919.5666666666671</v>
      </c>
      <c r="W42">
        <f t="shared" si="46"/>
        <v>4112.7333333333336</v>
      </c>
      <c r="X42">
        <f t="shared" si="38"/>
        <v>96.58333333333303</v>
      </c>
      <c r="Y42">
        <f t="shared" si="54"/>
        <v>4069.8744444444433</v>
      </c>
      <c r="Z42">
        <f t="shared" si="18"/>
        <v>110.85555555555629</v>
      </c>
      <c r="AA42">
        <f t="shared" si="19"/>
        <v>2.6515837080021025E-2</v>
      </c>
      <c r="AB42">
        <f t="shared" si="20"/>
        <v>12288.954197531028</v>
      </c>
      <c r="AD42">
        <f t="shared" si="25"/>
        <v>3917.1040000000003</v>
      </c>
      <c r="AE42">
        <f t="shared" si="26"/>
        <v>3816.2059999999997</v>
      </c>
      <c r="AF42">
        <f t="shared" si="47"/>
        <v>4018.0020000000009</v>
      </c>
      <c r="AG42">
        <f t="shared" si="39"/>
        <v>50.449000000000296</v>
      </c>
      <c r="AH42">
        <f t="shared" si="55"/>
        <v>3926.1733999999997</v>
      </c>
      <c r="AI42">
        <f t="shared" si="28"/>
        <v>254.55659999999989</v>
      </c>
      <c r="AJ42">
        <f t="shared" si="29"/>
        <v>6.0888074570708925E-2</v>
      </c>
      <c r="AK42">
        <f t="shared" si="30"/>
        <v>64799.062603559942</v>
      </c>
      <c r="AM42">
        <f t="shared" si="32"/>
        <v>3896.0616666666665</v>
      </c>
      <c r="AN42">
        <f t="shared" si="33"/>
        <v>3823.4466666666667</v>
      </c>
      <c r="AO42">
        <f t="shared" si="48"/>
        <v>3968.6766666666663</v>
      </c>
      <c r="AP42">
        <f t="shared" si="40"/>
        <v>29.045999999999914</v>
      </c>
      <c r="AQ42">
        <f t="shared" si="56"/>
        <v>3780.7566111111105</v>
      </c>
      <c r="AR42">
        <f t="shared" si="34"/>
        <v>399.97338888888908</v>
      </c>
      <c r="AS42">
        <f t="shared" si="35"/>
        <v>9.567070556790061E-2</v>
      </c>
      <c r="AT42">
        <f t="shared" si="36"/>
        <v>159978.71181926251</v>
      </c>
      <c r="AV42">
        <f t="shared" si="10"/>
        <v>4177.9196500418957</v>
      </c>
      <c r="AW42">
        <f t="shared" si="11"/>
        <v>0.28961724079371681</v>
      </c>
      <c r="AX42">
        <f t="shared" si="12"/>
        <v>4115.8483202561674</v>
      </c>
      <c r="AY42">
        <f t="shared" si="13"/>
        <v>64.881679743832137</v>
      </c>
      <c r="AZ42">
        <f t="shared" si="14"/>
        <v>1.5519222658203746E-2</v>
      </c>
      <c r="BA42">
        <f t="shared" si="15"/>
        <v>4209.6323663811972</v>
      </c>
    </row>
    <row r="43" spans="1:53" x14ac:dyDescent="0.3">
      <c r="A43" s="11"/>
      <c r="B43">
        <v>41</v>
      </c>
      <c r="C43">
        <v>2012</v>
      </c>
      <c r="D43" t="str">
        <v>May</v>
      </c>
      <c r="E43">
        <v>3832.82</v>
      </c>
      <c r="G43">
        <f t="shared" si="1"/>
        <v>4239.9099999999989</v>
      </c>
      <c r="H43">
        <f t="shared" si="2"/>
        <v>407.08999999999878</v>
      </c>
      <c r="I43">
        <f t="shared" si="3"/>
        <v>0.10621161442488788</v>
      </c>
      <c r="J43">
        <f t="shared" si="4"/>
        <v>165722.268099999</v>
      </c>
      <c r="L43">
        <f t="shared" si="5"/>
        <v>4151.1399999999994</v>
      </c>
      <c r="M43">
        <f t="shared" si="6"/>
        <v>4102.26</v>
      </c>
      <c r="N43">
        <f t="shared" si="45"/>
        <v>4200.0199999999986</v>
      </c>
      <c r="O43">
        <f t="shared" si="37"/>
        <v>97.759999999998399</v>
      </c>
      <c r="P43">
        <f t="shared" si="53"/>
        <v>4188.2750000000005</v>
      </c>
      <c r="Q43">
        <f t="shared" si="7"/>
        <v>355.45500000000038</v>
      </c>
      <c r="R43">
        <f t="shared" si="8"/>
        <v>9.2739810374606782E-2</v>
      </c>
      <c r="S43">
        <f t="shared" si="9"/>
        <v>126348.25702500028</v>
      </c>
      <c r="U43">
        <f t="shared" si="16"/>
        <v>4095.83</v>
      </c>
      <c r="V43">
        <f t="shared" si="17"/>
        <v>4009.4255555555555</v>
      </c>
      <c r="W43">
        <f t="shared" si="46"/>
        <v>4182.2344444444443</v>
      </c>
      <c r="X43">
        <f t="shared" si="38"/>
        <v>86.40444444444438</v>
      </c>
      <c r="Y43">
        <f t="shared" si="54"/>
        <v>4209.3166666666666</v>
      </c>
      <c r="Z43">
        <f t="shared" si="18"/>
        <v>376.49666666666644</v>
      </c>
      <c r="AA43">
        <f t="shared" si="19"/>
        <v>9.8229675973999939E-2</v>
      </c>
      <c r="AB43">
        <f t="shared" si="20"/>
        <v>141749.74001111093</v>
      </c>
      <c r="AD43">
        <f t="shared" si="25"/>
        <v>4010.2339999999995</v>
      </c>
      <c r="AE43">
        <f t="shared" si="26"/>
        <v>3857.1531999999997</v>
      </c>
      <c r="AF43">
        <f t="shared" si="47"/>
        <v>4163.3147999999992</v>
      </c>
      <c r="AG43">
        <f t="shared" si="39"/>
        <v>76.540399999999863</v>
      </c>
      <c r="AH43">
        <f t="shared" si="55"/>
        <v>4068.4510000000009</v>
      </c>
      <c r="AI43">
        <f t="shared" si="28"/>
        <v>235.63100000000077</v>
      </c>
      <c r="AJ43">
        <f t="shared" si="29"/>
        <v>6.1477189119238773E-2</v>
      </c>
      <c r="AK43">
        <f t="shared" si="30"/>
        <v>55521.968161000361</v>
      </c>
      <c r="AM43">
        <f t="shared" si="32"/>
        <v>3961.0416666666665</v>
      </c>
      <c r="AN43">
        <f t="shared" si="33"/>
        <v>3843.6772222222226</v>
      </c>
      <c r="AO43">
        <f t="shared" si="48"/>
        <v>4078.4061111111105</v>
      </c>
      <c r="AP43">
        <f t="shared" si="40"/>
        <v>46.945777777777586</v>
      </c>
      <c r="AQ43">
        <f t="shared" si="56"/>
        <v>3997.7226666666661</v>
      </c>
      <c r="AR43">
        <f t="shared" si="34"/>
        <v>164.90266666666594</v>
      </c>
      <c r="AS43">
        <f t="shared" si="35"/>
        <v>4.3023848411004414E-2</v>
      </c>
      <c r="AT43">
        <f t="shared" si="36"/>
        <v>27192.889473777537</v>
      </c>
      <c r="AV43">
        <f t="shared" si="10"/>
        <v>3847.7805361123496</v>
      </c>
      <c r="AW43">
        <f t="shared" si="11"/>
        <v>0.25657403724795164</v>
      </c>
      <c r="AX43">
        <f t="shared" si="12"/>
        <v>4178.2092672826893</v>
      </c>
      <c r="AY43">
        <f t="shared" si="13"/>
        <v>345.38926728268916</v>
      </c>
      <c r="AZ43">
        <f t="shared" si="14"/>
        <v>9.0113615375282202E-2</v>
      </c>
      <c r="BA43">
        <f t="shared" si="15"/>
        <v>119293.74595407289</v>
      </c>
    </row>
    <row r="44" spans="1:53" x14ac:dyDescent="0.3">
      <c r="A44" s="11"/>
      <c r="B44">
        <v>42</v>
      </c>
      <c r="C44">
        <v>2012</v>
      </c>
      <c r="D44" t="str">
        <v>June</v>
      </c>
      <c r="E44">
        <v>3955.58</v>
      </c>
      <c r="G44">
        <f t="shared" si="1"/>
        <v>3484.9100000000008</v>
      </c>
      <c r="H44">
        <f t="shared" si="2"/>
        <v>470.66999999999916</v>
      </c>
      <c r="I44">
        <f t="shared" si="3"/>
        <v>0.11898887141708654</v>
      </c>
      <c r="J44">
        <f t="shared" si="4"/>
        <v>221530.24889999922</v>
      </c>
      <c r="L44">
        <f t="shared" si="5"/>
        <v>4006.7749999999996</v>
      </c>
      <c r="M44">
        <f t="shared" si="6"/>
        <v>4078.9574999999995</v>
      </c>
      <c r="N44">
        <f t="shared" si="45"/>
        <v>3934.5924999999997</v>
      </c>
      <c r="O44">
        <f t="shared" si="37"/>
        <v>-144.36499999999978</v>
      </c>
      <c r="P44">
        <f t="shared" si="53"/>
        <v>4297.779999999997</v>
      </c>
      <c r="Q44">
        <f t="shared" si="7"/>
        <v>342.19999999999709</v>
      </c>
      <c r="R44">
        <f t="shared" si="8"/>
        <v>8.6510701338361778E-2</v>
      </c>
      <c r="S44">
        <f t="shared" si="9"/>
        <v>117100.839999998</v>
      </c>
      <c r="U44">
        <f t="shared" si="16"/>
        <v>4045.0333333333328</v>
      </c>
      <c r="V44">
        <f t="shared" si="17"/>
        <v>4052.3377777777773</v>
      </c>
      <c r="W44">
        <f t="shared" si="46"/>
        <v>4037.7288888888884</v>
      </c>
      <c r="X44">
        <f t="shared" si="38"/>
        <v>-7.3044444444444707</v>
      </c>
      <c r="Y44">
        <f t="shared" si="54"/>
        <v>4268.6388888888887</v>
      </c>
      <c r="Z44">
        <f t="shared" si="18"/>
        <v>313.05888888888876</v>
      </c>
      <c r="AA44">
        <f t="shared" si="19"/>
        <v>7.9143612033858182E-2</v>
      </c>
      <c r="AB44">
        <f t="shared" si="20"/>
        <v>98005.867912345595</v>
      </c>
      <c r="AD44">
        <f t="shared" si="25"/>
        <v>4012.4</v>
      </c>
      <c r="AE44">
        <f t="shared" si="26"/>
        <v>3910.886</v>
      </c>
      <c r="AF44">
        <f t="shared" si="47"/>
        <v>4113.9140000000007</v>
      </c>
      <c r="AG44">
        <f t="shared" si="39"/>
        <v>50.757000000000062</v>
      </c>
      <c r="AH44">
        <f t="shared" si="55"/>
        <v>4239.8551999999991</v>
      </c>
      <c r="AI44">
        <f t="shared" si="28"/>
        <v>284.27519999999913</v>
      </c>
      <c r="AJ44">
        <f t="shared" si="29"/>
        <v>7.1866881721517228E-2</v>
      </c>
      <c r="AK44">
        <f t="shared" si="30"/>
        <v>80812.389335039508</v>
      </c>
      <c r="AM44">
        <f t="shared" si="32"/>
        <v>3980.6649999999995</v>
      </c>
      <c r="AN44">
        <f t="shared" si="33"/>
        <v>3870.564166666667</v>
      </c>
      <c r="AO44">
        <f t="shared" si="48"/>
        <v>4090.765833333332</v>
      </c>
      <c r="AP44">
        <f t="shared" si="40"/>
        <v>44.040333333333002</v>
      </c>
      <c r="AQ44">
        <f t="shared" si="56"/>
        <v>4125.3518888888884</v>
      </c>
      <c r="AR44">
        <f t="shared" si="34"/>
        <v>169.7718888888885</v>
      </c>
      <c r="AS44">
        <f t="shared" si="35"/>
        <v>4.2919594317113674E-2</v>
      </c>
      <c r="AT44">
        <f t="shared" si="36"/>
        <v>28822.4942569011</v>
      </c>
      <c r="AV44">
        <f t="shared" si="10"/>
        <v>3950.9217797261299</v>
      </c>
      <c r="AW44">
        <f t="shared" si="11"/>
        <v>0.26686260709027443</v>
      </c>
      <c r="AX44">
        <f t="shared" si="12"/>
        <v>3848.0371101495975</v>
      </c>
      <c r="AY44">
        <f t="shared" si="13"/>
        <v>107.54288985040239</v>
      </c>
      <c r="AZ44">
        <f t="shared" si="14"/>
        <v>2.7187641218330155E-2</v>
      </c>
      <c r="BA44">
        <f t="shared" si="15"/>
        <v>11565.473157375782</v>
      </c>
    </row>
    <row r="45" spans="1:53" x14ac:dyDescent="0.3">
      <c r="A45" s="11"/>
      <c r="B45">
        <v>43</v>
      </c>
      <c r="C45">
        <v>2012</v>
      </c>
      <c r="D45" t="str">
        <v>July</v>
      </c>
      <c r="E45">
        <v>4142.34</v>
      </c>
      <c r="G45">
        <f t="shared" si="1"/>
        <v>4078.3399999999997</v>
      </c>
      <c r="H45">
        <f t="shared" si="2"/>
        <v>64.000000000000455</v>
      </c>
      <c r="I45">
        <f t="shared" si="3"/>
        <v>1.5450204473799942E-2</v>
      </c>
      <c r="J45">
        <f t="shared" si="4"/>
        <v>4096.0000000000582</v>
      </c>
      <c r="L45">
        <f t="shared" si="5"/>
        <v>3894.2</v>
      </c>
      <c r="M45">
        <f t="shared" si="6"/>
        <v>3950.4874999999997</v>
      </c>
      <c r="N45">
        <f t="shared" si="45"/>
        <v>3837.9124999999999</v>
      </c>
      <c r="O45">
        <f t="shared" si="37"/>
        <v>-112.57499999999982</v>
      </c>
      <c r="P45">
        <f t="shared" si="53"/>
        <v>3790.2275</v>
      </c>
      <c r="Q45">
        <f t="shared" si="7"/>
        <v>352.11250000000018</v>
      </c>
      <c r="R45">
        <f t="shared" si="8"/>
        <v>8.5003283168450725E-2</v>
      </c>
      <c r="S45">
        <f t="shared" si="9"/>
        <v>123983.21265625012</v>
      </c>
      <c r="U45">
        <f t="shared" si="16"/>
        <v>3989.7099999999996</v>
      </c>
      <c r="V45">
        <f t="shared" si="17"/>
        <v>4043.5244444444438</v>
      </c>
      <c r="W45">
        <f t="shared" si="46"/>
        <v>3935.8955555555553</v>
      </c>
      <c r="X45">
        <f t="shared" si="38"/>
        <v>-53.814444444444234</v>
      </c>
      <c r="Y45">
        <f t="shared" si="54"/>
        <v>4030.4244444444439</v>
      </c>
      <c r="Z45">
        <f t="shared" si="18"/>
        <v>111.91555555555624</v>
      </c>
      <c r="AA45">
        <f t="shared" si="19"/>
        <v>2.7017472142691387E-2</v>
      </c>
      <c r="AB45">
        <f t="shared" si="20"/>
        <v>12525.091575308796</v>
      </c>
      <c r="AD45">
        <f t="shared" si="25"/>
        <v>4015.1779999999999</v>
      </c>
      <c r="AE45">
        <f t="shared" si="26"/>
        <v>3961.1759999999995</v>
      </c>
      <c r="AF45">
        <f t="shared" si="47"/>
        <v>4069.1800000000003</v>
      </c>
      <c r="AG45">
        <f t="shared" si="39"/>
        <v>27.001000000000204</v>
      </c>
      <c r="AH45">
        <f t="shared" si="55"/>
        <v>4164.6710000000003</v>
      </c>
      <c r="AI45">
        <f t="shared" si="28"/>
        <v>22.331000000000131</v>
      </c>
      <c r="AJ45">
        <f t="shared" si="29"/>
        <v>5.3909143141316574E-3</v>
      </c>
      <c r="AK45">
        <f t="shared" si="30"/>
        <v>498.67356100000586</v>
      </c>
      <c r="AM45">
        <f t="shared" si="32"/>
        <v>4002.9300000000003</v>
      </c>
      <c r="AN45">
        <f t="shared" si="33"/>
        <v>3903.0113888888886</v>
      </c>
      <c r="AO45">
        <f t="shared" si="48"/>
        <v>4102.8486111111124</v>
      </c>
      <c r="AP45">
        <f t="shared" si="40"/>
        <v>39.967444444444666</v>
      </c>
      <c r="AQ45">
        <f t="shared" si="56"/>
        <v>4134.8061666666654</v>
      </c>
      <c r="AR45">
        <f t="shared" si="34"/>
        <v>7.5338333333347691</v>
      </c>
      <c r="AS45">
        <f t="shared" si="35"/>
        <v>1.8187385229929867E-3</v>
      </c>
      <c r="AT45">
        <f t="shared" si="36"/>
        <v>56.758644694466078</v>
      </c>
      <c r="AV45">
        <f t="shared" si="10"/>
        <v>4134.060278942663</v>
      </c>
      <c r="AW45">
        <f t="shared" si="11"/>
        <v>0.28514995362285528</v>
      </c>
      <c r="AX45">
        <f t="shared" si="12"/>
        <v>3951.1886423332203</v>
      </c>
      <c r="AY45">
        <f t="shared" si="13"/>
        <v>191.15135766677986</v>
      </c>
      <c r="AZ45">
        <f t="shared" si="14"/>
        <v>4.6145743146815535E-2</v>
      </c>
      <c r="BA45">
        <f t="shared" si="15"/>
        <v>36538.841537853201</v>
      </c>
    </row>
    <row r="46" spans="1:53" x14ac:dyDescent="0.3">
      <c r="A46" s="11"/>
      <c r="B46">
        <v>44</v>
      </c>
      <c r="C46">
        <v>2012</v>
      </c>
      <c r="D46" t="str">
        <v>August</v>
      </c>
      <c r="E46">
        <v>4060.33</v>
      </c>
      <c r="G46">
        <f t="shared" si="1"/>
        <v>4329.1000000000004</v>
      </c>
      <c r="H46">
        <f t="shared" si="2"/>
        <v>268.77000000000044</v>
      </c>
      <c r="I46">
        <f t="shared" si="3"/>
        <v>6.6194127078341033E-2</v>
      </c>
      <c r="J46">
        <f t="shared" si="4"/>
        <v>72237.312900000237</v>
      </c>
      <c r="L46">
        <f t="shared" si="5"/>
        <v>4048.96</v>
      </c>
      <c r="M46">
        <f t="shared" si="6"/>
        <v>3971.58</v>
      </c>
      <c r="N46">
        <f t="shared" si="45"/>
        <v>4126.34</v>
      </c>
      <c r="O46">
        <f t="shared" si="37"/>
        <v>154.76000000000022</v>
      </c>
      <c r="P46">
        <f t="shared" si="53"/>
        <v>3725.3375000000001</v>
      </c>
      <c r="Q46">
        <f t="shared" si="7"/>
        <v>334.99249999999984</v>
      </c>
      <c r="R46">
        <f t="shared" si="8"/>
        <v>8.2503762009491804E-2</v>
      </c>
      <c r="S46">
        <f t="shared" si="9"/>
        <v>112219.9750562499</v>
      </c>
      <c r="U46">
        <f t="shared" si="16"/>
        <v>3976.9133333333334</v>
      </c>
      <c r="V46">
        <f t="shared" si="17"/>
        <v>4003.8855555555551</v>
      </c>
      <c r="W46">
        <f t="shared" si="46"/>
        <v>3949.9411111111117</v>
      </c>
      <c r="X46">
        <f t="shared" si="38"/>
        <v>-26.972222222221717</v>
      </c>
      <c r="Y46">
        <f t="shared" si="54"/>
        <v>3882.0811111111111</v>
      </c>
      <c r="Z46">
        <f t="shared" si="18"/>
        <v>178.24888888888881</v>
      </c>
      <c r="AA46">
        <f t="shared" si="19"/>
        <v>4.390009897936592E-2</v>
      </c>
      <c r="AB46">
        <f t="shared" si="20"/>
        <v>31772.666390123431</v>
      </c>
      <c r="AD46">
        <f t="shared" si="25"/>
        <v>4046.6039999999994</v>
      </c>
      <c r="AE46">
        <f t="shared" si="26"/>
        <v>4000.3039999999992</v>
      </c>
      <c r="AF46">
        <f t="shared" si="47"/>
        <v>4092.9039999999995</v>
      </c>
      <c r="AG46">
        <f t="shared" si="39"/>
        <v>23.150000000000091</v>
      </c>
      <c r="AH46">
        <f t="shared" si="55"/>
        <v>4096.1810000000005</v>
      </c>
      <c r="AI46">
        <f t="shared" si="28"/>
        <v>35.851000000000568</v>
      </c>
      <c r="AJ46">
        <f t="shared" si="29"/>
        <v>8.8295778914523129E-3</v>
      </c>
      <c r="AK46">
        <f t="shared" si="30"/>
        <v>1285.2942010000406</v>
      </c>
      <c r="AM46">
        <f t="shared" si="32"/>
        <v>4036.3716666666664</v>
      </c>
      <c r="AN46">
        <f t="shared" si="33"/>
        <v>3946.2852777777771</v>
      </c>
      <c r="AO46">
        <f t="shared" si="48"/>
        <v>4126.4580555555558</v>
      </c>
      <c r="AP46">
        <f t="shared" si="40"/>
        <v>36.034555555555748</v>
      </c>
      <c r="AQ46">
        <f t="shared" si="56"/>
        <v>4142.8160555555569</v>
      </c>
      <c r="AR46">
        <f t="shared" si="34"/>
        <v>82.486055555556959</v>
      </c>
      <c r="AS46">
        <f t="shared" si="35"/>
        <v>2.0315111223855441E-2</v>
      </c>
      <c r="AT46">
        <f t="shared" si="36"/>
        <v>6803.9493611144289</v>
      </c>
      <c r="AV46">
        <f t="shared" si="10"/>
        <v>4063.5359783026424</v>
      </c>
      <c r="AW46">
        <f t="shared" si="11"/>
        <v>0.27806893775404035</v>
      </c>
      <c r="AX46">
        <f t="shared" si="12"/>
        <v>4134.3454288962857</v>
      </c>
      <c r="AY46">
        <f t="shared" si="13"/>
        <v>74.015428896285812</v>
      </c>
      <c r="AZ46">
        <f t="shared" si="14"/>
        <v>1.8228919545033487E-2</v>
      </c>
      <c r="BA46">
        <f t="shared" si="15"/>
        <v>5478.2837147011405</v>
      </c>
    </row>
    <row r="47" spans="1:53" x14ac:dyDescent="0.3">
      <c r="A47" s="11"/>
      <c r="B47">
        <v>45</v>
      </c>
      <c r="C47">
        <v>2012</v>
      </c>
      <c r="D47" t="str">
        <v>September</v>
      </c>
      <c r="E47">
        <v>4262.5600000000004</v>
      </c>
      <c r="G47">
        <f t="shared" si="1"/>
        <v>3978.3199999999997</v>
      </c>
      <c r="H47">
        <f t="shared" si="2"/>
        <v>284.24000000000069</v>
      </c>
      <c r="I47">
        <f t="shared" si="3"/>
        <v>6.668293232236043E-2</v>
      </c>
      <c r="J47">
        <f t="shared" si="4"/>
        <v>80792.3776000004</v>
      </c>
      <c r="L47">
        <f t="shared" si="5"/>
        <v>4101.335</v>
      </c>
      <c r="M47">
        <f t="shared" si="6"/>
        <v>4075.1475</v>
      </c>
      <c r="N47">
        <f t="shared" si="45"/>
        <v>4127.5225</v>
      </c>
      <c r="O47">
        <f t="shared" si="37"/>
        <v>52.375</v>
      </c>
      <c r="P47">
        <f t="shared" si="53"/>
        <v>4281.1000000000004</v>
      </c>
      <c r="Q47">
        <f t="shared" si="7"/>
        <v>18.539999999999964</v>
      </c>
      <c r="R47">
        <f t="shared" si="8"/>
        <v>4.3494988926841994E-3</v>
      </c>
      <c r="S47">
        <f t="shared" si="9"/>
        <v>343.73159999999865</v>
      </c>
      <c r="U47">
        <f t="shared" si="16"/>
        <v>4052.75</v>
      </c>
      <c r="V47">
        <f t="shared" si="17"/>
        <v>4006.4577777777777</v>
      </c>
      <c r="W47">
        <f t="shared" si="46"/>
        <v>4099.0422222222223</v>
      </c>
      <c r="X47">
        <f t="shared" si="38"/>
        <v>46.292222222222335</v>
      </c>
      <c r="Y47">
        <f t="shared" si="54"/>
        <v>3922.96888888889</v>
      </c>
      <c r="Z47">
        <f t="shared" si="18"/>
        <v>339.59111111111042</v>
      </c>
      <c r="AA47">
        <f t="shared" si="19"/>
        <v>7.9668347451088167E-2</v>
      </c>
      <c r="AB47">
        <f t="shared" si="20"/>
        <v>115322.12274567854</v>
      </c>
      <c r="AD47">
        <f t="shared" si="25"/>
        <v>4034.3599999999997</v>
      </c>
      <c r="AE47">
        <f t="shared" si="26"/>
        <v>4023.7551999999996</v>
      </c>
      <c r="AF47">
        <f t="shared" si="47"/>
        <v>4044.9647999999997</v>
      </c>
      <c r="AG47">
        <f t="shared" si="39"/>
        <v>5.3024000000000342</v>
      </c>
      <c r="AH47">
        <f t="shared" si="55"/>
        <v>4116.0540000000001</v>
      </c>
      <c r="AI47">
        <f t="shared" si="28"/>
        <v>146.50600000000031</v>
      </c>
      <c r="AJ47">
        <f t="shared" si="29"/>
        <v>3.4370425284336245E-2</v>
      </c>
      <c r="AK47">
        <f t="shared" si="30"/>
        <v>21464.00803600009</v>
      </c>
      <c r="AM47">
        <f t="shared" si="32"/>
        <v>4048.8916666666664</v>
      </c>
      <c r="AN47">
        <f t="shared" si="33"/>
        <v>3987.6602777777775</v>
      </c>
      <c r="AO47">
        <f t="shared" si="48"/>
        <v>4110.1230555555558</v>
      </c>
      <c r="AP47">
        <f t="shared" si="40"/>
        <v>24.492555555555555</v>
      </c>
      <c r="AQ47">
        <f t="shared" si="56"/>
        <v>4162.4926111111117</v>
      </c>
      <c r="AR47">
        <f t="shared" si="34"/>
        <v>100.06738888888867</v>
      </c>
      <c r="AS47">
        <f t="shared" si="35"/>
        <v>2.3475889814780007E-2</v>
      </c>
      <c r="AT47">
        <f t="shared" si="36"/>
        <v>10013.48231904008</v>
      </c>
      <c r="AV47">
        <f t="shared" si="10"/>
        <v>4253.9513190562184</v>
      </c>
      <c r="AW47">
        <f t="shared" si="11"/>
        <v>0.29708285507289439</v>
      </c>
      <c r="AX47">
        <f t="shared" si="12"/>
        <v>4063.8140472403966</v>
      </c>
      <c r="AY47">
        <f t="shared" si="13"/>
        <v>198.74595275960382</v>
      </c>
      <c r="AZ47">
        <f t="shared" si="14"/>
        <v>4.6625960164690658E-2</v>
      </c>
      <c r="BA47">
        <f t="shared" si="15"/>
        <v>39499.953738322678</v>
      </c>
    </row>
    <row r="48" spans="1:53" x14ac:dyDescent="0.3">
      <c r="A48" s="11"/>
      <c r="B48">
        <v>46</v>
      </c>
      <c r="C48">
        <v>2012</v>
      </c>
      <c r="D48" t="str">
        <v>October</v>
      </c>
      <c r="E48">
        <v>4350.29</v>
      </c>
      <c r="G48">
        <f t="shared" si="1"/>
        <v>4464.7900000000009</v>
      </c>
      <c r="H48">
        <f t="shared" si="2"/>
        <v>114.50000000000091</v>
      </c>
      <c r="I48">
        <f t="shared" si="3"/>
        <v>2.6320084408166102E-2</v>
      </c>
      <c r="J48">
        <f t="shared" si="4"/>
        <v>13110.250000000207</v>
      </c>
      <c r="L48">
        <f t="shared" si="5"/>
        <v>4161.4449999999997</v>
      </c>
      <c r="M48">
        <f t="shared" si="6"/>
        <v>4131.3899999999994</v>
      </c>
      <c r="N48">
        <f t="shared" si="45"/>
        <v>4191.5</v>
      </c>
      <c r="O48">
        <f t="shared" si="37"/>
        <v>60.110000000000582</v>
      </c>
      <c r="P48">
        <f t="shared" si="53"/>
        <v>4179.8975</v>
      </c>
      <c r="Q48">
        <f t="shared" si="7"/>
        <v>170.39249999999993</v>
      </c>
      <c r="R48">
        <f t="shared" si="8"/>
        <v>3.9168078449942398E-2</v>
      </c>
      <c r="S48">
        <f t="shared" si="9"/>
        <v>29033.604056249977</v>
      </c>
      <c r="U48">
        <f t="shared" si="16"/>
        <v>4155.0766666666668</v>
      </c>
      <c r="V48">
        <f t="shared" si="17"/>
        <v>4061.5800000000004</v>
      </c>
      <c r="W48">
        <f t="shared" si="46"/>
        <v>4248.5733333333337</v>
      </c>
      <c r="X48">
        <f t="shared" si="38"/>
        <v>93.496666666666442</v>
      </c>
      <c r="Y48">
        <f t="shared" si="54"/>
        <v>4145.3344444444447</v>
      </c>
      <c r="Z48">
        <f t="shared" si="18"/>
        <v>204.95555555555529</v>
      </c>
      <c r="AA48">
        <f t="shared" si="19"/>
        <v>4.7113078796024013E-2</v>
      </c>
      <c r="AB48">
        <f t="shared" si="20"/>
        <v>42006.77975308631</v>
      </c>
      <c r="AD48">
        <f t="shared" si="25"/>
        <v>4050.7260000000001</v>
      </c>
      <c r="AE48">
        <f t="shared" si="26"/>
        <v>4031.8535999999995</v>
      </c>
      <c r="AF48">
        <f t="shared" si="47"/>
        <v>4069.5984000000008</v>
      </c>
      <c r="AG48">
        <f t="shared" si="39"/>
        <v>9.4362000000003263</v>
      </c>
      <c r="AH48">
        <f t="shared" si="55"/>
        <v>4050.2671999999998</v>
      </c>
      <c r="AI48">
        <f t="shared" si="28"/>
        <v>300.02280000000019</v>
      </c>
      <c r="AJ48">
        <f t="shared" si="29"/>
        <v>6.8966160876631252E-2</v>
      </c>
      <c r="AK48">
        <f t="shared" si="30"/>
        <v>90013.680519840113</v>
      </c>
      <c r="AM48">
        <f t="shared" si="32"/>
        <v>4072.3933333333334</v>
      </c>
      <c r="AN48">
        <f t="shared" si="33"/>
        <v>4017.0488888888885</v>
      </c>
      <c r="AO48">
        <f t="shared" si="48"/>
        <v>4127.7377777777783</v>
      </c>
      <c r="AP48">
        <f t="shared" si="40"/>
        <v>22.137777777777956</v>
      </c>
      <c r="AQ48">
        <f t="shared" si="56"/>
        <v>4134.6156111111113</v>
      </c>
      <c r="AR48">
        <f t="shared" si="34"/>
        <v>215.67438888888864</v>
      </c>
      <c r="AS48">
        <f t="shared" si="35"/>
        <v>4.9577014150525282E-2</v>
      </c>
      <c r="AT48">
        <f t="shared" si="36"/>
        <v>46515.442022595576</v>
      </c>
      <c r="AV48">
        <f t="shared" si="10"/>
        <v>4346.129958178788</v>
      </c>
      <c r="AW48">
        <f t="shared" si="11"/>
        <v>0.30627110258120033</v>
      </c>
      <c r="AX48">
        <f t="shared" si="12"/>
        <v>4254.2484019112917</v>
      </c>
      <c r="AY48">
        <f t="shared" si="13"/>
        <v>96.04159808870827</v>
      </c>
      <c r="AZ48">
        <f t="shared" si="14"/>
        <v>2.207705649248861E-2</v>
      </c>
      <c r="BA48">
        <f t="shared" si="15"/>
        <v>9223.9885634329712</v>
      </c>
    </row>
    <row r="49" spans="1:53" x14ac:dyDescent="0.3">
      <c r="A49" s="11"/>
      <c r="B49">
        <v>47</v>
      </c>
      <c r="C49">
        <v>2012</v>
      </c>
      <c r="D49" t="str">
        <v>November</v>
      </c>
      <c r="E49">
        <v>4276.1400000000003</v>
      </c>
      <c r="G49">
        <f t="shared" si="1"/>
        <v>4438.0199999999995</v>
      </c>
      <c r="H49">
        <f t="shared" si="2"/>
        <v>161.8799999999992</v>
      </c>
      <c r="I49">
        <f t="shared" si="3"/>
        <v>3.7856571580911567E-2</v>
      </c>
      <c r="J49">
        <f t="shared" si="4"/>
        <v>26205.134399999741</v>
      </c>
      <c r="L49">
        <f t="shared" si="5"/>
        <v>4306.4250000000002</v>
      </c>
      <c r="M49">
        <f t="shared" si="6"/>
        <v>4233.9349999999995</v>
      </c>
      <c r="N49">
        <f t="shared" si="45"/>
        <v>4378.9150000000009</v>
      </c>
      <c r="O49">
        <f t="shared" si="37"/>
        <v>144.98000000000138</v>
      </c>
      <c r="P49">
        <f t="shared" si="53"/>
        <v>4251.6100000000006</v>
      </c>
      <c r="Q49">
        <f t="shared" si="7"/>
        <v>24.529999999999745</v>
      </c>
      <c r="R49">
        <f t="shared" si="8"/>
        <v>5.736481967381738E-3</v>
      </c>
      <c r="S49">
        <f t="shared" si="9"/>
        <v>601.72089999998752</v>
      </c>
      <c r="U49">
        <f t="shared" si="16"/>
        <v>4224.3933333333334</v>
      </c>
      <c r="V49">
        <f t="shared" si="17"/>
        <v>4144.0733333333337</v>
      </c>
      <c r="W49">
        <f t="shared" si="46"/>
        <v>4304.7133333333331</v>
      </c>
      <c r="X49">
        <f t="shared" si="38"/>
        <v>80.319999999999709</v>
      </c>
      <c r="Y49">
        <f t="shared" si="54"/>
        <v>4342.07</v>
      </c>
      <c r="Z49">
        <f t="shared" si="18"/>
        <v>65.929999999999382</v>
      </c>
      <c r="AA49">
        <f t="shared" si="19"/>
        <v>1.5418110726028469E-2</v>
      </c>
      <c r="AB49">
        <f t="shared" si="20"/>
        <v>4346.7648999999183</v>
      </c>
      <c r="AD49">
        <f t="shared" si="25"/>
        <v>4154.22</v>
      </c>
      <c r="AE49">
        <f t="shared" si="26"/>
        <v>4060.2175999999999</v>
      </c>
      <c r="AF49">
        <f t="shared" si="47"/>
        <v>4248.2224000000006</v>
      </c>
      <c r="AG49">
        <f t="shared" si="39"/>
        <v>47.001200000000154</v>
      </c>
      <c r="AH49">
        <f t="shared" si="55"/>
        <v>4079.0346000000009</v>
      </c>
      <c r="AI49">
        <f t="shared" si="28"/>
        <v>197.10539999999946</v>
      </c>
      <c r="AJ49">
        <f t="shared" si="29"/>
        <v>4.6094234519917364E-2</v>
      </c>
      <c r="AK49">
        <f t="shared" si="30"/>
        <v>38850.538709159788</v>
      </c>
      <c r="AM49">
        <f t="shared" si="32"/>
        <v>4100.6533333333336</v>
      </c>
      <c r="AN49">
        <f t="shared" si="33"/>
        <v>4040.3174999999997</v>
      </c>
      <c r="AO49">
        <f t="shared" si="48"/>
        <v>4160.9891666666681</v>
      </c>
      <c r="AP49">
        <f t="shared" si="40"/>
        <v>24.134333333333601</v>
      </c>
      <c r="AQ49">
        <f t="shared" si="56"/>
        <v>4149.8755555555563</v>
      </c>
      <c r="AR49">
        <f t="shared" si="34"/>
        <v>126.26444444444405</v>
      </c>
      <c r="AS49">
        <f t="shared" si="35"/>
        <v>2.9527668515166493E-2</v>
      </c>
      <c r="AT49">
        <f t="shared" si="36"/>
        <v>15942.709930864099</v>
      </c>
      <c r="AV49">
        <f t="shared" si="10"/>
        <v>4279.1848811713226</v>
      </c>
      <c r="AW49">
        <f t="shared" si="11"/>
        <v>0.29954590051884755</v>
      </c>
      <c r="AX49">
        <f t="shared" si="12"/>
        <v>4346.4362292813694</v>
      </c>
      <c r="AY49">
        <f t="shared" si="13"/>
        <v>70.296229281369051</v>
      </c>
      <c r="AZ49">
        <f t="shared" si="14"/>
        <v>1.64391786240322E-2</v>
      </c>
      <c r="BA49">
        <f t="shared" si="15"/>
        <v>4941.5598511788075</v>
      </c>
    </row>
    <row r="50" spans="1:53" x14ac:dyDescent="0.3">
      <c r="A50" s="11"/>
      <c r="B50">
        <v>48</v>
      </c>
      <c r="C50">
        <v>2012</v>
      </c>
      <c r="D50" t="str">
        <v>December</v>
      </c>
      <c r="E50">
        <v>4316.6899999999996</v>
      </c>
      <c r="G50">
        <f t="shared" si="1"/>
        <v>4201.9900000000007</v>
      </c>
      <c r="H50">
        <f t="shared" si="2"/>
        <v>114.69999999999891</v>
      </c>
      <c r="I50">
        <f t="shared" si="3"/>
        <v>2.6571284942861061E-2</v>
      </c>
      <c r="J50">
        <f t="shared" si="4"/>
        <v>13156.089999999749</v>
      </c>
      <c r="L50">
        <f t="shared" si="5"/>
        <v>4313.2150000000001</v>
      </c>
      <c r="M50">
        <f t="shared" si="6"/>
        <v>4309.82</v>
      </c>
      <c r="N50">
        <f t="shared" si="45"/>
        <v>4316.6100000000006</v>
      </c>
      <c r="O50">
        <f t="shared" si="37"/>
        <v>6.7900000000008731</v>
      </c>
      <c r="P50">
        <f t="shared" si="53"/>
        <v>4523.8950000000023</v>
      </c>
      <c r="Q50">
        <f t="shared" si="7"/>
        <v>207.20500000000266</v>
      </c>
      <c r="R50">
        <f t="shared" si="8"/>
        <v>4.8000898836840881E-2</v>
      </c>
      <c r="S50">
        <f t="shared" si="9"/>
        <v>42933.912025001104</v>
      </c>
      <c r="U50">
        <f t="shared" si="16"/>
        <v>4296.3300000000008</v>
      </c>
      <c r="V50">
        <f t="shared" si="17"/>
        <v>4225.2666666666673</v>
      </c>
      <c r="W50">
        <f t="shared" si="46"/>
        <v>4367.3933333333343</v>
      </c>
      <c r="X50">
        <f t="shared" si="38"/>
        <v>71.063333333333503</v>
      </c>
      <c r="Y50">
        <f t="shared" si="54"/>
        <v>4385.0333333333328</v>
      </c>
      <c r="Z50">
        <f t="shared" si="18"/>
        <v>68.343333333333248</v>
      </c>
      <c r="AA50">
        <f t="shared" si="19"/>
        <v>1.5832346852179158E-2</v>
      </c>
      <c r="AB50">
        <f t="shared" si="20"/>
        <v>4670.8112111110995</v>
      </c>
      <c r="AD50">
        <f t="shared" si="25"/>
        <v>4218.3320000000003</v>
      </c>
      <c r="AE50">
        <f t="shared" si="26"/>
        <v>4100.8483999999999</v>
      </c>
      <c r="AF50">
        <f t="shared" si="47"/>
        <v>4335.8156000000008</v>
      </c>
      <c r="AG50">
        <f t="shared" si="39"/>
        <v>58.741800000000239</v>
      </c>
      <c r="AH50">
        <f t="shared" si="55"/>
        <v>4295.2236000000012</v>
      </c>
      <c r="AI50">
        <f t="shared" si="28"/>
        <v>21.46639999999843</v>
      </c>
      <c r="AJ50">
        <f t="shared" si="29"/>
        <v>4.9728843164550691E-3</v>
      </c>
      <c r="AK50">
        <f t="shared" si="30"/>
        <v>460.80632895993261</v>
      </c>
      <c r="AM50">
        <f t="shared" si="32"/>
        <v>4174.54</v>
      </c>
      <c r="AN50">
        <f t="shared" si="33"/>
        <v>4072.6299999999997</v>
      </c>
      <c r="AO50">
        <f t="shared" si="48"/>
        <v>4276.4500000000007</v>
      </c>
      <c r="AP50">
        <f t="shared" si="40"/>
        <v>40.764000000000124</v>
      </c>
      <c r="AQ50">
        <f t="shared" si="56"/>
        <v>4185.1235000000015</v>
      </c>
      <c r="AR50">
        <f t="shared" si="34"/>
        <v>131.56649999999809</v>
      </c>
      <c r="AS50">
        <f t="shared" si="35"/>
        <v>3.0478561119746402E-2</v>
      </c>
      <c r="AT50">
        <f t="shared" si="36"/>
        <v>17309.743922249498</v>
      </c>
      <c r="AV50">
        <f t="shared" si="10"/>
        <v>4315.0784406086168</v>
      </c>
      <c r="AW50">
        <f t="shared" si="11"/>
        <v>0.30310533746653862</v>
      </c>
      <c r="AX50">
        <f t="shared" si="12"/>
        <v>4279.4844270718413</v>
      </c>
      <c r="AY50">
        <f t="shared" si="13"/>
        <v>37.20557292815829</v>
      </c>
      <c r="AZ50">
        <f t="shared" si="14"/>
        <v>8.6190050543722835E-3</v>
      </c>
      <c r="BA50">
        <f t="shared" si="15"/>
        <v>1384.254656912505</v>
      </c>
    </row>
    <row r="51" spans="1:53" x14ac:dyDescent="0.3">
      <c r="A51" s="11"/>
      <c r="B51">
        <v>49</v>
      </c>
      <c r="C51">
        <v>2013</v>
      </c>
      <c r="D51" t="str">
        <v>January</v>
      </c>
      <c r="E51">
        <v>4453.7</v>
      </c>
      <c r="G51">
        <f t="shared" si="1"/>
        <v>4357.2399999999989</v>
      </c>
      <c r="H51">
        <f t="shared" si="2"/>
        <v>96.460000000000946</v>
      </c>
      <c r="I51">
        <f t="shared" si="3"/>
        <v>2.1658396389519042E-2</v>
      </c>
      <c r="J51">
        <f t="shared" si="4"/>
        <v>9304.5316000001822</v>
      </c>
      <c r="L51">
        <f t="shared" si="5"/>
        <v>4296.415</v>
      </c>
      <c r="M51">
        <f t="shared" si="6"/>
        <v>4304.8150000000005</v>
      </c>
      <c r="N51">
        <f t="shared" si="45"/>
        <v>4288.0149999999994</v>
      </c>
      <c r="O51">
        <f t="shared" si="37"/>
        <v>-16.800000000001091</v>
      </c>
      <c r="P51">
        <f t="shared" si="53"/>
        <v>4323.4000000000015</v>
      </c>
      <c r="Q51">
        <f t="shared" si="7"/>
        <v>130.29999999999836</v>
      </c>
      <c r="R51">
        <f t="shared" si="8"/>
        <v>2.9256573186339081E-2</v>
      </c>
      <c r="S51">
        <f t="shared" si="9"/>
        <v>16978.089999999575</v>
      </c>
      <c r="U51">
        <f t="shared" si="16"/>
        <v>4314.373333333333</v>
      </c>
      <c r="V51">
        <f t="shared" si="17"/>
        <v>4278.3655555555561</v>
      </c>
      <c r="W51">
        <f t="shared" si="46"/>
        <v>4350.3811111111099</v>
      </c>
      <c r="X51">
        <f t="shared" si="38"/>
        <v>36.007777777776937</v>
      </c>
      <c r="Y51">
        <f t="shared" si="54"/>
        <v>4438.4566666666678</v>
      </c>
      <c r="Z51">
        <f t="shared" si="18"/>
        <v>15.243333333331975</v>
      </c>
      <c r="AA51">
        <f t="shared" si="19"/>
        <v>3.4226223888748626E-3</v>
      </c>
      <c r="AB51">
        <f t="shared" si="20"/>
        <v>232.3592111110697</v>
      </c>
      <c r="AD51">
        <f t="shared" si="25"/>
        <v>4253.2019999999993</v>
      </c>
      <c r="AE51">
        <f t="shared" si="26"/>
        <v>4142.1679999999997</v>
      </c>
      <c r="AF51">
        <f t="shared" si="47"/>
        <v>4364.235999999999</v>
      </c>
      <c r="AG51">
        <f t="shared" si="39"/>
        <v>55.516999999999825</v>
      </c>
      <c r="AH51">
        <f t="shared" si="55"/>
        <v>4394.5574000000015</v>
      </c>
      <c r="AI51">
        <f t="shared" si="28"/>
        <v>59.142599999998311</v>
      </c>
      <c r="AJ51">
        <f t="shared" si="29"/>
        <v>1.3279430585804683E-2</v>
      </c>
      <c r="AK51">
        <f t="shared" si="30"/>
        <v>3497.8471347598002</v>
      </c>
      <c r="AM51">
        <f t="shared" si="32"/>
        <v>4234.7249999999995</v>
      </c>
      <c r="AN51">
        <f t="shared" si="33"/>
        <v>4111.2624999999998</v>
      </c>
      <c r="AO51">
        <f t="shared" si="48"/>
        <v>4358.1874999999991</v>
      </c>
      <c r="AP51">
        <f t="shared" si="40"/>
        <v>49.384999999999856</v>
      </c>
      <c r="AQ51">
        <f t="shared" si="56"/>
        <v>4317.2140000000009</v>
      </c>
      <c r="AR51">
        <f t="shared" si="34"/>
        <v>136.48599999999897</v>
      </c>
      <c r="AS51">
        <f t="shared" si="35"/>
        <v>3.0645530682353768E-2</v>
      </c>
      <c r="AT51">
        <f t="shared" si="36"/>
        <v>18628.428195999717</v>
      </c>
      <c r="AV51">
        <f t="shared" si="10"/>
        <v>4447.7087361626545</v>
      </c>
      <c r="AW51">
        <f t="shared" si="11"/>
        <v>0.316338188815386</v>
      </c>
      <c r="AX51">
        <f t="shared" si="12"/>
        <v>4315.381545946083</v>
      </c>
      <c r="AY51">
        <f t="shared" si="13"/>
        <v>138.31845405391687</v>
      </c>
      <c r="AZ51">
        <f t="shared" si="14"/>
        <v>3.1056976009591321E-2</v>
      </c>
      <c r="BA51">
        <f t="shared" si="15"/>
        <v>19131.99473186551</v>
      </c>
    </row>
    <row r="52" spans="1:53" x14ac:dyDescent="0.3">
      <c r="A52" s="11"/>
      <c r="B52">
        <v>50</v>
      </c>
      <c r="C52">
        <v>2013</v>
      </c>
      <c r="D52" t="str">
        <v>February</v>
      </c>
      <c r="E52">
        <v>4795.79</v>
      </c>
      <c r="G52">
        <f t="shared" si="1"/>
        <v>4590.71</v>
      </c>
      <c r="H52">
        <f t="shared" si="2"/>
        <v>205.07999999999993</v>
      </c>
      <c r="I52">
        <f t="shared" si="3"/>
        <v>4.2762506281551094E-2</v>
      </c>
      <c r="J52">
        <f t="shared" si="4"/>
        <v>42057.806399999972</v>
      </c>
      <c r="L52">
        <f t="shared" si="5"/>
        <v>4385.1949999999997</v>
      </c>
      <c r="M52">
        <f t="shared" si="6"/>
        <v>4340.8050000000003</v>
      </c>
      <c r="N52">
        <f t="shared" si="45"/>
        <v>4429.5849999999991</v>
      </c>
      <c r="O52">
        <f t="shared" si="37"/>
        <v>88.779999999998836</v>
      </c>
      <c r="P52">
        <f t="shared" si="53"/>
        <v>4271.2149999999983</v>
      </c>
      <c r="Q52">
        <f t="shared" si="7"/>
        <v>524.57500000000164</v>
      </c>
      <c r="R52">
        <f t="shared" si="8"/>
        <v>0.1093823958096584</v>
      </c>
      <c r="S52">
        <f t="shared" si="9"/>
        <v>275178.93062500173</v>
      </c>
      <c r="U52">
        <f t="shared" si="16"/>
        <v>4348.8433333333332</v>
      </c>
      <c r="V52">
        <f t="shared" si="17"/>
        <v>4319.8488888888896</v>
      </c>
      <c r="W52">
        <f t="shared" si="46"/>
        <v>4377.8377777777769</v>
      </c>
      <c r="X52">
        <f t="shared" si="38"/>
        <v>28.994444444443616</v>
      </c>
      <c r="Y52">
        <f t="shared" si="54"/>
        <v>4386.3888888888869</v>
      </c>
      <c r="Z52">
        <f t="shared" si="18"/>
        <v>409.4011111111131</v>
      </c>
      <c r="AA52">
        <f t="shared" si="19"/>
        <v>8.5366771921020962E-2</v>
      </c>
      <c r="AB52">
        <f t="shared" si="20"/>
        <v>167609.26977901396</v>
      </c>
      <c r="AD52">
        <f t="shared" si="25"/>
        <v>4331.8760000000002</v>
      </c>
      <c r="AE52">
        <f t="shared" si="26"/>
        <v>4201.6711999999998</v>
      </c>
      <c r="AF52">
        <f t="shared" si="47"/>
        <v>4462.0808000000006</v>
      </c>
      <c r="AG52">
        <f t="shared" si="39"/>
        <v>65.102400000000216</v>
      </c>
      <c r="AH52">
        <f t="shared" si="55"/>
        <v>4419.7529999999988</v>
      </c>
      <c r="AI52">
        <f t="shared" si="28"/>
        <v>376.03700000000117</v>
      </c>
      <c r="AJ52">
        <f t="shared" si="29"/>
        <v>7.8409813607351692E-2</v>
      </c>
      <c r="AK52">
        <f t="shared" si="30"/>
        <v>141403.82536900087</v>
      </c>
      <c r="AM52">
        <f t="shared" si="32"/>
        <v>4286.6183333333329</v>
      </c>
      <c r="AN52">
        <f t="shared" si="33"/>
        <v>4152.9702777777775</v>
      </c>
      <c r="AO52">
        <f t="shared" si="48"/>
        <v>4420.2663888888883</v>
      </c>
      <c r="AP52">
        <f t="shared" si="40"/>
        <v>53.459222222222166</v>
      </c>
      <c r="AQ52">
        <f t="shared" si="56"/>
        <v>4407.5724999999993</v>
      </c>
      <c r="AR52">
        <f t="shared" si="34"/>
        <v>388.21750000000065</v>
      </c>
      <c r="AS52">
        <f t="shared" si="35"/>
        <v>8.0949645418168986E-2</v>
      </c>
      <c r="AT52">
        <f t="shared" si="36"/>
        <v>150712.82730625052</v>
      </c>
      <c r="AV52">
        <f t="shared" si="10"/>
        <v>4780.7265622455343</v>
      </c>
      <c r="AW52">
        <f t="shared" si="11"/>
        <v>0.34960867030628034</v>
      </c>
      <c r="AX52">
        <f t="shared" si="12"/>
        <v>4448.0250743514698</v>
      </c>
      <c r="AY52">
        <f t="shared" si="13"/>
        <v>347.76492564853015</v>
      </c>
      <c r="AZ52">
        <f t="shared" si="14"/>
        <v>7.2514627548022362E-2</v>
      </c>
      <c r="BA52">
        <f t="shared" si="15"/>
        <v>120940.4435113277</v>
      </c>
    </row>
    <row r="53" spans="1:53" x14ac:dyDescent="0.3">
      <c r="A53" s="11"/>
      <c r="B53">
        <v>51</v>
      </c>
      <c r="C53">
        <v>2013</v>
      </c>
      <c r="D53" t="str">
        <v>March</v>
      </c>
      <c r="E53">
        <v>4940.99</v>
      </c>
      <c r="G53">
        <f t="shared" si="1"/>
        <v>5137.88</v>
      </c>
      <c r="H53">
        <f t="shared" si="2"/>
        <v>196.89000000000033</v>
      </c>
      <c r="I53">
        <f t="shared" si="3"/>
        <v>3.9848289512830495E-2</v>
      </c>
      <c r="J53">
        <f t="shared" si="4"/>
        <v>38765.672100000127</v>
      </c>
      <c r="L53">
        <f t="shared" si="5"/>
        <v>4624.7449999999999</v>
      </c>
      <c r="M53">
        <f t="shared" si="6"/>
        <v>4504.9699999999993</v>
      </c>
      <c r="N53">
        <f t="shared" si="45"/>
        <v>4744.5200000000004</v>
      </c>
      <c r="O53">
        <f t="shared" si="37"/>
        <v>239.55000000000109</v>
      </c>
      <c r="P53">
        <f t="shared" si="53"/>
        <v>4518.364999999998</v>
      </c>
      <c r="Q53">
        <f t="shared" si="7"/>
        <v>422.62500000000182</v>
      </c>
      <c r="R53">
        <f t="shared" si="8"/>
        <v>8.5534477908273815E-2</v>
      </c>
      <c r="S53">
        <f t="shared" si="9"/>
        <v>178611.89062500154</v>
      </c>
      <c r="U53">
        <f t="shared" si="16"/>
        <v>4522.0600000000004</v>
      </c>
      <c r="V53">
        <f t="shared" si="17"/>
        <v>4395.0922222222225</v>
      </c>
      <c r="W53">
        <f t="shared" si="46"/>
        <v>4649.0277777777783</v>
      </c>
      <c r="X53">
        <f t="shared" si="38"/>
        <v>126.96777777777788</v>
      </c>
      <c r="Y53">
        <f t="shared" si="54"/>
        <v>4406.8322222222205</v>
      </c>
      <c r="Z53">
        <f t="shared" si="18"/>
        <v>534.1577777777793</v>
      </c>
      <c r="AA53">
        <f t="shared" si="19"/>
        <v>0.10810743955721006</v>
      </c>
      <c r="AB53">
        <f t="shared" si="20"/>
        <v>285324.53156049544</v>
      </c>
      <c r="AD53">
        <f t="shared" si="25"/>
        <v>4438.5219999999999</v>
      </c>
      <c r="AE53">
        <f t="shared" si="26"/>
        <v>4279.2303999999995</v>
      </c>
      <c r="AF53">
        <f t="shared" si="47"/>
        <v>4597.8136000000004</v>
      </c>
      <c r="AG53">
        <f t="shared" si="39"/>
        <v>79.645800000000236</v>
      </c>
      <c r="AH53">
        <f t="shared" si="55"/>
        <v>4527.1832000000013</v>
      </c>
      <c r="AI53">
        <f t="shared" si="28"/>
        <v>413.80679999999847</v>
      </c>
      <c r="AJ53">
        <f t="shared" si="29"/>
        <v>8.3749774842693164E-2</v>
      </c>
      <c r="AK53">
        <f t="shared" si="30"/>
        <v>171236.06772623875</v>
      </c>
      <c r="AM53">
        <f t="shared" si="32"/>
        <v>4409.1950000000006</v>
      </c>
      <c r="AN53">
        <f t="shared" si="33"/>
        <v>4213.020833333333</v>
      </c>
      <c r="AO53">
        <f t="shared" si="48"/>
        <v>4605.3691666666682</v>
      </c>
      <c r="AP53">
        <f t="shared" si="40"/>
        <v>78.469666666667038</v>
      </c>
      <c r="AQ53">
        <f t="shared" si="56"/>
        <v>4473.7256111111101</v>
      </c>
      <c r="AR53">
        <f t="shared" si="34"/>
        <v>467.2643888888897</v>
      </c>
      <c r="AS53">
        <f t="shared" si="35"/>
        <v>9.4568980890244611E-2</v>
      </c>
      <c r="AT53">
        <f t="shared" si="36"/>
        <v>218336.00912370754</v>
      </c>
      <c r="AV53">
        <f t="shared" si="10"/>
        <v>4934.0633324932187</v>
      </c>
      <c r="AW53">
        <f t="shared" si="11"/>
        <v>0.36490753945117976</v>
      </c>
      <c r="AX53">
        <f t="shared" si="12"/>
        <v>4781.0761709158405</v>
      </c>
      <c r="AY53">
        <f t="shared" si="13"/>
        <v>159.91382908415926</v>
      </c>
      <c r="AZ53">
        <f t="shared" si="14"/>
        <v>3.2364734412366605E-2</v>
      </c>
      <c r="BA53">
        <f t="shared" si="15"/>
        <v>25572.432732357702</v>
      </c>
    </row>
    <row r="54" spans="1:53" x14ac:dyDescent="0.3">
      <c r="A54" s="11"/>
      <c r="B54">
        <v>52</v>
      </c>
      <c r="C54">
        <v>2013</v>
      </c>
      <c r="D54" t="str">
        <v>April</v>
      </c>
      <c r="E54">
        <v>5034.07</v>
      </c>
      <c r="G54">
        <f t="shared" si="1"/>
        <v>5086.1899999999996</v>
      </c>
      <c r="H54">
        <f t="shared" si="2"/>
        <v>52.119999999999891</v>
      </c>
      <c r="I54">
        <f t="shared" si="3"/>
        <v>1.0353451580927538E-2</v>
      </c>
      <c r="J54">
        <f t="shared" si="4"/>
        <v>2716.4943999999887</v>
      </c>
      <c r="L54">
        <f t="shared" si="5"/>
        <v>4868.3899999999994</v>
      </c>
      <c r="M54">
        <f t="shared" si="6"/>
        <v>4746.5674999999992</v>
      </c>
      <c r="N54">
        <f t="shared" si="45"/>
        <v>4990.2124999999996</v>
      </c>
      <c r="O54">
        <f t="shared" si="37"/>
        <v>243.64500000000044</v>
      </c>
      <c r="P54">
        <f t="shared" si="53"/>
        <v>4984.0700000000015</v>
      </c>
      <c r="Q54">
        <f t="shared" si="7"/>
        <v>49.999999999998181</v>
      </c>
      <c r="R54">
        <f t="shared" si="8"/>
        <v>9.9323211635909282E-3</v>
      </c>
      <c r="S54">
        <f t="shared" si="9"/>
        <v>2499.9999999998181</v>
      </c>
      <c r="U54">
        <f t="shared" si="16"/>
        <v>4730.16</v>
      </c>
      <c r="V54">
        <f t="shared" si="17"/>
        <v>4533.6877777777781</v>
      </c>
      <c r="W54">
        <f t="shared" si="46"/>
        <v>4926.6322222222216</v>
      </c>
      <c r="X54">
        <f t="shared" si="38"/>
        <v>196.47222222222172</v>
      </c>
      <c r="Y54">
        <f t="shared" si="54"/>
        <v>4775.9955555555562</v>
      </c>
      <c r="Z54">
        <f t="shared" si="18"/>
        <v>258.07444444444354</v>
      </c>
      <c r="AA54">
        <f t="shared" si="19"/>
        <v>5.1265565326752222E-2</v>
      </c>
      <c r="AB54">
        <f t="shared" si="20"/>
        <v>66602.418875308183</v>
      </c>
      <c r="AD54">
        <f t="shared" si="25"/>
        <v>4556.6619999999994</v>
      </c>
      <c r="AE54">
        <f t="shared" si="26"/>
        <v>4359.7188000000006</v>
      </c>
      <c r="AF54">
        <f t="shared" si="47"/>
        <v>4753.6051999999981</v>
      </c>
      <c r="AG54">
        <f t="shared" si="39"/>
        <v>98.471599999999398</v>
      </c>
      <c r="AH54">
        <f t="shared" si="55"/>
        <v>4677.4594000000006</v>
      </c>
      <c r="AI54">
        <f t="shared" si="28"/>
        <v>356.61059999999907</v>
      </c>
      <c r="AJ54">
        <f t="shared" si="29"/>
        <v>7.0839420190819569E-2</v>
      </c>
      <c r="AK54">
        <f t="shared" si="30"/>
        <v>127171.12003235934</v>
      </c>
      <c r="AM54">
        <f t="shared" si="32"/>
        <v>4522.2666666666664</v>
      </c>
      <c r="AN54">
        <f t="shared" si="33"/>
        <v>4287.9997222222219</v>
      </c>
      <c r="AO54">
        <f t="shared" si="48"/>
        <v>4756.533611111111</v>
      </c>
      <c r="AP54">
        <f t="shared" si="40"/>
        <v>93.70677777777783</v>
      </c>
      <c r="AQ54">
        <f t="shared" si="56"/>
        <v>4683.8388333333351</v>
      </c>
      <c r="AR54">
        <f t="shared" si="34"/>
        <v>350.23116666666465</v>
      </c>
      <c r="AS54">
        <f t="shared" si="35"/>
        <v>6.9572168576651633E-2</v>
      </c>
      <c r="AT54">
        <f t="shared" si="36"/>
        <v>122661.87010469304</v>
      </c>
      <c r="AV54">
        <f t="shared" si="10"/>
        <v>5029.7540171670153</v>
      </c>
      <c r="AW54">
        <f t="shared" si="11"/>
        <v>0.3744402124903915</v>
      </c>
      <c r="AX54">
        <f t="shared" si="12"/>
        <v>4934.4282400326701</v>
      </c>
      <c r="AY54">
        <f t="shared" si="13"/>
        <v>99.641759967329563</v>
      </c>
      <c r="AZ54">
        <f t="shared" si="14"/>
        <v>1.9793479226019813E-2</v>
      </c>
      <c r="BA54">
        <f t="shared" si="15"/>
        <v>9928.4803293869209</v>
      </c>
    </row>
    <row r="55" spans="1:53" x14ac:dyDescent="0.3">
      <c r="A55" s="11"/>
      <c r="B55">
        <v>53</v>
      </c>
      <c r="C55">
        <v>2013</v>
      </c>
      <c r="D55" t="str">
        <v>May</v>
      </c>
      <c r="E55">
        <v>5068.63</v>
      </c>
      <c r="G55">
        <f t="shared" si="1"/>
        <v>5127.1499999999996</v>
      </c>
      <c r="H55">
        <f t="shared" si="2"/>
        <v>58.519999999999527</v>
      </c>
      <c r="I55">
        <f t="shared" si="3"/>
        <v>1.1545526108632811E-2</v>
      </c>
      <c r="J55">
        <f t="shared" si="4"/>
        <v>3424.5903999999446</v>
      </c>
      <c r="L55">
        <f t="shared" si="5"/>
        <v>4987.53</v>
      </c>
      <c r="M55">
        <f t="shared" si="6"/>
        <v>4927.9599999999991</v>
      </c>
      <c r="N55">
        <f t="shared" si="45"/>
        <v>5047.1000000000004</v>
      </c>
      <c r="O55">
        <f t="shared" si="37"/>
        <v>119.14000000000124</v>
      </c>
      <c r="P55">
        <f t="shared" si="53"/>
        <v>5233.8575000000001</v>
      </c>
      <c r="Q55">
        <f t="shared" si="7"/>
        <v>165.22749999999996</v>
      </c>
      <c r="R55">
        <f t="shared" si="8"/>
        <v>3.2598059041595059E-2</v>
      </c>
      <c r="S55">
        <f t="shared" si="9"/>
        <v>27300.126756249989</v>
      </c>
      <c r="U55">
        <f t="shared" si="16"/>
        <v>4923.6166666666659</v>
      </c>
      <c r="V55">
        <f t="shared" si="17"/>
        <v>4725.278888888889</v>
      </c>
      <c r="W55">
        <f t="shared" si="46"/>
        <v>5121.9544444444427</v>
      </c>
      <c r="X55">
        <f t="shared" si="38"/>
        <v>198.33777777777686</v>
      </c>
      <c r="Y55">
        <f t="shared" si="54"/>
        <v>5123.1044444444433</v>
      </c>
      <c r="Z55">
        <f t="shared" si="18"/>
        <v>54.474444444443179</v>
      </c>
      <c r="AA55">
        <f t="shared" si="19"/>
        <v>1.0747370481657406E-2</v>
      </c>
      <c r="AB55">
        <f t="shared" si="20"/>
        <v>2967.4650975307263</v>
      </c>
      <c r="AD55">
        <f t="shared" si="25"/>
        <v>4708.2479999999996</v>
      </c>
      <c r="AE55">
        <f t="shared" si="26"/>
        <v>4457.7019999999993</v>
      </c>
      <c r="AF55">
        <f t="shared" si="47"/>
        <v>4958.7939999999999</v>
      </c>
      <c r="AG55">
        <f t="shared" si="39"/>
        <v>125.27300000000014</v>
      </c>
      <c r="AH55">
        <f t="shared" si="55"/>
        <v>4852.0767999999971</v>
      </c>
      <c r="AI55">
        <f t="shared" si="28"/>
        <v>216.55320000000302</v>
      </c>
      <c r="AJ55">
        <f t="shared" si="29"/>
        <v>4.2724207527478436E-2</v>
      </c>
      <c r="AK55">
        <f t="shared" si="30"/>
        <v>46895.288430241308</v>
      </c>
      <c r="AM55">
        <f t="shared" si="32"/>
        <v>4636.2299999999996</v>
      </c>
      <c r="AN55">
        <f t="shared" si="33"/>
        <v>4377.2624999999998</v>
      </c>
      <c r="AO55">
        <f t="shared" si="48"/>
        <v>4895.1974999999993</v>
      </c>
      <c r="AP55">
        <f t="shared" si="40"/>
        <v>103.5869999999999</v>
      </c>
      <c r="AQ55">
        <f t="shared" si="56"/>
        <v>4850.2403888888884</v>
      </c>
      <c r="AR55">
        <f t="shared" si="34"/>
        <v>218.38961111111166</v>
      </c>
      <c r="AS55">
        <f t="shared" si="35"/>
        <v>4.3086516694079396E-2</v>
      </c>
      <c r="AT55">
        <f t="shared" si="36"/>
        <v>47694.022241262588</v>
      </c>
      <c r="AV55">
        <f t="shared" si="10"/>
        <v>5066.9623056813934</v>
      </c>
      <c r="AW55">
        <f t="shared" si="11"/>
        <v>0.37812363415442857</v>
      </c>
      <c r="AX55">
        <f t="shared" si="12"/>
        <v>5030.1284573795056</v>
      </c>
      <c r="AY55">
        <f t="shared" si="13"/>
        <v>38.501542620494547</v>
      </c>
      <c r="AZ55">
        <f t="shared" si="14"/>
        <v>7.5960452075796705E-3</v>
      </c>
      <c r="BA55">
        <f t="shared" si="15"/>
        <v>1482.368784157758</v>
      </c>
    </row>
    <row r="56" spans="1:53" x14ac:dyDescent="0.3">
      <c r="A56" s="11"/>
      <c r="B56">
        <v>54</v>
      </c>
      <c r="C56">
        <v>2013</v>
      </c>
      <c r="D56" t="str">
        <v>June</v>
      </c>
      <c r="E56">
        <v>4818.8999999999996</v>
      </c>
      <c r="G56">
        <f t="shared" si="1"/>
        <v>5103.1900000000005</v>
      </c>
      <c r="H56">
        <f t="shared" si="2"/>
        <v>284.29000000000087</v>
      </c>
      <c r="I56">
        <f t="shared" si="3"/>
        <v>5.8994791342422727E-2</v>
      </c>
      <c r="J56">
        <f t="shared" si="4"/>
        <v>80820.804100000503</v>
      </c>
      <c r="L56">
        <f t="shared" si="5"/>
        <v>5051.3500000000004</v>
      </c>
      <c r="M56">
        <f t="shared" si="6"/>
        <v>5019.4400000000005</v>
      </c>
      <c r="N56">
        <f t="shared" si="45"/>
        <v>5083.26</v>
      </c>
      <c r="O56">
        <f t="shared" si="37"/>
        <v>63.819999999999709</v>
      </c>
      <c r="P56">
        <f t="shared" si="53"/>
        <v>5166.2400000000016</v>
      </c>
      <c r="Q56">
        <f t="shared" si="7"/>
        <v>347.34000000000196</v>
      </c>
      <c r="R56">
        <f t="shared" si="8"/>
        <v>7.2078690157505232E-2</v>
      </c>
      <c r="S56">
        <f t="shared" si="9"/>
        <v>120645.07560000136</v>
      </c>
      <c r="U56">
        <f t="shared" si="16"/>
        <v>5014.5633333333326</v>
      </c>
      <c r="V56">
        <f t="shared" si="17"/>
        <v>4889.4466666666658</v>
      </c>
      <c r="W56">
        <f t="shared" si="46"/>
        <v>5139.6799999999994</v>
      </c>
      <c r="X56">
        <f t="shared" si="38"/>
        <v>125.11666666666679</v>
      </c>
      <c r="Y56">
        <f t="shared" si="54"/>
        <v>5320.2922222222196</v>
      </c>
      <c r="Z56">
        <f t="shared" si="18"/>
        <v>501.39222222221997</v>
      </c>
      <c r="AA56">
        <f t="shared" si="19"/>
        <v>0.10404702779103531</v>
      </c>
      <c r="AB56">
        <f t="shared" si="20"/>
        <v>251394.16050493601</v>
      </c>
      <c r="AD56">
        <f t="shared" si="25"/>
        <v>4858.6360000000004</v>
      </c>
      <c r="AE56">
        <f t="shared" si="26"/>
        <v>4578.7888000000003</v>
      </c>
      <c r="AF56">
        <f t="shared" si="47"/>
        <v>5138.4832000000006</v>
      </c>
      <c r="AG56">
        <f t="shared" si="39"/>
        <v>139.92360000000008</v>
      </c>
      <c r="AH56">
        <f t="shared" si="55"/>
        <v>5084.067</v>
      </c>
      <c r="AI56">
        <f t="shared" si="28"/>
        <v>265.16700000000037</v>
      </c>
      <c r="AJ56">
        <f t="shared" si="29"/>
        <v>5.5026458320363653E-2</v>
      </c>
      <c r="AK56">
        <f t="shared" si="30"/>
        <v>70313.537889000203</v>
      </c>
      <c r="AM56">
        <f t="shared" si="32"/>
        <v>4768.3116666666665</v>
      </c>
      <c r="AN56">
        <f t="shared" si="33"/>
        <v>4476.2244444444441</v>
      </c>
      <c r="AO56">
        <f t="shared" si="48"/>
        <v>5060.3988888888889</v>
      </c>
      <c r="AP56">
        <f t="shared" si="40"/>
        <v>116.83488888888897</v>
      </c>
      <c r="AQ56">
        <f t="shared" si="56"/>
        <v>4998.7844999999988</v>
      </c>
      <c r="AR56">
        <f t="shared" si="34"/>
        <v>179.88449999999921</v>
      </c>
      <c r="AS56">
        <f t="shared" si="35"/>
        <v>3.7328954740708298E-2</v>
      </c>
      <c r="AT56">
        <f t="shared" si="36"/>
        <v>32358.433340249714</v>
      </c>
      <c r="AV56">
        <f t="shared" si="10"/>
        <v>4829.6611971958027</v>
      </c>
      <c r="AW56">
        <f t="shared" si="11"/>
        <v>0.35435547326322192</v>
      </c>
      <c r="AX56">
        <f t="shared" si="12"/>
        <v>5067.3404293155481</v>
      </c>
      <c r="AY56">
        <f t="shared" si="13"/>
        <v>248.4404293155485</v>
      </c>
      <c r="AZ56">
        <f t="shared" si="14"/>
        <v>5.1555423294849141E-2</v>
      </c>
      <c r="BA56">
        <f t="shared" si="15"/>
        <v>61722.646918494051</v>
      </c>
    </row>
    <row r="57" spans="1:53" x14ac:dyDescent="0.3">
      <c r="A57" s="11"/>
      <c r="B57">
        <v>55</v>
      </c>
      <c r="C57">
        <v>2013</v>
      </c>
      <c r="D57" t="str">
        <v>July</v>
      </c>
      <c r="E57">
        <v>4610.38</v>
      </c>
      <c r="G57">
        <f t="shared" si="1"/>
        <v>4569.1699999999992</v>
      </c>
      <c r="H57">
        <f t="shared" si="2"/>
        <v>41.210000000000946</v>
      </c>
      <c r="I57">
        <f t="shared" si="3"/>
        <v>8.9385256746734431E-3</v>
      </c>
      <c r="J57">
        <f t="shared" si="4"/>
        <v>1698.2641000000779</v>
      </c>
      <c r="L57">
        <f t="shared" si="5"/>
        <v>4943.7649999999994</v>
      </c>
      <c r="M57">
        <f t="shared" si="6"/>
        <v>4997.5574999999999</v>
      </c>
      <c r="N57">
        <f t="shared" si="45"/>
        <v>4889.9724999999989</v>
      </c>
      <c r="O57">
        <f t="shared" si="37"/>
        <v>-107.58500000000095</v>
      </c>
      <c r="P57">
        <f t="shared" si="53"/>
        <v>5147.08</v>
      </c>
      <c r="Q57">
        <f t="shared" si="7"/>
        <v>536.69999999999982</v>
      </c>
      <c r="R57">
        <f t="shared" si="8"/>
        <v>0.11641122857551868</v>
      </c>
      <c r="S57">
        <f t="shared" si="9"/>
        <v>288046.88999999978</v>
      </c>
      <c r="U57">
        <f t="shared" si="16"/>
        <v>4973.8666666666668</v>
      </c>
      <c r="V57">
        <f t="shared" si="17"/>
        <v>4970.6822222222218</v>
      </c>
      <c r="W57">
        <f t="shared" si="46"/>
        <v>4977.0511111111118</v>
      </c>
      <c r="X57">
        <f t="shared" si="38"/>
        <v>3.1844444444450346</v>
      </c>
      <c r="Y57">
        <f t="shared" si="54"/>
        <v>5264.7966666666662</v>
      </c>
      <c r="Z57">
        <f t="shared" si="18"/>
        <v>654.41666666666606</v>
      </c>
      <c r="AA57">
        <f t="shared" si="19"/>
        <v>0.14194419259728397</v>
      </c>
      <c r="AB57">
        <f t="shared" si="20"/>
        <v>428261.17361111031</v>
      </c>
      <c r="AD57">
        <f t="shared" si="25"/>
        <v>4931.6759999999995</v>
      </c>
      <c r="AE57">
        <f t="shared" si="26"/>
        <v>4698.7487999999994</v>
      </c>
      <c r="AF57">
        <f t="shared" si="47"/>
        <v>5164.6031999999996</v>
      </c>
      <c r="AG57">
        <f t="shared" si="39"/>
        <v>116.46360000000004</v>
      </c>
      <c r="AH57">
        <f t="shared" si="55"/>
        <v>5278.4068000000007</v>
      </c>
      <c r="AI57">
        <f t="shared" si="28"/>
        <v>668.02680000000055</v>
      </c>
      <c r="AJ57">
        <f t="shared" si="29"/>
        <v>0.1448962558400827</v>
      </c>
      <c r="AK57">
        <f t="shared" si="30"/>
        <v>446259.80551824073</v>
      </c>
      <c r="AM57">
        <f t="shared" si="32"/>
        <v>4852.0133333333333</v>
      </c>
      <c r="AN57">
        <f t="shared" si="33"/>
        <v>4579.1058333333331</v>
      </c>
      <c r="AO57">
        <f t="shared" si="48"/>
        <v>5124.9208333333336</v>
      </c>
      <c r="AP57">
        <f t="shared" si="40"/>
        <v>109.16300000000011</v>
      </c>
      <c r="AQ57">
        <f t="shared" si="56"/>
        <v>5177.2337777777775</v>
      </c>
      <c r="AR57">
        <f t="shared" si="34"/>
        <v>566.8537777777774</v>
      </c>
      <c r="AS57">
        <f t="shared" si="35"/>
        <v>0.12295163907915993</v>
      </c>
      <c r="AT57">
        <f t="shared" si="36"/>
        <v>321323.20538093784</v>
      </c>
      <c r="AV57">
        <f t="shared" si="10"/>
        <v>4619.8935139638606</v>
      </c>
      <c r="AW57">
        <f t="shared" si="11"/>
        <v>0.33334305927066271</v>
      </c>
      <c r="AX57">
        <f t="shared" si="12"/>
        <v>4830.015552669066</v>
      </c>
      <c r="AY57">
        <f t="shared" si="13"/>
        <v>219.63555266906587</v>
      </c>
      <c r="AZ57">
        <f t="shared" si="14"/>
        <v>4.7639360024350673E-2</v>
      </c>
      <c r="BA57">
        <f t="shared" si="15"/>
        <v>48239.775996246011</v>
      </c>
    </row>
    <row r="58" spans="1:53" x14ac:dyDescent="0.3">
      <c r="A58" s="11"/>
      <c r="B58">
        <v>56</v>
      </c>
      <c r="C58">
        <v>2013</v>
      </c>
      <c r="D58" t="str">
        <v>August</v>
      </c>
      <c r="E58">
        <v>4195.09</v>
      </c>
      <c r="G58">
        <f t="shared" si="1"/>
        <v>4401.8600000000006</v>
      </c>
      <c r="H58">
        <f t="shared" si="2"/>
        <v>206.77000000000044</v>
      </c>
      <c r="I58">
        <f t="shared" si="3"/>
        <v>4.9288573069946155E-2</v>
      </c>
      <c r="J58">
        <f t="shared" si="4"/>
        <v>42753.832900000183</v>
      </c>
      <c r="L58">
        <f t="shared" si="5"/>
        <v>4714.6399999999994</v>
      </c>
      <c r="M58">
        <f t="shared" si="6"/>
        <v>4829.2024999999994</v>
      </c>
      <c r="N58">
        <f t="shared" si="45"/>
        <v>4600.0774999999994</v>
      </c>
      <c r="O58">
        <f t="shared" si="37"/>
        <v>-229.125</v>
      </c>
      <c r="P58">
        <f t="shared" si="53"/>
        <v>4782.387499999998</v>
      </c>
      <c r="Q58">
        <f t="shared" si="7"/>
        <v>587.29749999999785</v>
      </c>
      <c r="R58">
        <f t="shared" si="8"/>
        <v>0.13999640055398044</v>
      </c>
      <c r="S58">
        <f t="shared" si="9"/>
        <v>344918.35350624745</v>
      </c>
      <c r="U58">
        <f t="shared" si="16"/>
        <v>4832.6366666666663</v>
      </c>
      <c r="V58">
        <f t="shared" si="17"/>
        <v>4940.3555555555549</v>
      </c>
      <c r="W58">
        <f t="shared" si="46"/>
        <v>4724.9177777777777</v>
      </c>
      <c r="X58">
        <f t="shared" si="38"/>
        <v>-107.71888888888861</v>
      </c>
      <c r="Y58">
        <f t="shared" si="54"/>
        <v>4980.2355555555569</v>
      </c>
      <c r="Z58">
        <f t="shared" si="18"/>
        <v>785.14555555555671</v>
      </c>
      <c r="AA58">
        <f t="shared" si="19"/>
        <v>0.18715821485487955</v>
      </c>
      <c r="AB58">
        <f t="shared" si="20"/>
        <v>616453.5434086438</v>
      </c>
      <c r="AD58">
        <f t="shared" si="25"/>
        <v>4894.5939999999991</v>
      </c>
      <c r="AE58">
        <f t="shared" si="26"/>
        <v>4789.9632000000001</v>
      </c>
      <c r="AF58">
        <f t="shared" si="47"/>
        <v>4999.2247999999981</v>
      </c>
      <c r="AG58">
        <f t="shared" si="39"/>
        <v>52.315399999999499</v>
      </c>
      <c r="AH58">
        <f t="shared" si="55"/>
        <v>5281.0667999999996</v>
      </c>
      <c r="AI58">
        <f t="shared" si="28"/>
        <v>1085.9767999999995</v>
      </c>
      <c r="AJ58">
        <f t="shared" si="29"/>
        <v>0.25886853440569796</v>
      </c>
      <c r="AK58">
        <f t="shared" si="30"/>
        <v>1179345.6101382389</v>
      </c>
      <c r="AM58">
        <f t="shared" si="32"/>
        <v>4878.1266666666661</v>
      </c>
      <c r="AN58">
        <f t="shared" si="33"/>
        <v>4677.6905555555559</v>
      </c>
      <c r="AO58">
        <f t="shared" si="48"/>
        <v>5078.5627777777763</v>
      </c>
      <c r="AP58">
        <f t="shared" si="40"/>
        <v>80.174444444444092</v>
      </c>
      <c r="AQ58">
        <f t="shared" si="56"/>
        <v>5234.083833333334</v>
      </c>
      <c r="AR58">
        <f t="shared" si="34"/>
        <v>1038.9938333333339</v>
      </c>
      <c r="AS58">
        <f t="shared" si="35"/>
        <v>0.24766902100630353</v>
      </c>
      <c r="AT58">
        <f t="shared" si="36"/>
        <v>1079508.1857046955</v>
      </c>
      <c r="AV58">
        <f t="shared" si="10"/>
        <v>4213.5048029619566</v>
      </c>
      <c r="AW58">
        <f t="shared" si="11"/>
        <v>0.29267044714249119</v>
      </c>
      <c r="AX58">
        <f t="shared" si="12"/>
        <v>4620.2268570231317</v>
      </c>
      <c r="AY58">
        <f t="shared" si="13"/>
        <v>425.1368570231316</v>
      </c>
      <c r="AZ58">
        <f t="shared" si="14"/>
        <v>0.10134153427533893</v>
      </c>
      <c r="BA58">
        <f t="shared" si="15"/>
        <v>180741.34719950665</v>
      </c>
    </row>
    <row r="59" spans="1:53" x14ac:dyDescent="0.3">
      <c r="A59" s="11"/>
      <c r="B59">
        <v>57</v>
      </c>
      <c r="C59">
        <v>2013</v>
      </c>
      <c r="D59" t="str">
        <v>September</v>
      </c>
      <c r="E59">
        <v>4316.18</v>
      </c>
      <c r="G59">
        <f t="shared" si="1"/>
        <v>3779.8</v>
      </c>
      <c r="H59">
        <f t="shared" si="2"/>
        <v>536.38000000000011</v>
      </c>
      <c r="I59">
        <f t="shared" si="3"/>
        <v>0.12427192563794839</v>
      </c>
      <c r="J59">
        <f t="shared" si="4"/>
        <v>287703.50440000009</v>
      </c>
      <c r="L59">
        <f t="shared" si="5"/>
        <v>4402.7350000000006</v>
      </c>
      <c r="M59">
        <f t="shared" si="6"/>
        <v>4558.6875</v>
      </c>
      <c r="N59">
        <f t="shared" si="45"/>
        <v>4246.7825000000012</v>
      </c>
      <c r="O59">
        <f t="shared" si="37"/>
        <v>-311.90499999999884</v>
      </c>
      <c r="P59">
        <f t="shared" si="53"/>
        <v>4370.9524999999994</v>
      </c>
      <c r="Q59">
        <f t="shared" si="7"/>
        <v>54.772499999999127</v>
      </c>
      <c r="R59">
        <f t="shared" si="8"/>
        <v>1.2690040730460529E-2</v>
      </c>
      <c r="S59">
        <f t="shared" si="9"/>
        <v>3000.0267562499043</v>
      </c>
      <c r="U59">
        <f t="shared" si="16"/>
        <v>4541.456666666666</v>
      </c>
      <c r="V59">
        <f t="shared" si="17"/>
        <v>4782.6533333333327</v>
      </c>
      <c r="W59">
        <f t="shared" si="46"/>
        <v>4300.2599999999993</v>
      </c>
      <c r="X59">
        <f t="shared" si="38"/>
        <v>-241.19666666666672</v>
      </c>
      <c r="Y59">
        <f t="shared" si="54"/>
        <v>4617.1988888888891</v>
      </c>
      <c r="Z59">
        <f t="shared" si="18"/>
        <v>301.0188888888888</v>
      </c>
      <c r="AA59">
        <f t="shared" si="19"/>
        <v>6.9741968335168783E-2</v>
      </c>
      <c r="AB59">
        <f t="shared" si="20"/>
        <v>90612.371467901175</v>
      </c>
      <c r="AD59">
        <f t="shared" si="25"/>
        <v>4745.4139999999998</v>
      </c>
      <c r="AE59">
        <f t="shared" si="26"/>
        <v>4827.7136</v>
      </c>
      <c r="AF59">
        <f t="shared" si="47"/>
        <v>4663.1143999999995</v>
      </c>
      <c r="AG59">
        <f t="shared" si="39"/>
        <v>-41.149800000000141</v>
      </c>
      <c r="AH59">
        <f t="shared" si="55"/>
        <v>5051.5401999999976</v>
      </c>
      <c r="AI59">
        <f t="shared" si="28"/>
        <v>735.36019999999735</v>
      </c>
      <c r="AJ59">
        <f t="shared" si="29"/>
        <v>0.17037292235263526</v>
      </c>
      <c r="AK59">
        <f t="shared" si="30"/>
        <v>540754.62374403607</v>
      </c>
      <c r="AM59">
        <f t="shared" si="32"/>
        <v>4778.0099999999993</v>
      </c>
      <c r="AN59">
        <f t="shared" si="33"/>
        <v>4739.1597222222217</v>
      </c>
      <c r="AO59">
        <f t="shared" si="48"/>
        <v>4816.8602777777769</v>
      </c>
      <c r="AP59">
        <f t="shared" si="40"/>
        <v>15.540111111111038</v>
      </c>
      <c r="AQ59">
        <f t="shared" si="56"/>
        <v>5158.7372222222202</v>
      </c>
      <c r="AR59">
        <f t="shared" si="34"/>
        <v>842.55722222221993</v>
      </c>
      <c r="AS59">
        <f t="shared" si="35"/>
        <v>0.19520900940698022</v>
      </c>
      <c r="AT59">
        <f t="shared" si="36"/>
        <v>709902.67271882331</v>
      </c>
      <c r="AV59">
        <f t="shared" si="10"/>
        <v>4311.7453008607154</v>
      </c>
      <c r="AW59">
        <f t="shared" si="11"/>
        <v>0.3024653278354803</v>
      </c>
      <c r="AX59">
        <f t="shared" si="12"/>
        <v>4213.7974734090994</v>
      </c>
      <c r="AY59">
        <f t="shared" si="13"/>
        <v>102.38252659090085</v>
      </c>
      <c r="AZ59">
        <f t="shared" si="14"/>
        <v>2.3720634123438052E-2</v>
      </c>
      <c r="BA59">
        <f t="shared" si="15"/>
        <v>10482.181751136521</v>
      </c>
    </row>
    <row r="60" spans="1:53" x14ac:dyDescent="0.3">
      <c r="A60" s="11"/>
      <c r="B60">
        <v>58</v>
      </c>
      <c r="C60">
        <v>2013</v>
      </c>
      <c r="D60" t="str">
        <v>October</v>
      </c>
      <c r="E60">
        <v>4510.63</v>
      </c>
      <c r="G60">
        <f t="shared" si="1"/>
        <v>4437.2700000000004</v>
      </c>
      <c r="H60">
        <f t="shared" si="2"/>
        <v>73.359999999999673</v>
      </c>
      <c r="I60">
        <f t="shared" si="3"/>
        <v>1.626380350416675E-2</v>
      </c>
      <c r="J60">
        <f t="shared" si="4"/>
        <v>5381.6895999999524</v>
      </c>
      <c r="L60">
        <f t="shared" si="5"/>
        <v>4255.6350000000002</v>
      </c>
      <c r="M60">
        <f t="shared" si="6"/>
        <v>4329.1850000000004</v>
      </c>
      <c r="N60">
        <f t="shared" si="45"/>
        <v>4182.085</v>
      </c>
      <c r="O60">
        <f t="shared" si="37"/>
        <v>-147.10000000000036</v>
      </c>
      <c r="P60">
        <f t="shared" si="53"/>
        <v>3934.8775000000023</v>
      </c>
      <c r="Q60">
        <f t="shared" si="7"/>
        <v>575.75249999999778</v>
      </c>
      <c r="R60">
        <f t="shared" si="8"/>
        <v>0.1276434777403595</v>
      </c>
      <c r="S60">
        <f t="shared" si="9"/>
        <v>331490.94125624746</v>
      </c>
      <c r="U60">
        <f t="shared" si="16"/>
        <v>4373.8833333333341</v>
      </c>
      <c r="V60">
        <f t="shared" si="17"/>
        <v>4582.6588888888882</v>
      </c>
      <c r="W60">
        <f t="shared" si="46"/>
        <v>4165.10777777778</v>
      </c>
      <c r="X60">
        <f t="shared" si="38"/>
        <v>-208.77555555555409</v>
      </c>
      <c r="Y60">
        <f t="shared" si="54"/>
        <v>4059.0633333333326</v>
      </c>
      <c r="Z60">
        <f t="shared" si="18"/>
        <v>451.56666666666752</v>
      </c>
      <c r="AA60">
        <f t="shared" si="19"/>
        <v>0.10011166215510195</v>
      </c>
      <c r="AB60">
        <f t="shared" si="20"/>
        <v>203912.4544444452</v>
      </c>
      <c r="AD60">
        <f t="shared" si="25"/>
        <v>4601.8360000000002</v>
      </c>
      <c r="AE60">
        <f t="shared" si="26"/>
        <v>4806.4312</v>
      </c>
      <c r="AF60">
        <f t="shared" si="47"/>
        <v>4397.2408000000005</v>
      </c>
      <c r="AG60">
        <f t="shared" si="39"/>
        <v>-102.29759999999987</v>
      </c>
      <c r="AH60">
        <f t="shared" si="55"/>
        <v>4621.9645999999993</v>
      </c>
      <c r="AI60">
        <f t="shared" si="28"/>
        <v>111.33459999999923</v>
      </c>
      <c r="AJ60">
        <f t="shared" si="29"/>
        <v>2.4682716161600313E-2</v>
      </c>
      <c r="AK60">
        <f t="shared" si="30"/>
        <v>12395.393157159828</v>
      </c>
      <c r="AM60">
        <f t="shared" si="32"/>
        <v>4673.875</v>
      </c>
      <c r="AN60">
        <f t="shared" si="33"/>
        <v>4764.4277777777779</v>
      </c>
      <c r="AO60">
        <f t="shared" si="48"/>
        <v>4583.3222222222221</v>
      </c>
      <c r="AP60">
        <f t="shared" si="40"/>
        <v>-36.221111111111171</v>
      </c>
      <c r="AQ60">
        <f t="shared" si="56"/>
        <v>4832.4003888888883</v>
      </c>
      <c r="AR60">
        <f t="shared" si="34"/>
        <v>321.77038888888819</v>
      </c>
      <c r="AS60">
        <f t="shared" si="35"/>
        <v>7.1336019334081527E-2</v>
      </c>
      <c r="AT60">
        <f t="shared" si="36"/>
        <v>103536.18316570634</v>
      </c>
      <c r="AV60">
        <f t="shared" si="10"/>
        <v>4502.0284105424571</v>
      </c>
      <c r="AW60">
        <f t="shared" si="11"/>
        <v>0.32146358225151528</v>
      </c>
      <c r="AX60">
        <f t="shared" si="12"/>
        <v>4312.0477661885507</v>
      </c>
      <c r="AY60">
        <f t="shared" si="13"/>
        <v>198.58223381144944</v>
      </c>
      <c r="AZ60">
        <f t="shared" si="14"/>
        <v>4.4025387542638045E-2</v>
      </c>
      <c r="BA60">
        <f t="shared" si="15"/>
        <v>39434.903585545173</v>
      </c>
    </row>
    <row r="61" spans="1:53" x14ac:dyDescent="0.3">
      <c r="A61" s="11"/>
      <c r="B61">
        <v>59</v>
      </c>
      <c r="C61">
        <v>2013</v>
      </c>
      <c r="D61" t="str">
        <v>November</v>
      </c>
      <c r="E61">
        <v>4265.4399999999996</v>
      </c>
      <c r="G61">
        <f t="shared" si="1"/>
        <v>4705.08</v>
      </c>
      <c r="H61">
        <f t="shared" si="2"/>
        <v>439.64000000000033</v>
      </c>
      <c r="I61">
        <f t="shared" si="3"/>
        <v>0.10307025769908858</v>
      </c>
      <c r="J61">
        <f t="shared" si="4"/>
        <v>193283.32960000029</v>
      </c>
      <c r="L61">
        <f t="shared" si="5"/>
        <v>4413.4050000000007</v>
      </c>
      <c r="M61">
        <f t="shared" si="6"/>
        <v>4334.5200000000004</v>
      </c>
      <c r="N61">
        <f t="shared" si="45"/>
        <v>4492.2900000000009</v>
      </c>
      <c r="O61">
        <f t="shared" si="37"/>
        <v>157.77000000000044</v>
      </c>
      <c r="P61">
        <f t="shared" si="53"/>
        <v>4034.9849999999997</v>
      </c>
      <c r="Q61">
        <f t="shared" si="7"/>
        <v>230.45499999999993</v>
      </c>
      <c r="R61">
        <f t="shared" si="8"/>
        <v>5.4028423796841578E-2</v>
      </c>
      <c r="S61">
        <f t="shared" si="9"/>
        <v>53109.50702499997</v>
      </c>
      <c r="U61">
        <f t="shared" si="16"/>
        <v>4340.6333333333341</v>
      </c>
      <c r="V61">
        <f t="shared" si="17"/>
        <v>4418.6577777777784</v>
      </c>
      <c r="W61">
        <f t="shared" si="46"/>
        <v>4262.6088888888899</v>
      </c>
      <c r="X61">
        <f t="shared" si="38"/>
        <v>-78.024444444444271</v>
      </c>
      <c r="Y61">
        <f t="shared" si="54"/>
        <v>3956.3322222222259</v>
      </c>
      <c r="Z61">
        <f t="shared" si="18"/>
        <v>309.10777777777366</v>
      </c>
      <c r="AA61">
        <f t="shared" si="19"/>
        <v>7.2467969958028636E-2</v>
      </c>
      <c r="AB61">
        <f t="shared" si="20"/>
        <v>95547.618282713505</v>
      </c>
      <c r="AD61">
        <f t="shared" si="25"/>
        <v>4490.2359999999999</v>
      </c>
      <c r="AE61">
        <f t="shared" si="26"/>
        <v>4732.7511999999997</v>
      </c>
      <c r="AF61">
        <f t="shared" si="47"/>
        <v>4247.7208000000001</v>
      </c>
      <c r="AG61">
        <f t="shared" si="39"/>
        <v>-121.25759999999991</v>
      </c>
      <c r="AH61">
        <f t="shared" si="55"/>
        <v>4294.9432000000006</v>
      </c>
      <c r="AI61">
        <f t="shared" si="28"/>
        <v>29.503200000001016</v>
      </c>
      <c r="AJ61">
        <f t="shared" si="29"/>
        <v>6.9168010803108285E-3</v>
      </c>
      <c r="AK61">
        <f t="shared" si="30"/>
        <v>870.43881024005998</v>
      </c>
      <c r="AM61">
        <f t="shared" si="32"/>
        <v>4586.6350000000002</v>
      </c>
      <c r="AN61">
        <f t="shared" si="33"/>
        <v>4756.1619444444441</v>
      </c>
      <c r="AO61">
        <f t="shared" si="48"/>
        <v>4417.1080555555563</v>
      </c>
      <c r="AP61">
        <f t="shared" si="40"/>
        <v>-67.810777777777545</v>
      </c>
      <c r="AQ61">
        <f t="shared" si="56"/>
        <v>4547.1011111111111</v>
      </c>
      <c r="AR61">
        <f t="shared" si="34"/>
        <v>281.6611111111115</v>
      </c>
      <c r="AS61">
        <f t="shared" si="35"/>
        <v>6.6033307492570872E-2</v>
      </c>
      <c r="AT61">
        <f t="shared" si="36"/>
        <v>79332.981512345897</v>
      </c>
      <c r="AV61">
        <f t="shared" si="10"/>
        <v>4275.701751197711</v>
      </c>
      <c r="AW61">
        <f t="shared" si="11"/>
        <v>0.29879854331069261</v>
      </c>
      <c r="AX61">
        <f t="shared" si="12"/>
        <v>4502.3498741247085</v>
      </c>
      <c r="AY61">
        <f t="shared" si="13"/>
        <v>236.90987412470895</v>
      </c>
      <c r="AZ61">
        <f t="shared" si="14"/>
        <v>5.55417199924765E-2</v>
      </c>
      <c r="BA61">
        <f t="shared" si="15"/>
        <v>56126.288457785442</v>
      </c>
    </row>
    <row r="62" spans="1:53" x14ac:dyDescent="0.3">
      <c r="A62" s="11"/>
      <c r="B62">
        <v>60</v>
      </c>
      <c r="C62">
        <v>2013</v>
      </c>
      <c r="D62" t="str">
        <v>December</v>
      </c>
      <c r="E62">
        <v>4274.18</v>
      </c>
      <c r="G62">
        <f t="shared" si="1"/>
        <v>4020.2499999999991</v>
      </c>
      <c r="H62">
        <f t="shared" si="2"/>
        <v>253.9300000000012</v>
      </c>
      <c r="I62">
        <f t="shared" si="3"/>
        <v>5.9410226055056449E-2</v>
      </c>
      <c r="J62">
        <f t="shared" si="4"/>
        <v>64480.444900000606</v>
      </c>
      <c r="L62">
        <f t="shared" si="5"/>
        <v>4388.0349999999999</v>
      </c>
      <c r="M62">
        <f t="shared" si="6"/>
        <v>4400.72</v>
      </c>
      <c r="N62">
        <f t="shared" si="45"/>
        <v>4375.3499999999995</v>
      </c>
      <c r="O62">
        <f t="shared" si="37"/>
        <v>-25.3700000000008</v>
      </c>
      <c r="P62">
        <f t="shared" si="53"/>
        <v>4650.0600000000013</v>
      </c>
      <c r="Q62">
        <f t="shared" si="7"/>
        <v>375.88000000000102</v>
      </c>
      <c r="R62">
        <f t="shared" si="8"/>
        <v>8.794201460865031E-2</v>
      </c>
      <c r="S62">
        <f t="shared" si="9"/>
        <v>141285.77440000075</v>
      </c>
      <c r="U62">
        <f t="shared" si="16"/>
        <v>4364.083333333333</v>
      </c>
      <c r="V62">
        <f t="shared" si="17"/>
        <v>4359.5333333333338</v>
      </c>
      <c r="W62">
        <f t="shared" si="46"/>
        <v>4368.6333333333323</v>
      </c>
      <c r="X62">
        <f t="shared" si="38"/>
        <v>4.5499999999992724</v>
      </c>
      <c r="Y62">
        <f t="shared" si="54"/>
        <v>4184.5844444444456</v>
      </c>
      <c r="Z62">
        <f t="shared" si="18"/>
        <v>89.595555555554711</v>
      </c>
      <c r="AA62">
        <f t="shared" si="19"/>
        <v>2.0962045481368288E-2</v>
      </c>
      <c r="AB62">
        <f t="shared" si="20"/>
        <v>8027.3635753084909</v>
      </c>
      <c r="AD62">
        <f t="shared" si="25"/>
        <v>4379.5439999999999</v>
      </c>
      <c r="AE62">
        <f t="shared" si="26"/>
        <v>4622.3247999999994</v>
      </c>
      <c r="AF62">
        <f t="shared" si="47"/>
        <v>4136.7632000000003</v>
      </c>
      <c r="AG62">
        <f t="shared" si="39"/>
        <v>-121.39039999999977</v>
      </c>
      <c r="AH62">
        <f t="shared" si="55"/>
        <v>4126.4632000000001</v>
      </c>
      <c r="AI62">
        <f t="shared" si="28"/>
        <v>147.71680000000015</v>
      </c>
      <c r="AJ62">
        <f t="shared" si="29"/>
        <v>3.4560266530656206E-2</v>
      </c>
      <c r="AK62">
        <f t="shared" si="30"/>
        <v>21820.253002240042</v>
      </c>
      <c r="AM62">
        <f t="shared" si="32"/>
        <v>4452.7699999999995</v>
      </c>
      <c r="AN62">
        <f t="shared" si="33"/>
        <v>4703.5716666666658</v>
      </c>
      <c r="AO62">
        <f t="shared" si="48"/>
        <v>4201.9683333333332</v>
      </c>
      <c r="AP62">
        <f t="shared" si="40"/>
        <v>-100.32066666666651</v>
      </c>
      <c r="AQ62">
        <f t="shared" si="56"/>
        <v>4349.2972777777786</v>
      </c>
      <c r="AR62">
        <f t="shared" si="34"/>
        <v>75.117277777778327</v>
      </c>
      <c r="AS62">
        <f t="shared" si="35"/>
        <v>1.7574664094113564E-2</v>
      </c>
      <c r="AT62">
        <f t="shared" si="36"/>
        <v>5642.6054207439092</v>
      </c>
      <c r="AV62">
        <f t="shared" si="10"/>
        <v>4274.2588571120332</v>
      </c>
      <c r="AW62">
        <f t="shared" si="11"/>
        <v>0.29862437230610112</v>
      </c>
      <c r="AX62">
        <f t="shared" si="12"/>
        <v>4276.000549741022</v>
      </c>
      <c r="AY62">
        <f t="shared" si="13"/>
        <v>1.8205497410217504</v>
      </c>
      <c r="AZ62">
        <f t="shared" si="14"/>
        <v>4.2594128956238394E-4</v>
      </c>
      <c r="BA62">
        <f t="shared" si="15"/>
        <v>3.3144013595343624</v>
      </c>
    </row>
    <row r="63" spans="1:53" x14ac:dyDescent="0.3">
      <c r="A63" s="11"/>
      <c r="B63">
        <v>61</v>
      </c>
      <c r="C63">
        <v>2014</v>
      </c>
      <c r="D63" t="str">
        <v>January</v>
      </c>
      <c r="E63">
        <v>4418.76</v>
      </c>
      <c r="G63">
        <f t="shared" si="1"/>
        <v>4282.920000000001</v>
      </c>
      <c r="H63">
        <f t="shared" si="2"/>
        <v>135.83999999999924</v>
      </c>
      <c r="I63">
        <f t="shared" si="3"/>
        <v>3.0741656030198343E-2</v>
      </c>
      <c r="J63">
        <f t="shared" si="4"/>
        <v>18452.505599999793</v>
      </c>
      <c r="L63">
        <f t="shared" si="5"/>
        <v>4269.8099999999995</v>
      </c>
      <c r="M63">
        <f t="shared" si="6"/>
        <v>4328.9224999999997</v>
      </c>
      <c r="N63">
        <f t="shared" si="45"/>
        <v>4210.6974999999993</v>
      </c>
      <c r="O63">
        <f t="shared" si="37"/>
        <v>-118.22500000000036</v>
      </c>
      <c r="P63">
        <f t="shared" si="53"/>
        <v>4349.9799999999987</v>
      </c>
      <c r="Q63">
        <f t="shared" si="7"/>
        <v>68.780000000001564</v>
      </c>
      <c r="R63">
        <f t="shared" si="8"/>
        <v>1.5565452751450987E-2</v>
      </c>
      <c r="S63">
        <f t="shared" si="9"/>
        <v>4730.6884000002156</v>
      </c>
      <c r="U63">
        <f t="shared" si="16"/>
        <v>4350.083333333333</v>
      </c>
      <c r="V63">
        <f t="shared" si="17"/>
        <v>4351.5999999999995</v>
      </c>
      <c r="W63">
        <f t="shared" si="46"/>
        <v>4348.5666666666666</v>
      </c>
      <c r="X63">
        <f t="shared" si="38"/>
        <v>-1.5166666666664241</v>
      </c>
      <c r="Y63">
        <f t="shared" si="54"/>
        <v>4373.1833333333316</v>
      </c>
      <c r="Z63">
        <f t="shared" si="18"/>
        <v>45.576666666668643</v>
      </c>
      <c r="AA63">
        <f t="shared" si="19"/>
        <v>1.0314356667180079E-2</v>
      </c>
      <c r="AB63">
        <f t="shared" si="20"/>
        <v>2077.2325444446246</v>
      </c>
      <c r="AD63">
        <f t="shared" si="25"/>
        <v>4312.3040000000001</v>
      </c>
      <c r="AE63">
        <f t="shared" si="26"/>
        <v>4505.8667999999998</v>
      </c>
      <c r="AF63">
        <f t="shared" si="47"/>
        <v>4118.7412000000004</v>
      </c>
      <c r="AG63">
        <f t="shared" si="39"/>
        <v>-96.781399999999849</v>
      </c>
      <c r="AH63">
        <f t="shared" si="55"/>
        <v>4015.3728000000006</v>
      </c>
      <c r="AI63">
        <f t="shared" si="28"/>
        <v>403.38719999999967</v>
      </c>
      <c r="AJ63">
        <f t="shared" si="29"/>
        <v>9.1289683078510639E-2</v>
      </c>
      <c r="AK63">
        <f t="shared" si="30"/>
        <v>162721.23312383972</v>
      </c>
      <c r="AM63">
        <f t="shared" si="32"/>
        <v>4361.9833333333336</v>
      </c>
      <c r="AN63">
        <f t="shared" si="33"/>
        <v>4621.9000000000005</v>
      </c>
      <c r="AO63">
        <f t="shared" si="48"/>
        <v>4102.0666666666666</v>
      </c>
      <c r="AP63">
        <f t="shared" si="40"/>
        <v>-103.9666666666668</v>
      </c>
      <c r="AQ63">
        <f t="shared" si="56"/>
        <v>4101.6476666666667</v>
      </c>
      <c r="AR63">
        <f t="shared" si="34"/>
        <v>317.11233333333348</v>
      </c>
      <c r="AS63">
        <f t="shared" si="35"/>
        <v>7.1765004963685167E-2</v>
      </c>
      <c r="AT63">
        <f t="shared" si="36"/>
        <v>100560.23195211121</v>
      </c>
      <c r="AV63">
        <f t="shared" si="10"/>
        <v>4412.5138679104948</v>
      </c>
      <c r="AW63">
        <f t="shared" si="11"/>
        <v>0.31242014890510311</v>
      </c>
      <c r="AX63">
        <f t="shared" si="12"/>
        <v>4274.5574814843394</v>
      </c>
      <c r="AY63">
        <f t="shared" si="13"/>
        <v>144.20251851566081</v>
      </c>
      <c r="AZ63">
        <f t="shared" si="14"/>
        <v>3.2634159473621742E-2</v>
      </c>
      <c r="BA63">
        <f t="shared" si="15"/>
        <v>20794.3663462595</v>
      </c>
    </row>
    <row r="64" spans="1:53" x14ac:dyDescent="0.3">
      <c r="A64" s="11"/>
      <c r="B64">
        <v>62</v>
      </c>
      <c r="C64">
        <v>2014</v>
      </c>
      <c r="D64" t="str">
        <v>February</v>
      </c>
      <c r="E64">
        <v>4620.22</v>
      </c>
      <c r="G64">
        <f t="shared" si="1"/>
        <v>4563.34</v>
      </c>
      <c r="H64">
        <f t="shared" si="2"/>
        <v>56.880000000000109</v>
      </c>
      <c r="I64">
        <f t="shared" si="3"/>
        <v>1.231110206873268E-2</v>
      </c>
      <c r="J64">
        <f t="shared" si="4"/>
        <v>3235.3344000000125</v>
      </c>
      <c r="L64">
        <f t="shared" si="5"/>
        <v>4346.47</v>
      </c>
      <c r="M64">
        <f t="shared" si="6"/>
        <v>4308.1399999999994</v>
      </c>
      <c r="N64">
        <f t="shared" si="45"/>
        <v>4384.8000000000011</v>
      </c>
      <c r="O64">
        <f t="shared" si="37"/>
        <v>76.660000000001673</v>
      </c>
      <c r="P64">
        <f t="shared" si="53"/>
        <v>4092.4724999999989</v>
      </c>
      <c r="Q64">
        <f t="shared" si="7"/>
        <v>527.74750000000131</v>
      </c>
      <c r="R64">
        <f t="shared" si="8"/>
        <v>0.11422562129076132</v>
      </c>
      <c r="S64">
        <f t="shared" si="9"/>
        <v>278517.4237562514</v>
      </c>
      <c r="U64">
        <f t="shared" si="16"/>
        <v>4319.46</v>
      </c>
      <c r="V64">
        <f t="shared" si="17"/>
        <v>4344.5422222222223</v>
      </c>
      <c r="W64">
        <f t="shared" si="46"/>
        <v>4294.3777777777777</v>
      </c>
      <c r="X64">
        <f t="shared" si="38"/>
        <v>-25.082222222222299</v>
      </c>
      <c r="Y64">
        <f t="shared" si="54"/>
        <v>4347.05</v>
      </c>
      <c r="Z64">
        <f t="shared" si="18"/>
        <v>273.17000000000007</v>
      </c>
      <c r="AA64">
        <f t="shared" si="19"/>
        <v>5.9124890156745796E-2</v>
      </c>
      <c r="AB64">
        <f t="shared" si="20"/>
        <v>74621.848900000041</v>
      </c>
      <c r="AD64">
        <f t="shared" si="25"/>
        <v>4357.0380000000005</v>
      </c>
      <c r="AE64">
        <f t="shared" si="26"/>
        <v>4428.1916000000001</v>
      </c>
      <c r="AF64">
        <f t="shared" si="47"/>
        <v>4285.8844000000008</v>
      </c>
      <c r="AG64">
        <f t="shared" si="39"/>
        <v>-35.576799999999821</v>
      </c>
      <c r="AH64">
        <f t="shared" si="55"/>
        <v>4021.9598000000005</v>
      </c>
      <c r="AI64">
        <f t="shared" si="28"/>
        <v>598.26019999999971</v>
      </c>
      <c r="AJ64">
        <f t="shared" si="29"/>
        <v>0.12948738371765839</v>
      </c>
      <c r="AK64">
        <f t="shared" si="30"/>
        <v>357915.26690403966</v>
      </c>
      <c r="AM64">
        <f t="shared" si="32"/>
        <v>4330.0466666666662</v>
      </c>
      <c r="AN64">
        <f t="shared" si="33"/>
        <v>4530.5533333333324</v>
      </c>
      <c r="AO64">
        <f t="shared" si="48"/>
        <v>4129.54</v>
      </c>
      <c r="AP64">
        <f t="shared" si="40"/>
        <v>-80.202666666666488</v>
      </c>
      <c r="AQ64">
        <f t="shared" si="56"/>
        <v>3998.1</v>
      </c>
      <c r="AR64">
        <f t="shared" si="34"/>
        <v>622.12000000000035</v>
      </c>
      <c r="AS64">
        <f t="shared" si="35"/>
        <v>0.13465159667721457</v>
      </c>
      <c r="AT64">
        <f t="shared" si="36"/>
        <v>387033.29440000042</v>
      </c>
      <c r="AV64">
        <f t="shared" si="10"/>
        <v>4611.2367413672937</v>
      </c>
      <c r="AW64">
        <f t="shared" si="11"/>
        <v>0.3322613926463458</v>
      </c>
      <c r="AX64">
        <f t="shared" si="12"/>
        <v>4412.8262880594002</v>
      </c>
      <c r="AY64">
        <f t="shared" si="13"/>
        <v>207.39371194060004</v>
      </c>
      <c r="AZ64">
        <f t="shared" si="14"/>
        <v>4.4888276302989909E-2</v>
      </c>
      <c r="BA64">
        <f t="shared" si="15"/>
        <v>43012.151752500591</v>
      </c>
    </row>
    <row r="65" spans="1:53" x14ac:dyDescent="0.3">
      <c r="A65" s="11"/>
      <c r="B65">
        <v>63</v>
      </c>
      <c r="C65">
        <v>2014</v>
      </c>
      <c r="D65" t="str">
        <v>March</v>
      </c>
      <c r="E65">
        <v>4768.28</v>
      </c>
      <c r="G65">
        <f t="shared" si="1"/>
        <v>4821.68</v>
      </c>
      <c r="H65">
        <f t="shared" si="2"/>
        <v>53.400000000000546</v>
      </c>
      <c r="I65">
        <f t="shared" si="3"/>
        <v>1.1199006769736791E-2</v>
      </c>
      <c r="J65">
        <f t="shared" si="4"/>
        <v>2851.5600000000582</v>
      </c>
      <c r="L65">
        <f t="shared" si="5"/>
        <v>4519.49</v>
      </c>
      <c r="M65">
        <f t="shared" si="6"/>
        <v>4432.9799999999996</v>
      </c>
      <c r="N65">
        <f t="shared" si="45"/>
        <v>4606</v>
      </c>
      <c r="O65">
        <f t="shared" si="37"/>
        <v>173.02000000000044</v>
      </c>
      <c r="P65">
        <f t="shared" si="53"/>
        <v>4461.4600000000028</v>
      </c>
      <c r="Q65">
        <f t="shared" si="7"/>
        <v>306.81999999999698</v>
      </c>
      <c r="R65">
        <f t="shared" si="8"/>
        <v>6.4346053503568798E-2</v>
      </c>
      <c r="S65">
        <f t="shared" si="9"/>
        <v>94138.512399998144</v>
      </c>
      <c r="U65">
        <f t="shared" si="16"/>
        <v>4437.72</v>
      </c>
      <c r="V65">
        <f t="shared" si="17"/>
        <v>4369.0877777777778</v>
      </c>
      <c r="W65">
        <f t="shared" si="46"/>
        <v>4506.3522222222227</v>
      </c>
      <c r="X65">
        <f t="shared" si="38"/>
        <v>68.632222222222481</v>
      </c>
      <c r="Y65">
        <f t="shared" si="54"/>
        <v>4269.2955555555554</v>
      </c>
      <c r="Z65">
        <f t="shared" si="18"/>
        <v>498.98444444444431</v>
      </c>
      <c r="AA65">
        <f t="shared" si="19"/>
        <v>0.10464663242184694</v>
      </c>
      <c r="AB65">
        <f t="shared" si="20"/>
        <v>248985.47579753073</v>
      </c>
      <c r="AD65">
        <f t="shared" si="25"/>
        <v>4417.8460000000005</v>
      </c>
      <c r="AE65">
        <f t="shared" si="26"/>
        <v>4391.3936000000003</v>
      </c>
      <c r="AF65">
        <f t="shared" si="47"/>
        <v>4444.2984000000006</v>
      </c>
      <c r="AG65">
        <f t="shared" si="39"/>
        <v>13.226200000000063</v>
      </c>
      <c r="AH65">
        <f t="shared" si="55"/>
        <v>4250.307600000001</v>
      </c>
      <c r="AI65">
        <f t="shared" si="28"/>
        <v>517.97239999999874</v>
      </c>
      <c r="AJ65">
        <f t="shared" si="29"/>
        <v>0.10862877180031348</v>
      </c>
      <c r="AK65">
        <f t="shared" si="30"/>
        <v>268295.40716175869</v>
      </c>
      <c r="AM65">
        <f t="shared" si="32"/>
        <v>4400.9016666666676</v>
      </c>
      <c r="AN65">
        <f t="shared" si="33"/>
        <v>4467.7019444444441</v>
      </c>
      <c r="AO65">
        <f t="shared" si="48"/>
        <v>4334.1013888888911</v>
      </c>
      <c r="AP65">
        <f t="shared" si="40"/>
        <v>-26.720111111110601</v>
      </c>
      <c r="AQ65">
        <f t="shared" si="56"/>
        <v>4049.3373333333334</v>
      </c>
      <c r="AR65">
        <f t="shared" si="34"/>
        <v>718.94266666666636</v>
      </c>
      <c r="AS65">
        <f t="shared" si="35"/>
        <v>0.15077610095603999</v>
      </c>
      <c r="AT65">
        <f t="shared" si="36"/>
        <v>516878.55795377732</v>
      </c>
      <c r="AV65">
        <f t="shared" si="10"/>
        <v>4761.4920631545465</v>
      </c>
      <c r="AW65">
        <f t="shared" si="11"/>
        <v>0.34725384860886682</v>
      </c>
      <c r="AX65">
        <f t="shared" si="12"/>
        <v>4611.5690027599403</v>
      </c>
      <c r="AY65">
        <f t="shared" si="13"/>
        <v>156.71099724005944</v>
      </c>
      <c r="AZ65">
        <f t="shared" si="14"/>
        <v>3.2865309344262385E-2</v>
      </c>
      <c r="BA65">
        <f t="shared" si="15"/>
        <v>24558.336655973919</v>
      </c>
    </row>
    <row r="66" spans="1:53" x14ac:dyDescent="0.3">
      <c r="A66" s="11"/>
      <c r="B66">
        <v>64</v>
      </c>
      <c r="C66">
        <v>2014</v>
      </c>
      <c r="D66" t="str">
        <v>April</v>
      </c>
      <c r="E66">
        <v>4840.1499999999996</v>
      </c>
      <c r="G66">
        <f t="shared" si="1"/>
        <v>4916.3399999999992</v>
      </c>
      <c r="H66">
        <f t="shared" si="2"/>
        <v>76.1899999999996</v>
      </c>
      <c r="I66">
        <f t="shared" si="3"/>
        <v>1.5741247688604611E-2</v>
      </c>
      <c r="J66">
        <f t="shared" si="4"/>
        <v>5804.9160999999394</v>
      </c>
      <c r="L66">
        <f t="shared" si="5"/>
        <v>4694.25</v>
      </c>
      <c r="M66">
        <f t="shared" si="6"/>
        <v>4606.87</v>
      </c>
      <c r="N66">
        <f t="shared" si="45"/>
        <v>4781.63</v>
      </c>
      <c r="O66">
        <f t="shared" si="37"/>
        <v>174.76000000000022</v>
      </c>
      <c r="P66">
        <f t="shared" si="53"/>
        <v>4779.0200000000004</v>
      </c>
      <c r="Q66">
        <f t="shared" si="7"/>
        <v>61.1299999999992</v>
      </c>
      <c r="R66">
        <f t="shared" si="8"/>
        <v>1.262977387064434E-2</v>
      </c>
      <c r="S66">
        <f t="shared" si="9"/>
        <v>3736.876899999902</v>
      </c>
      <c r="U66">
        <f t="shared" si="16"/>
        <v>4602.4199999999992</v>
      </c>
      <c r="V66">
        <f t="shared" si="17"/>
        <v>4453.2</v>
      </c>
      <c r="W66">
        <f t="shared" si="46"/>
        <v>4751.6399999999985</v>
      </c>
      <c r="X66">
        <f t="shared" si="38"/>
        <v>149.21999999999935</v>
      </c>
      <c r="Y66">
        <f t="shared" si="54"/>
        <v>4574.9844444444452</v>
      </c>
      <c r="Z66">
        <f t="shared" si="18"/>
        <v>265.16555555555442</v>
      </c>
      <c r="AA66">
        <f t="shared" si="19"/>
        <v>5.4784573939971784E-2</v>
      </c>
      <c r="AB66">
        <f t="shared" si="20"/>
        <v>70312.771853085811</v>
      </c>
      <c r="AD66">
        <f t="shared" si="25"/>
        <v>4469.3759999999993</v>
      </c>
      <c r="AE66">
        <f t="shared" si="26"/>
        <v>4387.2215999999999</v>
      </c>
      <c r="AF66">
        <f t="shared" si="47"/>
        <v>4551.5303999999987</v>
      </c>
      <c r="AG66">
        <f t="shared" si="39"/>
        <v>41.077199999999721</v>
      </c>
      <c r="AH66">
        <f t="shared" si="55"/>
        <v>4457.5246000000006</v>
      </c>
      <c r="AI66">
        <f t="shared" si="28"/>
        <v>382.62539999999899</v>
      </c>
      <c r="AJ66">
        <f t="shared" si="29"/>
        <v>7.9052384740142145E-2</v>
      </c>
      <c r="AK66">
        <f t="shared" si="30"/>
        <v>146402.19672515921</v>
      </c>
      <c r="AM66">
        <f t="shared" si="32"/>
        <v>4476.251666666667</v>
      </c>
      <c r="AN66">
        <f t="shared" si="33"/>
        <v>4434.7647222222222</v>
      </c>
      <c r="AO66">
        <f t="shared" si="48"/>
        <v>4517.7386111111118</v>
      </c>
      <c r="AP66">
        <f t="shared" si="40"/>
        <v>16.594777777777928</v>
      </c>
      <c r="AQ66">
        <f t="shared" si="56"/>
        <v>4307.3812777777803</v>
      </c>
      <c r="AR66">
        <f t="shared" si="34"/>
        <v>532.76872222221937</v>
      </c>
      <c r="AS66">
        <f t="shared" si="35"/>
        <v>0.11007277093111152</v>
      </c>
      <c r="AT66">
        <f t="shared" si="36"/>
        <v>283842.51137829636</v>
      </c>
      <c r="AV66">
        <f t="shared" si="10"/>
        <v>4836.7579727659913</v>
      </c>
      <c r="AW66">
        <f t="shared" si="11"/>
        <v>0.35474578910380622</v>
      </c>
      <c r="AX66">
        <f t="shared" si="12"/>
        <v>4761.839317003155</v>
      </c>
      <c r="AY66">
        <f t="shared" si="13"/>
        <v>78.310682996844662</v>
      </c>
      <c r="AZ66">
        <f t="shared" si="14"/>
        <v>1.617939175373587E-2</v>
      </c>
      <c r="BA66">
        <f t="shared" si="15"/>
        <v>6132.5630714322961</v>
      </c>
    </row>
    <row r="67" spans="1:53" x14ac:dyDescent="0.3">
      <c r="A67" s="11"/>
      <c r="B67">
        <v>65</v>
      </c>
      <c r="C67">
        <v>2014</v>
      </c>
      <c r="D67" t="str">
        <v>May</v>
      </c>
      <c r="E67">
        <v>4893.91</v>
      </c>
      <c r="G67">
        <f t="shared" si="1"/>
        <v>4912.0199999999995</v>
      </c>
      <c r="H67">
        <f t="shared" si="2"/>
        <v>18.109999999999673</v>
      </c>
      <c r="I67">
        <f t="shared" si="3"/>
        <v>3.7005175820559988E-3</v>
      </c>
      <c r="J67">
        <f t="shared" si="4"/>
        <v>327.97209999998813</v>
      </c>
      <c r="L67">
        <f t="shared" si="5"/>
        <v>4804.2150000000001</v>
      </c>
      <c r="M67">
        <f t="shared" si="6"/>
        <v>4749.2325000000001</v>
      </c>
      <c r="N67">
        <f t="shared" si="45"/>
        <v>4859.1975000000002</v>
      </c>
      <c r="O67">
        <f t="shared" si="37"/>
        <v>109.96500000000015</v>
      </c>
      <c r="P67">
        <f t="shared" si="53"/>
        <v>4956.3900000000003</v>
      </c>
      <c r="Q67">
        <f t="shared" si="7"/>
        <v>62.480000000000473</v>
      </c>
      <c r="R67">
        <f t="shared" si="8"/>
        <v>1.2766887825889825E-2</v>
      </c>
      <c r="S67">
        <f t="shared" si="9"/>
        <v>3903.750400000059</v>
      </c>
      <c r="U67">
        <f t="shared" si="16"/>
        <v>4742.8833333333332</v>
      </c>
      <c r="V67">
        <f t="shared" si="17"/>
        <v>4594.3411111111109</v>
      </c>
      <c r="W67">
        <f t="shared" si="46"/>
        <v>4891.4255555555555</v>
      </c>
      <c r="X67">
        <f t="shared" si="38"/>
        <v>148.54222222222234</v>
      </c>
      <c r="Y67">
        <f t="shared" si="54"/>
        <v>4900.8599999999979</v>
      </c>
      <c r="Z67">
        <f t="shared" si="18"/>
        <v>6.9499999999979991</v>
      </c>
      <c r="AA67">
        <f t="shared" si="19"/>
        <v>1.4201323685964799E-3</v>
      </c>
      <c r="AB67">
        <f t="shared" si="20"/>
        <v>48.302499999972184</v>
      </c>
      <c r="AD67">
        <f t="shared" si="25"/>
        <v>4584.3179999999993</v>
      </c>
      <c r="AE67">
        <f t="shared" si="26"/>
        <v>4428.1764000000003</v>
      </c>
      <c r="AF67">
        <f t="shared" si="47"/>
        <v>4740.4595999999983</v>
      </c>
      <c r="AG67">
        <f t="shared" si="39"/>
        <v>78.070799999999508</v>
      </c>
      <c r="AH67">
        <f t="shared" si="55"/>
        <v>4592.6075999999985</v>
      </c>
      <c r="AI67">
        <f t="shared" si="28"/>
        <v>301.3024000000014</v>
      </c>
      <c r="AJ67">
        <f t="shared" si="29"/>
        <v>6.1566804456968237E-2</v>
      </c>
      <c r="AK67">
        <f t="shared" si="30"/>
        <v>90783.136245760848</v>
      </c>
      <c r="AM67">
        <f t="shared" si="32"/>
        <v>4531.1716666666662</v>
      </c>
      <c r="AN67">
        <f t="shared" si="33"/>
        <v>4425.520833333333</v>
      </c>
      <c r="AO67">
        <f t="shared" si="48"/>
        <v>4636.8224999999993</v>
      </c>
      <c r="AP67">
        <f t="shared" si="40"/>
        <v>42.260333333333257</v>
      </c>
      <c r="AQ67">
        <f t="shared" si="56"/>
        <v>4534.3333888888901</v>
      </c>
      <c r="AR67">
        <f t="shared" si="34"/>
        <v>359.57661111110974</v>
      </c>
      <c r="AS67">
        <f t="shared" si="35"/>
        <v>7.3474299917879515E-2</v>
      </c>
      <c r="AT67">
        <f t="shared" si="36"/>
        <v>129295.33925815026</v>
      </c>
      <c r="AV67">
        <f t="shared" si="10"/>
        <v>4891.4498257542136</v>
      </c>
      <c r="AW67">
        <f t="shared" si="11"/>
        <v>0.36017955416082531</v>
      </c>
      <c r="AX67">
        <f t="shared" si="12"/>
        <v>4837.1127185550949</v>
      </c>
      <c r="AY67">
        <f t="shared" si="13"/>
        <v>56.797281444904911</v>
      </c>
      <c r="AZ67">
        <f t="shared" si="14"/>
        <v>1.1605706162333373E-2</v>
      </c>
      <c r="BA67">
        <f t="shared" si="15"/>
        <v>3225.9311795317399</v>
      </c>
    </row>
    <row r="68" spans="1:53" x14ac:dyDescent="0.3">
      <c r="A68" s="11"/>
      <c r="B68">
        <v>66</v>
      </c>
      <c r="C68">
        <v>2014</v>
      </c>
      <c r="D68" t="str">
        <v>June</v>
      </c>
      <c r="E68">
        <v>4878.58</v>
      </c>
      <c r="G68">
        <f t="shared" si="1"/>
        <v>4947.67</v>
      </c>
      <c r="H68">
        <f t="shared" si="2"/>
        <v>69.090000000000146</v>
      </c>
      <c r="I68">
        <f t="shared" si="3"/>
        <v>1.4161907768244069E-2</v>
      </c>
      <c r="J68">
        <f t="shared" si="4"/>
        <v>4773.4281000000201</v>
      </c>
      <c r="L68">
        <f t="shared" si="5"/>
        <v>4867.03</v>
      </c>
      <c r="M68">
        <f t="shared" si="6"/>
        <v>4835.6224999999995</v>
      </c>
      <c r="N68">
        <f t="shared" si="45"/>
        <v>4898.4375</v>
      </c>
      <c r="O68">
        <f t="shared" si="37"/>
        <v>62.815000000000509</v>
      </c>
      <c r="P68">
        <f t="shared" si="53"/>
        <v>4969.1625000000004</v>
      </c>
      <c r="Q68">
        <f t="shared" si="7"/>
        <v>90.582500000000437</v>
      </c>
      <c r="R68">
        <f t="shared" si="8"/>
        <v>1.8567390511173423E-2</v>
      </c>
      <c r="S68">
        <f t="shared" si="9"/>
        <v>8205.1893062500785</v>
      </c>
      <c r="U68">
        <f t="shared" si="16"/>
        <v>4834.1133333333337</v>
      </c>
      <c r="V68">
        <f t="shared" si="17"/>
        <v>4726.4722222222226</v>
      </c>
      <c r="W68">
        <f t="shared" si="46"/>
        <v>4941.7544444444447</v>
      </c>
      <c r="X68">
        <f t="shared" si="38"/>
        <v>107.64111111111106</v>
      </c>
      <c r="Y68">
        <f t="shared" si="54"/>
        <v>5039.9677777777779</v>
      </c>
      <c r="Z68">
        <f t="shared" si="18"/>
        <v>161.38777777777796</v>
      </c>
      <c r="AA68">
        <f t="shared" si="19"/>
        <v>3.3080891935312724E-2</v>
      </c>
      <c r="AB68">
        <f t="shared" si="20"/>
        <v>26046.014816049439</v>
      </c>
      <c r="AD68">
        <f t="shared" si="25"/>
        <v>4708.2639999999992</v>
      </c>
      <c r="AE68">
        <f t="shared" si="26"/>
        <v>4507.3684000000003</v>
      </c>
      <c r="AF68">
        <f t="shared" si="47"/>
        <v>4909.1595999999981</v>
      </c>
      <c r="AG68">
        <f t="shared" si="39"/>
        <v>100.44779999999946</v>
      </c>
      <c r="AH68">
        <f t="shared" si="55"/>
        <v>4818.5303999999978</v>
      </c>
      <c r="AI68">
        <f t="shared" si="28"/>
        <v>60.049600000002101</v>
      </c>
      <c r="AJ68">
        <f t="shared" si="29"/>
        <v>1.2308827568678201E-2</v>
      </c>
      <c r="AK68">
        <f t="shared" si="30"/>
        <v>3605.9544601602524</v>
      </c>
      <c r="AM68">
        <f t="shared" si="32"/>
        <v>4635.9166666666661</v>
      </c>
      <c r="AN68">
        <f t="shared" si="33"/>
        <v>4456.0452777777782</v>
      </c>
      <c r="AO68">
        <f t="shared" si="48"/>
        <v>4815.7880555555539</v>
      </c>
      <c r="AP68">
        <f t="shared" si="40"/>
        <v>71.948555555555146</v>
      </c>
      <c r="AQ68">
        <f t="shared" si="56"/>
        <v>4679.0828333333329</v>
      </c>
      <c r="AR68">
        <f t="shared" si="34"/>
        <v>199.497166666667</v>
      </c>
      <c r="AS68">
        <f t="shared" si="35"/>
        <v>4.0892465977121824E-2</v>
      </c>
      <c r="AT68">
        <f t="shared" si="36"/>
        <v>39799.119508027914</v>
      </c>
      <c r="AV68">
        <f t="shared" si="10"/>
        <v>4879.1530576799323</v>
      </c>
      <c r="AW68">
        <f t="shared" si="11"/>
        <v>0.35891384674103349</v>
      </c>
      <c r="AX68">
        <f t="shared" si="12"/>
        <v>4891.8100053083745</v>
      </c>
      <c r="AY68">
        <f t="shared" si="13"/>
        <v>13.23000530837453</v>
      </c>
      <c r="AZ68">
        <f t="shared" si="14"/>
        <v>2.7118557671237387E-3</v>
      </c>
      <c r="BA68">
        <f t="shared" si="15"/>
        <v>175.03304045961823</v>
      </c>
    </row>
    <row r="69" spans="1:53" x14ac:dyDescent="0.3">
      <c r="A69" s="11"/>
      <c r="B69">
        <v>67</v>
      </c>
      <c r="C69">
        <v>2014</v>
      </c>
      <c r="D69" t="str">
        <v>July</v>
      </c>
      <c r="E69">
        <v>5088.8</v>
      </c>
      <c r="G69">
        <f t="shared" si="1"/>
        <v>4863.25</v>
      </c>
      <c r="H69">
        <f t="shared" si="2"/>
        <v>225.55000000000018</v>
      </c>
      <c r="I69">
        <f t="shared" si="3"/>
        <v>4.4322826599591296E-2</v>
      </c>
      <c r="J69">
        <f t="shared" si="4"/>
        <v>50872.802500000085</v>
      </c>
      <c r="L69">
        <f t="shared" si="5"/>
        <v>4886.2449999999999</v>
      </c>
      <c r="M69">
        <f t="shared" si="6"/>
        <v>4876.6374999999998</v>
      </c>
      <c r="N69">
        <f t="shared" si="45"/>
        <v>4895.8525</v>
      </c>
      <c r="O69">
        <f t="shared" si="37"/>
        <v>19.215000000000146</v>
      </c>
      <c r="P69">
        <f t="shared" si="53"/>
        <v>4961.2525000000005</v>
      </c>
      <c r="Q69">
        <f t="shared" si="7"/>
        <v>127.54749999999967</v>
      </c>
      <c r="R69">
        <f t="shared" si="8"/>
        <v>2.5064357019336517E-2</v>
      </c>
      <c r="S69">
        <f t="shared" si="9"/>
        <v>16268.364756249917</v>
      </c>
      <c r="U69">
        <f t="shared" si="16"/>
        <v>4870.88</v>
      </c>
      <c r="V69">
        <f t="shared" si="17"/>
        <v>4815.9588888888893</v>
      </c>
      <c r="W69">
        <f t="shared" si="46"/>
        <v>4925.8011111111109</v>
      </c>
      <c r="X69">
        <f t="shared" si="38"/>
        <v>54.921111111110804</v>
      </c>
      <c r="Y69">
        <f t="shared" si="54"/>
        <v>5049.3955555555558</v>
      </c>
      <c r="Z69">
        <f t="shared" si="18"/>
        <v>39.40444444444438</v>
      </c>
      <c r="AA69">
        <f t="shared" si="19"/>
        <v>7.7433666963614952E-3</v>
      </c>
      <c r="AB69">
        <f t="shared" si="20"/>
        <v>1552.7102419753035</v>
      </c>
      <c r="AD69">
        <f t="shared" si="25"/>
        <v>4800.2280000000001</v>
      </c>
      <c r="AE69">
        <f t="shared" si="26"/>
        <v>4596.0063999999993</v>
      </c>
      <c r="AF69">
        <f t="shared" si="47"/>
        <v>5004.4496000000008</v>
      </c>
      <c r="AG69">
        <f t="shared" si="39"/>
        <v>102.11080000000038</v>
      </c>
      <c r="AH69">
        <f t="shared" si="55"/>
        <v>5009.6073999999971</v>
      </c>
      <c r="AI69">
        <f t="shared" si="28"/>
        <v>79.19260000000304</v>
      </c>
      <c r="AJ69">
        <f t="shared" si="29"/>
        <v>1.5562136456532588E-2</v>
      </c>
      <c r="AK69">
        <f t="shared" si="30"/>
        <v>6271.4678947604816</v>
      </c>
      <c r="AM69">
        <f t="shared" si="32"/>
        <v>4736.6499999999987</v>
      </c>
      <c r="AN69">
        <f t="shared" si="33"/>
        <v>4518.4897222222216</v>
      </c>
      <c r="AO69">
        <f t="shared" si="48"/>
        <v>4954.8102777777758</v>
      </c>
      <c r="AP69">
        <f t="shared" si="40"/>
        <v>87.264111111110836</v>
      </c>
      <c r="AQ69">
        <f t="shared" si="56"/>
        <v>4887.7366111111087</v>
      </c>
      <c r="AR69">
        <f t="shared" si="34"/>
        <v>201.0633888888915</v>
      </c>
      <c r="AS69">
        <f t="shared" si="35"/>
        <v>3.9510963073591317E-2</v>
      </c>
      <c r="AT69">
        <f t="shared" si="36"/>
        <v>40426.486351485619</v>
      </c>
      <c r="AV69">
        <f t="shared" si="10"/>
        <v>5079.7346890466779</v>
      </c>
      <c r="AW69">
        <f t="shared" si="11"/>
        <v>0.37893631871575151</v>
      </c>
      <c r="AX69">
        <f t="shared" si="12"/>
        <v>4879.5119715266737</v>
      </c>
      <c r="AY69">
        <f t="shared" si="13"/>
        <v>209.28802847332645</v>
      </c>
      <c r="AZ69">
        <f t="shared" si="14"/>
        <v>4.1127186856100936E-2</v>
      </c>
      <c r="BA69">
        <f t="shared" si="15"/>
        <v>43801.478862251905</v>
      </c>
    </row>
    <row r="70" spans="1:53" x14ac:dyDescent="0.3">
      <c r="A70" s="11"/>
      <c r="B70">
        <v>68</v>
      </c>
      <c r="C70">
        <v>2014</v>
      </c>
      <c r="D70" t="str">
        <v>August</v>
      </c>
      <c r="E70">
        <v>5136.8599999999997</v>
      </c>
      <c r="G70">
        <f t="shared" ref="G70:G133" si="57">2*E69-E68</f>
        <v>5299.02</v>
      </c>
      <c r="H70">
        <f t="shared" ref="H70:H133" si="58">ABS($E70-G70)</f>
        <v>162.16000000000076</v>
      </c>
      <c r="I70">
        <f t="shared" ref="I70:I133" si="59">H70/$E70</f>
        <v>3.1567922816662472E-2</v>
      </c>
      <c r="J70">
        <f t="shared" ref="J70:J133" si="60">($E70-G70)^2</f>
        <v>26295.865600000248</v>
      </c>
      <c r="L70">
        <f t="shared" ref="L70:L133" si="61">AVERAGE($E68:$E69)</f>
        <v>4983.6900000000005</v>
      </c>
      <c r="M70">
        <f t="shared" ref="M70:M133" si="62">AVERAGE(L69:L70)</f>
        <v>4934.9675000000007</v>
      </c>
      <c r="N70">
        <f t="shared" si="45"/>
        <v>5032.4125000000004</v>
      </c>
      <c r="O70">
        <f t="shared" si="37"/>
        <v>97.444999999999709</v>
      </c>
      <c r="P70">
        <f t="shared" si="53"/>
        <v>4915.0675000000001</v>
      </c>
      <c r="Q70">
        <f t="shared" ref="Q70:Q133" si="63">ABS($E70-P70)</f>
        <v>221.79249999999956</v>
      </c>
      <c r="R70">
        <f t="shared" ref="R70:R133" si="64">Q70/$E70</f>
        <v>4.3176668237016304E-2</v>
      </c>
      <c r="S70">
        <f t="shared" ref="S70:S133" si="65">($E70-P70)^2</f>
        <v>49191.913056249803</v>
      </c>
      <c r="U70">
        <f t="shared" si="16"/>
        <v>4953.7633333333333</v>
      </c>
      <c r="V70">
        <f t="shared" si="17"/>
        <v>4886.2522222222224</v>
      </c>
      <c r="W70">
        <f t="shared" si="46"/>
        <v>5021.2744444444443</v>
      </c>
      <c r="X70">
        <f t="shared" si="38"/>
        <v>67.511111111110949</v>
      </c>
      <c r="Y70">
        <f t="shared" si="54"/>
        <v>4980.7222222222217</v>
      </c>
      <c r="Z70">
        <f t="shared" ref="Z70:Z133" si="66">ABS($E70-Y70)</f>
        <v>156.13777777777796</v>
      </c>
      <c r="AA70">
        <f t="shared" ref="AA70:AA133" si="67">Z70/$E70</f>
        <v>3.0395568066440972E-2</v>
      </c>
      <c r="AB70">
        <f t="shared" ref="AB70:AB133" si="68">($E70-Y70)^2</f>
        <v>24379.005649382772</v>
      </c>
      <c r="AD70">
        <f t="shared" si="25"/>
        <v>4893.9439999999995</v>
      </c>
      <c r="AE70">
        <f t="shared" si="26"/>
        <v>4691.2259999999997</v>
      </c>
      <c r="AF70">
        <f t="shared" si="47"/>
        <v>5096.6619999999994</v>
      </c>
      <c r="AG70">
        <f t="shared" si="39"/>
        <v>101.35899999999992</v>
      </c>
      <c r="AH70">
        <f t="shared" si="55"/>
        <v>5106.5604000000012</v>
      </c>
      <c r="AI70">
        <f t="shared" ref="AI70:AI133" si="69">ABS($E70-AH70)</f>
        <v>30.299599999998463</v>
      </c>
      <c r="AJ70">
        <f t="shared" ref="AJ70:AJ133" si="70">AI70/$E70</f>
        <v>5.8984671569788675E-3</v>
      </c>
      <c r="AK70">
        <f t="shared" ref="AK70:AK133" si="71">($E70-AH70)^2</f>
        <v>918.06576015990686</v>
      </c>
      <c r="AM70">
        <f t="shared" si="32"/>
        <v>4848.3233333333328</v>
      </c>
      <c r="AN70">
        <f t="shared" si="33"/>
        <v>4604.8691666666664</v>
      </c>
      <c r="AO70">
        <f t="shared" si="48"/>
        <v>5091.7774999999992</v>
      </c>
      <c r="AP70">
        <f t="shared" si="40"/>
        <v>97.381666666666575</v>
      </c>
      <c r="AQ70">
        <f t="shared" si="56"/>
        <v>5042.0743888888865</v>
      </c>
      <c r="AR70">
        <f t="shared" ref="AR70:AR133" si="72">ABS($E70-AQ70)</f>
        <v>94.785611111113212</v>
      </c>
      <c r="AS70">
        <f t="shared" ref="AS70:AS133" si="73">AR70/$E70</f>
        <v>1.8452052637430886E-2</v>
      </c>
      <c r="AT70">
        <f t="shared" ref="AT70:AT133" si="74">($E70-AQ70)^2</f>
        <v>8984.3120737071877</v>
      </c>
      <c r="AV70">
        <f t="shared" ref="AV70:AV133" si="75">$AW$1*E70+(1-$AW$1)*(AV69+AW69)</f>
        <v>5134.4020307827022</v>
      </c>
      <c r="AW70">
        <f t="shared" ref="AW70:AW133" si="76">$AX$1*(AV70-AV69)+(1-$AX$1)*AW69</f>
        <v>0.38436521354588776</v>
      </c>
      <c r="AX70">
        <f t="shared" ref="AX70:AX133" si="77">AV69+1*AW69</f>
        <v>5080.113625365394</v>
      </c>
      <c r="AY70">
        <f t="shared" ref="AY70:AY133" si="78">ABS($E70-AX70)</f>
        <v>56.746374634605672</v>
      </c>
      <c r="AZ70">
        <f t="shared" ref="AZ70:AZ133" si="79">AY70/$E70</f>
        <v>1.1046899201964951E-2</v>
      </c>
      <c r="BA70">
        <f t="shared" ref="BA70:BA133" si="80">($E70-AX70)^2</f>
        <v>3220.1510341710182</v>
      </c>
    </row>
    <row r="71" spans="1:53" x14ac:dyDescent="0.3">
      <c r="A71" s="11"/>
      <c r="B71">
        <v>69</v>
      </c>
      <c r="C71">
        <v>2014</v>
      </c>
      <c r="D71" t="str">
        <v>September</v>
      </c>
      <c r="E71">
        <v>5137.58</v>
      </c>
      <c r="G71">
        <f t="shared" si="57"/>
        <v>5184.9199999999992</v>
      </c>
      <c r="H71">
        <f t="shared" si="58"/>
        <v>47.339999999999236</v>
      </c>
      <c r="I71">
        <f t="shared" si="59"/>
        <v>9.2144550547143284E-3</v>
      </c>
      <c r="J71">
        <f t="shared" si="60"/>
        <v>2241.0755999999278</v>
      </c>
      <c r="L71">
        <f t="shared" si="61"/>
        <v>5112.83</v>
      </c>
      <c r="M71">
        <f t="shared" si="62"/>
        <v>5048.26</v>
      </c>
      <c r="N71">
        <f t="shared" si="45"/>
        <v>5177.3999999999996</v>
      </c>
      <c r="O71">
        <f t="shared" si="37"/>
        <v>129.13999999999942</v>
      </c>
      <c r="P71">
        <f t="shared" si="53"/>
        <v>5129.8575000000001</v>
      </c>
      <c r="Q71">
        <f t="shared" si="63"/>
        <v>7.7224999999998545</v>
      </c>
      <c r="R71">
        <f t="shared" si="64"/>
        <v>1.5031396104780567E-3</v>
      </c>
      <c r="S71">
        <f t="shared" si="65"/>
        <v>59.637006249997754</v>
      </c>
      <c r="U71">
        <f t="shared" ref="U71:U134" si="81">AVERAGE($E68:$E70)</f>
        <v>5034.7466666666669</v>
      </c>
      <c r="V71">
        <f t="shared" ref="V71:V134" si="82">AVERAGE(U69:U71)</f>
        <v>4953.13</v>
      </c>
      <c r="W71">
        <f t="shared" si="46"/>
        <v>5116.3633333333337</v>
      </c>
      <c r="X71">
        <f t="shared" si="38"/>
        <v>81.616666666666788</v>
      </c>
      <c r="Y71">
        <f t="shared" si="54"/>
        <v>5088.7855555555552</v>
      </c>
      <c r="Z71">
        <f t="shared" si="66"/>
        <v>48.794444444444707</v>
      </c>
      <c r="AA71">
        <f t="shared" si="67"/>
        <v>9.4975541878558993E-3</v>
      </c>
      <c r="AB71">
        <f t="shared" si="68"/>
        <v>2380.8978086420011</v>
      </c>
      <c r="AD71">
        <f t="shared" si="25"/>
        <v>4967.66</v>
      </c>
      <c r="AE71">
        <f t="shared" si="26"/>
        <v>4790.8827999999994</v>
      </c>
      <c r="AF71">
        <f t="shared" si="47"/>
        <v>5144.4372000000003</v>
      </c>
      <c r="AG71">
        <f t="shared" si="39"/>
        <v>88.388600000000224</v>
      </c>
      <c r="AH71">
        <f t="shared" si="55"/>
        <v>5198.0209999999988</v>
      </c>
      <c r="AI71">
        <f t="shared" si="69"/>
        <v>60.440999999998894</v>
      </c>
      <c r="AJ71">
        <f t="shared" si="70"/>
        <v>1.17644883388675E-2</v>
      </c>
      <c r="AK71">
        <f t="shared" si="71"/>
        <v>3653.1144809998664</v>
      </c>
      <c r="AM71">
        <f t="shared" si="32"/>
        <v>4934.4299999999994</v>
      </c>
      <c r="AN71">
        <f t="shared" si="33"/>
        <v>4693.7905555555553</v>
      </c>
      <c r="AO71">
        <f t="shared" si="48"/>
        <v>5175.0694444444434</v>
      </c>
      <c r="AP71">
        <f t="shared" si="40"/>
        <v>96.255777777777624</v>
      </c>
      <c r="AQ71">
        <f t="shared" si="56"/>
        <v>5189.1591666666654</v>
      </c>
      <c r="AR71">
        <f t="shared" si="72"/>
        <v>51.579166666665515</v>
      </c>
      <c r="AS71">
        <f t="shared" si="73"/>
        <v>1.0039584136240315E-2</v>
      </c>
      <c r="AT71">
        <f t="shared" si="74"/>
        <v>2660.410434027659</v>
      </c>
      <c r="AV71">
        <f t="shared" si="75"/>
        <v>5137.458995042578</v>
      </c>
      <c r="AW71">
        <f t="shared" si="76"/>
        <v>0.38463247612311979</v>
      </c>
      <c r="AX71">
        <f t="shared" si="77"/>
        <v>5134.7863959962478</v>
      </c>
      <c r="AY71">
        <f t="shared" si="78"/>
        <v>2.7936040037520797</v>
      </c>
      <c r="AZ71">
        <f t="shared" si="79"/>
        <v>5.4375873538749372E-4</v>
      </c>
      <c r="BA71">
        <f t="shared" si="80"/>
        <v>7.8042233297796502</v>
      </c>
    </row>
    <row r="72" spans="1:53" x14ac:dyDescent="0.3">
      <c r="A72" s="11"/>
      <c r="B72">
        <v>70</v>
      </c>
      <c r="C72">
        <v>2014</v>
      </c>
      <c r="D72" t="str">
        <v>October</v>
      </c>
      <c r="E72">
        <v>5089.55</v>
      </c>
      <c r="G72">
        <f t="shared" si="57"/>
        <v>5138.3</v>
      </c>
      <c r="H72">
        <f t="shared" si="58"/>
        <v>48.75</v>
      </c>
      <c r="I72">
        <f t="shared" si="59"/>
        <v>9.5784499611949979E-3</v>
      </c>
      <c r="J72">
        <f t="shared" si="60"/>
        <v>2376.5625</v>
      </c>
      <c r="L72">
        <f t="shared" si="61"/>
        <v>5137.2199999999993</v>
      </c>
      <c r="M72">
        <f t="shared" si="62"/>
        <v>5125.0249999999996</v>
      </c>
      <c r="N72">
        <f t="shared" si="45"/>
        <v>5149.4149999999991</v>
      </c>
      <c r="O72">
        <f t="shared" si="37"/>
        <v>24.389999999999418</v>
      </c>
      <c r="P72">
        <f t="shared" si="53"/>
        <v>5306.5399999999991</v>
      </c>
      <c r="Q72">
        <f t="shared" si="63"/>
        <v>216.98999999999887</v>
      </c>
      <c r="R72">
        <f t="shared" si="64"/>
        <v>4.2634417581121881E-2</v>
      </c>
      <c r="S72">
        <f t="shared" si="65"/>
        <v>47084.660099999513</v>
      </c>
      <c r="U72">
        <f t="shared" si="81"/>
        <v>5121.08</v>
      </c>
      <c r="V72">
        <f t="shared" si="82"/>
        <v>5036.53</v>
      </c>
      <c r="W72">
        <f t="shared" si="46"/>
        <v>5205.63</v>
      </c>
      <c r="X72">
        <f t="shared" si="38"/>
        <v>84.550000000000182</v>
      </c>
      <c r="Y72">
        <f t="shared" si="54"/>
        <v>5197.9800000000005</v>
      </c>
      <c r="Z72">
        <f t="shared" si="66"/>
        <v>108.43000000000029</v>
      </c>
      <c r="AA72">
        <f t="shared" si="67"/>
        <v>2.1304437523946181E-2</v>
      </c>
      <c r="AB72">
        <f t="shared" si="68"/>
        <v>11757.064900000063</v>
      </c>
      <c r="AD72">
        <f t="shared" si="25"/>
        <v>5027.1460000000006</v>
      </c>
      <c r="AE72">
        <f t="shared" si="26"/>
        <v>4879.4483999999993</v>
      </c>
      <c r="AF72">
        <f t="shared" si="47"/>
        <v>5174.843600000002</v>
      </c>
      <c r="AG72">
        <f t="shared" si="39"/>
        <v>73.848800000000665</v>
      </c>
      <c r="AH72">
        <f t="shared" si="55"/>
        <v>5232.8258000000005</v>
      </c>
      <c r="AI72">
        <f t="shared" si="69"/>
        <v>143.27580000000034</v>
      </c>
      <c r="AJ72">
        <f t="shared" si="70"/>
        <v>2.8150976019490983E-2</v>
      </c>
      <c r="AK72">
        <f t="shared" si="71"/>
        <v>20527.954865640098</v>
      </c>
      <c r="AM72">
        <f t="shared" si="32"/>
        <v>4995.9799999999996</v>
      </c>
      <c r="AN72">
        <f t="shared" si="33"/>
        <v>4780.4119444444441</v>
      </c>
      <c r="AO72">
        <f t="shared" si="48"/>
        <v>5211.548055555555</v>
      </c>
      <c r="AP72">
        <f t="shared" si="40"/>
        <v>86.227222222222196</v>
      </c>
      <c r="AQ72">
        <f t="shared" si="56"/>
        <v>5271.3252222222209</v>
      </c>
      <c r="AR72">
        <f t="shared" si="72"/>
        <v>181.77522222222069</v>
      </c>
      <c r="AS72">
        <f t="shared" si="73"/>
        <v>3.5715381953654188E-2</v>
      </c>
      <c r="AT72">
        <f t="shared" si="74"/>
        <v>33042.231413937712</v>
      </c>
      <c r="AV72">
        <f t="shared" si="75"/>
        <v>5091.6418384759727</v>
      </c>
      <c r="AW72">
        <f t="shared" si="76"/>
        <v>0.38001225101705788</v>
      </c>
      <c r="AX72">
        <f t="shared" si="77"/>
        <v>5137.8436275187014</v>
      </c>
      <c r="AY72">
        <f t="shared" si="78"/>
        <v>48.293627518701214</v>
      </c>
      <c r="AZ72">
        <f t="shared" si="79"/>
        <v>9.4887814283583453E-3</v>
      </c>
      <c r="BA72">
        <f t="shared" si="80"/>
        <v>2332.2744589150552</v>
      </c>
    </row>
    <row r="73" spans="1:53" x14ac:dyDescent="0.3">
      <c r="A73" s="11"/>
      <c r="B73">
        <v>71</v>
      </c>
      <c r="C73">
        <v>2014</v>
      </c>
      <c r="D73" t="str">
        <v>November</v>
      </c>
      <c r="E73">
        <v>5149.8900000000003</v>
      </c>
      <c r="G73">
        <f t="shared" si="57"/>
        <v>5041.5200000000004</v>
      </c>
      <c r="H73">
        <f t="shared" si="58"/>
        <v>108.36999999999989</v>
      </c>
      <c r="I73">
        <f t="shared" si="59"/>
        <v>2.1043167912324318E-2</v>
      </c>
      <c r="J73">
        <f t="shared" si="60"/>
        <v>11744.056899999976</v>
      </c>
      <c r="L73">
        <f t="shared" si="61"/>
        <v>5113.5650000000005</v>
      </c>
      <c r="M73">
        <f t="shared" si="62"/>
        <v>5125.3924999999999</v>
      </c>
      <c r="N73">
        <f t="shared" si="45"/>
        <v>5101.7375000000011</v>
      </c>
      <c r="O73">
        <f t="shared" si="37"/>
        <v>-23.654999999998836</v>
      </c>
      <c r="P73">
        <f t="shared" si="53"/>
        <v>5173.8049999999985</v>
      </c>
      <c r="Q73">
        <f t="shared" si="63"/>
        <v>23.914999999998145</v>
      </c>
      <c r="R73">
        <f t="shared" si="64"/>
        <v>4.6437885081036957E-3</v>
      </c>
      <c r="S73">
        <f t="shared" si="65"/>
        <v>571.92722499991123</v>
      </c>
      <c r="U73">
        <f t="shared" si="81"/>
        <v>5121.329999999999</v>
      </c>
      <c r="V73">
        <f t="shared" si="82"/>
        <v>5092.3855555555556</v>
      </c>
      <c r="W73">
        <f t="shared" si="46"/>
        <v>5150.2744444444425</v>
      </c>
      <c r="X73">
        <f t="shared" si="38"/>
        <v>28.944444444443434</v>
      </c>
      <c r="Y73">
        <f t="shared" si="54"/>
        <v>5290.18</v>
      </c>
      <c r="Z73">
        <f t="shared" si="66"/>
        <v>140.28999999999996</v>
      </c>
      <c r="AA73">
        <f t="shared" si="67"/>
        <v>2.724135855328948E-2</v>
      </c>
      <c r="AB73">
        <f t="shared" si="68"/>
        <v>19681.28409999999</v>
      </c>
      <c r="AD73">
        <f t="shared" ref="AD73:AD136" si="83">AVERAGE($E68:$E72)</f>
        <v>5066.2739999999994</v>
      </c>
      <c r="AE73">
        <f t="shared" ref="AE73:AE136" si="84">AVERAGE(AD69:AD73)</f>
        <v>4951.0504000000001</v>
      </c>
      <c r="AF73">
        <f t="shared" si="47"/>
        <v>5181.4975999999988</v>
      </c>
      <c r="AG73">
        <f t="shared" si="39"/>
        <v>57.611799999999675</v>
      </c>
      <c r="AH73">
        <f t="shared" si="55"/>
        <v>5248.6924000000026</v>
      </c>
      <c r="AI73">
        <f t="shared" si="69"/>
        <v>98.802400000002308</v>
      </c>
      <c r="AJ73">
        <f t="shared" si="70"/>
        <v>1.9185341822835499E-2</v>
      </c>
      <c r="AK73">
        <f t="shared" si="71"/>
        <v>9761.9142457604557</v>
      </c>
      <c r="AM73">
        <f t="shared" si="32"/>
        <v>5037.5466666666671</v>
      </c>
      <c r="AN73">
        <f t="shared" si="33"/>
        <v>4864.8077777777771</v>
      </c>
      <c r="AO73">
        <f t="shared" si="48"/>
        <v>5210.285555555557</v>
      </c>
      <c r="AP73">
        <f t="shared" si="40"/>
        <v>69.09555555555599</v>
      </c>
      <c r="AQ73">
        <f t="shared" si="56"/>
        <v>5297.7752777777769</v>
      </c>
      <c r="AR73">
        <f t="shared" si="72"/>
        <v>147.88527777777654</v>
      </c>
      <c r="AS73">
        <f t="shared" si="73"/>
        <v>2.8716201273770222E-2</v>
      </c>
      <c r="AT73">
        <f t="shared" si="74"/>
        <v>21870.055383410127</v>
      </c>
      <c r="AV73">
        <f t="shared" si="75"/>
        <v>5147.3834411142398</v>
      </c>
      <c r="AW73">
        <f t="shared" si="76"/>
        <v>0.38554846541737325</v>
      </c>
      <c r="AX73">
        <f t="shared" si="77"/>
        <v>5092.0218507269901</v>
      </c>
      <c r="AY73">
        <f t="shared" si="78"/>
        <v>57.868149273010204</v>
      </c>
      <c r="AZ73">
        <f t="shared" si="79"/>
        <v>1.1236773848181262E-2</v>
      </c>
      <c r="BA73">
        <f t="shared" si="80"/>
        <v>3348.7227002833915</v>
      </c>
    </row>
    <row r="74" spans="1:53" x14ac:dyDescent="0.3">
      <c r="A74" s="11"/>
      <c r="B74">
        <v>72</v>
      </c>
      <c r="C74">
        <v>2014</v>
      </c>
      <c r="D74" t="str">
        <v>December</v>
      </c>
      <c r="E74">
        <v>5226.95</v>
      </c>
      <c r="G74">
        <f t="shared" si="57"/>
        <v>5210.2300000000005</v>
      </c>
      <c r="H74">
        <f t="shared" si="58"/>
        <v>16.719999999999345</v>
      </c>
      <c r="I74">
        <f t="shared" si="59"/>
        <v>3.1988061871644738E-3</v>
      </c>
      <c r="J74">
        <f t="shared" si="60"/>
        <v>279.55839999997812</v>
      </c>
      <c r="L74">
        <f t="shared" si="61"/>
        <v>5119.72</v>
      </c>
      <c r="M74">
        <f t="shared" si="62"/>
        <v>5116.6424999999999</v>
      </c>
      <c r="N74">
        <f t="shared" si="45"/>
        <v>5122.7975000000006</v>
      </c>
      <c r="O74">
        <f t="shared" si="37"/>
        <v>6.1550000000006548</v>
      </c>
      <c r="P74">
        <f t="shared" si="53"/>
        <v>5078.0825000000023</v>
      </c>
      <c r="Q74">
        <f t="shared" si="63"/>
        <v>148.86749999999756</v>
      </c>
      <c r="R74">
        <f t="shared" si="64"/>
        <v>2.8480758377255871E-2</v>
      </c>
      <c r="S74">
        <f t="shared" si="65"/>
        <v>22161.532556249273</v>
      </c>
      <c r="U74">
        <f t="shared" si="81"/>
        <v>5125.6733333333332</v>
      </c>
      <c r="V74">
        <f t="shared" si="82"/>
        <v>5122.6944444444443</v>
      </c>
      <c r="W74">
        <f t="shared" si="46"/>
        <v>5128.652222222222</v>
      </c>
      <c r="X74">
        <f t="shared" si="38"/>
        <v>2.9788888888888323</v>
      </c>
      <c r="Y74">
        <f t="shared" si="54"/>
        <v>5179.2188888888859</v>
      </c>
      <c r="Z74">
        <f t="shared" si="66"/>
        <v>47.731111111113933</v>
      </c>
      <c r="AA74">
        <f t="shared" si="67"/>
        <v>9.1317328673727379E-3</v>
      </c>
      <c r="AB74">
        <f t="shared" si="68"/>
        <v>2278.2589679015041</v>
      </c>
      <c r="AD74">
        <f t="shared" si="83"/>
        <v>5120.5360000000001</v>
      </c>
      <c r="AE74">
        <f t="shared" si="84"/>
        <v>5015.1119999999992</v>
      </c>
      <c r="AF74">
        <f t="shared" si="47"/>
        <v>5225.9600000000009</v>
      </c>
      <c r="AG74">
        <f t="shared" si="39"/>
        <v>52.712000000000444</v>
      </c>
      <c r="AH74">
        <f t="shared" si="55"/>
        <v>5239.1093999999985</v>
      </c>
      <c r="AI74">
        <f t="shared" si="69"/>
        <v>12.159399999998641</v>
      </c>
      <c r="AJ74">
        <f t="shared" si="70"/>
        <v>2.3262897100601002E-3</v>
      </c>
      <c r="AK74">
        <f t="shared" si="71"/>
        <v>147.85100835996695</v>
      </c>
      <c r="AM74">
        <f t="shared" ref="AM74:AM137" si="85">AVERAGE($E68:$E73)</f>
        <v>5080.21</v>
      </c>
      <c r="AN74">
        <f t="shared" ref="AN74:AN137" si="86">AVERAGE(AM69:AM74)</f>
        <v>4938.8566666666666</v>
      </c>
      <c r="AO74">
        <f t="shared" si="48"/>
        <v>5221.5633333333335</v>
      </c>
      <c r="AP74">
        <f t="shared" si="40"/>
        <v>56.541333333333391</v>
      </c>
      <c r="AQ74">
        <f t="shared" si="56"/>
        <v>5279.3811111111127</v>
      </c>
      <c r="AR74">
        <f t="shared" si="72"/>
        <v>52.431111111112841</v>
      </c>
      <c r="AS74">
        <f t="shared" si="73"/>
        <v>1.0030918817113774E-2</v>
      </c>
      <c r="AT74">
        <f t="shared" si="74"/>
        <v>2749.0214123458604</v>
      </c>
      <c r="AV74">
        <f t="shared" si="75"/>
        <v>5223.5202745336428</v>
      </c>
      <c r="AW74">
        <f t="shared" si="76"/>
        <v>0.39312366966405682</v>
      </c>
      <c r="AX74">
        <f t="shared" si="77"/>
        <v>5147.7689895796575</v>
      </c>
      <c r="AY74">
        <f t="shared" si="78"/>
        <v>79.181010420342318</v>
      </c>
      <c r="AZ74">
        <f t="shared" si="79"/>
        <v>1.5148606820486578E-2</v>
      </c>
      <c r="BA74">
        <f t="shared" si="80"/>
        <v>6269.6324111863587</v>
      </c>
    </row>
    <row r="75" spans="1:53" x14ac:dyDescent="0.3">
      <c r="A75" s="11"/>
      <c r="B75">
        <v>73</v>
      </c>
      <c r="C75">
        <v>2015</v>
      </c>
      <c r="D75" t="str">
        <v>January</v>
      </c>
      <c r="E75">
        <v>5289.4</v>
      </c>
      <c r="G75">
        <f t="shared" si="57"/>
        <v>5304.0099999999993</v>
      </c>
      <c r="H75">
        <f t="shared" si="58"/>
        <v>14.609999999999673</v>
      </c>
      <c r="I75">
        <f t="shared" si="59"/>
        <v>2.7621280296441322E-3</v>
      </c>
      <c r="J75">
        <f t="shared" si="60"/>
        <v>213.45209999999042</v>
      </c>
      <c r="L75">
        <f t="shared" si="61"/>
        <v>5188.42</v>
      </c>
      <c r="M75">
        <f t="shared" si="62"/>
        <v>5154.07</v>
      </c>
      <c r="N75">
        <f t="shared" si="45"/>
        <v>5222.7700000000004</v>
      </c>
      <c r="O75">
        <f t="shared" ref="O75:O138" si="87">2/(M$1-1)*(L75-M75)</f>
        <v>68.700000000000728</v>
      </c>
      <c r="P75">
        <f t="shared" si="53"/>
        <v>5128.9525000000012</v>
      </c>
      <c r="Q75">
        <f t="shared" si="63"/>
        <v>160.4474999999984</v>
      </c>
      <c r="R75">
        <f t="shared" si="64"/>
        <v>3.033378076908504E-2</v>
      </c>
      <c r="S75">
        <f t="shared" si="65"/>
        <v>25743.400256249486</v>
      </c>
      <c r="U75">
        <f t="shared" si="81"/>
        <v>5155.4633333333331</v>
      </c>
      <c r="V75">
        <f t="shared" si="82"/>
        <v>5134.1555555555551</v>
      </c>
      <c r="W75">
        <f t="shared" si="46"/>
        <v>5176.7711111111112</v>
      </c>
      <c r="X75">
        <f t="shared" ref="X75:X138" si="88">2/(V$1-1)*(U75-V75)</f>
        <v>21.307777777778028</v>
      </c>
      <c r="Y75">
        <f t="shared" si="54"/>
        <v>5131.6311111111108</v>
      </c>
      <c r="Z75">
        <f t="shared" si="66"/>
        <v>157.7688888888888</v>
      </c>
      <c r="AA75">
        <f t="shared" si="67"/>
        <v>2.9827369623943889E-2</v>
      </c>
      <c r="AB75">
        <f t="shared" si="68"/>
        <v>24891.022301234538</v>
      </c>
      <c r="AD75">
        <f t="shared" si="83"/>
        <v>5148.1659999999993</v>
      </c>
      <c r="AE75">
        <f t="shared" si="84"/>
        <v>5065.9564</v>
      </c>
      <c r="AF75">
        <f t="shared" si="47"/>
        <v>5230.3755999999985</v>
      </c>
      <c r="AG75">
        <f t="shared" ref="AG75:AG138" si="89">2/(AE$1-1)*(AD75-AE75)</f>
        <v>41.104799999999614</v>
      </c>
      <c r="AH75">
        <f t="shared" si="55"/>
        <v>5278.6720000000014</v>
      </c>
      <c r="AI75">
        <f t="shared" si="69"/>
        <v>10.727999999998246</v>
      </c>
      <c r="AJ75">
        <f t="shared" si="70"/>
        <v>2.02820735811212E-3</v>
      </c>
      <c r="AK75">
        <f t="shared" si="71"/>
        <v>115.08998399996237</v>
      </c>
      <c r="AM75">
        <f t="shared" si="85"/>
        <v>5138.2716666666665</v>
      </c>
      <c r="AN75">
        <f t="shared" si="86"/>
        <v>5005.7936111111112</v>
      </c>
      <c r="AO75">
        <f t="shared" si="48"/>
        <v>5270.7497222222219</v>
      </c>
      <c r="AP75">
        <f t="shared" ref="AP75:AP138" si="90">2/(AN$1-1)*(AM75-AN75)</f>
        <v>52.991222222222135</v>
      </c>
      <c r="AQ75">
        <f t="shared" si="56"/>
        <v>5278.1046666666671</v>
      </c>
      <c r="AR75">
        <f t="shared" si="72"/>
        <v>11.295333333332565</v>
      </c>
      <c r="AS75">
        <f t="shared" si="73"/>
        <v>2.1354659003540223E-3</v>
      </c>
      <c r="AT75">
        <f t="shared" si="74"/>
        <v>127.58455511109375</v>
      </c>
      <c r="AV75">
        <f t="shared" si="75"/>
        <v>5286.5634478431757</v>
      </c>
      <c r="AW75">
        <f t="shared" si="76"/>
        <v>0.39938873727809338</v>
      </c>
      <c r="AX75">
        <f t="shared" si="77"/>
        <v>5223.9133982033072</v>
      </c>
      <c r="AY75">
        <f t="shared" si="78"/>
        <v>65.486601796692412</v>
      </c>
      <c r="AZ75">
        <f t="shared" si="79"/>
        <v>1.2380724051252016E-2</v>
      </c>
      <c r="BA75">
        <f t="shared" si="80"/>
        <v>4288.4950148785574</v>
      </c>
    </row>
    <row r="76" spans="1:53" x14ac:dyDescent="0.3">
      <c r="A76" s="11"/>
      <c r="B76">
        <v>74</v>
      </c>
      <c r="C76">
        <v>2015</v>
      </c>
      <c r="D76" t="str">
        <v>February</v>
      </c>
      <c r="E76">
        <v>5450.29</v>
      </c>
      <c r="G76">
        <f t="shared" si="57"/>
        <v>5351.8499999999995</v>
      </c>
      <c r="H76">
        <f t="shared" si="58"/>
        <v>98.440000000000509</v>
      </c>
      <c r="I76">
        <f t="shared" si="59"/>
        <v>1.8061424254489304E-2</v>
      </c>
      <c r="J76">
        <f t="shared" si="60"/>
        <v>9690.4336000001003</v>
      </c>
      <c r="L76">
        <f t="shared" si="61"/>
        <v>5258.1749999999993</v>
      </c>
      <c r="M76">
        <f t="shared" si="62"/>
        <v>5223.2974999999997</v>
      </c>
      <c r="N76">
        <f t="shared" si="45"/>
        <v>5293.0524999999989</v>
      </c>
      <c r="O76">
        <f t="shared" si="87"/>
        <v>69.7549999999992</v>
      </c>
      <c r="P76">
        <f t="shared" si="53"/>
        <v>5291.4700000000012</v>
      </c>
      <c r="Q76">
        <f t="shared" si="63"/>
        <v>158.8199999999988</v>
      </c>
      <c r="R76">
        <f t="shared" si="64"/>
        <v>2.9139733849024328E-2</v>
      </c>
      <c r="S76">
        <f t="shared" si="65"/>
        <v>25223.79239999962</v>
      </c>
      <c r="U76">
        <f t="shared" si="81"/>
        <v>5222.08</v>
      </c>
      <c r="V76">
        <f t="shared" si="82"/>
        <v>5167.7388888888881</v>
      </c>
      <c r="W76">
        <f t="shared" si="46"/>
        <v>5276.4211111111117</v>
      </c>
      <c r="X76">
        <f t="shared" si="88"/>
        <v>54.341111111111786</v>
      </c>
      <c r="Y76">
        <f t="shared" si="54"/>
        <v>5198.0788888888892</v>
      </c>
      <c r="Z76">
        <f t="shared" si="66"/>
        <v>252.21111111111077</v>
      </c>
      <c r="AA76">
        <f t="shared" si="67"/>
        <v>4.6274805764667706E-2</v>
      </c>
      <c r="AB76">
        <f t="shared" si="68"/>
        <v>63610.444567901061</v>
      </c>
      <c r="AD76">
        <f t="shared" si="83"/>
        <v>5178.6740000000009</v>
      </c>
      <c r="AE76">
        <f t="shared" si="84"/>
        <v>5108.1592000000001</v>
      </c>
      <c r="AF76">
        <f t="shared" si="47"/>
        <v>5249.1888000000017</v>
      </c>
      <c r="AG76">
        <f t="shared" si="89"/>
        <v>35.257400000000416</v>
      </c>
      <c r="AH76">
        <f t="shared" si="55"/>
        <v>5271.4803999999986</v>
      </c>
      <c r="AI76">
        <f t="shared" si="69"/>
        <v>178.80960000000141</v>
      </c>
      <c r="AJ76">
        <f t="shared" si="70"/>
        <v>3.2807355204952655E-2</v>
      </c>
      <c r="AK76">
        <f t="shared" si="71"/>
        <v>31972.873052160503</v>
      </c>
      <c r="AM76">
        <f t="shared" si="85"/>
        <v>5171.704999999999</v>
      </c>
      <c r="AN76">
        <f t="shared" si="86"/>
        <v>5059.6905555555559</v>
      </c>
      <c r="AO76">
        <f t="shared" si="48"/>
        <v>5283.7194444444422</v>
      </c>
      <c r="AP76">
        <f t="shared" si="90"/>
        <v>44.805777777777259</v>
      </c>
      <c r="AQ76">
        <f t="shared" si="56"/>
        <v>5323.7409444444438</v>
      </c>
      <c r="AR76">
        <f t="shared" si="72"/>
        <v>126.54905555555615</v>
      </c>
      <c r="AS76">
        <f t="shared" si="73"/>
        <v>2.3218774699246492E-2</v>
      </c>
      <c r="AT76">
        <f t="shared" si="74"/>
        <v>16014.663462003236</v>
      </c>
      <c r="AV76">
        <f t="shared" si="75"/>
        <v>5443.2154839164823</v>
      </c>
      <c r="AW76">
        <f t="shared" si="76"/>
        <v>0.41501415826434357</v>
      </c>
      <c r="AX76">
        <f t="shared" si="77"/>
        <v>5286.9628365804538</v>
      </c>
      <c r="AY76">
        <f t="shared" si="78"/>
        <v>163.3271634195462</v>
      </c>
      <c r="AZ76">
        <f t="shared" si="79"/>
        <v>2.9966692308032453E-2</v>
      </c>
      <c r="BA76">
        <f t="shared" si="80"/>
        <v>26675.762310675149</v>
      </c>
    </row>
    <row r="77" spans="1:53" x14ac:dyDescent="0.3">
      <c r="A77" s="11"/>
      <c r="B77">
        <v>75</v>
      </c>
      <c r="C77">
        <v>2015</v>
      </c>
      <c r="D77" t="str">
        <v>March</v>
      </c>
      <c r="E77">
        <v>5518.68</v>
      </c>
      <c r="G77">
        <f t="shared" si="57"/>
        <v>5611.18</v>
      </c>
      <c r="H77">
        <f t="shared" si="58"/>
        <v>92.5</v>
      </c>
      <c r="I77">
        <f t="shared" si="59"/>
        <v>1.676125450288837E-2</v>
      </c>
      <c r="J77">
        <f t="shared" si="60"/>
        <v>8556.25</v>
      </c>
      <c r="L77">
        <f t="shared" si="61"/>
        <v>5369.8449999999993</v>
      </c>
      <c r="M77">
        <f t="shared" si="62"/>
        <v>5314.0099999999993</v>
      </c>
      <c r="N77">
        <f t="shared" si="45"/>
        <v>5425.6799999999994</v>
      </c>
      <c r="O77">
        <f t="shared" si="87"/>
        <v>111.67000000000007</v>
      </c>
      <c r="P77">
        <f t="shared" si="53"/>
        <v>5362.8074999999981</v>
      </c>
      <c r="Q77">
        <f t="shared" si="63"/>
        <v>155.87250000000222</v>
      </c>
      <c r="R77">
        <f t="shared" si="64"/>
        <v>2.8244525864881131E-2</v>
      </c>
      <c r="S77">
        <f t="shared" si="65"/>
        <v>24296.236256250693</v>
      </c>
      <c r="U77">
        <f t="shared" si="81"/>
        <v>5322.2133333333331</v>
      </c>
      <c r="V77">
        <f t="shared" si="82"/>
        <v>5233.2522222222224</v>
      </c>
      <c r="W77">
        <f t="shared" si="46"/>
        <v>5411.1744444444439</v>
      </c>
      <c r="X77">
        <f t="shared" si="88"/>
        <v>88.961111111110768</v>
      </c>
      <c r="Y77">
        <f t="shared" si="54"/>
        <v>5330.7622222222235</v>
      </c>
      <c r="Z77">
        <f t="shared" si="66"/>
        <v>187.91777777777679</v>
      </c>
      <c r="AA77">
        <f t="shared" si="67"/>
        <v>3.4051218367032836E-2</v>
      </c>
      <c r="AB77">
        <f t="shared" si="68"/>
        <v>35313.091204937904</v>
      </c>
      <c r="AD77">
        <f t="shared" si="83"/>
        <v>5241.2160000000003</v>
      </c>
      <c r="AE77">
        <f t="shared" si="84"/>
        <v>5150.9732000000004</v>
      </c>
      <c r="AF77">
        <f t="shared" si="47"/>
        <v>5331.4588000000003</v>
      </c>
      <c r="AG77">
        <f t="shared" si="89"/>
        <v>45.121399999999994</v>
      </c>
      <c r="AH77">
        <f t="shared" si="55"/>
        <v>5284.4462000000021</v>
      </c>
      <c r="AI77">
        <f t="shared" si="69"/>
        <v>234.23379999999815</v>
      </c>
      <c r="AJ77">
        <f t="shared" si="70"/>
        <v>4.2443809026795926E-2</v>
      </c>
      <c r="AK77">
        <f t="shared" si="71"/>
        <v>54865.473062439138</v>
      </c>
      <c r="AM77">
        <f t="shared" si="85"/>
        <v>5223.9433333333336</v>
      </c>
      <c r="AN77">
        <f t="shared" si="86"/>
        <v>5107.9427777777773</v>
      </c>
      <c r="AO77">
        <f t="shared" si="48"/>
        <v>5339.9438888888899</v>
      </c>
      <c r="AP77">
        <f t="shared" si="90"/>
        <v>46.40022222222251</v>
      </c>
      <c r="AQ77">
        <f t="shared" si="56"/>
        <v>5328.5252222222198</v>
      </c>
      <c r="AR77">
        <f t="shared" si="72"/>
        <v>190.15477777778051</v>
      </c>
      <c r="AS77">
        <f t="shared" si="73"/>
        <v>3.4456568921876339E-2</v>
      </c>
      <c r="AT77">
        <f t="shared" si="74"/>
        <v>36158.839511717088</v>
      </c>
      <c r="AV77">
        <f t="shared" si="75"/>
        <v>5515.4292308241074</v>
      </c>
      <c r="AW77">
        <f t="shared" si="76"/>
        <v>0.42219410333801244</v>
      </c>
      <c r="AX77">
        <f t="shared" si="77"/>
        <v>5443.6304980747464</v>
      </c>
      <c r="AY77">
        <f t="shared" si="78"/>
        <v>75.049501925253935</v>
      </c>
      <c r="AZ77">
        <f t="shared" si="79"/>
        <v>1.3599176238748021E-2</v>
      </c>
      <c r="BA77">
        <f t="shared" si="80"/>
        <v>5632.427739228694</v>
      </c>
    </row>
    <row r="78" spans="1:53" x14ac:dyDescent="0.3">
      <c r="A78" s="11"/>
      <c r="B78">
        <v>76</v>
      </c>
      <c r="C78">
        <v>2015</v>
      </c>
      <c r="D78" t="str">
        <v>April</v>
      </c>
      <c r="E78">
        <v>5086.43</v>
      </c>
      <c r="G78">
        <f t="shared" si="57"/>
        <v>5587.0700000000006</v>
      </c>
      <c r="H78">
        <f t="shared" si="58"/>
        <v>500.64000000000033</v>
      </c>
      <c r="I78">
        <f t="shared" si="59"/>
        <v>9.8426597829912199E-2</v>
      </c>
      <c r="J78">
        <f t="shared" si="60"/>
        <v>250640.40960000033</v>
      </c>
      <c r="L78">
        <f t="shared" si="61"/>
        <v>5484.4850000000006</v>
      </c>
      <c r="M78">
        <f t="shared" si="62"/>
        <v>5427.165</v>
      </c>
      <c r="N78">
        <f t="shared" si="45"/>
        <v>5541.8050000000012</v>
      </c>
      <c r="O78">
        <f t="shared" si="87"/>
        <v>114.64000000000124</v>
      </c>
      <c r="P78">
        <f t="shared" si="53"/>
        <v>5537.3499999999995</v>
      </c>
      <c r="Q78">
        <f t="shared" si="63"/>
        <v>450.91999999999916</v>
      </c>
      <c r="R78">
        <f t="shared" si="64"/>
        <v>8.8651568978635145E-2</v>
      </c>
      <c r="S78">
        <f t="shared" si="65"/>
        <v>203328.84639999925</v>
      </c>
      <c r="U78">
        <f t="shared" si="81"/>
        <v>5419.456666666666</v>
      </c>
      <c r="V78">
        <f t="shared" si="82"/>
        <v>5321.25</v>
      </c>
      <c r="W78">
        <f t="shared" si="46"/>
        <v>5517.663333333332</v>
      </c>
      <c r="X78">
        <f t="shared" si="88"/>
        <v>98.206666666666024</v>
      </c>
      <c r="Y78">
        <f t="shared" si="54"/>
        <v>5500.1355555555547</v>
      </c>
      <c r="Z78">
        <f t="shared" si="66"/>
        <v>413.70555555555438</v>
      </c>
      <c r="AA78">
        <f t="shared" si="67"/>
        <v>8.1335151679184495E-2</v>
      </c>
      <c r="AB78">
        <f t="shared" si="68"/>
        <v>171152.2866975299</v>
      </c>
      <c r="AD78">
        <f t="shared" si="83"/>
        <v>5327.0419999999995</v>
      </c>
      <c r="AE78">
        <f t="shared" si="84"/>
        <v>5203.1268</v>
      </c>
      <c r="AF78">
        <f t="shared" si="47"/>
        <v>5450.9571999999989</v>
      </c>
      <c r="AG78">
        <f t="shared" si="89"/>
        <v>61.957599999999729</v>
      </c>
      <c r="AH78">
        <f t="shared" si="55"/>
        <v>5376.5802000000003</v>
      </c>
      <c r="AI78">
        <f t="shared" si="69"/>
        <v>290.15020000000004</v>
      </c>
      <c r="AJ78">
        <f t="shared" si="70"/>
        <v>5.7043977799753467E-2</v>
      </c>
      <c r="AK78">
        <f t="shared" si="71"/>
        <v>84187.138560040024</v>
      </c>
      <c r="AM78">
        <f t="shared" si="85"/>
        <v>5287.46</v>
      </c>
      <c r="AN78">
        <f t="shared" si="86"/>
        <v>5156.5227777777773</v>
      </c>
      <c r="AO78">
        <f t="shared" si="48"/>
        <v>5418.3972222222228</v>
      </c>
      <c r="AP78">
        <f t="shared" si="90"/>
        <v>52.37488888888911</v>
      </c>
      <c r="AQ78">
        <f t="shared" si="56"/>
        <v>5386.3441111111124</v>
      </c>
      <c r="AR78">
        <f t="shared" si="72"/>
        <v>299.91411111111211</v>
      </c>
      <c r="AS78">
        <f t="shared" si="73"/>
        <v>5.8963577816093425E-2</v>
      </c>
      <c r="AT78">
        <f t="shared" si="74"/>
        <v>89948.474043568494</v>
      </c>
      <c r="AV78">
        <f t="shared" si="75"/>
        <v>5105.0303890207324</v>
      </c>
      <c r="AW78">
        <f t="shared" si="76"/>
        <v>0.38111158892630526</v>
      </c>
      <c r="AX78">
        <f t="shared" si="77"/>
        <v>5515.8514249274458</v>
      </c>
      <c r="AY78">
        <f t="shared" si="78"/>
        <v>429.42142492744551</v>
      </c>
      <c r="AZ78">
        <f t="shared" si="79"/>
        <v>8.4424915889424509E-2</v>
      </c>
      <c r="BA78">
        <f t="shared" si="80"/>
        <v>184402.76018671773</v>
      </c>
    </row>
    <row r="79" spans="1:53" x14ac:dyDescent="0.3">
      <c r="A79" s="11"/>
      <c r="B79">
        <v>77</v>
      </c>
      <c r="C79">
        <v>2015</v>
      </c>
      <c r="D79" t="str">
        <v>May</v>
      </c>
      <c r="E79">
        <v>5216.38</v>
      </c>
      <c r="G79">
        <f t="shared" si="57"/>
        <v>4654.18</v>
      </c>
      <c r="H79">
        <f t="shared" si="58"/>
        <v>562.19999999999982</v>
      </c>
      <c r="I79">
        <f t="shared" si="59"/>
        <v>0.1077758905601202</v>
      </c>
      <c r="J79">
        <f t="shared" si="60"/>
        <v>316068.83999999979</v>
      </c>
      <c r="L79">
        <f t="shared" si="61"/>
        <v>5302.5550000000003</v>
      </c>
      <c r="M79">
        <f t="shared" si="62"/>
        <v>5393.52</v>
      </c>
      <c r="N79">
        <f t="shared" ref="N79:N142" si="91">2*L79-M79</f>
        <v>5211.59</v>
      </c>
      <c r="O79">
        <f t="shared" si="87"/>
        <v>-181.93000000000029</v>
      </c>
      <c r="P79">
        <f t="shared" si="53"/>
        <v>5656.4450000000024</v>
      </c>
      <c r="Q79">
        <f t="shared" si="63"/>
        <v>440.06500000000233</v>
      </c>
      <c r="R79">
        <f t="shared" si="64"/>
        <v>8.4362143862219074E-2</v>
      </c>
      <c r="S79">
        <f t="shared" si="65"/>
        <v>193657.20422500206</v>
      </c>
      <c r="U79">
        <f t="shared" si="81"/>
        <v>5351.8</v>
      </c>
      <c r="V79">
        <f t="shared" si="82"/>
        <v>5364.4899999999989</v>
      </c>
      <c r="W79">
        <f t="shared" ref="W79:W142" si="92">2*U79-V79</f>
        <v>5339.1100000000015</v>
      </c>
      <c r="X79">
        <f t="shared" si="88"/>
        <v>-12.68999999999869</v>
      </c>
      <c r="Y79">
        <f t="shared" si="54"/>
        <v>5615.8699999999981</v>
      </c>
      <c r="Z79">
        <f t="shared" si="66"/>
        <v>399.48999999999796</v>
      </c>
      <c r="AA79">
        <f t="shared" si="67"/>
        <v>7.6583761152369645E-2</v>
      </c>
      <c r="AB79">
        <f t="shared" si="68"/>
        <v>159592.26009999838</v>
      </c>
      <c r="AD79">
        <f t="shared" si="83"/>
        <v>5314.35</v>
      </c>
      <c r="AE79">
        <f t="shared" si="84"/>
        <v>5241.8895999999995</v>
      </c>
      <c r="AF79">
        <f t="shared" ref="AF79:AF142" si="93">2*AD79-AE79</f>
        <v>5386.8104000000012</v>
      </c>
      <c r="AG79">
        <f t="shared" si="89"/>
        <v>36.230200000000423</v>
      </c>
      <c r="AH79">
        <f t="shared" si="55"/>
        <v>5512.9147999999986</v>
      </c>
      <c r="AI79">
        <f t="shared" si="69"/>
        <v>296.53479999999854</v>
      </c>
      <c r="AJ79">
        <f t="shared" si="70"/>
        <v>5.6846855482154013E-2</v>
      </c>
      <c r="AK79">
        <f t="shared" si="71"/>
        <v>87932.887611039128</v>
      </c>
      <c r="AM79">
        <f t="shared" si="85"/>
        <v>5286.94</v>
      </c>
      <c r="AN79">
        <f t="shared" si="86"/>
        <v>5198.0883333333322</v>
      </c>
      <c r="AO79">
        <f t="shared" ref="AO79:AO142" si="94">2*AM79-AN79</f>
        <v>5375.791666666667</v>
      </c>
      <c r="AP79">
        <f t="shared" si="90"/>
        <v>35.540666666666951</v>
      </c>
      <c r="AQ79">
        <f t="shared" si="56"/>
        <v>5470.7721111111123</v>
      </c>
      <c r="AR79">
        <f t="shared" si="72"/>
        <v>254.39211111111217</v>
      </c>
      <c r="AS79">
        <f t="shared" si="73"/>
        <v>4.8767940815491233E-2</v>
      </c>
      <c r="AT79">
        <f t="shared" si="74"/>
        <v>64715.34619556844</v>
      </c>
      <c r="AV79">
        <f t="shared" si="75"/>
        <v>5211.5733994489074</v>
      </c>
      <c r="AW79">
        <f t="shared" si="76"/>
        <v>0.39172788497212896</v>
      </c>
      <c r="AX79">
        <f t="shared" si="77"/>
        <v>5105.411500609659</v>
      </c>
      <c r="AY79">
        <f t="shared" si="78"/>
        <v>110.96849939034109</v>
      </c>
      <c r="AZ79">
        <f t="shared" si="79"/>
        <v>2.1273085816282764E-2</v>
      </c>
      <c r="BA79">
        <f t="shared" si="80"/>
        <v>12314.007856944132</v>
      </c>
    </row>
    <row r="80" spans="1:53" x14ac:dyDescent="0.3">
      <c r="A80" s="11"/>
      <c r="B80">
        <v>78</v>
      </c>
      <c r="C80">
        <v>2015</v>
      </c>
      <c r="D80" t="str">
        <v>June</v>
      </c>
      <c r="E80">
        <v>4910.66</v>
      </c>
      <c r="G80">
        <f t="shared" si="57"/>
        <v>5346.33</v>
      </c>
      <c r="H80">
        <f t="shared" si="58"/>
        <v>435.67000000000007</v>
      </c>
      <c r="I80">
        <f t="shared" si="59"/>
        <v>8.8719235296273832E-2</v>
      </c>
      <c r="J80">
        <f t="shared" si="60"/>
        <v>189808.34890000007</v>
      </c>
      <c r="L80">
        <f t="shared" si="61"/>
        <v>5151.4050000000007</v>
      </c>
      <c r="M80">
        <f t="shared" si="62"/>
        <v>5226.9800000000005</v>
      </c>
      <c r="N80">
        <f t="shared" si="91"/>
        <v>5075.8300000000008</v>
      </c>
      <c r="O80">
        <f t="shared" si="87"/>
        <v>-151.14999999999964</v>
      </c>
      <c r="P80">
        <f t="shared" si="53"/>
        <v>5029.66</v>
      </c>
      <c r="Q80">
        <f t="shared" si="63"/>
        <v>119</v>
      </c>
      <c r="R80">
        <f t="shared" si="64"/>
        <v>2.4232995157473743E-2</v>
      </c>
      <c r="S80">
        <f t="shared" si="65"/>
        <v>14161</v>
      </c>
      <c r="U80">
        <f t="shared" si="81"/>
        <v>5273.8300000000008</v>
      </c>
      <c r="V80">
        <f t="shared" si="82"/>
        <v>5348.362222222222</v>
      </c>
      <c r="W80">
        <f t="shared" si="92"/>
        <v>5199.2977777777796</v>
      </c>
      <c r="X80">
        <f t="shared" si="88"/>
        <v>-74.532222222221208</v>
      </c>
      <c r="Y80">
        <f t="shared" si="54"/>
        <v>5326.4200000000028</v>
      </c>
      <c r="Z80">
        <f t="shared" si="66"/>
        <v>415.76000000000295</v>
      </c>
      <c r="AA80">
        <f t="shared" si="67"/>
        <v>8.4664790476229865E-2</v>
      </c>
      <c r="AB80">
        <f t="shared" si="68"/>
        <v>172856.37760000245</v>
      </c>
      <c r="AD80">
        <f t="shared" si="83"/>
        <v>5312.2359999999999</v>
      </c>
      <c r="AE80">
        <f t="shared" si="84"/>
        <v>5274.7035999999998</v>
      </c>
      <c r="AF80">
        <f t="shared" si="93"/>
        <v>5349.7683999999999</v>
      </c>
      <c r="AG80">
        <f t="shared" si="89"/>
        <v>18.766200000000026</v>
      </c>
      <c r="AH80">
        <f t="shared" si="55"/>
        <v>5423.0406000000021</v>
      </c>
      <c r="AI80">
        <f t="shared" si="69"/>
        <v>512.38060000000223</v>
      </c>
      <c r="AJ80">
        <f t="shared" si="70"/>
        <v>0.10434047561834911</v>
      </c>
      <c r="AK80">
        <f t="shared" si="71"/>
        <v>262533.87925636227</v>
      </c>
      <c r="AM80">
        <f t="shared" si="85"/>
        <v>5298.0216666666665</v>
      </c>
      <c r="AN80">
        <f t="shared" si="86"/>
        <v>5234.3902777777776</v>
      </c>
      <c r="AO80">
        <f t="shared" si="94"/>
        <v>5361.6530555555555</v>
      </c>
      <c r="AP80">
        <f t="shared" si="90"/>
        <v>25.452555555555591</v>
      </c>
      <c r="AQ80">
        <f t="shared" si="56"/>
        <v>5411.3323333333337</v>
      </c>
      <c r="AR80">
        <f t="shared" si="72"/>
        <v>500.67233333333388</v>
      </c>
      <c r="AS80">
        <f t="shared" si="73"/>
        <v>0.10195622041300638</v>
      </c>
      <c r="AT80">
        <f t="shared" si="74"/>
        <v>250672.78536544499</v>
      </c>
      <c r="AV80">
        <f t="shared" si="75"/>
        <v>4923.7110315904674</v>
      </c>
      <c r="AW80">
        <f t="shared" si="76"/>
        <v>0.36290218714369205</v>
      </c>
      <c r="AX80">
        <f t="shared" si="77"/>
        <v>5211.9651273338795</v>
      </c>
      <c r="AY80">
        <f t="shared" si="78"/>
        <v>301.30512733387968</v>
      </c>
      <c r="AZ80">
        <f t="shared" si="79"/>
        <v>6.135735875297408E-2</v>
      </c>
      <c r="BA80">
        <f t="shared" si="80"/>
        <v>90784.77975768545</v>
      </c>
    </row>
    <row r="81" spans="1:53" x14ac:dyDescent="0.3">
      <c r="A81" s="11"/>
      <c r="B81">
        <v>79</v>
      </c>
      <c r="C81">
        <v>2015</v>
      </c>
      <c r="D81" t="str">
        <v>July</v>
      </c>
      <c r="E81">
        <v>4802.53</v>
      </c>
      <c r="G81">
        <f t="shared" si="57"/>
        <v>4604.9399999999996</v>
      </c>
      <c r="H81">
        <f t="shared" si="58"/>
        <v>197.59000000000015</v>
      </c>
      <c r="I81">
        <f t="shared" si="59"/>
        <v>4.1142897597724562E-2</v>
      </c>
      <c r="J81">
        <f t="shared" si="60"/>
        <v>39041.80810000006</v>
      </c>
      <c r="L81">
        <f t="shared" si="61"/>
        <v>5063.5200000000004</v>
      </c>
      <c r="M81">
        <f t="shared" si="62"/>
        <v>5107.4625000000005</v>
      </c>
      <c r="N81">
        <f t="shared" si="91"/>
        <v>5019.5775000000003</v>
      </c>
      <c r="O81">
        <f t="shared" si="87"/>
        <v>-87.885000000000218</v>
      </c>
      <c r="P81">
        <f t="shared" si="53"/>
        <v>4924.6800000000012</v>
      </c>
      <c r="Q81">
        <f t="shared" si="63"/>
        <v>122.15000000000146</v>
      </c>
      <c r="R81">
        <f t="shared" si="64"/>
        <v>2.5434510560059274E-2</v>
      </c>
      <c r="S81">
        <f t="shared" si="65"/>
        <v>14920.622500000356</v>
      </c>
      <c r="U81">
        <f t="shared" si="81"/>
        <v>5071.1566666666668</v>
      </c>
      <c r="V81">
        <f t="shared" si="82"/>
        <v>5232.2622222222226</v>
      </c>
      <c r="W81">
        <f t="shared" si="92"/>
        <v>4910.0511111111109</v>
      </c>
      <c r="X81">
        <f t="shared" si="88"/>
        <v>-161.10555555555584</v>
      </c>
      <c r="Y81">
        <f t="shared" si="54"/>
        <v>5124.7655555555584</v>
      </c>
      <c r="Z81">
        <f t="shared" si="66"/>
        <v>322.23555555555868</v>
      </c>
      <c r="AA81">
        <f t="shared" si="67"/>
        <v>6.7097041675025185E-2</v>
      </c>
      <c r="AB81">
        <f t="shared" si="68"/>
        <v>103835.75326419953</v>
      </c>
      <c r="AD81">
        <f t="shared" si="83"/>
        <v>5236.4880000000003</v>
      </c>
      <c r="AE81">
        <f t="shared" si="84"/>
        <v>5286.2664000000004</v>
      </c>
      <c r="AF81">
        <f t="shared" si="93"/>
        <v>5186.7096000000001</v>
      </c>
      <c r="AG81">
        <f t="shared" si="89"/>
        <v>-24.889200000000073</v>
      </c>
      <c r="AH81">
        <f t="shared" si="55"/>
        <v>5368.5346</v>
      </c>
      <c r="AI81">
        <f t="shared" si="69"/>
        <v>566.00460000000021</v>
      </c>
      <c r="AJ81">
        <f t="shared" si="70"/>
        <v>0.1178555053274004</v>
      </c>
      <c r="AK81">
        <f t="shared" si="71"/>
        <v>320361.20722116024</v>
      </c>
      <c r="AM81">
        <f t="shared" si="85"/>
        <v>5245.3066666666664</v>
      </c>
      <c r="AN81">
        <f t="shared" si="86"/>
        <v>5252.2294444444442</v>
      </c>
      <c r="AO81">
        <f t="shared" si="94"/>
        <v>5238.3838888888886</v>
      </c>
      <c r="AP81">
        <f t="shared" si="90"/>
        <v>-2.7691111111111244</v>
      </c>
      <c r="AQ81">
        <f t="shared" si="56"/>
        <v>5387.1056111111111</v>
      </c>
      <c r="AR81">
        <f t="shared" si="72"/>
        <v>584.57561111111136</v>
      </c>
      <c r="AS81">
        <f t="shared" si="73"/>
        <v>0.12172242778516977</v>
      </c>
      <c r="AT81">
        <f t="shared" si="74"/>
        <v>341728.64510592929</v>
      </c>
      <c r="AV81">
        <f t="shared" si="75"/>
        <v>4807.7946754915774</v>
      </c>
      <c r="AW81">
        <f t="shared" si="76"/>
        <v>0.35127414503583043</v>
      </c>
      <c r="AX81">
        <f t="shared" si="77"/>
        <v>4924.0739337776113</v>
      </c>
      <c r="AY81">
        <f t="shared" si="78"/>
        <v>121.54393377761153</v>
      </c>
      <c r="AZ81">
        <f t="shared" si="79"/>
        <v>2.5308313280210958E-2</v>
      </c>
      <c r="BA81">
        <f t="shared" si="80"/>
        <v>14772.927838136417</v>
      </c>
    </row>
    <row r="82" spans="1:53" x14ac:dyDescent="0.3">
      <c r="A82" s="11"/>
      <c r="B82">
        <v>80</v>
      </c>
      <c r="C82">
        <v>2015</v>
      </c>
      <c r="D82" t="str">
        <v>August</v>
      </c>
      <c r="E82">
        <v>4509.6099999999997</v>
      </c>
      <c r="G82">
        <f t="shared" si="57"/>
        <v>4694.3999999999996</v>
      </c>
      <c r="H82">
        <f t="shared" si="58"/>
        <v>184.78999999999996</v>
      </c>
      <c r="I82">
        <f t="shared" si="59"/>
        <v>4.0976935921288087E-2</v>
      </c>
      <c r="J82">
        <f t="shared" si="60"/>
        <v>34147.344099999988</v>
      </c>
      <c r="L82">
        <f t="shared" si="61"/>
        <v>4856.5949999999993</v>
      </c>
      <c r="M82">
        <f t="shared" si="62"/>
        <v>4960.0574999999999</v>
      </c>
      <c r="N82">
        <f t="shared" si="91"/>
        <v>4753.1324999999988</v>
      </c>
      <c r="O82">
        <f t="shared" si="87"/>
        <v>-206.92500000000109</v>
      </c>
      <c r="P82">
        <f t="shared" si="53"/>
        <v>4931.6925000000001</v>
      </c>
      <c r="Q82">
        <f t="shared" si="63"/>
        <v>422.08250000000044</v>
      </c>
      <c r="R82">
        <f t="shared" si="64"/>
        <v>9.3596231159679105E-2</v>
      </c>
      <c r="S82">
        <f t="shared" si="65"/>
        <v>178153.63680625038</v>
      </c>
      <c r="U82">
        <f t="shared" si="81"/>
        <v>4976.5233333333335</v>
      </c>
      <c r="V82">
        <f t="shared" si="82"/>
        <v>5107.170000000001</v>
      </c>
      <c r="W82">
        <f t="shared" si="92"/>
        <v>4845.8766666666661</v>
      </c>
      <c r="X82">
        <f t="shared" si="88"/>
        <v>-130.64666666666744</v>
      </c>
      <c r="Y82">
        <f t="shared" si="54"/>
        <v>4748.9455555555551</v>
      </c>
      <c r="Z82">
        <f t="shared" si="66"/>
        <v>239.3355555555554</v>
      </c>
      <c r="AA82">
        <f t="shared" si="67"/>
        <v>5.307234008163797E-2</v>
      </c>
      <c r="AB82">
        <f t="shared" si="68"/>
        <v>57281.508153086346</v>
      </c>
      <c r="AD82">
        <f t="shared" si="83"/>
        <v>5106.9359999999997</v>
      </c>
      <c r="AE82">
        <f t="shared" si="84"/>
        <v>5259.4104000000007</v>
      </c>
      <c r="AF82">
        <f t="shared" si="93"/>
        <v>4954.4615999999987</v>
      </c>
      <c r="AG82">
        <f t="shared" si="89"/>
        <v>-76.237200000000485</v>
      </c>
      <c r="AH82">
        <f t="shared" si="55"/>
        <v>5161.8204000000005</v>
      </c>
      <c r="AI82">
        <f t="shared" si="69"/>
        <v>652.21040000000085</v>
      </c>
      <c r="AJ82">
        <f t="shared" si="70"/>
        <v>0.14462678590831599</v>
      </c>
      <c r="AK82">
        <f t="shared" si="71"/>
        <v>425378.40586816112</v>
      </c>
      <c r="AM82">
        <f t="shared" si="85"/>
        <v>5164.1616666666669</v>
      </c>
      <c r="AN82">
        <f t="shared" si="86"/>
        <v>5250.9722222222226</v>
      </c>
      <c r="AO82">
        <f t="shared" si="94"/>
        <v>5077.3511111111111</v>
      </c>
      <c r="AP82">
        <f t="shared" si="90"/>
        <v>-34.724222222222309</v>
      </c>
      <c r="AQ82">
        <f t="shared" si="56"/>
        <v>5235.6147777777778</v>
      </c>
      <c r="AR82">
        <f t="shared" si="72"/>
        <v>726.00477777777814</v>
      </c>
      <c r="AS82">
        <f t="shared" si="73"/>
        <v>0.1609905907113427</v>
      </c>
      <c r="AT82">
        <f t="shared" si="74"/>
        <v>527082.93735616107</v>
      </c>
      <c r="AV82">
        <f t="shared" si="75"/>
        <v>4522.54108465851</v>
      </c>
      <c r="AW82">
        <f t="shared" si="76"/>
        <v>0.32271337293315516</v>
      </c>
      <c r="AX82">
        <f t="shared" si="77"/>
        <v>4808.1459496366133</v>
      </c>
      <c r="AY82">
        <f t="shared" si="78"/>
        <v>298.53594963661362</v>
      </c>
      <c r="AZ82">
        <f t="shared" si="79"/>
        <v>6.6199948473729134E-2</v>
      </c>
      <c r="BA82">
        <f t="shared" si="80"/>
        <v>89123.713225434709</v>
      </c>
    </row>
    <row r="83" spans="1:53" x14ac:dyDescent="0.3">
      <c r="A83" s="11"/>
      <c r="B83">
        <v>81</v>
      </c>
      <c r="C83">
        <v>2015</v>
      </c>
      <c r="D83" t="str">
        <v>September</v>
      </c>
      <c r="E83">
        <v>4223.91</v>
      </c>
      <c r="G83">
        <f t="shared" si="57"/>
        <v>4216.6899999999996</v>
      </c>
      <c r="H83">
        <f t="shared" si="58"/>
        <v>7.2200000000002547</v>
      </c>
      <c r="I83">
        <f t="shared" si="59"/>
        <v>1.7093167231309982E-3</v>
      </c>
      <c r="J83">
        <f t="shared" si="60"/>
        <v>52.12840000000368</v>
      </c>
      <c r="L83">
        <f t="shared" si="61"/>
        <v>4656.07</v>
      </c>
      <c r="M83">
        <f t="shared" si="62"/>
        <v>4756.3324999999995</v>
      </c>
      <c r="N83">
        <f t="shared" si="91"/>
        <v>4555.8074999999999</v>
      </c>
      <c r="O83">
        <f t="shared" si="87"/>
        <v>-200.52499999999964</v>
      </c>
      <c r="P83">
        <f t="shared" si="53"/>
        <v>4546.2074999999977</v>
      </c>
      <c r="Q83">
        <f t="shared" si="63"/>
        <v>322.29749999999785</v>
      </c>
      <c r="R83">
        <f t="shared" si="64"/>
        <v>7.6303117253918251E-2</v>
      </c>
      <c r="S83">
        <f t="shared" si="65"/>
        <v>103875.67850624862</v>
      </c>
      <c r="U83">
        <f t="shared" si="81"/>
        <v>4740.9333333333334</v>
      </c>
      <c r="V83">
        <f t="shared" si="82"/>
        <v>4929.5377777777785</v>
      </c>
      <c r="W83">
        <f t="shared" si="92"/>
        <v>4552.3288888888883</v>
      </c>
      <c r="X83">
        <f t="shared" si="88"/>
        <v>-188.60444444444511</v>
      </c>
      <c r="Y83">
        <f t="shared" si="54"/>
        <v>4715.2299999999987</v>
      </c>
      <c r="Z83">
        <f t="shared" si="66"/>
        <v>491.3199999999988</v>
      </c>
      <c r="AA83">
        <f t="shared" si="67"/>
        <v>0.11631876626159146</v>
      </c>
      <c r="AB83">
        <f t="shared" si="68"/>
        <v>241395.34239999883</v>
      </c>
      <c r="AD83">
        <f t="shared" si="83"/>
        <v>4905.1220000000003</v>
      </c>
      <c r="AE83">
        <f t="shared" si="84"/>
        <v>5175.0264000000006</v>
      </c>
      <c r="AF83">
        <f t="shared" si="93"/>
        <v>4635.2175999999999</v>
      </c>
      <c r="AG83">
        <f t="shared" si="89"/>
        <v>-134.95220000000018</v>
      </c>
      <c r="AH83">
        <f t="shared" si="55"/>
        <v>4878.2243999999982</v>
      </c>
      <c r="AI83">
        <f t="shared" si="69"/>
        <v>654.31439999999839</v>
      </c>
      <c r="AJ83">
        <f t="shared" si="70"/>
        <v>0.15490727785393116</v>
      </c>
      <c r="AK83">
        <f t="shared" si="71"/>
        <v>428127.3340473579</v>
      </c>
      <c r="AM83">
        <f t="shared" si="85"/>
        <v>5007.3816666666671</v>
      </c>
      <c r="AN83">
        <f t="shared" si="86"/>
        <v>5214.8786111111112</v>
      </c>
      <c r="AO83">
        <f t="shared" si="94"/>
        <v>4799.884722222223</v>
      </c>
      <c r="AP83">
        <f t="shared" si="90"/>
        <v>-82.998777777777661</v>
      </c>
      <c r="AQ83">
        <f t="shared" si="56"/>
        <v>5042.626888888889</v>
      </c>
      <c r="AR83">
        <f t="shared" si="72"/>
        <v>818.71688888888912</v>
      </c>
      <c r="AS83">
        <f t="shared" si="73"/>
        <v>0.19382915092624822</v>
      </c>
      <c r="AT83">
        <f t="shared" si="74"/>
        <v>670297.34415190166</v>
      </c>
      <c r="AV83">
        <f t="shared" si="75"/>
        <v>4236.8591837617314</v>
      </c>
      <c r="AW83">
        <f t="shared" si="76"/>
        <v>0.29411262550156969</v>
      </c>
      <c r="AX83">
        <f t="shared" si="77"/>
        <v>4522.8637980314434</v>
      </c>
      <c r="AY83">
        <f t="shared" si="78"/>
        <v>298.95379803144351</v>
      </c>
      <c r="AZ83">
        <f t="shared" si="79"/>
        <v>7.0776554905630923E-2</v>
      </c>
      <c r="BA83">
        <f t="shared" si="80"/>
        <v>89373.373357425124</v>
      </c>
    </row>
    <row r="84" spans="1:53" x14ac:dyDescent="0.3">
      <c r="A84" s="11"/>
      <c r="B84">
        <v>82</v>
      </c>
      <c r="C84">
        <v>2015</v>
      </c>
      <c r="D84" t="str">
        <v>October</v>
      </c>
      <c r="E84">
        <v>4455.18</v>
      </c>
      <c r="G84">
        <f t="shared" si="57"/>
        <v>3938.21</v>
      </c>
      <c r="H84">
        <f t="shared" si="58"/>
        <v>516.97000000000025</v>
      </c>
      <c r="I84">
        <f t="shared" si="59"/>
        <v>0.11603796030687878</v>
      </c>
      <c r="J84">
        <f t="shared" si="60"/>
        <v>267257.98090000026</v>
      </c>
      <c r="L84">
        <f t="shared" si="61"/>
        <v>4366.76</v>
      </c>
      <c r="M84">
        <f t="shared" si="62"/>
        <v>4511.415</v>
      </c>
      <c r="N84">
        <f t="shared" si="91"/>
        <v>4222.1050000000005</v>
      </c>
      <c r="O84">
        <f t="shared" si="87"/>
        <v>-289.30999999999949</v>
      </c>
      <c r="P84">
        <f t="shared" si="53"/>
        <v>4355.2825000000003</v>
      </c>
      <c r="Q84">
        <f t="shared" si="63"/>
        <v>99.897500000000036</v>
      </c>
      <c r="R84">
        <f t="shared" si="64"/>
        <v>2.2422775286295958E-2</v>
      </c>
      <c r="S84">
        <f t="shared" si="65"/>
        <v>9979.5105062500079</v>
      </c>
      <c r="U84">
        <f t="shared" si="81"/>
        <v>4512.0166666666664</v>
      </c>
      <c r="V84">
        <f t="shared" si="82"/>
        <v>4743.1577777777775</v>
      </c>
      <c r="W84">
        <f t="shared" si="92"/>
        <v>4280.8755555555554</v>
      </c>
      <c r="X84">
        <f t="shared" si="88"/>
        <v>-231.14111111111106</v>
      </c>
      <c r="Y84">
        <f t="shared" si="54"/>
        <v>4363.7244444444432</v>
      </c>
      <c r="Z84">
        <f t="shared" si="66"/>
        <v>91.455555555557112</v>
      </c>
      <c r="AA84">
        <f t="shared" si="67"/>
        <v>2.0527914821748417E-2</v>
      </c>
      <c r="AB84">
        <f t="shared" si="68"/>
        <v>8364.1186419755941</v>
      </c>
      <c r="AD84">
        <f t="shared" si="83"/>
        <v>4732.6180000000004</v>
      </c>
      <c r="AE84">
        <f t="shared" si="84"/>
        <v>5058.68</v>
      </c>
      <c r="AF84">
        <f t="shared" si="93"/>
        <v>4406.5560000000005</v>
      </c>
      <c r="AG84">
        <f t="shared" si="89"/>
        <v>-163.03099999999995</v>
      </c>
      <c r="AH84">
        <f t="shared" si="55"/>
        <v>4500.2654000000002</v>
      </c>
      <c r="AI84">
        <f t="shared" si="69"/>
        <v>45.085399999999936</v>
      </c>
      <c r="AJ84">
        <f t="shared" si="70"/>
        <v>1.0119770693888896E-2</v>
      </c>
      <c r="AK84">
        <f t="shared" si="71"/>
        <v>2032.6932931599943</v>
      </c>
      <c r="AM84">
        <f t="shared" si="85"/>
        <v>4791.586666666667</v>
      </c>
      <c r="AN84">
        <f t="shared" si="86"/>
        <v>5132.2330555555554</v>
      </c>
      <c r="AO84">
        <f t="shared" si="94"/>
        <v>4450.9402777777786</v>
      </c>
      <c r="AP84">
        <f t="shared" si="90"/>
        <v>-136.25855555555538</v>
      </c>
      <c r="AQ84">
        <f t="shared" si="56"/>
        <v>4716.8859444444452</v>
      </c>
      <c r="AR84">
        <f t="shared" si="72"/>
        <v>261.70594444444487</v>
      </c>
      <c r="AS84">
        <f t="shared" si="73"/>
        <v>5.8741946328643255E-2</v>
      </c>
      <c r="AT84">
        <f t="shared" si="74"/>
        <v>68490.001357558867</v>
      </c>
      <c r="AV84">
        <f t="shared" si="75"/>
        <v>4445.7361733330135</v>
      </c>
      <c r="AW84">
        <f t="shared" si="76"/>
        <v>0.3149711217790247</v>
      </c>
      <c r="AX84">
        <f t="shared" si="77"/>
        <v>4237.1532963872332</v>
      </c>
      <c r="AY84">
        <f t="shared" si="78"/>
        <v>218.02670361276705</v>
      </c>
      <c r="AZ84">
        <f t="shared" si="79"/>
        <v>4.8937799059244974E-2</v>
      </c>
      <c r="BA84">
        <f t="shared" si="80"/>
        <v>47535.64348824937</v>
      </c>
    </row>
    <row r="85" spans="1:53" x14ac:dyDescent="0.3">
      <c r="A85" s="11"/>
      <c r="B85">
        <v>83</v>
      </c>
      <c r="C85">
        <v>2015</v>
      </c>
      <c r="D85" t="str">
        <v>November</v>
      </c>
      <c r="E85">
        <v>4446.46</v>
      </c>
      <c r="G85">
        <f t="shared" si="57"/>
        <v>4686.4500000000007</v>
      </c>
      <c r="H85">
        <f t="shared" si="58"/>
        <v>239.99000000000069</v>
      </c>
      <c r="I85">
        <f t="shared" si="59"/>
        <v>5.3973273120639945E-2</v>
      </c>
      <c r="J85">
        <f t="shared" si="60"/>
        <v>57595.200100000329</v>
      </c>
      <c r="L85">
        <f t="shared" si="61"/>
        <v>4339.5450000000001</v>
      </c>
      <c r="M85">
        <f t="shared" si="62"/>
        <v>4353.1525000000001</v>
      </c>
      <c r="N85">
        <f t="shared" si="91"/>
        <v>4325.9375</v>
      </c>
      <c r="O85">
        <f t="shared" si="87"/>
        <v>-27.215000000000146</v>
      </c>
      <c r="P85">
        <f t="shared" ref="P85:P148" si="95">N84+O84*1</f>
        <v>3932.795000000001</v>
      </c>
      <c r="Q85">
        <f t="shared" si="63"/>
        <v>513.66499999999905</v>
      </c>
      <c r="R85">
        <f t="shared" si="64"/>
        <v>0.1155222356661252</v>
      </c>
      <c r="S85">
        <f t="shared" si="65"/>
        <v>263851.73222499905</v>
      </c>
      <c r="U85">
        <f t="shared" si="81"/>
        <v>4396.2333333333336</v>
      </c>
      <c r="V85">
        <f t="shared" si="82"/>
        <v>4549.7277777777781</v>
      </c>
      <c r="W85">
        <f t="shared" si="92"/>
        <v>4242.7388888888891</v>
      </c>
      <c r="X85">
        <f t="shared" si="88"/>
        <v>-153.49444444444453</v>
      </c>
      <c r="Y85">
        <f t="shared" ref="Y85:Y148" si="96">W84+X84*1</f>
        <v>4049.7344444444443</v>
      </c>
      <c r="Z85">
        <f t="shared" si="66"/>
        <v>396.72555555555573</v>
      </c>
      <c r="AA85">
        <f t="shared" si="67"/>
        <v>8.922278746588426E-2</v>
      </c>
      <c r="AB85">
        <f t="shared" si="68"/>
        <v>157391.16643086434</v>
      </c>
      <c r="AD85">
        <f t="shared" si="83"/>
        <v>4580.3779999999997</v>
      </c>
      <c r="AE85">
        <f t="shared" si="84"/>
        <v>4912.3083999999999</v>
      </c>
      <c r="AF85">
        <f t="shared" si="93"/>
        <v>4248.4475999999995</v>
      </c>
      <c r="AG85">
        <f t="shared" si="89"/>
        <v>-165.9652000000001</v>
      </c>
      <c r="AH85">
        <f t="shared" ref="AH85:AH148" si="97">AF84+AG84*1</f>
        <v>4243.5250000000005</v>
      </c>
      <c r="AI85">
        <f t="shared" si="69"/>
        <v>202.93499999999949</v>
      </c>
      <c r="AJ85">
        <f t="shared" si="70"/>
        <v>4.5639677406296132E-2</v>
      </c>
      <c r="AK85">
        <f t="shared" si="71"/>
        <v>41182.614224999794</v>
      </c>
      <c r="AM85">
        <f t="shared" si="85"/>
        <v>4686.3783333333331</v>
      </c>
      <c r="AN85">
        <f t="shared" si="86"/>
        <v>5032.1394444444441</v>
      </c>
      <c r="AO85">
        <f t="shared" si="94"/>
        <v>4340.6172222222222</v>
      </c>
      <c r="AP85">
        <f t="shared" si="90"/>
        <v>-138.30444444444439</v>
      </c>
      <c r="AQ85">
        <f t="shared" ref="AQ85:AQ148" si="98">AO84+AP84*1</f>
        <v>4314.6817222222235</v>
      </c>
      <c r="AR85">
        <f t="shared" si="72"/>
        <v>131.77827777777657</v>
      </c>
      <c r="AS85">
        <f t="shared" si="73"/>
        <v>2.9636672269125679E-2</v>
      </c>
      <c r="AT85">
        <f t="shared" si="74"/>
        <v>17365.51449407684</v>
      </c>
      <c r="AV85">
        <f t="shared" si="75"/>
        <v>4446.4422904220601</v>
      </c>
      <c r="AW85">
        <f t="shared" si="76"/>
        <v>0.31501023676689743</v>
      </c>
      <c r="AX85">
        <f t="shared" si="77"/>
        <v>4446.0511444547928</v>
      </c>
      <c r="AY85">
        <f t="shared" si="78"/>
        <v>0.4088555452071887</v>
      </c>
      <c r="AZ85">
        <f t="shared" si="79"/>
        <v>9.1950797984731379E-5</v>
      </c>
      <c r="BA85">
        <f t="shared" si="80"/>
        <v>0.16716285684666751</v>
      </c>
    </row>
    <row r="86" spans="1:53" x14ac:dyDescent="0.3">
      <c r="A86" s="11"/>
      <c r="B86">
        <v>84</v>
      </c>
      <c r="C86">
        <v>2015</v>
      </c>
      <c r="D86" t="str">
        <v>December</v>
      </c>
      <c r="E86">
        <v>4593.01</v>
      </c>
      <c r="G86">
        <f t="shared" si="57"/>
        <v>4437.74</v>
      </c>
      <c r="H86">
        <f t="shared" si="58"/>
        <v>155.27000000000044</v>
      </c>
      <c r="I86">
        <f t="shared" si="59"/>
        <v>3.3805717819033798E-2</v>
      </c>
      <c r="J86">
        <f t="shared" si="60"/>
        <v>24108.772900000135</v>
      </c>
      <c r="L86">
        <f t="shared" si="61"/>
        <v>4450.82</v>
      </c>
      <c r="M86">
        <f t="shared" si="62"/>
        <v>4395.1824999999999</v>
      </c>
      <c r="N86">
        <f t="shared" si="91"/>
        <v>4506.4574999999995</v>
      </c>
      <c r="O86">
        <f t="shared" si="87"/>
        <v>111.27499999999964</v>
      </c>
      <c r="P86">
        <f t="shared" si="95"/>
        <v>4298.7224999999999</v>
      </c>
      <c r="Q86">
        <f t="shared" si="63"/>
        <v>294.28750000000036</v>
      </c>
      <c r="R86">
        <f t="shared" si="64"/>
        <v>6.407290643826169E-2</v>
      </c>
      <c r="S86">
        <f t="shared" si="65"/>
        <v>86605.132656250207</v>
      </c>
      <c r="U86">
        <f t="shared" si="81"/>
        <v>4375.1833333333334</v>
      </c>
      <c r="V86">
        <f t="shared" si="82"/>
        <v>4427.8111111111111</v>
      </c>
      <c r="W86">
        <f t="shared" si="92"/>
        <v>4322.5555555555557</v>
      </c>
      <c r="X86">
        <f t="shared" si="88"/>
        <v>-52.627777777777737</v>
      </c>
      <c r="Y86">
        <f t="shared" si="96"/>
        <v>4089.2444444444445</v>
      </c>
      <c r="Z86">
        <f t="shared" si="66"/>
        <v>503.76555555555569</v>
      </c>
      <c r="AA86">
        <f t="shared" si="67"/>
        <v>0.10968091851651872</v>
      </c>
      <c r="AB86">
        <f t="shared" si="68"/>
        <v>253779.73496419768</v>
      </c>
      <c r="AD86">
        <f t="shared" si="83"/>
        <v>4487.5379999999996</v>
      </c>
      <c r="AE86">
        <f t="shared" si="84"/>
        <v>4762.5183999999999</v>
      </c>
      <c r="AF86">
        <f t="shared" si="93"/>
        <v>4212.5575999999992</v>
      </c>
      <c r="AG86">
        <f t="shared" si="89"/>
        <v>-137.49020000000019</v>
      </c>
      <c r="AH86">
        <f t="shared" si="97"/>
        <v>4082.4823999999994</v>
      </c>
      <c r="AI86">
        <f t="shared" si="69"/>
        <v>510.5276000000008</v>
      </c>
      <c r="AJ86">
        <f t="shared" si="70"/>
        <v>0.11115316535343941</v>
      </c>
      <c r="AK86">
        <f t="shared" si="71"/>
        <v>260638.43036176081</v>
      </c>
      <c r="AM86">
        <f t="shared" si="85"/>
        <v>4558.0583333333334</v>
      </c>
      <c r="AN86">
        <f t="shared" si="86"/>
        <v>4908.8122222222228</v>
      </c>
      <c r="AO86">
        <f t="shared" si="94"/>
        <v>4207.304444444444</v>
      </c>
      <c r="AP86">
        <f t="shared" si="90"/>
        <v>-140.30155555555575</v>
      </c>
      <c r="AQ86">
        <f t="shared" si="98"/>
        <v>4202.3127777777781</v>
      </c>
      <c r="AR86">
        <f t="shared" si="72"/>
        <v>390.69722222222208</v>
      </c>
      <c r="AS86">
        <f t="shared" si="73"/>
        <v>8.5063438185900328E-2</v>
      </c>
      <c r="AT86">
        <f t="shared" si="74"/>
        <v>152644.31945216039</v>
      </c>
      <c r="AV86">
        <f t="shared" si="75"/>
        <v>4586.6750643280375</v>
      </c>
      <c r="AW86">
        <f t="shared" si="76"/>
        <v>0.3290021530515822</v>
      </c>
      <c r="AX86">
        <f t="shared" si="77"/>
        <v>4446.7573006588273</v>
      </c>
      <c r="AY86">
        <f t="shared" si="78"/>
        <v>146.25269934117296</v>
      </c>
      <c r="AZ86">
        <f t="shared" si="79"/>
        <v>3.1842451756293355E-2</v>
      </c>
      <c r="BA86">
        <f t="shared" si="80"/>
        <v>21389.852064579532</v>
      </c>
    </row>
    <row r="87" spans="1:53" x14ac:dyDescent="0.3">
      <c r="A87" s="11"/>
      <c r="B87">
        <v>85</v>
      </c>
      <c r="C87">
        <v>2016</v>
      </c>
      <c r="D87" t="str">
        <v>January</v>
      </c>
      <c r="E87">
        <v>4615.16</v>
      </c>
      <c r="G87">
        <f t="shared" si="57"/>
        <v>4739.5600000000004</v>
      </c>
      <c r="H87">
        <f t="shared" si="58"/>
        <v>124.40000000000055</v>
      </c>
      <c r="I87">
        <f t="shared" si="59"/>
        <v>2.695464512606292E-2</v>
      </c>
      <c r="J87">
        <f t="shared" si="60"/>
        <v>15475.360000000135</v>
      </c>
      <c r="L87">
        <f t="shared" si="61"/>
        <v>4519.7350000000006</v>
      </c>
      <c r="M87">
        <f t="shared" si="62"/>
        <v>4485.2775000000001</v>
      </c>
      <c r="N87">
        <f t="shared" si="91"/>
        <v>4554.192500000001</v>
      </c>
      <c r="O87">
        <f t="shared" si="87"/>
        <v>68.915000000000873</v>
      </c>
      <c r="P87">
        <f t="shared" si="95"/>
        <v>4617.7324999999992</v>
      </c>
      <c r="Q87">
        <f t="shared" si="63"/>
        <v>2.5724999999993088</v>
      </c>
      <c r="R87">
        <f t="shared" si="64"/>
        <v>5.5740212690335959E-4</v>
      </c>
      <c r="S87">
        <f t="shared" si="65"/>
        <v>6.617756249996444</v>
      </c>
      <c r="U87">
        <f t="shared" si="81"/>
        <v>4498.2166666666662</v>
      </c>
      <c r="V87">
        <f t="shared" si="82"/>
        <v>4423.2111111111117</v>
      </c>
      <c r="W87">
        <f t="shared" si="92"/>
        <v>4573.2222222222208</v>
      </c>
      <c r="X87">
        <f t="shared" si="88"/>
        <v>75.005555555554565</v>
      </c>
      <c r="Y87">
        <f t="shared" si="96"/>
        <v>4269.9277777777779</v>
      </c>
      <c r="Z87">
        <f t="shared" si="66"/>
        <v>345.23222222222194</v>
      </c>
      <c r="AA87">
        <f t="shared" si="67"/>
        <v>7.480395527397142E-2</v>
      </c>
      <c r="AB87">
        <f t="shared" si="68"/>
        <v>119185.28726049363</v>
      </c>
      <c r="AD87">
        <f t="shared" si="83"/>
        <v>4445.634</v>
      </c>
      <c r="AE87">
        <f t="shared" si="84"/>
        <v>4630.2579999999998</v>
      </c>
      <c r="AF87">
        <f t="shared" si="93"/>
        <v>4261.01</v>
      </c>
      <c r="AG87">
        <f t="shared" si="89"/>
        <v>-92.311999999999898</v>
      </c>
      <c r="AH87">
        <f t="shared" si="97"/>
        <v>4075.067399999999</v>
      </c>
      <c r="AI87">
        <f t="shared" si="69"/>
        <v>540.09260000000086</v>
      </c>
      <c r="AJ87">
        <f t="shared" si="70"/>
        <v>0.11702575858691809</v>
      </c>
      <c r="AK87">
        <f t="shared" si="71"/>
        <v>291700.0165747609</v>
      </c>
      <c r="AM87">
        <f t="shared" si="85"/>
        <v>4505.1166666666659</v>
      </c>
      <c r="AN87">
        <f t="shared" si="86"/>
        <v>4785.4472222222221</v>
      </c>
      <c r="AO87">
        <f t="shared" si="94"/>
        <v>4224.7861111111097</v>
      </c>
      <c r="AP87">
        <f t="shared" si="90"/>
        <v>-112.13222222222248</v>
      </c>
      <c r="AQ87">
        <f t="shared" si="98"/>
        <v>4067.0028888888883</v>
      </c>
      <c r="AR87">
        <f t="shared" si="72"/>
        <v>548.15711111111159</v>
      </c>
      <c r="AS87">
        <f t="shared" si="73"/>
        <v>0.11877315436758673</v>
      </c>
      <c r="AT87">
        <f t="shared" si="74"/>
        <v>300476.21846167953</v>
      </c>
      <c r="AV87">
        <f t="shared" si="75"/>
        <v>4613.9404257396282</v>
      </c>
      <c r="AW87">
        <f t="shared" si="76"/>
        <v>0.33169581591379538</v>
      </c>
      <c r="AX87">
        <f t="shared" si="77"/>
        <v>4587.0040664810895</v>
      </c>
      <c r="AY87">
        <f t="shared" si="78"/>
        <v>28.155933518910388</v>
      </c>
      <c r="AZ87">
        <f t="shared" si="79"/>
        <v>6.1007491655566412E-3</v>
      </c>
      <c r="BA87">
        <f t="shared" si="80"/>
        <v>792.75659232130147</v>
      </c>
    </row>
    <row r="88" spans="1:53" x14ac:dyDescent="0.3">
      <c r="A88" s="11"/>
      <c r="B88">
        <v>86</v>
      </c>
      <c r="C88">
        <v>2016</v>
      </c>
      <c r="D88" t="str">
        <v>February</v>
      </c>
      <c r="E88">
        <v>4770.96</v>
      </c>
      <c r="G88">
        <f t="shared" si="57"/>
        <v>4637.3099999999995</v>
      </c>
      <c r="H88">
        <f t="shared" si="58"/>
        <v>133.65000000000055</v>
      </c>
      <c r="I88">
        <f t="shared" si="59"/>
        <v>2.8013230041752716E-2</v>
      </c>
      <c r="J88">
        <f t="shared" si="60"/>
        <v>17862.322500000148</v>
      </c>
      <c r="L88">
        <f t="shared" si="61"/>
        <v>4604.085</v>
      </c>
      <c r="M88">
        <f t="shared" si="62"/>
        <v>4561.91</v>
      </c>
      <c r="N88">
        <f t="shared" si="91"/>
        <v>4646.26</v>
      </c>
      <c r="O88">
        <f t="shared" si="87"/>
        <v>84.350000000000364</v>
      </c>
      <c r="P88">
        <f t="shared" si="95"/>
        <v>4623.1075000000019</v>
      </c>
      <c r="Q88">
        <f t="shared" si="63"/>
        <v>147.85249999999814</v>
      </c>
      <c r="R88">
        <f t="shared" si="64"/>
        <v>3.0990094236798913E-2</v>
      </c>
      <c r="S88">
        <f t="shared" si="65"/>
        <v>21860.361756249451</v>
      </c>
      <c r="U88">
        <f t="shared" si="81"/>
        <v>4551.543333333334</v>
      </c>
      <c r="V88">
        <f t="shared" si="82"/>
        <v>4474.9811111111112</v>
      </c>
      <c r="W88">
        <f t="shared" si="92"/>
        <v>4628.1055555555567</v>
      </c>
      <c r="X88">
        <f t="shared" si="88"/>
        <v>76.562222222222772</v>
      </c>
      <c r="Y88">
        <f t="shared" si="96"/>
        <v>4648.2277777777754</v>
      </c>
      <c r="Z88">
        <f t="shared" si="66"/>
        <v>122.73222222222466</v>
      </c>
      <c r="AA88">
        <f t="shared" si="67"/>
        <v>2.5724848295149122E-2</v>
      </c>
      <c r="AB88">
        <f t="shared" si="68"/>
        <v>15063.198371605538</v>
      </c>
      <c r="AD88">
        <f t="shared" si="83"/>
        <v>4466.7439999999997</v>
      </c>
      <c r="AE88">
        <f t="shared" si="84"/>
        <v>4542.5823999999993</v>
      </c>
      <c r="AF88">
        <f t="shared" si="93"/>
        <v>4390.9056</v>
      </c>
      <c r="AG88">
        <f t="shared" si="89"/>
        <v>-37.919199999999819</v>
      </c>
      <c r="AH88">
        <f t="shared" si="97"/>
        <v>4168.6980000000003</v>
      </c>
      <c r="AI88">
        <f t="shared" si="69"/>
        <v>602.26199999999972</v>
      </c>
      <c r="AJ88">
        <f t="shared" si="70"/>
        <v>0.12623497157804711</v>
      </c>
      <c r="AK88">
        <f t="shared" si="71"/>
        <v>362719.51664399967</v>
      </c>
      <c r="AM88">
        <f t="shared" si="85"/>
        <v>4473.8883333333333</v>
      </c>
      <c r="AN88">
        <f t="shared" si="86"/>
        <v>4670.4016666666666</v>
      </c>
      <c r="AO88">
        <f t="shared" si="94"/>
        <v>4277.375</v>
      </c>
      <c r="AP88">
        <f t="shared" si="90"/>
        <v>-78.605333333333334</v>
      </c>
      <c r="AQ88">
        <f t="shared" si="98"/>
        <v>4112.6538888888872</v>
      </c>
      <c r="AR88">
        <f t="shared" si="72"/>
        <v>658.30611111111284</v>
      </c>
      <c r="AS88">
        <f t="shared" si="73"/>
        <v>0.13798189695807822</v>
      </c>
      <c r="AT88">
        <f t="shared" si="74"/>
        <v>433366.93592623685</v>
      </c>
      <c r="AV88">
        <f t="shared" si="75"/>
        <v>4764.173064545178</v>
      </c>
      <c r="AW88">
        <f t="shared" si="76"/>
        <v>0.34668606011370201</v>
      </c>
      <c r="AX88">
        <f t="shared" si="77"/>
        <v>4614.2721215555421</v>
      </c>
      <c r="AY88">
        <f t="shared" si="78"/>
        <v>156.68787844445797</v>
      </c>
      <c r="AZ88">
        <f t="shared" si="79"/>
        <v>3.2842002122100783E-2</v>
      </c>
      <c r="BA88">
        <f t="shared" si="80"/>
        <v>24551.091251425234</v>
      </c>
    </row>
    <row r="89" spans="1:53" x14ac:dyDescent="0.3">
      <c r="A89" s="11"/>
      <c r="B89">
        <v>87</v>
      </c>
      <c r="C89">
        <v>2016</v>
      </c>
      <c r="D89" t="str">
        <v>March</v>
      </c>
      <c r="E89">
        <v>4845.37</v>
      </c>
      <c r="G89">
        <f t="shared" si="57"/>
        <v>4926.76</v>
      </c>
      <c r="H89">
        <f t="shared" si="58"/>
        <v>81.390000000000327</v>
      </c>
      <c r="I89">
        <f t="shared" si="59"/>
        <v>1.6797478830306113E-2</v>
      </c>
      <c r="J89">
        <f t="shared" si="60"/>
        <v>6624.3321000000533</v>
      </c>
      <c r="L89">
        <f t="shared" si="61"/>
        <v>4693.0599999999995</v>
      </c>
      <c r="M89">
        <f t="shared" si="62"/>
        <v>4648.5725000000002</v>
      </c>
      <c r="N89">
        <f t="shared" si="91"/>
        <v>4737.5474999999988</v>
      </c>
      <c r="O89">
        <f t="shared" si="87"/>
        <v>88.974999999998545</v>
      </c>
      <c r="P89">
        <f t="shared" si="95"/>
        <v>4730.6100000000006</v>
      </c>
      <c r="Q89">
        <f t="shared" si="63"/>
        <v>114.75999999999931</v>
      </c>
      <c r="R89">
        <f t="shared" si="64"/>
        <v>2.3684465788990174E-2</v>
      </c>
      <c r="S89">
        <f t="shared" si="65"/>
        <v>13169.857599999841</v>
      </c>
      <c r="U89">
        <f t="shared" si="81"/>
        <v>4659.71</v>
      </c>
      <c r="V89">
        <f t="shared" si="82"/>
        <v>4569.8233333333337</v>
      </c>
      <c r="W89">
        <f t="shared" si="92"/>
        <v>4749.5966666666664</v>
      </c>
      <c r="X89">
        <f t="shared" si="88"/>
        <v>89.886666666666315</v>
      </c>
      <c r="Y89">
        <f t="shared" si="96"/>
        <v>4704.6677777777795</v>
      </c>
      <c r="Z89">
        <f t="shared" si="66"/>
        <v>140.70222222222037</v>
      </c>
      <c r="AA89">
        <f t="shared" si="67"/>
        <v>2.903848874744764E-2</v>
      </c>
      <c r="AB89">
        <f t="shared" si="68"/>
        <v>19797.115338271084</v>
      </c>
      <c r="AD89">
        <f t="shared" si="83"/>
        <v>4576.1539999999995</v>
      </c>
      <c r="AE89">
        <f t="shared" si="84"/>
        <v>4511.2895999999992</v>
      </c>
      <c r="AF89">
        <f t="shared" si="93"/>
        <v>4641.0183999999999</v>
      </c>
      <c r="AG89">
        <f t="shared" si="89"/>
        <v>32.432200000000194</v>
      </c>
      <c r="AH89">
        <f t="shared" si="97"/>
        <v>4352.9863999999998</v>
      </c>
      <c r="AI89">
        <f t="shared" si="69"/>
        <v>492.38360000000011</v>
      </c>
      <c r="AJ89">
        <f t="shared" si="70"/>
        <v>0.10161940161432463</v>
      </c>
      <c r="AK89">
        <f t="shared" si="71"/>
        <v>242441.60954896011</v>
      </c>
      <c r="AM89">
        <f t="shared" si="85"/>
        <v>4517.4466666666658</v>
      </c>
      <c r="AN89">
        <f t="shared" si="86"/>
        <v>4588.7458333333334</v>
      </c>
      <c r="AO89">
        <f t="shared" si="94"/>
        <v>4446.1474999999982</v>
      </c>
      <c r="AP89">
        <f t="shared" si="90"/>
        <v>-28.519666666667035</v>
      </c>
      <c r="AQ89">
        <f t="shared" si="98"/>
        <v>4198.769666666667</v>
      </c>
      <c r="AR89">
        <f t="shared" si="72"/>
        <v>646.60033333333286</v>
      </c>
      <c r="AS89">
        <f t="shared" si="73"/>
        <v>0.13344705013927374</v>
      </c>
      <c r="AT89">
        <f t="shared" si="74"/>
        <v>418091.99106677715</v>
      </c>
      <c r="AV89">
        <f t="shared" si="75"/>
        <v>4841.8679714474683</v>
      </c>
      <c r="AW89">
        <f t="shared" si="76"/>
        <v>0.3544209595461405</v>
      </c>
      <c r="AX89">
        <f t="shared" si="77"/>
        <v>4764.5197506052918</v>
      </c>
      <c r="AY89">
        <f t="shared" si="78"/>
        <v>80.850249394708044</v>
      </c>
      <c r="AZ89">
        <f t="shared" si="79"/>
        <v>1.6686083703557838E-2</v>
      </c>
      <c r="BA89">
        <f t="shared" si="80"/>
        <v>6536.7628271864887</v>
      </c>
    </row>
    <row r="90" spans="1:53" x14ac:dyDescent="0.3">
      <c r="A90" s="11"/>
      <c r="B90">
        <v>88</v>
      </c>
      <c r="C90">
        <v>2016</v>
      </c>
      <c r="D90" t="str">
        <v>April</v>
      </c>
      <c r="E90">
        <v>4838.58</v>
      </c>
      <c r="G90">
        <f t="shared" si="57"/>
        <v>4919.78</v>
      </c>
      <c r="H90">
        <f t="shared" si="58"/>
        <v>81.199999999999818</v>
      </c>
      <c r="I90">
        <f t="shared" si="59"/>
        <v>1.6781783085119979E-2</v>
      </c>
      <c r="J90">
        <f t="shared" si="60"/>
        <v>6593.4399999999705</v>
      </c>
      <c r="L90">
        <f t="shared" si="61"/>
        <v>4808.165</v>
      </c>
      <c r="M90">
        <f t="shared" si="62"/>
        <v>4750.6124999999993</v>
      </c>
      <c r="N90">
        <f t="shared" si="91"/>
        <v>4865.7175000000007</v>
      </c>
      <c r="O90">
        <f t="shared" si="87"/>
        <v>115.10500000000138</v>
      </c>
      <c r="P90">
        <f t="shared" si="95"/>
        <v>4826.5224999999973</v>
      </c>
      <c r="Q90">
        <f t="shared" si="63"/>
        <v>12.057500000002619</v>
      </c>
      <c r="R90">
        <f t="shared" si="64"/>
        <v>2.4919501175970265E-3</v>
      </c>
      <c r="S90">
        <f t="shared" si="65"/>
        <v>145.38330625006316</v>
      </c>
      <c r="U90">
        <f t="shared" si="81"/>
        <v>4743.829999999999</v>
      </c>
      <c r="V90">
        <f t="shared" si="82"/>
        <v>4651.6944444444443</v>
      </c>
      <c r="W90">
        <f t="shared" si="92"/>
        <v>4835.9655555555537</v>
      </c>
      <c r="X90">
        <f t="shared" si="88"/>
        <v>92.135555555554674</v>
      </c>
      <c r="Y90">
        <f t="shared" si="96"/>
        <v>4839.4833333333327</v>
      </c>
      <c r="Z90">
        <f t="shared" si="66"/>
        <v>0.90333333333273913</v>
      </c>
      <c r="AA90">
        <f t="shared" si="67"/>
        <v>1.8669389228507933E-4</v>
      </c>
      <c r="AB90">
        <f t="shared" si="68"/>
        <v>0.81601111111003755</v>
      </c>
      <c r="AD90">
        <f t="shared" si="83"/>
        <v>4654.192</v>
      </c>
      <c r="AE90">
        <f t="shared" si="84"/>
        <v>4526.0523999999987</v>
      </c>
      <c r="AF90">
        <f t="shared" si="93"/>
        <v>4782.3316000000013</v>
      </c>
      <c r="AG90">
        <f t="shared" si="89"/>
        <v>64.069800000000669</v>
      </c>
      <c r="AH90">
        <f t="shared" si="97"/>
        <v>4673.4506000000001</v>
      </c>
      <c r="AI90">
        <f t="shared" si="69"/>
        <v>165.12939999999981</v>
      </c>
      <c r="AJ90">
        <f t="shared" si="70"/>
        <v>3.4127657287881939E-2</v>
      </c>
      <c r="AK90">
        <f t="shared" si="71"/>
        <v>27267.718744359936</v>
      </c>
      <c r="AM90">
        <f t="shared" si="85"/>
        <v>4621.0233333333326</v>
      </c>
      <c r="AN90">
        <f t="shared" si="86"/>
        <v>4560.3186111111108</v>
      </c>
      <c r="AO90">
        <f t="shared" si="94"/>
        <v>4681.7280555555544</v>
      </c>
      <c r="AP90">
        <f t="shared" si="90"/>
        <v>24.281888888888716</v>
      </c>
      <c r="AQ90">
        <f t="shared" si="98"/>
        <v>4417.6278333333312</v>
      </c>
      <c r="AR90">
        <f t="shared" si="72"/>
        <v>420.95216666666875</v>
      </c>
      <c r="AS90">
        <f t="shared" si="73"/>
        <v>8.6999112687331556E-2</v>
      </c>
      <c r="AT90">
        <f t="shared" si="74"/>
        <v>177200.72662136288</v>
      </c>
      <c r="AV90">
        <f t="shared" si="75"/>
        <v>4838.7377702271096</v>
      </c>
      <c r="AW90">
        <f t="shared" si="76"/>
        <v>0.35407249384352785</v>
      </c>
      <c r="AX90">
        <f t="shared" si="77"/>
        <v>4842.2223924070149</v>
      </c>
      <c r="AY90">
        <f t="shared" si="78"/>
        <v>3.6423924070149951</v>
      </c>
      <c r="AZ90">
        <f t="shared" si="79"/>
        <v>7.5278127198785498E-4</v>
      </c>
      <c r="BA90">
        <f t="shared" si="80"/>
        <v>13.267022446680491</v>
      </c>
    </row>
    <row r="91" spans="1:53" x14ac:dyDescent="0.3">
      <c r="A91" s="11"/>
      <c r="B91">
        <v>89</v>
      </c>
      <c r="C91">
        <v>2016</v>
      </c>
      <c r="D91" t="str">
        <v>May</v>
      </c>
      <c r="E91">
        <v>4796.87</v>
      </c>
      <c r="G91">
        <f t="shared" si="57"/>
        <v>4831.79</v>
      </c>
      <c r="H91">
        <f t="shared" si="58"/>
        <v>34.920000000000073</v>
      </c>
      <c r="I91">
        <f t="shared" si="59"/>
        <v>7.279747001690701E-3</v>
      </c>
      <c r="J91">
        <f t="shared" si="60"/>
        <v>1219.4064000000051</v>
      </c>
      <c r="L91">
        <f t="shared" si="61"/>
        <v>4841.9750000000004</v>
      </c>
      <c r="M91">
        <f t="shared" si="62"/>
        <v>4825.07</v>
      </c>
      <c r="N91">
        <f t="shared" si="91"/>
        <v>4858.880000000001</v>
      </c>
      <c r="O91">
        <f t="shared" si="87"/>
        <v>33.81000000000131</v>
      </c>
      <c r="P91">
        <f t="shared" si="95"/>
        <v>4980.822500000002</v>
      </c>
      <c r="Q91">
        <f t="shared" si="63"/>
        <v>183.95250000000215</v>
      </c>
      <c r="R91">
        <f t="shared" si="64"/>
        <v>3.8348443881114594E-2</v>
      </c>
      <c r="S91">
        <f t="shared" si="65"/>
        <v>33838.522256250792</v>
      </c>
      <c r="U91">
        <f t="shared" si="81"/>
        <v>4818.3033333333333</v>
      </c>
      <c r="V91">
        <f t="shared" si="82"/>
        <v>4740.6144444444444</v>
      </c>
      <c r="W91">
        <f t="shared" si="92"/>
        <v>4895.9922222222222</v>
      </c>
      <c r="X91">
        <f t="shared" si="88"/>
        <v>77.688888888888869</v>
      </c>
      <c r="Y91">
        <f t="shared" si="96"/>
        <v>4928.1011111111084</v>
      </c>
      <c r="Z91">
        <f t="shared" si="66"/>
        <v>131.23111111110848</v>
      </c>
      <c r="AA91">
        <f t="shared" si="67"/>
        <v>2.7357654285212748E-2</v>
      </c>
      <c r="AB91">
        <f t="shared" si="68"/>
        <v>17221.604523456099</v>
      </c>
      <c r="AD91">
        <f t="shared" si="83"/>
        <v>4732.616</v>
      </c>
      <c r="AE91">
        <f t="shared" si="84"/>
        <v>4575.0679999999993</v>
      </c>
      <c r="AF91">
        <f t="shared" si="93"/>
        <v>4890.1640000000007</v>
      </c>
      <c r="AG91">
        <f t="shared" si="89"/>
        <v>78.774000000000342</v>
      </c>
      <c r="AH91">
        <f t="shared" si="97"/>
        <v>4846.4014000000025</v>
      </c>
      <c r="AI91">
        <f t="shared" si="69"/>
        <v>49.531400000002577</v>
      </c>
      <c r="AJ91">
        <f t="shared" si="70"/>
        <v>1.0325774932404375E-2</v>
      </c>
      <c r="AK91">
        <f t="shared" si="71"/>
        <v>2453.3595859602551</v>
      </c>
      <c r="AM91">
        <f t="shared" si="85"/>
        <v>4684.9233333333332</v>
      </c>
      <c r="AN91">
        <f t="shared" si="86"/>
        <v>4560.0761111111105</v>
      </c>
      <c r="AO91">
        <f t="shared" si="94"/>
        <v>4809.7705555555558</v>
      </c>
      <c r="AP91">
        <f t="shared" si="90"/>
        <v>49.938888888889053</v>
      </c>
      <c r="AQ91">
        <f t="shared" si="98"/>
        <v>4706.0099444444431</v>
      </c>
      <c r="AR91">
        <f t="shared" si="72"/>
        <v>90.860055555556755</v>
      </c>
      <c r="AS91">
        <f t="shared" si="73"/>
        <v>1.8941529696563958E-2</v>
      </c>
      <c r="AT91">
        <f t="shared" si="74"/>
        <v>8255.5496955588605</v>
      </c>
      <c r="AV91">
        <f t="shared" si="75"/>
        <v>4798.6988391174582</v>
      </c>
      <c r="AW91">
        <f t="shared" si="76"/>
        <v>0.35003315309017474</v>
      </c>
      <c r="AX91">
        <f t="shared" si="77"/>
        <v>4839.0918427209535</v>
      </c>
      <c r="AY91">
        <f t="shared" si="78"/>
        <v>42.221842720953646</v>
      </c>
      <c r="AZ91">
        <f t="shared" si="79"/>
        <v>8.801956842889978E-3</v>
      </c>
      <c r="BA91">
        <f t="shared" si="80"/>
        <v>1782.6840027529463</v>
      </c>
    </row>
    <row r="92" spans="1:53" x14ac:dyDescent="0.3">
      <c r="A92" s="11"/>
      <c r="B92">
        <v>90</v>
      </c>
      <c r="C92">
        <v>2016</v>
      </c>
      <c r="D92" t="str">
        <v>June</v>
      </c>
      <c r="E92">
        <v>5016.6499999999996</v>
      </c>
      <c r="G92">
        <f t="shared" si="57"/>
        <v>4755.16</v>
      </c>
      <c r="H92">
        <f t="shared" si="58"/>
        <v>261.48999999999978</v>
      </c>
      <c r="I92">
        <f t="shared" si="59"/>
        <v>5.2124425662543689E-2</v>
      </c>
      <c r="J92">
        <f t="shared" si="60"/>
        <v>68377.020099999892</v>
      </c>
      <c r="L92">
        <f t="shared" si="61"/>
        <v>4817.7250000000004</v>
      </c>
      <c r="M92">
        <f t="shared" si="62"/>
        <v>4829.8500000000004</v>
      </c>
      <c r="N92">
        <f t="shared" si="91"/>
        <v>4805.6000000000004</v>
      </c>
      <c r="O92">
        <f t="shared" si="87"/>
        <v>-24.25</v>
      </c>
      <c r="P92">
        <f t="shared" si="95"/>
        <v>4892.6900000000023</v>
      </c>
      <c r="Q92">
        <f t="shared" si="63"/>
        <v>123.95999999999731</v>
      </c>
      <c r="R92">
        <f t="shared" si="64"/>
        <v>2.4709716643576355E-2</v>
      </c>
      <c r="S92">
        <f t="shared" si="65"/>
        <v>15366.081599999332</v>
      </c>
      <c r="U92">
        <f t="shared" si="81"/>
        <v>4826.9399999999996</v>
      </c>
      <c r="V92">
        <f t="shared" si="82"/>
        <v>4796.3577777777764</v>
      </c>
      <c r="W92">
        <f t="shared" si="92"/>
        <v>4857.5222222222228</v>
      </c>
      <c r="X92">
        <f t="shared" si="88"/>
        <v>30.582222222223209</v>
      </c>
      <c r="Y92">
        <f t="shared" si="96"/>
        <v>4973.681111111111</v>
      </c>
      <c r="Z92">
        <f t="shared" si="66"/>
        <v>42.968888888888614</v>
      </c>
      <c r="AA92">
        <f t="shared" si="67"/>
        <v>8.5652554770391832E-3</v>
      </c>
      <c r="AB92">
        <f t="shared" si="68"/>
        <v>1846.3254123456554</v>
      </c>
      <c r="AD92">
        <f t="shared" si="83"/>
        <v>4773.3879999999999</v>
      </c>
      <c r="AE92">
        <f t="shared" si="84"/>
        <v>4640.6187999999993</v>
      </c>
      <c r="AF92">
        <f t="shared" si="93"/>
        <v>4906.1572000000006</v>
      </c>
      <c r="AG92">
        <f t="shared" si="89"/>
        <v>66.384600000000319</v>
      </c>
      <c r="AH92">
        <f t="shared" si="97"/>
        <v>4968.938000000001</v>
      </c>
      <c r="AI92">
        <f t="shared" si="69"/>
        <v>47.711999999998625</v>
      </c>
      <c r="AJ92">
        <f t="shared" si="70"/>
        <v>9.5107292715255459E-3</v>
      </c>
      <c r="AK92">
        <f t="shared" si="71"/>
        <v>2276.4349439998687</v>
      </c>
      <c r="AM92">
        <f t="shared" si="85"/>
        <v>4743.3249999999998</v>
      </c>
      <c r="AN92">
        <f t="shared" si="86"/>
        <v>4590.9538888888883</v>
      </c>
      <c r="AO92">
        <f t="shared" si="94"/>
        <v>4895.6961111111113</v>
      </c>
      <c r="AP92">
        <f t="shared" si="90"/>
        <v>60.948444444444618</v>
      </c>
      <c r="AQ92">
        <f t="shared" si="98"/>
        <v>4859.7094444444447</v>
      </c>
      <c r="AR92">
        <f t="shared" si="72"/>
        <v>156.94055555555497</v>
      </c>
      <c r="AS92">
        <f t="shared" si="73"/>
        <v>3.128393560554453E-2</v>
      </c>
      <c r="AT92">
        <f t="shared" si="74"/>
        <v>24630.337978086234</v>
      </c>
      <c r="AV92">
        <f t="shared" si="75"/>
        <v>5007.2246071523987</v>
      </c>
      <c r="AW92">
        <f t="shared" si="76"/>
        <v>0.3708509347540947</v>
      </c>
      <c r="AX92">
        <f t="shared" si="77"/>
        <v>4799.0488722705486</v>
      </c>
      <c r="AY92">
        <f t="shared" si="78"/>
        <v>217.60112772945104</v>
      </c>
      <c r="AZ92">
        <f t="shared" si="79"/>
        <v>4.3375784184555642E-2</v>
      </c>
      <c r="BA92">
        <f t="shared" si="80"/>
        <v>47350.250789128862</v>
      </c>
    </row>
    <row r="93" spans="1:53" x14ac:dyDescent="0.3">
      <c r="A93" s="11"/>
      <c r="B93">
        <v>91</v>
      </c>
      <c r="C93">
        <v>2016</v>
      </c>
      <c r="D93" t="str">
        <v>July</v>
      </c>
      <c r="E93">
        <v>5215.99</v>
      </c>
      <c r="G93">
        <f t="shared" si="57"/>
        <v>5236.4299999999994</v>
      </c>
      <c r="H93">
        <f t="shared" si="58"/>
        <v>20.4399999999996</v>
      </c>
      <c r="I93">
        <f t="shared" si="59"/>
        <v>3.9187191693234842E-3</v>
      </c>
      <c r="J93">
        <f t="shared" si="60"/>
        <v>417.79359999998366</v>
      </c>
      <c r="L93">
        <f t="shared" si="61"/>
        <v>4906.76</v>
      </c>
      <c r="M93">
        <f t="shared" si="62"/>
        <v>4862.2425000000003</v>
      </c>
      <c r="N93">
        <f t="shared" si="91"/>
        <v>4951.2775000000001</v>
      </c>
      <c r="O93">
        <f t="shared" si="87"/>
        <v>89.034999999999854</v>
      </c>
      <c r="P93">
        <f t="shared" si="95"/>
        <v>4781.3500000000004</v>
      </c>
      <c r="Q93">
        <f t="shared" si="63"/>
        <v>434.63999999999942</v>
      </c>
      <c r="R93">
        <f t="shared" si="64"/>
        <v>8.3328380614226524E-2</v>
      </c>
      <c r="S93">
        <f t="shared" si="65"/>
        <v>188911.92959999951</v>
      </c>
      <c r="U93">
        <f t="shared" si="81"/>
        <v>4884.0333333333338</v>
      </c>
      <c r="V93">
        <f t="shared" si="82"/>
        <v>4843.0922222222216</v>
      </c>
      <c r="W93">
        <f t="shared" si="92"/>
        <v>4924.9744444444459</v>
      </c>
      <c r="X93">
        <f t="shared" si="88"/>
        <v>40.94111111111215</v>
      </c>
      <c r="Y93">
        <f t="shared" si="96"/>
        <v>4888.104444444446</v>
      </c>
      <c r="Z93">
        <f t="shared" si="66"/>
        <v>327.88555555555376</v>
      </c>
      <c r="AA93">
        <f t="shared" si="67"/>
        <v>6.286161506359364E-2</v>
      </c>
      <c r="AB93">
        <f t="shared" si="68"/>
        <v>107508.93754197414</v>
      </c>
      <c r="AD93">
        <f t="shared" si="83"/>
        <v>4853.6859999999997</v>
      </c>
      <c r="AE93">
        <f t="shared" si="84"/>
        <v>4718.0072</v>
      </c>
      <c r="AF93">
        <f t="shared" si="93"/>
        <v>4989.3647999999994</v>
      </c>
      <c r="AG93">
        <f t="shared" si="89"/>
        <v>67.839399999999841</v>
      </c>
      <c r="AH93">
        <f t="shared" si="97"/>
        <v>4972.5418000000009</v>
      </c>
      <c r="AI93">
        <f t="shared" si="69"/>
        <v>243.44819999999891</v>
      </c>
      <c r="AJ93">
        <f t="shared" si="70"/>
        <v>4.6673440708283359E-2</v>
      </c>
      <c r="AK93">
        <f t="shared" si="71"/>
        <v>59267.026083239471</v>
      </c>
      <c r="AM93">
        <f t="shared" si="85"/>
        <v>4813.9316666666664</v>
      </c>
      <c r="AN93">
        <f t="shared" si="86"/>
        <v>4642.4230555555559</v>
      </c>
      <c r="AO93">
        <f t="shared" si="94"/>
        <v>4985.4402777777768</v>
      </c>
      <c r="AP93">
        <f t="shared" si="90"/>
        <v>68.603444444444179</v>
      </c>
      <c r="AQ93">
        <f t="shared" si="98"/>
        <v>4956.6445555555556</v>
      </c>
      <c r="AR93">
        <f t="shared" si="72"/>
        <v>259.34544444444418</v>
      </c>
      <c r="AS93">
        <f t="shared" si="73"/>
        <v>4.9721231145850392E-2</v>
      </c>
      <c r="AT93">
        <f t="shared" si="74"/>
        <v>67260.059554086285</v>
      </c>
      <c r="AV93">
        <f t="shared" si="75"/>
        <v>5206.963390417045</v>
      </c>
      <c r="AW93">
        <f t="shared" si="76"/>
        <v>0.39078792735501627</v>
      </c>
      <c r="AX93">
        <f t="shared" si="77"/>
        <v>5007.595458087153</v>
      </c>
      <c r="AY93">
        <f t="shared" si="78"/>
        <v>208.39454191284676</v>
      </c>
      <c r="AZ93">
        <f t="shared" si="79"/>
        <v>3.9953017914690553E-2</v>
      </c>
      <c r="BA93">
        <f t="shared" si="80"/>
        <v>43428.285099065244</v>
      </c>
    </row>
    <row r="94" spans="1:53" x14ac:dyDescent="0.3">
      <c r="A94" s="11"/>
      <c r="B94">
        <v>92</v>
      </c>
      <c r="C94">
        <v>2016</v>
      </c>
      <c r="D94" t="str">
        <v>August</v>
      </c>
      <c r="E94">
        <v>5386</v>
      </c>
      <c r="G94">
        <f t="shared" si="57"/>
        <v>5415.33</v>
      </c>
      <c r="H94">
        <f t="shared" si="58"/>
        <v>29.329999999999927</v>
      </c>
      <c r="I94">
        <f t="shared" si="59"/>
        <v>5.4455997029335176E-3</v>
      </c>
      <c r="J94">
        <f t="shared" si="60"/>
        <v>860.24889999999573</v>
      </c>
      <c r="L94">
        <f t="shared" si="61"/>
        <v>5116.32</v>
      </c>
      <c r="M94">
        <f t="shared" si="62"/>
        <v>5011.54</v>
      </c>
      <c r="N94">
        <f t="shared" si="91"/>
        <v>5221.0999999999995</v>
      </c>
      <c r="O94">
        <f t="shared" si="87"/>
        <v>209.55999999999949</v>
      </c>
      <c r="P94">
        <f t="shared" si="95"/>
        <v>5040.3125</v>
      </c>
      <c r="Q94">
        <f t="shared" si="63"/>
        <v>345.6875</v>
      </c>
      <c r="R94">
        <f t="shared" si="64"/>
        <v>6.41826030449313E-2</v>
      </c>
      <c r="S94">
        <f t="shared" si="65"/>
        <v>119499.84765625</v>
      </c>
      <c r="U94">
        <f t="shared" si="81"/>
        <v>5009.836666666667</v>
      </c>
      <c r="V94">
        <f t="shared" si="82"/>
        <v>4906.9366666666674</v>
      </c>
      <c r="W94">
        <f t="shared" si="92"/>
        <v>5112.7366666666667</v>
      </c>
      <c r="X94">
        <f t="shared" si="88"/>
        <v>102.89999999999964</v>
      </c>
      <c r="Y94">
        <f t="shared" si="96"/>
        <v>4965.9155555555581</v>
      </c>
      <c r="Z94">
        <f t="shared" si="66"/>
        <v>420.08444444444194</v>
      </c>
      <c r="AA94">
        <f t="shared" si="67"/>
        <v>7.79956265214337E-2</v>
      </c>
      <c r="AB94">
        <f t="shared" si="68"/>
        <v>176470.94046419542</v>
      </c>
      <c r="AD94">
        <f t="shared" si="83"/>
        <v>4942.692</v>
      </c>
      <c r="AE94">
        <f t="shared" si="84"/>
        <v>4791.3147999999992</v>
      </c>
      <c r="AF94">
        <f t="shared" si="93"/>
        <v>5094.0692000000008</v>
      </c>
      <c r="AG94">
        <f t="shared" si="89"/>
        <v>75.688600000000406</v>
      </c>
      <c r="AH94">
        <f t="shared" si="97"/>
        <v>5057.2041999999992</v>
      </c>
      <c r="AI94">
        <f t="shared" si="69"/>
        <v>328.79580000000078</v>
      </c>
      <c r="AJ94">
        <f t="shared" si="70"/>
        <v>6.104637950241381E-2</v>
      </c>
      <c r="AK94">
        <f t="shared" si="71"/>
        <v>108106.67809764051</v>
      </c>
      <c r="AM94">
        <f t="shared" si="85"/>
        <v>4914.07</v>
      </c>
      <c r="AN94">
        <f t="shared" si="86"/>
        <v>4715.786666666666</v>
      </c>
      <c r="AO94">
        <f t="shared" si="94"/>
        <v>5112.3533333333335</v>
      </c>
      <c r="AP94">
        <f t="shared" si="90"/>
        <v>79.313333333333503</v>
      </c>
      <c r="AQ94">
        <f t="shared" si="98"/>
        <v>5054.0437222222208</v>
      </c>
      <c r="AR94">
        <f t="shared" si="72"/>
        <v>331.95627777777918</v>
      </c>
      <c r="AS94">
        <f t="shared" si="73"/>
        <v>6.1633174485291341E-2</v>
      </c>
      <c r="AT94">
        <f t="shared" si="74"/>
        <v>110194.97035607809</v>
      </c>
      <c r="AV94">
        <f t="shared" si="75"/>
        <v>5378.2619562349882</v>
      </c>
      <c r="AW94">
        <f t="shared" si="76"/>
        <v>0.40787887605185302</v>
      </c>
      <c r="AX94">
        <f t="shared" si="77"/>
        <v>5207.3541783443998</v>
      </c>
      <c r="AY94">
        <f t="shared" si="78"/>
        <v>178.64582165560023</v>
      </c>
      <c r="AZ94">
        <f t="shared" si="79"/>
        <v>3.3168552108355037E-2</v>
      </c>
      <c r="BA94">
        <f t="shared" si="80"/>
        <v>31914.329595004525</v>
      </c>
    </row>
    <row r="95" spans="1:53" x14ac:dyDescent="0.3">
      <c r="A95" s="11"/>
      <c r="B95">
        <v>93</v>
      </c>
      <c r="C95">
        <v>2016</v>
      </c>
      <c r="D95" t="str">
        <v>September</v>
      </c>
      <c r="E95">
        <v>5364.8</v>
      </c>
      <c r="G95">
        <f t="shared" si="57"/>
        <v>5556.01</v>
      </c>
      <c r="H95">
        <f t="shared" si="58"/>
        <v>191.21000000000004</v>
      </c>
      <c r="I95">
        <f t="shared" si="59"/>
        <v>3.5641589621234718E-2</v>
      </c>
      <c r="J95">
        <f t="shared" si="60"/>
        <v>36561.264100000015</v>
      </c>
      <c r="L95">
        <f t="shared" si="61"/>
        <v>5300.9949999999999</v>
      </c>
      <c r="M95">
        <f t="shared" si="62"/>
        <v>5208.6574999999993</v>
      </c>
      <c r="N95">
        <f t="shared" si="91"/>
        <v>5393.3325000000004</v>
      </c>
      <c r="O95">
        <f t="shared" si="87"/>
        <v>184.67500000000109</v>
      </c>
      <c r="P95">
        <f t="shared" si="95"/>
        <v>5430.6599999999989</v>
      </c>
      <c r="Q95">
        <f t="shared" si="63"/>
        <v>65.859999999998763</v>
      </c>
      <c r="R95">
        <f t="shared" si="64"/>
        <v>1.2276319713689003E-2</v>
      </c>
      <c r="S95">
        <f t="shared" si="65"/>
        <v>4337.5395999998373</v>
      </c>
      <c r="U95">
        <f t="shared" si="81"/>
        <v>5206.2133333333331</v>
      </c>
      <c r="V95">
        <f t="shared" si="82"/>
        <v>5033.3611111111113</v>
      </c>
      <c r="W95">
        <f t="shared" si="92"/>
        <v>5379.065555555555</v>
      </c>
      <c r="X95">
        <f t="shared" si="88"/>
        <v>172.85222222222183</v>
      </c>
      <c r="Y95">
        <f t="shared" si="96"/>
        <v>5215.6366666666663</v>
      </c>
      <c r="Z95">
        <f t="shared" si="66"/>
        <v>149.16333333333387</v>
      </c>
      <c r="AA95">
        <f t="shared" si="67"/>
        <v>2.7804080922557012E-2</v>
      </c>
      <c r="AB95">
        <f t="shared" si="68"/>
        <v>22249.700011111272</v>
      </c>
      <c r="AD95">
        <f t="shared" si="83"/>
        <v>5050.8180000000002</v>
      </c>
      <c r="AE95">
        <f t="shared" si="84"/>
        <v>4870.6400000000003</v>
      </c>
      <c r="AF95">
        <f t="shared" si="93"/>
        <v>5230.9960000000001</v>
      </c>
      <c r="AG95">
        <f t="shared" si="89"/>
        <v>90.088999999999942</v>
      </c>
      <c r="AH95">
        <f t="shared" si="97"/>
        <v>5169.7578000000012</v>
      </c>
      <c r="AI95">
        <f t="shared" si="69"/>
        <v>195.04219999999896</v>
      </c>
      <c r="AJ95">
        <f t="shared" si="70"/>
        <v>3.6355912615567955E-2</v>
      </c>
      <c r="AK95">
        <f t="shared" si="71"/>
        <v>38041.459780839592</v>
      </c>
      <c r="AM95">
        <f t="shared" si="85"/>
        <v>5016.5766666666668</v>
      </c>
      <c r="AN95">
        <f t="shared" si="86"/>
        <v>4798.9750000000004</v>
      </c>
      <c r="AO95">
        <f t="shared" si="94"/>
        <v>5234.1783333333333</v>
      </c>
      <c r="AP95">
        <f t="shared" si="90"/>
        <v>87.040666666666596</v>
      </c>
      <c r="AQ95">
        <f t="shared" si="98"/>
        <v>5191.666666666667</v>
      </c>
      <c r="AR95">
        <f t="shared" si="72"/>
        <v>173.13333333333321</v>
      </c>
      <c r="AS95">
        <f t="shared" si="73"/>
        <v>3.227209464161445E-2</v>
      </c>
      <c r="AT95">
        <f t="shared" si="74"/>
        <v>29975.15111111107</v>
      </c>
      <c r="AV95">
        <f t="shared" si="75"/>
        <v>5365.4007719078345</v>
      </c>
      <c r="AW95">
        <f t="shared" si="76"/>
        <v>0.40655195646246928</v>
      </c>
      <c r="AX95">
        <f t="shared" si="77"/>
        <v>5378.6698351110399</v>
      </c>
      <c r="AY95">
        <f t="shared" si="78"/>
        <v>13.86983511103972</v>
      </c>
      <c r="AZ95">
        <f t="shared" si="79"/>
        <v>2.5853405739337384E-3</v>
      </c>
      <c r="BA95">
        <f t="shared" si="80"/>
        <v>192.37232600743019</v>
      </c>
    </row>
    <row r="96" spans="1:53" x14ac:dyDescent="0.3">
      <c r="A96" s="11"/>
      <c r="B96">
        <v>94</v>
      </c>
      <c r="C96">
        <v>2016</v>
      </c>
      <c r="D96" t="str">
        <v>October</v>
      </c>
      <c r="E96">
        <v>5422.54</v>
      </c>
      <c r="G96">
        <f t="shared" si="57"/>
        <v>5343.6</v>
      </c>
      <c r="H96">
        <f t="shared" si="58"/>
        <v>78.9399999999996</v>
      </c>
      <c r="I96">
        <f t="shared" si="59"/>
        <v>1.4557753377568372E-2</v>
      </c>
      <c r="J96">
        <f t="shared" si="60"/>
        <v>6231.5235999999368</v>
      </c>
      <c r="L96">
        <f t="shared" si="61"/>
        <v>5375.4</v>
      </c>
      <c r="M96">
        <f t="shared" si="62"/>
        <v>5338.1975000000002</v>
      </c>
      <c r="N96">
        <f t="shared" si="91"/>
        <v>5412.6024999999991</v>
      </c>
      <c r="O96">
        <f t="shared" si="87"/>
        <v>74.404999999998836</v>
      </c>
      <c r="P96">
        <f t="shared" si="95"/>
        <v>5578.0075000000015</v>
      </c>
      <c r="Q96">
        <f t="shared" si="63"/>
        <v>155.46750000000156</v>
      </c>
      <c r="R96">
        <f t="shared" si="64"/>
        <v>2.8670604550635231E-2</v>
      </c>
      <c r="S96">
        <f t="shared" si="65"/>
        <v>24170.143556250485</v>
      </c>
      <c r="U96">
        <f t="shared" si="81"/>
        <v>5322.2633333333333</v>
      </c>
      <c r="V96">
        <f t="shared" si="82"/>
        <v>5179.4377777777772</v>
      </c>
      <c r="W96">
        <f t="shared" si="92"/>
        <v>5465.0888888888894</v>
      </c>
      <c r="X96">
        <f t="shared" si="88"/>
        <v>142.82555555555609</v>
      </c>
      <c r="Y96">
        <f t="shared" si="96"/>
        <v>5551.9177777777768</v>
      </c>
      <c r="Z96">
        <f t="shared" si="66"/>
        <v>129.37777777777683</v>
      </c>
      <c r="AA96">
        <f t="shared" si="67"/>
        <v>2.3859257428765272E-2</v>
      </c>
      <c r="AB96">
        <f t="shared" si="68"/>
        <v>16738.609382715804</v>
      </c>
      <c r="AD96">
        <f t="shared" si="83"/>
        <v>5156.0619999999999</v>
      </c>
      <c r="AE96">
        <f t="shared" si="84"/>
        <v>4955.3292000000001</v>
      </c>
      <c r="AF96">
        <f t="shared" si="93"/>
        <v>5356.7947999999997</v>
      </c>
      <c r="AG96">
        <f t="shared" si="89"/>
        <v>100.36639999999989</v>
      </c>
      <c r="AH96">
        <f t="shared" si="97"/>
        <v>5321.085</v>
      </c>
      <c r="AI96">
        <f t="shared" si="69"/>
        <v>101.45499999999993</v>
      </c>
      <c r="AJ96">
        <f t="shared" si="70"/>
        <v>1.8709866593884034E-2</v>
      </c>
      <c r="AK96">
        <f t="shared" si="71"/>
        <v>10293.117024999985</v>
      </c>
      <c r="AM96">
        <f t="shared" si="85"/>
        <v>5103.1483333333335</v>
      </c>
      <c r="AN96">
        <f t="shared" si="86"/>
        <v>4879.3291666666673</v>
      </c>
      <c r="AO96">
        <f t="shared" si="94"/>
        <v>5326.9674999999997</v>
      </c>
      <c r="AP96">
        <f t="shared" si="90"/>
        <v>89.527666666666491</v>
      </c>
      <c r="AQ96">
        <f t="shared" si="98"/>
        <v>5321.2190000000001</v>
      </c>
      <c r="AR96">
        <f t="shared" si="72"/>
        <v>101.32099999999991</v>
      </c>
      <c r="AS96">
        <f t="shared" si="73"/>
        <v>1.8685154927395631E-2</v>
      </c>
      <c r="AT96">
        <f t="shared" si="74"/>
        <v>10265.945040999983</v>
      </c>
      <c r="AV96">
        <f t="shared" si="75"/>
        <v>5420.0826241331815</v>
      </c>
      <c r="AW96">
        <f t="shared" si="76"/>
        <v>0.41197954076465804</v>
      </c>
      <c r="AX96">
        <f t="shared" si="77"/>
        <v>5365.8073238642974</v>
      </c>
      <c r="AY96">
        <f t="shared" si="78"/>
        <v>56.732676135702604</v>
      </c>
      <c r="AZ96">
        <f t="shared" si="79"/>
        <v>1.0462380385520919E-2</v>
      </c>
      <c r="BA96">
        <f t="shared" si="80"/>
        <v>3218.5965415185196</v>
      </c>
    </row>
    <row r="97" spans="1:53" x14ac:dyDescent="0.3">
      <c r="A97" s="11"/>
      <c r="B97">
        <v>95</v>
      </c>
      <c r="C97">
        <v>2016</v>
      </c>
      <c r="D97" t="str">
        <v>November</v>
      </c>
      <c r="E97">
        <v>5148.91</v>
      </c>
      <c r="G97">
        <f t="shared" si="57"/>
        <v>5480.28</v>
      </c>
      <c r="H97">
        <f t="shared" si="58"/>
        <v>331.36999999999989</v>
      </c>
      <c r="I97">
        <f t="shared" si="59"/>
        <v>6.4357310576413237E-2</v>
      </c>
      <c r="J97">
        <f t="shared" si="60"/>
        <v>109806.07689999993</v>
      </c>
      <c r="L97">
        <f t="shared" si="61"/>
        <v>5393.67</v>
      </c>
      <c r="M97">
        <f t="shared" si="62"/>
        <v>5384.5349999999999</v>
      </c>
      <c r="N97">
        <f t="shared" si="91"/>
        <v>5402.8050000000003</v>
      </c>
      <c r="O97">
        <f t="shared" si="87"/>
        <v>18.270000000000437</v>
      </c>
      <c r="P97">
        <f t="shared" si="95"/>
        <v>5487.0074999999979</v>
      </c>
      <c r="Q97">
        <f t="shared" si="63"/>
        <v>338.09749999999804</v>
      </c>
      <c r="R97">
        <f t="shared" si="64"/>
        <v>6.5663897795843792E-2</v>
      </c>
      <c r="S97">
        <f t="shared" si="65"/>
        <v>114309.91950624867</v>
      </c>
      <c r="U97">
        <f t="shared" si="81"/>
        <v>5391.1133333333337</v>
      </c>
      <c r="V97">
        <f t="shared" si="82"/>
        <v>5306.53</v>
      </c>
      <c r="W97">
        <f t="shared" si="92"/>
        <v>5475.6966666666676</v>
      </c>
      <c r="X97">
        <f t="shared" si="88"/>
        <v>84.58333333333394</v>
      </c>
      <c r="Y97">
        <f t="shared" si="96"/>
        <v>5607.9144444444455</v>
      </c>
      <c r="Z97">
        <f t="shared" si="66"/>
        <v>459.00444444444565</v>
      </c>
      <c r="AA97">
        <f t="shared" si="67"/>
        <v>8.9145944373555885E-2</v>
      </c>
      <c r="AB97">
        <f t="shared" si="68"/>
        <v>210685.08001975418</v>
      </c>
      <c r="AD97">
        <f t="shared" si="83"/>
        <v>5281.1959999999999</v>
      </c>
      <c r="AE97">
        <f t="shared" si="84"/>
        <v>5056.8908000000001</v>
      </c>
      <c r="AF97">
        <f t="shared" si="93"/>
        <v>5505.5011999999997</v>
      </c>
      <c r="AG97">
        <f t="shared" si="89"/>
        <v>112.15259999999989</v>
      </c>
      <c r="AH97">
        <f t="shared" si="97"/>
        <v>5457.1611999999996</v>
      </c>
      <c r="AI97">
        <f t="shared" si="69"/>
        <v>308.2511999999997</v>
      </c>
      <c r="AJ97">
        <f t="shared" si="70"/>
        <v>5.9867272879114163E-2</v>
      </c>
      <c r="AK97">
        <f t="shared" si="71"/>
        <v>95018.80230143982</v>
      </c>
      <c r="AM97">
        <f t="shared" si="85"/>
        <v>5200.4750000000004</v>
      </c>
      <c r="AN97">
        <f t="shared" si="86"/>
        <v>4965.2544444444438</v>
      </c>
      <c r="AO97">
        <f t="shared" si="94"/>
        <v>5435.6955555555569</v>
      </c>
      <c r="AP97">
        <f t="shared" si="90"/>
        <v>94.088222222222612</v>
      </c>
      <c r="AQ97">
        <f t="shared" si="98"/>
        <v>5416.4951666666666</v>
      </c>
      <c r="AR97">
        <f t="shared" si="72"/>
        <v>267.58516666666674</v>
      </c>
      <c r="AS97">
        <f t="shared" si="73"/>
        <v>5.1969284113854534E-2</v>
      </c>
      <c r="AT97">
        <f t="shared" si="74"/>
        <v>71601.821420027816</v>
      </c>
      <c r="AV97">
        <f t="shared" si="75"/>
        <v>5160.6736871081366</v>
      </c>
      <c r="AW97">
        <f t="shared" si="76"/>
        <v>0.38599718928716054</v>
      </c>
      <c r="AX97">
        <f t="shared" si="77"/>
        <v>5420.4946036739466</v>
      </c>
      <c r="AY97">
        <f t="shared" si="78"/>
        <v>271.58460367394673</v>
      </c>
      <c r="AZ97">
        <f t="shared" si="79"/>
        <v>5.274603822439055E-2</v>
      </c>
      <c r="BA97">
        <f t="shared" si="80"/>
        <v>73758.196952734725</v>
      </c>
    </row>
    <row r="98" spans="1:53" x14ac:dyDescent="0.3">
      <c r="A98" s="11"/>
      <c r="B98">
        <v>96</v>
      </c>
      <c r="C98">
        <v>2016</v>
      </c>
      <c r="D98" t="str">
        <v>December</v>
      </c>
      <c r="E98">
        <v>5296.71</v>
      </c>
      <c r="G98">
        <f t="shared" si="57"/>
        <v>4875.28</v>
      </c>
      <c r="H98">
        <f t="shared" si="58"/>
        <v>421.43000000000029</v>
      </c>
      <c r="I98">
        <f t="shared" si="59"/>
        <v>7.956448436859867E-2</v>
      </c>
      <c r="J98">
        <f t="shared" si="60"/>
        <v>177603.24490000025</v>
      </c>
      <c r="L98">
        <f t="shared" si="61"/>
        <v>5285.7250000000004</v>
      </c>
      <c r="M98">
        <f t="shared" si="62"/>
        <v>5339.6975000000002</v>
      </c>
      <c r="N98">
        <f t="shared" si="91"/>
        <v>5231.7525000000005</v>
      </c>
      <c r="O98">
        <f t="shared" si="87"/>
        <v>-107.94499999999971</v>
      </c>
      <c r="P98">
        <f t="shared" si="95"/>
        <v>5421.0750000000007</v>
      </c>
      <c r="Q98">
        <f t="shared" si="63"/>
        <v>124.36500000000069</v>
      </c>
      <c r="R98">
        <f t="shared" si="64"/>
        <v>2.3479669455190238E-2</v>
      </c>
      <c r="S98">
        <f t="shared" si="65"/>
        <v>15466.653225000173</v>
      </c>
      <c r="U98">
        <f t="shared" si="81"/>
        <v>5312.083333333333</v>
      </c>
      <c r="V98">
        <f t="shared" si="82"/>
        <v>5341.82</v>
      </c>
      <c r="W98">
        <f t="shared" si="92"/>
        <v>5282.3466666666664</v>
      </c>
      <c r="X98">
        <f t="shared" si="88"/>
        <v>-29.736666666666679</v>
      </c>
      <c r="Y98">
        <f t="shared" si="96"/>
        <v>5560.2800000000016</v>
      </c>
      <c r="Z98">
        <f t="shared" si="66"/>
        <v>263.57000000000153</v>
      </c>
      <c r="AA98">
        <f t="shared" si="67"/>
        <v>4.9761078103200199E-2</v>
      </c>
      <c r="AB98">
        <f t="shared" si="68"/>
        <v>69469.1449000008</v>
      </c>
      <c r="AD98">
        <f t="shared" si="83"/>
        <v>5307.6480000000001</v>
      </c>
      <c r="AE98">
        <f t="shared" si="84"/>
        <v>5147.6832000000004</v>
      </c>
      <c r="AF98">
        <f t="shared" si="93"/>
        <v>5467.6127999999999</v>
      </c>
      <c r="AG98">
        <f t="shared" si="89"/>
        <v>79.98239999999987</v>
      </c>
      <c r="AH98">
        <f t="shared" si="97"/>
        <v>5617.6538</v>
      </c>
      <c r="AI98">
        <f t="shared" si="69"/>
        <v>320.94380000000001</v>
      </c>
      <c r="AJ98">
        <f t="shared" si="70"/>
        <v>6.0593047382242943E-2</v>
      </c>
      <c r="AK98">
        <f t="shared" si="71"/>
        <v>103004.92275844001</v>
      </c>
      <c r="AM98">
        <f t="shared" si="85"/>
        <v>5259.1483333333335</v>
      </c>
      <c r="AN98">
        <f t="shared" si="86"/>
        <v>5051.2250000000004</v>
      </c>
      <c r="AO98">
        <f t="shared" si="94"/>
        <v>5467.0716666666667</v>
      </c>
      <c r="AP98">
        <f t="shared" si="90"/>
        <v>83.16933333333327</v>
      </c>
      <c r="AQ98">
        <f t="shared" si="98"/>
        <v>5529.7837777777795</v>
      </c>
      <c r="AR98">
        <f t="shared" si="72"/>
        <v>233.07377777777947</v>
      </c>
      <c r="AS98">
        <f t="shared" si="73"/>
        <v>4.4003499866479279E-2</v>
      </c>
      <c r="AT98">
        <f t="shared" si="74"/>
        <v>54323.385887605727</v>
      </c>
      <c r="AV98">
        <f t="shared" si="75"/>
        <v>5290.8343065753434</v>
      </c>
      <c r="AW98">
        <f t="shared" si="76"/>
        <v>0.39897478128957475</v>
      </c>
      <c r="AX98">
        <f t="shared" si="77"/>
        <v>5161.0596842974237</v>
      </c>
      <c r="AY98">
        <f t="shared" si="78"/>
        <v>135.65031570257634</v>
      </c>
      <c r="AZ98">
        <f t="shared" si="79"/>
        <v>2.5610296901770406E-2</v>
      </c>
      <c r="BA98">
        <f t="shared" si="80"/>
        <v>18401.008150208629</v>
      </c>
    </row>
    <row r="99" spans="1:53" x14ac:dyDescent="0.3">
      <c r="A99" s="11"/>
      <c r="B99">
        <v>97</v>
      </c>
      <c r="C99">
        <v>2017</v>
      </c>
      <c r="D99" t="str">
        <v>January</v>
      </c>
      <c r="E99">
        <v>5294.1</v>
      </c>
      <c r="G99">
        <f t="shared" si="57"/>
        <v>5444.51</v>
      </c>
      <c r="H99">
        <f t="shared" si="58"/>
        <v>150.40999999999985</v>
      </c>
      <c r="I99">
        <f t="shared" si="59"/>
        <v>2.8410872480686019E-2</v>
      </c>
      <c r="J99">
        <f t="shared" si="60"/>
        <v>22623.168099999955</v>
      </c>
      <c r="L99">
        <f t="shared" si="61"/>
        <v>5222.8099999999995</v>
      </c>
      <c r="M99">
        <f t="shared" si="62"/>
        <v>5254.2674999999999</v>
      </c>
      <c r="N99">
        <f t="shared" si="91"/>
        <v>5191.3524999999991</v>
      </c>
      <c r="O99">
        <f t="shared" si="87"/>
        <v>-62.915000000000873</v>
      </c>
      <c r="P99">
        <f t="shared" si="95"/>
        <v>5123.8075000000008</v>
      </c>
      <c r="Q99">
        <f t="shared" si="63"/>
        <v>170.29249999999956</v>
      </c>
      <c r="R99">
        <f t="shared" si="64"/>
        <v>3.2166468332672137E-2</v>
      </c>
      <c r="S99">
        <f t="shared" si="65"/>
        <v>28999.535556249852</v>
      </c>
      <c r="U99">
        <f t="shared" si="81"/>
        <v>5289.3866666666663</v>
      </c>
      <c r="V99">
        <f t="shared" si="82"/>
        <v>5330.8611111111104</v>
      </c>
      <c r="W99">
        <f t="shared" si="92"/>
        <v>5247.9122222222222</v>
      </c>
      <c r="X99">
        <f t="shared" si="88"/>
        <v>-41.474444444444089</v>
      </c>
      <c r="Y99">
        <f t="shared" si="96"/>
        <v>5252.61</v>
      </c>
      <c r="Z99">
        <f t="shared" si="66"/>
        <v>41.490000000000691</v>
      </c>
      <c r="AA99">
        <f t="shared" si="67"/>
        <v>7.8370261234205416E-3</v>
      </c>
      <c r="AB99">
        <f t="shared" si="68"/>
        <v>1721.4201000000573</v>
      </c>
      <c r="AD99">
        <f t="shared" si="83"/>
        <v>5323.7919999999995</v>
      </c>
      <c r="AE99">
        <f t="shared" si="84"/>
        <v>5223.9032000000007</v>
      </c>
      <c r="AF99">
        <f t="shared" si="93"/>
        <v>5423.6807999999983</v>
      </c>
      <c r="AG99">
        <f t="shared" si="89"/>
        <v>49.944399999999405</v>
      </c>
      <c r="AH99">
        <f t="shared" si="97"/>
        <v>5547.5951999999997</v>
      </c>
      <c r="AI99">
        <f t="shared" si="69"/>
        <v>253.49519999999939</v>
      </c>
      <c r="AJ99">
        <f t="shared" si="70"/>
        <v>4.7882586275287464E-2</v>
      </c>
      <c r="AK99">
        <f t="shared" si="71"/>
        <v>64259.816423039687</v>
      </c>
      <c r="AM99">
        <f t="shared" si="85"/>
        <v>5305.8249999999998</v>
      </c>
      <c r="AN99">
        <f t="shared" si="86"/>
        <v>5133.2072222222232</v>
      </c>
      <c r="AO99">
        <f t="shared" si="94"/>
        <v>5478.4427777777764</v>
      </c>
      <c r="AP99">
        <f t="shared" si="90"/>
        <v>69.047111111110652</v>
      </c>
      <c r="AQ99">
        <f t="shared" si="98"/>
        <v>5550.241</v>
      </c>
      <c r="AR99">
        <f t="shared" si="72"/>
        <v>256.14099999999962</v>
      </c>
      <c r="AS99">
        <f t="shared" si="73"/>
        <v>4.8382350163389362E-2</v>
      </c>
      <c r="AT99">
        <f t="shared" si="74"/>
        <v>65608.211880999806</v>
      </c>
      <c r="AV99">
        <f t="shared" si="75"/>
        <v>5293.9758280819633</v>
      </c>
      <c r="AW99">
        <f t="shared" si="76"/>
        <v>0.3992490387046545</v>
      </c>
      <c r="AX99">
        <f t="shared" si="77"/>
        <v>5291.2332813566327</v>
      </c>
      <c r="AY99">
        <f t="shared" si="78"/>
        <v>2.8667186433676761</v>
      </c>
      <c r="AZ99">
        <f t="shared" si="79"/>
        <v>5.4149310427979746E-4</v>
      </c>
      <c r="BA99">
        <f t="shared" si="80"/>
        <v>8.2180757802318087</v>
      </c>
    </row>
    <row r="100" spans="1:53" x14ac:dyDescent="0.3">
      <c r="A100" s="11"/>
      <c r="B100">
        <v>98</v>
      </c>
      <c r="C100">
        <v>2017</v>
      </c>
      <c r="D100" t="str">
        <v>February</v>
      </c>
      <c r="E100">
        <v>5386.69</v>
      </c>
      <c r="G100">
        <f t="shared" si="57"/>
        <v>5291.4900000000007</v>
      </c>
      <c r="H100">
        <f t="shared" si="58"/>
        <v>95.199999999998909</v>
      </c>
      <c r="I100">
        <f t="shared" si="59"/>
        <v>1.7673190772069473E-2</v>
      </c>
      <c r="J100">
        <f t="shared" si="60"/>
        <v>9063.0399999997917</v>
      </c>
      <c r="L100">
        <f t="shared" si="61"/>
        <v>5295.4050000000007</v>
      </c>
      <c r="M100">
        <f t="shared" si="62"/>
        <v>5259.1075000000001</v>
      </c>
      <c r="N100">
        <f t="shared" si="91"/>
        <v>5331.7025000000012</v>
      </c>
      <c r="O100">
        <f t="shared" si="87"/>
        <v>72.595000000001164</v>
      </c>
      <c r="P100">
        <f t="shared" si="95"/>
        <v>5128.4374999999982</v>
      </c>
      <c r="Q100">
        <f t="shared" si="63"/>
        <v>258.25250000000142</v>
      </c>
      <c r="R100">
        <f t="shared" si="64"/>
        <v>4.7942706931344004E-2</v>
      </c>
      <c r="S100">
        <f t="shared" si="65"/>
        <v>66694.353756250726</v>
      </c>
      <c r="U100">
        <f t="shared" si="81"/>
        <v>5246.5733333333328</v>
      </c>
      <c r="V100">
        <f t="shared" si="82"/>
        <v>5282.6811111111101</v>
      </c>
      <c r="W100">
        <f t="shared" si="92"/>
        <v>5210.4655555555555</v>
      </c>
      <c r="X100">
        <f t="shared" si="88"/>
        <v>-36.107777777777301</v>
      </c>
      <c r="Y100">
        <f t="shared" si="96"/>
        <v>5206.4377777777781</v>
      </c>
      <c r="Z100">
        <f t="shared" si="66"/>
        <v>180.25222222222146</v>
      </c>
      <c r="AA100">
        <f t="shared" si="67"/>
        <v>3.3462520067466563E-2</v>
      </c>
      <c r="AB100">
        <f t="shared" si="68"/>
        <v>32490.863616049108</v>
      </c>
      <c r="AD100">
        <f t="shared" si="83"/>
        <v>5305.4119999999994</v>
      </c>
      <c r="AE100">
        <f t="shared" si="84"/>
        <v>5274.8219999999992</v>
      </c>
      <c r="AF100">
        <f t="shared" si="93"/>
        <v>5336.0019999999995</v>
      </c>
      <c r="AG100">
        <f t="shared" si="89"/>
        <v>15.295000000000073</v>
      </c>
      <c r="AH100">
        <f t="shared" si="97"/>
        <v>5473.6251999999977</v>
      </c>
      <c r="AI100">
        <f t="shared" si="69"/>
        <v>86.935199999998076</v>
      </c>
      <c r="AJ100">
        <f t="shared" si="70"/>
        <v>1.6138890487478966E-2</v>
      </c>
      <c r="AK100">
        <f t="shared" si="71"/>
        <v>7557.7289990396657</v>
      </c>
      <c r="AM100">
        <f t="shared" si="85"/>
        <v>5318.8433333333332</v>
      </c>
      <c r="AN100">
        <f t="shared" si="86"/>
        <v>5200.6694444444447</v>
      </c>
      <c r="AO100">
        <f t="shared" si="94"/>
        <v>5437.0172222222218</v>
      </c>
      <c r="AP100">
        <f t="shared" si="90"/>
        <v>47.269555555555421</v>
      </c>
      <c r="AQ100">
        <f t="shared" si="98"/>
        <v>5547.4898888888874</v>
      </c>
      <c r="AR100">
        <f t="shared" si="72"/>
        <v>160.79988888888784</v>
      </c>
      <c r="AS100">
        <f t="shared" si="73"/>
        <v>2.985133521492565E-2</v>
      </c>
      <c r="AT100">
        <f t="shared" si="74"/>
        <v>25856.604266678674</v>
      </c>
      <c r="AV100">
        <f t="shared" si="75"/>
        <v>5382.6913791154811</v>
      </c>
      <c r="AW100">
        <f t="shared" si="76"/>
        <v>0.40808075722043785</v>
      </c>
      <c r="AX100">
        <f t="shared" si="77"/>
        <v>5294.3750771206678</v>
      </c>
      <c r="AY100">
        <f t="shared" si="78"/>
        <v>92.314922879331789</v>
      </c>
      <c r="AZ100">
        <f t="shared" si="79"/>
        <v>1.7137597091967757E-2</v>
      </c>
      <c r="BA100">
        <f t="shared" si="80"/>
        <v>8522.0449862169753</v>
      </c>
    </row>
    <row r="101" spans="1:53" x14ac:dyDescent="0.3">
      <c r="A101" s="11"/>
      <c r="B101">
        <v>99</v>
      </c>
      <c r="C101">
        <v>2017</v>
      </c>
      <c r="D101" t="str">
        <v>March</v>
      </c>
      <c r="E101">
        <v>5568.11</v>
      </c>
      <c r="G101">
        <f t="shared" si="57"/>
        <v>5479.2799999999988</v>
      </c>
      <c r="H101">
        <f t="shared" si="58"/>
        <v>88.830000000000837</v>
      </c>
      <c r="I101">
        <f t="shared" si="59"/>
        <v>1.5953348622782387E-2</v>
      </c>
      <c r="J101">
        <f t="shared" si="60"/>
        <v>7890.7689000001483</v>
      </c>
      <c r="L101">
        <f t="shared" si="61"/>
        <v>5340.3950000000004</v>
      </c>
      <c r="M101">
        <f t="shared" si="62"/>
        <v>5317.9000000000005</v>
      </c>
      <c r="N101">
        <f t="shared" si="91"/>
        <v>5362.89</v>
      </c>
      <c r="O101">
        <f t="shared" si="87"/>
        <v>44.989999999999782</v>
      </c>
      <c r="P101">
        <f t="shared" si="95"/>
        <v>5404.2975000000024</v>
      </c>
      <c r="Q101">
        <f t="shared" si="63"/>
        <v>163.81249999999727</v>
      </c>
      <c r="R101">
        <f t="shared" si="64"/>
        <v>2.941976721005822E-2</v>
      </c>
      <c r="S101">
        <f t="shared" si="65"/>
        <v>26834.535156249105</v>
      </c>
      <c r="U101">
        <f t="shared" si="81"/>
        <v>5325.833333333333</v>
      </c>
      <c r="V101">
        <f t="shared" si="82"/>
        <v>5287.2644444444441</v>
      </c>
      <c r="W101">
        <f t="shared" si="92"/>
        <v>5364.402222222222</v>
      </c>
      <c r="X101">
        <f t="shared" si="88"/>
        <v>38.568888888888978</v>
      </c>
      <c r="Y101">
        <f t="shared" si="96"/>
        <v>5174.3577777777782</v>
      </c>
      <c r="Z101">
        <f t="shared" si="66"/>
        <v>393.75222222222146</v>
      </c>
      <c r="AA101">
        <f t="shared" si="67"/>
        <v>7.0715596894138491E-2</v>
      </c>
      <c r="AB101">
        <f t="shared" si="68"/>
        <v>155040.81250493767</v>
      </c>
      <c r="AD101">
        <f t="shared" si="83"/>
        <v>5309.79</v>
      </c>
      <c r="AE101">
        <f t="shared" si="84"/>
        <v>5305.5676000000003</v>
      </c>
      <c r="AF101">
        <f t="shared" si="93"/>
        <v>5314.0123999999996</v>
      </c>
      <c r="AG101">
        <f t="shared" si="89"/>
        <v>2.1111999999998261</v>
      </c>
      <c r="AH101">
        <f t="shared" si="97"/>
        <v>5351.2969999999996</v>
      </c>
      <c r="AI101">
        <f t="shared" si="69"/>
        <v>216.8130000000001</v>
      </c>
      <c r="AJ101">
        <f t="shared" si="70"/>
        <v>3.8938347123171076E-2</v>
      </c>
      <c r="AK101">
        <f t="shared" si="71"/>
        <v>47007.876969000041</v>
      </c>
      <c r="AM101">
        <f t="shared" si="85"/>
        <v>5318.958333333333</v>
      </c>
      <c r="AN101">
        <f t="shared" si="86"/>
        <v>5251.0663888888894</v>
      </c>
      <c r="AO101">
        <f t="shared" si="94"/>
        <v>5386.8502777777767</v>
      </c>
      <c r="AP101">
        <f t="shared" si="90"/>
        <v>27.156777777777464</v>
      </c>
      <c r="AQ101">
        <f t="shared" si="98"/>
        <v>5484.2867777777774</v>
      </c>
      <c r="AR101">
        <f t="shared" si="72"/>
        <v>83.823222222222284</v>
      </c>
      <c r="AS101">
        <f t="shared" si="73"/>
        <v>1.5054160607858373E-2</v>
      </c>
      <c r="AT101">
        <f t="shared" si="74"/>
        <v>7026.3325837160601</v>
      </c>
      <c r="AV101">
        <f t="shared" si="75"/>
        <v>5560.0962684543856</v>
      </c>
      <c r="AW101">
        <f t="shared" si="76"/>
        <v>0.42578061507541487</v>
      </c>
      <c r="AX101">
        <f t="shared" si="77"/>
        <v>5383.099459872702</v>
      </c>
      <c r="AY101">
        <f t="shared" si="78"/>
        <v>185.01054012729765</v>
      </c>
      <c r="AZ101">
        <f t="shared" si="79"/>
        <v>3.32268112747948E-2</v>
      </c>
      <c r="BA101">
        <f t="shared" si="80"/>
        <v>34228.899958194415</v>
      </c>
    </row>
    <row r="102" spans="1:53" x14ac:dyDescent="0.3">
      <c r="A102" s="11"/>
      <c r="B102">
        <v>100</v>
      </c>
      <c r="C102">
        <v>2017</v>
      </c>
      <c r="D102" t="str">
        <v>April</v>
      </c>
      <c r="E102">
        <v>5685.3</v>
      </c>
      <c r="G102">
        <f t="shared" si="57"/>
        <v>5749.53</v>
      </c>
      <c r="H102">
        <f t="shared" si="58"/>
        <v>64.229999999999563</v>
      </c>
      <c r="I102">
        <f t="shared" si="59"/>
        <v>1.1297556857157857E-2</v>
      </c>
      <c r="J102">
        <f t="shared" si="60"/>
        <v>4125.4928999999438</v>
      </c>
      <c r="L102">
        <f t="shared" si="61"/>
        <v>5477.4</v>
      </c>
      <c r="M102">
        <f t="shared" si="62"/>
        <v>5408.8975</v>
      </c>
      <c r="N102">
        <f t="shared" si="91"/>
        <v>5545.9024999999992</v>
      </c>
      <c r="O102">
        <f t="shared" si="87"/>
        <v>137.0049999999992</v>
      </c>
      <c r="P102">
        <f t="shared" si="95"/>
        <v>5407.88</v>
      </c>
      <c r="Q102">
        <f t="shared" si="63"/>
        <v>277.42000000000007</v>
      </c>
      <c r="R102">
        <f t="shared" si="64"/>
        <v>4.8796017800291989E-2</v>
      </c>
      <c r="S102">
        <f t="shared" si="65"/>
        <v>76961.856400000033</v>
      </c>
      <c r="U102">
        <f t="shared" si="81"/>
        <v>5416.3</v>
      </c>
      <c r="V102">
        <f t="shared" si="82"/>
        <v>5329.5688888888881</v>
      </c>
      <c r="W102">
        <f t="shared" si="92"/>
        <v>5503.0311111111123</v>
      </c>
      <c r="X102">
        <f t="shared" si="88"/>
        <v>86.731111111112114</v>
      </c>
      <c r="Y102">
        <f t="shared" si="96"/>
        <v>5402.971111111111</v>
      </c>
      <c r="Z102">
        <f t="shared" si="66"/>
        <v>282.3288888888892</v>
      </c>
      <c r="AA102">
        <f t="shared" si="67"/>
        <v>4.9659453131565473E-2</v>
      </c>
      <c r="AB102">
        <f t="shared" si="68"/>
        <v>79709.601501234734</v>
      </c>
      <c r="AD102">
        <f t="shared" si="83"/>
        <v>5338.9040000000005</v>
      </c>
      <c r="AE102">
        <f t="shared" si="84"/>
        <v>5317.1092000000008</v>
      </c>
      <c r="AF102">
        <f t="shared" si="93"/>
        <v>5360.6988000000001</v>
      </c>
      <c r="AG102">
        <f t="shared" si="89"/>
        <v>10.897399999999834</v>
      </c>
      <c r="AH102">
        <f t="shared" si="97"/>
        <v>5316.123599999999</v>
      </c>
      <c r="AI102">
        <f t="shared" si="69"/>
        <v>369.17640000000119</v>
      </c>
      <c r="AJ102">
        <f t="shared" si="70"/>
        <v>6.4935254076302254E-2</v>
      </c>
      <c r="AK102">
        <f t="shared" si="71"/>
        <v>136291.21431696089</v>
      </c>
      <c r="AM102">
        <f t="shared" si="85"/>
        <v>5352.8433333333332</v>
      </c>
      <c r="AN102">
        <f t="shared" si="86"/>
        <v>5292.6822222222227</v>
      </c>
      <c r="AO102">
        <f t="shared" si="94"/>
        <v>5413.0044444444438</v>
      </c>
      <c r="AP102">
        <f t="shared" si="90"/>
        <v>24.064444444444234</v>
      </c>
      <c r="AQ102">
        <f t="shared" si="98"/>
        <v>5414.007055555554</v>
      </c>
      <c r="AR102">
        <f t="shared" si="72"/>
        <v>271.29294444444622</v>
      </c>
      <c r="AS102">
        <f t="shared" si="73"/>
        <v>4.7718316437909379E-2</v>
      </c>
      <c r="AT102">
        <f t="shared" si="74"/>
        <v>73599.861705337389</v>
      </c>
      <c r="AV102">
        <f t="shared" si="75"/>
        <v>5679.8952430554436</v>
      </c>
      <c r="AW102">
        <f t="shared" si="76"/>
        <v>0.43771805384720713</v>
      </c>
      <c r="AX102">
        <f t="shared" si="77"/>
        <v>5560.522049069461</v>
      </c>
      <c r="AY102">
        <f t="shared" si="78"/>
        <v>124.77795093053919</v>
      </c>
      <c r="AZ102">
        <f t="shared" si="79"/>
        <v>2.194746995418697E-2</v>
      </c>
      <c r="BA102">
        <f t="shared" si="80"/>
        <v>15569.537038424047</v>
      </c>
    </row>
    <row r="103" spans="1:53" x14ac:dyDescent="0.3">
      <c r="A103" s="11"/>
      <c r="B103">
        <v>101</v>
      </c>
      <c r="C103">
        <v>2017</v>
      </c>
      <c r="D103" t="str">
        <v>May</v>
      </c>
      <c r="E103">
        <v>5738.15</v>
      </c>
      <c r="G103">
        <f t="shared" si="57"/>
        <v>5802.4900000000007</v>
      </c>
      <c r="H103">
        <f t="shared" si="58"/>
        <v>64.340000000001055</v>
      </c>
      <c r="I103">
        <f t="shared" si="59"/>
        <v>1.1212673074074581E-2</v>
      </c>
      <c r="J103">
        <f t="shared" si="60"/>
        <v>4139.635600000136</v>
      </c>
      <c r="L103">
        <f t="shared" si="61"/>
        <v>5626.7049999999999</v>
      </c>
      <c r="M103">
        <f t="shared" si="62"/>
        <v>5552.0524999999998</v>
      </c>
      <c r="N103">
        <f t="shared" si="91"/>
        <v>5701.3575000000001</v>
      </c>
      <c r="O103">
        <f t="shared" si="87"/>
        <v>149.30500000000029</v>
      </c>
      <c r="P103">
        <f t="shared" si="95"/>
        <v>5682.9074999999984</v>
      </c>
      <c r="Q103">
        <f t="shared" si="63"/>
        <v>55.242500000001201</v>
      </c>
      <c r="R103">
        <f t="shared" si="64"/>
        <v>9.6272317733069376E-3</v>
      </c>
      <c r="S103">
        <f t="shared" si="65"/>
        <v>3051.7338062501326</v>
      </c>
      <c r="U103">
        <f t="shared" si="81"/>
        <v>5546.7</v>
      </c>
      <c r="V103">
        <f t="shared" si="82"/>
        <v>5429.6111111111104</v>
      </c>
      <c r="W103">
        <f t="shared" si="92"/>
        <v>5663.7888888888892</v>
      </c>
      <c r="X103">
        <f t="shared" si="88"/>
        <v>117.08888888888941</v>
      </c>
      <c r="Y103">
        <f t="shared" si="96"/>
        <v>5589.7622222222244</v>
      </c>
      <c r="Z103">
        <f t="shared" si="66"/>
        <v>148.38777777777523</v>
      </c>
      <c r="AA103">
        <f t="shared" si="67"/>
        <v>2.5859863854687526E-2</v>
      </c>
      <c r="AB103">
        <f t="shared" si="68"/>
        <v>22018.932593826405</v>
      </c>
      <c r="AD103">
        <f t="shared" si="83"/>
        <v>5446.1819999999998</v>
      </c>
      <c r="AE103">
        <f t="shared" si="84"/>
        <v>5344.8160000000007</v>
      </c>
      <c r="AF103">
        <f t="shared" si="93"/>
        <v>5547.5479999999989</v>
      </c>
      <c r="AG103">
        <f t="shared" si="89"/>
        <v>50.682999999999538</v>
      </c>
      <c r="AH103">
        <f t="shared" si="97"/>
        <v>5371.5962</v>
      </c>
      <c r="AI103">
        <f t="shared" si="69"/>
        <v>366.55379999999968</v>
      </c>
      <c r="AJ103">
        <f t="shared" si="70"/>
        <v>6.3880135583768233E-2</v>
      </c>
      <c r="AK103">
        <f t="shared" si="71"/>
        <v>134361.68829443978</v>
      </c>
      <c r="AM103">
        <f t="shared" si="85"/>
        <v>5396.6366666666663</v>
      </c>
      <c r="AN103">
        <f t="shared" si="86"/>
        <v>5325.3758333333326</v>
      </c>
      <c r="AO103">
        <f t="shared" si="94"/>
        <v>5467.8975</v>
      </c>
      <c r="AP103">
        <f t="shared" si="90"/>
        <v>28.504333333333491</v>
      </c>
      <c r="AQ103">
        <f t="shared" si="98"/>
        <v>5437.0688888888881</v>
      </c>
      <c r="AR103">
        <f t="shared" si="72"/>
        <v>301.08111111111157</v>
      </c>
      <c r="AS103">
        <f t="shared" si="73"/>
        <v>5.2470066329934138E-2</v>
      </c>
      <c r="AT103">
        <f t="shared" si="74"/>
        <v>90649.835467901503</v>
      </c>
      <c r="AV103">
        <f t="shared" si="75"/>
        <v>5735.6456549604491</v>
      </c>
      <c r="AW103">
        <f t="shared" si="76"/>
        <v>0.44324937854501684</v>
      </c>
      <c r="AX103">
        <f t="shared" si="77"/>
        <v>5680.3329611092904</v>
      </c>
      <c r="AY103">
        <f t="shared" si="78"/>
        <v>57.817038890709227</v>
      </c>
      <c r="AZ103">
        <f t="shared" si="79"/>
        <v>1.0075902318815163E-2</v>
      </c>
      <c r="BA103">
        <f t="shared" si="80"/>
        <v>3342.8099860897833</v>
      </c>
    </row>
    <row r="104" spans="1:53" x14ac:dyDescent="0.3">
      <c r="A104" s="11"/>
      <c r="B104">
        <v>102</v>
      </c>
      <c r="C104">
        <v>2017</v>
      </c>
      <c r="D104" t="str">
        <v>June</v>
      </c>
      <c r="E104">
        <v>5829.71</v>
      </c>
      <c r="G104">
        <f t="shared" si="57"/>
        <v>5790.9999999999991</v>
      </c>
      <c r="H104">
        <f t="shared" si="58"/>
        <v>38.710000000000946</v>
      </c>
      <c r="I104">
        <f t="shared" si="59"/>
        <v>6.6401244658826847E-3</v>
      </c>
      <c r="J104">
        <f t="shared" si="60"/>
        <v>1498.4641000000731</v>
      </c>
      <c r="L104">
        <f t="shared" si="61"/>
        <v>5711.7250000000004</v>
      </c>
      <c r="M104">
        <f t="shared" si="62"/>
        <v>5669.2150000000001</v>
      </c>
      <c r="N104">
        <f t="shared" si="91"/>
        <v>5754.2350000000006</v>
      </c>
      <c r="O104">
        <f t="shared" si="87"/>
        <v>85.020000000000437</v>
      </c>
      <c r="P104">
        <f t="shared" si="95"/>
        <v>5850.6625000000004</v>
      </c>
      <c r="Q104">
        <f t="shared" si="63"/>
        <v>20.952500000000327</v>
      </c>
      <c r="R104">
        <f t="shared" si="64"/>
        <v>3.5940895859314318E-3</v>
      </c>
      <c r="S104">
        <f t="shared" si="65"/>
        <v>439.00725625001371</v>
      </c>
      <c r="U104">
        <f t="shared" si="81"/>
        <v>5663.8533333333326</v>
      </c>
      <c r="V104">
        <f t="shared" si="82"/>
        <v>5542.2844444444445</v>
      </c>
      <c r="W104">
        <f t="shared" si="92"/>
        <v>5785.4222222222206</v>
      </c>
      <c r="X104">
        <f t="shared" si="88"/>
        <v>121.56888888888807</v>
      </c>
      <c r="Y104">
        <f t="shared" si="96"/>
        <v>5780.8777777777786</v>
      </c>
      <c r="Z104">
        <f t="shared" si="66"/>
        <v>48.83222222222139</v>
      </c>
      <c r="AA104">
        <f t="shared" si="67"/>
        <v>8.3764410617717493E-3</v>
      </c>
      <c r="AB104">
        <f t="shared" si="68"/>
        <v>2384.5859271604127</v>
      </c>
      <c r="AD104">
        <f t="shared" si="83"/>
        <v>5534.4699999999993</v>
      </c>
      <c r="AE104">
        <f t="shared" si="84"/>
        <v>5386.9516000000003</v>
      </c>
      <c r="AF104">
        <f t="shared" si="93"/>
        <v>5681.9883999999984</v>
      </c>
      <c r="AG104">
        <f t="shared" si="89"/>
        <v>73.75919999999951</v>
      </c>
      <c r="AH104">
        <f t="shared" si="97"/>
        <v>5598.2309999999979</v>
      </c>
      <c r="AI104">
        <f t="shared" si="69"/>
        <v>231.47900000000209</v>
      </c>
      <c r="AJ104">
        <f t="shared" si="70"/>
        <v>3.970677786716699E-2</v>
      </c>
      <c r="AK104">
        <f t="shared" si="71"/>
        <v>53582.527441000966</v>
      </c>
      <c r="AM104">
        <f t="shared" si="85"/>
        <v>5494.8433333333332</v>
      </c>
      <c r="AN104">
        <f t="shared" si="86"/>
        <v>5364.6583333333338</v>
      </c>
      <c r="AO104">
        <f t="shared" si="94"/>
        <v>5625.0283333333327</v>
      </c>
      <c r="AP104">
        <f t="shared" si="90"/>
        <v>52.073999999999799</v>
      </c>
      <c r="AQ104">
        <f t="shared" si="98"/>
        <v>5496.4018333333333</v>
      </c>
      <c r="AR104">
        <f t="shared" si="72"/>
        <v>333.30816666666669</v>
      </c>
      <c r="AS104">
        <f t="shared" si="73"/>
        <v>5.7174056113711777E-2</v>
      </c>
      <c r="AT104">
        <f t="shared" si="74"/>
        <v>111094.33396669447</v>
      </c>
      <c r="AV104">
        <f t="shared" si="75"/>
        <v>5825.6548022414436</v>
      </c>
      <c r="AW104">
        <f t="shared" si="76"/>
        <v>0.4522060579011597</v>
      </c>
      <c r="AX104">
        <f t="shared" si="77"/>
        <v>5736.0889043389943</v>
      </c>
      <c r="AY104">
        <f t="shared" si="78"/>
        <v>93.621095661005711</v>
      </c>
      <c r="AZ104">
        <f t="shared" si="79"/>
        <v>1.6059305807837047E-2</v>
      </c>
      <c r="BA104">
        <f t="shared" si="80"/>
        <v>8764.9095527671816</v>
      </c>
    </row>
    <row r="105" spans="1:53" x14ac:dyDescent="0.3">
      <c r="A105" s="11"/>
      <c r="B105">
        <v>103</v>
      </c>
      <c r="C105">
        <v>2017</v>
      </c>
      <c r="D105" t="str">
        <v>July</v>
      </c>
      <c r="E105">
        <v>5840.94</v>
      </c>
      <c r="G105">
        <f t="shared" si="57"/>
        <v>5921.27</v>
      </c>
      <c r="H105">
        <f t="shared" si="58"/>
        <v>80.330000000000837</v>
      </c>
      <c r="I105">
        <f t="shared" si="59"/>
        <v>1.375292333083388E-2</v>
      </c>
      <c r="J105">
        <f t="shared" si="60"/>
        <v>6452.9089000001341</v>
      </c>
      <c r="L105">
        <f t="shared" si="61"/>
        <v>5783.93</v>
      </c>
      <c r="M105">
        <f t="shared" si="62"/>
        <v>5747.8275000000003</v>
      </c>
      <c r="N105">
        <f t="shared" si="91"/>
        <v>5820.0325000000003</v>
      </c>
      <c r="O105">
        <f t="shared" si="87"/>
        <v>72.204999999999927</v>
      </c>
      <c r="P105">
        <f t="shared" si="95"/>
        <v>5839.255000000001</v>
      </c>
      <c r="Q105">
        <f t="shared" si="63"/>
        <v>1.6849999999985812</v>
      </c>
      <c r="R105">
        <f t="shared" si="64"/>
        <v>2.8848096368026057E-4</v>
      </c>
      <c r="S105">
        <f t="shared" si="65"/>
        <v>2.8392249999952188</v>
      </c>
      <c r="U105">
        <f t="shared" si="81"/>
        <v>5751.0533333333333</v>
      </c>
      <c r="V105">
        <f t="shared" si="82"/>
        <v>5653.8688888888892</v>
      </c>
      <c r="W105">
        <f t="shared" si="92"/>
        <v>5848.2377777777774</v>
      </c>
      <c r="X105">
        <f t="shared" si="88"/>
        <v>97.184444444444125</v>
      </c>
      <c r="Y105">
        <f t="shared" si="96"/>
        <v>5906.9911111111087</v>
      </c>
      <c r="Z105">
        <f t="shared" si="66"/>
        <v>66.051111111109094</v>
      </c>
      <c r="AA105">
        <f t="shared" si="67"/>
        <v>1.1308301593768999E-2</v>
      </c>
      <c r="AB105">
        <f t="shared" si="68"/>
        <v>4362.7492790120796</v>
      </c>
      <c r="AD105">
        <f t="shared" si="83"/>
        <v>5641.5919999999996</v>
      </c>
      <c r="AE105">
        <f t="shared" si="84"/>
        <v>5454.1875999999993</v>
      </c>
      <c r="AF105">
        <f t="shared" si="93"/>
        <v>5828.9964</v>
      </c>
      <c r="AG105">
        <f t="shared" si="89"/>
        <v>93.702200000000175</v>
      </c>
      <c r="AH105">
        <f t="shared" si="97"/>
        <v>5755.7475999999979</v>
      </c>
      <c r="AI105">
        <f t="shared" si="69"/>
        <v>85.192400000001726</v>
      </c>
      <c r="AJ105">
        <f t="shared" si="70"/>
        <v>1.4585392077302922E-2</v>
      </c>
      <c r="AK105">
        <f t="shared" si="71"/>
        <v>7257.7450177602941</v>
      </c>
      <c r="AM105">
        <f t="shared" si="85"/>
        <v>5583.6766666666663</v>
      </c>
      <c r="AN105">
        <f t="shared" si="86"/>
        <v>5410.9669444444444</v>
      </c>
      <c r="AO105">
        <f t="shared" si="94"/>
        <v>5756.3863888888882</v>
      </c>
      <c r="AP105">
        <f t="shared" si="90"/>
        <v>69.083888888888765</v>
      </c>
      <c r="AQ105">
        <f t="shared" si="98"/>
        <v>5677.1023333333324</v>
      </c>
      <c r="AR105">
        <f t="shared" si="72"/>
        <v>163.83766666666725</v>
      </c>
      <c r="AS105">
        <f t="shared" si="73"/>
        <v>2.8049880099207877E-2</v>
      </c>
      <c r="AT105">
        <f t="shared" si="74"/>
        <v>26842.781018777969</v>
      </c>
      <c r="AV105">
        <f t="shared" si="75"/>
        <v>5840.297508964486</v>
      </c>
      <c r="AW105">
        <f t="shared" si="76"/>
        <v>0.45362512215817452</v>
      </c>
      <c r="AX105">
        <f t="shared" si="77"/>
        <v>5826.1070082993447</v>
      </c>
      <c r="AY105">
        <f t="shared" si="78"/>
        <v>14.832991700654929</v>
      </c>
      <c r="AZ105">
        <f t="shared" si="79"/>
        <v>2.5394870860948634E-3</v>
      </c>
      <c r="BA105">
        <f t="shared" si="80"/>
        <v>220.01764279169802</v>
      </c>
    </row>
    <row r="106" spans="1:53" x14ac:dyDescent="0.3">
      <c r="A106" s="11"/>
      <c r="B106">
        <v>104</v>
      </c>
      <c r="C106">
        <v>2017</v>
      </c>
      <c r="D106" t="str">
        <v>August</v>
      </c>
      <c r="E106">
        <v>5864.06</v>
      </c>
      <c r="G106">
        <f t="shared" si="57"/>
        <v>5852.1699999999992</v>
      </c>
      <c r="H106">
        <f t="shared" si="58"/>
        <v>11.890000000001237</v>
      </c>
      <c r="I106">
        <f t="shared" si="59"/>
        <v>2.0276054474205989E-3</v>
      </c>
      <c r="J106">
        <f t="shared" si="60"/>
        <v>141.37210000002941</v>
      </c>
      <c r="L106">
        <f t="shared" si="61"/>
        <v>5835.3249999999998</v>
      </c>
      <c r="M106">
        <f t="shared" si="62"/>
        <v>5809.6275000000005</v>
      </c>
      <c r="N106">
        <f t="shared" si="91"/>
        <v>5861.0224999999991</v>
      </c>
      <c r="O106">
        <f t="shared" si="87"/>
        <v>51.394999999998618</v>
      </c>
      <c r="P106">
        <f t="shared" si="95"/>
        <v>5892.2375000000002</v>
      </c>
      <c r="Q106">
        <f t="shared" si="63"/>
        <v>28.177499999999782</v>
      </c>
      <c r="R106">
        <f t="shared" si="64"/>
        <v>4.8051179558189685E-3</v>
      </c>
      <c r="S106">
        <f t="shared" si="65"/>
        <v>793.97150624998767</v>
      </c>
      <c r="U106">
        <f t="shared" si="81"/>
        <v>5802.9333333333334</v>
      </c>
      <c r="V106">
        <f t="shared" si="82"/>
        <v>5739.28</v>
      </c>
      <c r="W106">
        <f t="shared" si="92"/>
        <v>5866.586666666667</v>
      </c>
      <c r="X106">
        <f t="shared" si="88"/>
        <v>63.653333333333649</v>
      </c>
      <c r="Y106">
        <f t="shared" si="96"/>
        <v>5945.4222222222215</v>
      </c>
      <c r="Z106">
        <f t="shared" si="66"/>
        <v>81.362222222221135</v>
      </c>
      <c r="AA106">
        <f t="shared" si="67"/>
        <v>1.3874725398822851E-2</v>
      </c>
      <c r="AB106">
        <f t="shared" si="68"/>
        <v>6619.8112049380943</v>
      </c>
      <c r="AD106">
        <f t="shared" si="83"/>
        <v>5732.4419999999991</v>
      </c>
      <c r="AE106">
        <f t="shared" si="84"/>
        <v>5538.7179999999989</v>
      </c>
      <c r="AF106">
        <f t="shared" si="93"/>
        <v>5926.1659999999993</v>
      </c>
      <c r="AG106">
        <f t="shared" si="89"/>
        <v>96.86200000000008</v>
      </c>
      <c r="AH106">
        <f t="shared" si="97"/>
        <v>5922.6985999999997</v>
      </c>
      <c r="AI106">
        <f t="shared" si="69"/>
        <v>58.638599999999315</v>
      </c>
      <c r="AJ106">
        <f t="shared" si="70"/>
        <v>9.9996589393695334E-3</v>
      </c>
      <c r="AK106">
        <f t="shared" si="71"/>
        <v>3438.4854099599197</v>
      </c>
      <c r="AM106">
        <f t="shared" si="85"/>
        <v>5674.8166666666666</v>
      </c>
      <c r="AN106">
        <f t="shared" si="86"/>
        <v>5470.2958333333336</v>
      </c>
      <c r="AO106">
        <f t="shared" si="94"/>
        <v>5879.3374999999996</v>
      </c>
      <c r="AP106">
        <f t="shared" si="90"/>
        <v>81.808333333333223</v>
      </c>
      <c r="AQ106">
        <f t="shared" si="98"/>
        <v>5825.4702777777766</v>
      </c>
      <c r="AR106">
        <f t="shared" si="72"/>
        <v>38.589722222223827</v>
      </c>
      <c r="AS106">
        <f t="shared" si="73"/>
        <v>6.5807174930378994E-3</v>
      </c>
      <c r="AT106">
        <f t="shared" si="74"/>
        <v>1489.1666611883954</v>
      </c>
      <c r="AV106">
        <f t="shared" si="75"/>
        <v>5863.0503764729638</v>
      </c>
      <c r="AW106">
        <f t="shared" si="76"/>
        <v>0.45585506869604892</v>
      </c>
      <c r="AX106">
        <f t="shared" si="77"/>
        <v>5840.751134086644</v>
      </c>
      <c r="AY106">
        <f t="shared" si="78"/>
        <v>23.308865913356385</v>
      </c>
      <c r="AZ106">
        <f t="shared" si="79"/>
        <v>3.9748682505561647E-3</v>
      </c>
      <c r="BA106">
        <f t="shared" si="80"/>
        <v>543.30323016682723</v>
      </c>
    </row>
    <row r="107" spans="1:53" x14ac:dyDescent="0.3">
      <c r="A107" s="11"/>
      <c r="B107">
        <v>105</v>
      </c>
      <c r="C107">
        <v>2017</v>
      </c>
      <c r="D107" t="str">
        <v>September</v>
      </c>
      <c r="E107">
        <v>5900.85</v>
      </c>
      <c r="G107">
        <f t="shared" si="57"/>
        <v>5887.1800000000012</v>
      </c>
      <c r="H107">
        <f t="shared" si="58"/>
        <v>13.669999999999163</v>
      </c>
      <c r="I107">
        <f t="shared" si="59"/>
        <v>2.3166154028655471E-3</v>
      </c>
      <c r="J107">
        <f t="shared" si="60"/>
        <v>186.86889999997712</v>
      </c>
      <c r="L107">
        <f t="shared" si="61"/>
        <v>5852.5</v>
      </c>
      <c r="M107">
        <f t="shared" si="62"/>
        <v>5843.9125000000004</v>
      </c>
      <c r="N107">
        <f t="shared" si="91"/>
        <v>5861.0874999999996</v>
      </c>
      <c r="O107">
        <f t="shared" si="87"/>
        <v>17.174999999999272</v>
      </c>
      <c r="P107">
        <f t="shared" si="95"/>
        <v>5912.4174999999977</v>
      </c>
      <c r="Q107">
        <f t="shared" si="63"/>
        <v>11.567499999997381</v>
      </c>
      <c r="R107">
        <f t="shared" si="64"/>
        <v>1.9603108026805256E-3</v>
      </c>
      <c r="S107">
        <f t="shared" si="65"/>
        <v>133.80705624993939</v>
      </c>
      <c r="U107">
        <f t="shared" si="81"/>
        <v>5844.9033333333327</v>
      </c>
      <c r="V107">
        <f t="shared" si="82"/>
        <v>5799.63</v>
      </c>
      <c r="W107">
        <f t="shared" si="92"/>
        <v>5890.1766666666654</v>
      </c>
      <c r="X107">
        <f t="shared" si="88"/>
        <v>45.27333333333263</v>
      </c>
      <c r="Y107">
        <f t="shared" si="96"/>
        <v>5930.2400000000007</v>
      </c>
      <c r="Z107">
        <f t="shared" si="66"/>
        <v>29.390000000000327</v>
      </c>
      <c r="AA107">
        <f t="shared" si="67"/>
        <v>4.9806383826059512E-3</v>
      </c>
      <c r="AB107">
        <f t="shared" si="68"/>
        <v>863.77210000001924</v>
      </c>
      <c r="AD107">
        <f t="shared" si="83"/>
        <v>5791.6319999999996</v>
      </c>
      <c r="AE107">
        <f t="shared" si="84"/>
        <v>5629.2636000000002</v>
      </c>
      <c r="AF107">
        <f t="shared" si="93"/>
        <v>5954.000399999999</v>
      </c>
      <c r="AG107">
        <f t="shared" si="89"/>
        <v>81.184199999999691</v>
      </c>
      <c r="AH107">
        <f t="shared" si="97"/>
        <v>6023.0279999999993</v>
      </c>
      <c r="AI107">
        <f t="shared" si="69"/>
        <v>122.17799999999897</v>
      </c>
      <c r="AJ107">
        <f t="shared" si="70"/>
        <v>2.070515264749976E-2</v>
      </c>
      <c r="AK107">
        <f t="shared" si="71"/>
        <v>14927.463683999749</v>
      </c>
      <c r="AM107">
        <f t="shared" si="85"/>
        <v>5754.3783333333331</v>
      </c>
      <c r="AN107">
        <f t="shared" si="86"/>
        <v>5542.8658333333333</v>
      </c>
      <c r="AO107">
        <f t="shared" si="94"/>
        <v>5965.8908333333329</v>
      </c>
      <c r="AP107">
        <f t="shared" si="90"/>
        <v>84.604999999999933</v>
      </c>
      <c r="AQ107">
        <f t="shared" si="98"/>
        <v>5961.145833333333</v>
      </c>
      <c r="AR107">
        <f t="shared" si="72"/>
        <v>60.295833333332666</v>
      </c>
      <c r="AS107">
        <f t="shared" si="73"/>
        <v>1.0218160660469705E-2</v>
      </c>
      <c r="AT107">
        <f t="shared" si="74"/>
        <v>3635.5875173610307</v>
      </c>
      <c r="AV107">
        <f t="shared" si="75"/>
        <v>5899.232454669228</v>
      </c>
      <c r="AW107">
        <f t="shared" si="76"/>
        <v>0.45942772673502891</v>
      </c>
      <c r="AX107">
        <f t="shared" si="77"/>
        <v>5863.5062315416599</v>
      </c>
      <c r="AY107">
        <f t="shared" si="78"/>
        <v>37.343768458340492</v>
      </c>
      <c r="AZ107">
        <f t="shared" si="79"/>
        <v>6.3285405421829892E-3</v>
      </c>
      <c r="BA107">
        <f t="shared" si="80"/>
        <v>1394.5570426701461</v>
      </c>
    </row>
    <row r="108" spans="1:53" x14ac:dyDescent="0.3">
      <c r="A108" s="11"/>
      <c r="B108">
        <v>106</v>
      </c>
      <c r="C108">
        <v>2017</v>
      </c>
      <c r="D108" t="str">
        <v>October</v>
      </c>
      <c r="E108">
        <v>6005.78</v>
      </c>
      <c r="G108">
        <f t="shared" si="57"/>
        <v>5937.64</v>
      </c>
      <c r="H108">
        <f t="shared" si="58"/>
        <v>68.139999999999418</v>
      </c>
      <c r="I108">
        <f t="shared" si="59"/>
        <v>1.134573694008096E-2</v>
      </c>
      <c r="J108">
        <f t="shared" si="60"/>
        <v>4643.0595999999205</v>
      </c>
      <c r="L108">
        <f t="shared" si="61"/>
        <v>5882.4549999999999</v>
      </c>
      <c r="M108">
        <f t="shared" si="62"/>
        <v>5867.4775</v>
      </c>
      <c r="N108">
        <f t="shared" si="91"/>
        <v>5897.4324999999999</v>
      </c>
      <c r="O108">
        <f t="shared" si="87"/>
        <v>29.954999999999927</v>
      </c>
      <c r="P108">
        <f t="shared" si="95"/>
        <v>5878.2624999999989</v>
      </c>
      <c r="Q108">
        <f t="shared" si="63"/>
        <v>127.51750000000084</v>
      </c>
      <c r="R108">
        <f t="shared" si="64"/>
        <v>2.1232462727572579E-2</v>
      </c>
      <c r="S108">
        <f t="shared" si="65"/>
        <v>16260.712806250214</v>
      </c>
      <c r="U108">
        <f t="shared" si="81"/>
        <v>5868.6166666666659</v>
      </c>
      <c r="V108">
        <f t="shared" si="82"/>
        <v>5838.8177777777773</v>
      </c>
      <c r="W108">
        <f t="shared" si="92"/>
        <v>5898.4155555555544</v>
      </c>
      <c r="X108">
        <f t="shared" si="88"/>
        <v>29.798888888888541</v>
      </c>
      <c r="Y108">
        <f t="shared" si="96"/>
        <v>5935.449999999998</v>
      </c>
      <c r="Z108">
        <f t="shared" si="66"/>
        <v>70.330000000001746</v>
      </c>
      <c r="AA108">
        <f t="shared" si="67"/>
        <v>1.1710385661812745E-2</v>
      </c>
      <c r="AB108">
        <f t="shared" si="68"/>
        <v>4946.3089000002456</v>
      </c>
      <c r="AD108">
        <f t="shared" si="83"/>
        <v>5834.7420000000002</v>
      </c>
      <c r="AE108">
        <f t="shared" si="84"/>
        <v>5706.9755999999998</v>
      </c>
      <c r="AF108">
        <f t="shared" si="93"/>
        <v>5962.5084000000006</v>
      </c>
      <c r="AG108">
        <f t="shared" si="89"/>
        <v>63.883200000000215</v>
      </c>
      <c r="AH108">
        <f t="shared" si="97"/>
        <v>6035.1845999999987</v>
      </c>
      <c r="AI108">
        <f t="shared" si="69"/>
        <v>29.404599999998936</v>
      </c>
      <c r="AJ108">
        <f t="shared" si="70"/>
        <v>4.8960501383665299E-3</v>
      </c>
      <c r="AK108">
        <f t="shared" si="71"/>
        <v>864.63050115993747</v>
      </c>
      <c r="AM108">
        <f t="shared" si="85"/>
        <v>5809.835</v>
      </c>
      <c r="AN108">
        <f t="shared" si="86"/>
        <v>5619.0311111111114</v>
      </c>
      <c r="AO108">
        <f t="shared" si="94"/>
        <v>6000.6388888888887</v>
      </c>
      <c r="AP108">
        <f t="shared" si="90"/>
        <v>76.321555555555463</v>
      </c>
      <c r="AQ108">
        <f t="shared" si="98"/>
        <v>6050.4958333333325</v>
      </c>
      <c r="AR108">
        <f t="shared" si="72"/>
        <v>44.715833333332739</v>
      </c>
      <c r="AS108">
        <f t="shared" si="73"/>
        <v>7.4454664229013949E-3</v>
      </c>
      <c r="AT108">
        <f t="shared" si="74"/>
        <v>1999.5057506943913</v>
      </c>
      <c r="AV108">
        <f t="shared" si="75"/>
        <v>6001.1847931859811</v>
      </c>
      <c r="AW108">
        <f t="shared" si="76"/>
        <v>0.46957711930694152</v>
      </c>
      <c r="AX108">
        <f t="shared" si="77"/>
        <v>5899.6918823959631</v>
      </c>
      <c r="AY108">
        <f t="shared" si="78"/>
        <v>106.0881176040366</v>
      </c>
      <c r="AZ108">
        <f t="shared" si="79"/>
        <v>1.7664336290046687E-2</v>
      </c>
      <c r="BA108">
        <f t="shared" si="80"/>
        <v>11254.6886967679</v>
      </c>
    </row>
    <row r="109" spans="1:53" x14ac:dyDescent="0.3">
      <c r="A109" s="11"/>
      <c r="B109">
        <v>107</v>
      </c>
      <c r="C109">
        <v>2017</v>
      </c>
      <c r="D109" t="str">
        <v>November</v>
      </c>
      <c r="E109">
        <v>5952.14</v>
      </c>
      <c r="G109">
        <f t="shared" si="57"/>
        <v>6110.7099999999991</v>
      </c>
      <c r="H109">
        <f t="shared" si="58"/>
        <v>158.5699999999988</v>
      </c>
      <c r="I109">
        <f t="shared" si="59"/>
        <v>2.6640838421139085E-2</v>
      </c>
      <c r="J109">
        <f t="shared" si="60"/>
        <v>25144.44489999962</v>
      </c>
      <c r="L109">
        <f t="shared" si="61"/>
        <v>5953.3150000000005</v>
      </c>
      <c r="M109">
        <f t="shared" si="62"/>
        <v>5917.8850000000002</v>
      </c>
      <c r="N109">
        <f t="shared" si="91"/>
        <v>5988.7450000000008</v>
      </c>
      <c r="O109">
        <f t="shared" si="87"/>
        <v>70.860000000000582</v>
      </c>
      <c r="P109">
        <f t="shared" si="95"/>
        <v>5927.3874999999998</v>
      </c>
      <c r="Q109">
        <f t="shared" si="63"/>
        <v>24.752500000000509</v>
      </c>
      <c r="R109">
        <f t="shared" si="64"/>
        <v>4.1585883396560745E-3</v>
      </c>
      <c r="S109">
        <f t="shared" si="65"/>
        <v>612.68625625002517</v>
      </c>
      <c r="U109">
        <f t="shared" si="81"/>
        <v>5923.5633333333326</v>
      </c>
      <c r="V109">
        <f t="shared" si="82"/>
        <v>5879.0277777777774</v>
      </c>
      <c r="W109">
        <f t="shared" si="92"/>
        <v>5968.0988888888878</v>
      </c>
      <c r="X109">
        <f t="shared" si="88"/>
        <v>44.53555555555522</v>
      </c>
      <c r="Y109">
        <f t="shared" si="96"/>
        <v>5928.214444444443</v>
      </c>
      <c r="Z109">
        <f t="shared" si="66"/>
        <v>23.925555555557366</v>
      </c>
      <c r="AA109">
        <f t="shared" si="67"/>
        <v>4.0196560490105013E-3</v>
      </c>
      <c r="AB109">
        <f t="shared" si="68"/>
        <v>572.43220864206194</v>
      </c>
      <c r="AD109">
        <f t="shared" si="83"/>
        <v>5888.2679999999991</v>
      </c>
      <c r="AE109">
        <f t="shared" si="84"/>
        <v>5777.7351999999992</v>
      </c>
      <c r="AF109">
        <f t="shared" si="93"/>
        <v>5998.8007999999991</v>
      </c>
      <c r="AG109">
        <f t="shared" si="89"/>
        <v>55.266399999999976</v>
      </c>
      <c r="AH109">
        <f t="shared" si="97"/>
        <v>6026.3916000000008</v>
      </c>
      <c r="AI109">
        <f t="shared" si="69"/>
        <v>74.251600000000508</v>
      </c>
      <c r="AJ109">
        <f t="shared" si="70"/>
        <v>1.2474773778842652E-2</v>
      </c>
      <c r="AK109">
        <f t="shared" si="71"/>
        <v>5513.3001025600752</v>
      </c>
      <c r="AM109">
        <f t="shared" si="85"/>
        <v>5863.248333333333</v>
      </c>
      <c r="AN109">
        <f t="shared" si="86"/>
        <v>5696.799722222222</v>
      </c>
      <c r="AO109">
        <f t="shared" si="94"/>
        <v>6029.6969444444439</v>
      </c>
      <c r="AP109">
        <f t="shared" si="90"/>
        <v>66.579444444444377</v>
      </c>
      <c r="AQ109">
        <f t="shared" si="98"/>
        <v>6076.960444444444</v>
      </c>
      <c r="AR109">
        <f t="shared" si="72"/>
        <v>124.82044444444364</v>
      </c>
      <c r="AS109">
        <f t="shared" si="73"/>
        <v>2.0970683559937035E-2</v>
      </c>
      <c r="AT109">
        <f t="shared" si="74"/>
        <v>15580.143351308441</v>
      </c>
      <c r="AV109">
        <f t="shared" si="75"/>
        <v>5954.2847149497738</v>
      </c>
      <c r="AW109">
        <f t="shared" si="76"/>
        <v>0.46484010640173473</v>
      </c>
      <c r="AX109">
        <f t="shared" si="77"/>
        <v>6001.6543703052885</v>
      </c>
      <c r="AY109">
        <f t="shared" si="78"/>
        <v>49.514370305288139</v>
      </c>
      <c r="AZ109">
        <f t="shared" si="79"/>
        <v>8.3187509543270373E-3</v>
      </c>
      <c r="BA109">
        <f t="shared" si="80"/>
        <v>2451.6728667292</v>
      </c>
    </row>
    <row r="110" spans="1:53" x14ac:dyDescent="0.3">
      <c r="A110" s="11"/>
      <c r="B110">
        <v>108</v>
      </c>
      <c r="C110">
        <v>2017</v>
      </c>
      <c r="D110" t="str">
        <v>December</v>
      </c>
      <c r="E110">
        <v>6355.65</v>
      </c>
      <c r="G110">
        <f t="shared" si="57"/>
        <v>5898.5000000000009</v>
      </c>
      <c r="H110">
        <f t="shared" si="58"/>
        <v>457.14999999999873</v>
      </c>
      <c r="I110">
        <f t="shared" si="59"/>
        <v>7.1928126942169365E-2</v>
      </c>
      <c r="J110">
        <f t="shared" si="60"/>
        <v>208986.12249999883</v>
      </c>
      <c r="L110">
        <f t="shared" si="61"/>
        <v>5978.96</v>
      </c>
      <c r="M110">
        <f t="shared" si="62"/>
        <v>5966.1375000000007</v>
      </c>
      <c r="N110">
        <f t="shared" si="91"/>
        <v>5991.7824999999993</v>
      </c>
      <c r="O110">
        <f t="shared" si="87"/>
        <v>25.644999999998618</v>
      </c>
      <c r="P110">
        <f t="shared" si="95"/>
        <v>6059.6050000000014</v>
      </c>
      <c r="Q110">
        <f t="shared" si="63"/>
        <v>296.04499999999825</v>
      </c>
      <c r="R110">
        <f t="shared" si="64"/>
        <v>4.657981481044398E-2</v>
      </c>
      <c r="S110">
        <f t="shared" si="65"/>
        <v>87642.642024998961</v>
      </c>
      <c r="U110">
        <f t="shared" si="81"/>
        <v>5952.9233333333332</v>
      </c>
      <c r="V110">
        <f t="shared" si="82"/>
        <v>5915.0344444444445</v>
      </c>
      <c r="W110">
        <f t="shared" si="92"/>
        <v>5990.8122222222219</v>
      </c>
      <c r="X110">
        <f t="shared" si="88"/>
        <v>37.888888888888687</v>
      </c>
      <c r="Y110">
        <f t="shared" si="96"/>
        <v>6012.634444444443</v>
      </c>
      <c r="Z110">
        <f t="shared" si="66"/>
        <v>343.0155555555566</v>
      </c>
      <c r="AA110">
        <f t="shared" si="67"/>
        <v>5.3970177016600444E-2</v>
      </c>
      <c r="AB110">
        <f t="shared" si="68"/>
        <v>117659.67135308713</v>
      </c>
      <c r="AD110">
        <f t="shared" si="83"/>
        <v>5912.753999999999</v>
      </c>
      <c r="AE110">
        <f t="shared" si="84"/>
        <v>5831.967599999999</v>
      </c>
      <c r="AF110">
        <f t="shared" si="93"/>
        <v>5993.540399999999</v>
      </c>
      <c r="AG110">
        <f t="shared" si="89"/>
        <v>40.393199999999979</v>
      </c>
      <c r="AH110">
        <f t="shared" si="97"/>
        <v>6054.0671999999995</v>
      </c>
      <c r="AI110">
        <f t="shared" si="69"/>
        <v>301.58280000000013</v>
      </c>
      <c r="AJ110">
        <f t="shared" si="70"/>
        <v>4.7451134030350971E-2</v>
      </c>
      <c r="AK110">
        <f t="shared" si="71"/>
        <v>90952.185255840086</v>
      </c>
      <c r="AM110">
        <f t="shared" si="85"/>
        <v>5898.913333333333</v>
      </c>
      <c r="AN110">
        <f t="shared" si="86"/>
        <v>5764.1447222222223</v>
      </c>
      <c r="AO110">
        <f t="shared" si="94"/>
        <v>6033.6819444444436</v>
      </c>
      <c r="AP110">
        <f t="shared" si="90"/>
        <v>53.907444444444266</v>
      </c>
      <c r="AQ110">
        <f t="shared" si="98"/>
        <v>6096.2763888888885</v>
      </c>
      <c r="AR110">
        <f t="shared" si="72"/>
        <v>259.37361111111113</v>
      </c>
      <c r="AS110">
        <f t="shared" si="73"/>
        <v>4.0809926775563658E-2</v>
      </c>
      <c r="AT110">
        <f t="shared" si="74"/>
        <v>67274.670140817907</v>
      </c>
      <c r="AV110">
        <f t="shared" si="75"/>
        <v>6338.2849972272579</v>
      </c>
      <c r="AW110">
        <f t="shared" si="76"/>
        <v>0.5031940341542851</v>
      </c>
      <c r="AX110">
        <f t="shared" si="77"/>
        <v>5954.7495550561753</v>
      </c>
      <c r="AY110">
        <f t="shared" si="78"/>
        <v>400.90044494382437</v>
      </c>
      <c r="AZ110">
        <f t="shared" si="79"/>
        <v>6.3077803992325626E-2</v>
      </c>
      <c r="BA110">
        <f t="shared" si="80"/>
        <v>160721.16675615637</v>
      </c>
    </row>
    <row r="111" spans="1:53" x14ac:dyDescent="0.3">
      <c r="A111" s="11"/>
      <c r="B111">
        <v>109</v>
      </c>
      <c r="C111">
        <v>2018</v>
      </c>
      <c r="D111" t="str">
        <v>January</v>
      </c>
      <c r="E111">
        <v>6605.63</v>
      </c>
      <c r="G111">
        <f t="shared" si="57"/>
        <v>6759.1599999999989</v>
      </c>
      <c r="H111">
        <f t="shared" si="58"/>
        <v>153.52999999999884</v>
      </c>
      <c r="I111">
        <f t="shared" si="59"/>
        <v>2.324229483031881E-2</v>
      </c>
      <c r="J111">
        <f t="shared" si="60"/>
        <v>23571.460899999642</v>
      </c>
      <c r="L111">
        <f t="shared" si="61"/>
        <v>6153.8950000000004</v>
      </c>
      <c r="M111">
        <f t="shared" si="62"/>
        <v>6066.4274999999998</v>
      </c>
      <c r="N111">
        <f t="shared" si="91"/>
        <v>6241.3625000000011</v>
      </c>
      <c r="O111">
        <f t="shared" si="87"/>
        <v>174.93500000000131</v>
      </c>
      <c r="P111">
        <f t="shared" si="95"/>
        <v>6017.427499999998</v>
      </c>
      <c r="Q111">
        <f t="shared" si="63"/>
        <v>588.20250000000215</v>
      </c>
      <c r="R111">
        <f t="shared" si="64"/>
        <v>8.9045632286398446E-2</v>
      </c>
      <c r="S111">
        <f t="shared" si="65"/>
        <v>345982.18100625253</v>
      </c>
      <c r="U111">
        <f t="shared" si="81"/>
        <v>6104.5233333333335</v>
      </c>
      <c r="V111">
        <f t="shared" si="82"/>
        <v>5993.6699999999992</v>
      </c>
      <c r="W111">
        <f t="shared" si="92"/>
        <v>6215.3766666666679</v>
      </c>
      <c r="X111">
        <f t="shared" si="88"/>
        <v>110.85333333333438</v>
      </c>
      <c r="Y111">
        <f t="shared" si="96"/>
        <v>6028.7011111111105</v>
      </c>
      <c r="Z111">
        <f t="shared" si="66"/>
        <v>576.92888888888956</v>
      </c>
      <c r="AA111">
        <f t="shared" si="67"/>
        <v>8.7338965229492041E-2</v>
      </c>
      <c r="AB111">
        <f t="shared" si="68"/>
        <v>332846.94283456868</v>
      </c>
      <c r="AD111">
        <f t="shared" si="83"/>
        <v>6015.695999999999</v>
      </c>
      <c r="AE111">
        <f t="shared" si="84"/>
        <v>5888.6184000000003</v>
      </c>
      <c r="AF111">
        <f t="shared" si="93"/>
        <v>6142.7735999999977</v>
      </c>
      <c r="AG111">
        <f t="shared" si="89"/>
        <v>63.538799999999355</v>
      </c>
      <c r="AH111">
        <f t="shared" si="97"/>
        <v>6033.9335999999985</v>
      </c>
      <c r="AI111">
        <f t="shared" si="69"/>
        <v>571.69640000000163</v>
      </c>
      <c r="AJ111">
        <f t="shared" si="70"/>
        <v>8.6546839589865254E-2</v>
      </c>
      <c r="AK111">
        <f t="shared" si="71"/>
        <v>326836.77377296187</v>
      </c>
      <c r="AM111">
        <f t="shared" si="85"/>
        <v>5986.57</v>
      </c>
      <c r="AN111">
        <f t="shared" si="86"/>
        <v>5831.2936111111112</v>
      </c>
      <c r="AO111">
        <f t="shared" si="94"/>
        <v>6141.8463888888882</v>
      </c>
      <c r="AP111">
        <f t="shared" si="90"/>
        <v>62.110555555555408</v>
      </c>
      <c r="AQ111">
        <f t="shared" si="98"/>
        <v>6087.5893888888877</v>
      </c>
      <c r="AR111">
        <f t="shared" si="72"/>
        <v>518.04061111111241</v>
      </c>
      <c r="AS111">
        <f t="shared" si="73"/>
        <v>7.8424103546688564E-2</v>
      </c>
      <c r="AT111">
        <f t="shared" si="74"/>
        <v>268366.07476037479</v>
      </c>
      <c r="AV111">
        <f t="shared" si="75"/>
        <v>6594.0717470544878</v>
      </c>
      <c r="AW111">
        <f t="shared" si="76"/>
        <v>0.5287226450171485</v>
      </c>
      <c r="AX111">
        <f t="shared" si="77"/>
        <v>6338.7881912614121</v>
      </c>
      <c r="AY111">
        <f t="shared" si="78"/>
        <v>266.84180873858804</v>
      </c>
      <c r="AZ111">
        <f t="shared" si="79"/>
        <v>4.0396117968852029E-2</v>
      </c>
      <c r="BA111">
        <f t="shared" si="80"/>
        <v>71204.550890881204</v>
      </c>
    </row>
    <row r="112" spans="1:53" x14ac:dyDescent="0.3">
      <c r="A112" s="11"/>
      <c r="B112">
        <v>110</v>
      </c>
      <c r="C112">
        <v>2018</v>
      </c>
      <c r="D112" t="str">
        <v>February</v>
      </c>
      <c r="E112">
        <v>6597.22</v>
      </c>
      <c r="G112">
        <f t="shared" si="57"/>
        <v>6855.6100000000006</v>
      </c>
      <c r="H112">
        <f t="shared" si="58"/>
        <v>258.39000000000033</v>
      </c>
      <c r="I112">
        <f t="shared" si="59"/>
        <v>3.9166497403451808E-2</v>
      </c>
      <c r="J112">
        <f t="shared" si="60"/>
        <v>66765.392100000172</v>
      </c>
      <c r="L112">
        <f t="shared" si="61"/>
        <v>6480.6399999999994</v>
      </c>
      <c r="M112">
        <f t="shared" si="62"/>
        <v>6317.2674999999999</v>
      </c>
      <c r="N112">
        <f t="shared" si="91"/>
        <v>6644.0124999999989</v>
      </c>
      <c r="O112">
        <f t="shared" si="87"/>
        <v>326.74499999999898</v>
      </c>
      <c r="P112">
        <f t="shared" si="95"/>
        <v>6416.2975000000024</v>
      </c>
      <c r="Q112">
        <f t="shared" si="63"/>
        <v>180.92249999999785</v>
      </c>
      <c r="R112">
        <f t="shared" si="64"/>
        <v>2.742405134283802E-2</v>
      </c>
      <c r="S112">
        <f t="shared" si="65"/>
        <v>32732.951006249223</v>
      </c>
      <c r="U112">
        <f t="shared" si="81"/>
        <v>6304.4733333333343</v>
      </c>
      <c r="V112">
        <f t="shared" si="82"/>
        <v>6120.64</v>
      </c>
      <c r="W112">
        <f t="shared" si="92"/>
        <v>6488.3066666666682</v>
      </c>
      <c r="X112">
        <f t="shared" si="88"/>
        <v>183.83333333333394</v>
      </c>
      <c r="Y112">
        <f t="shared" si="96"/>
        <v>6326.2300000000023</v>
      </c>
      <c r="Z112">
        <f t="shared" si="66"/>
        <v>270.98999999999796</v>
      </c>
      <c r="AA112">
        <f t="shared" si="67"/>
        <v>4.1076392783626729E-2</v>
      </c>
      <c r="AB112">
        <f t="shared" si="68"/>
        <v>73435.580099998901</v>
      </c>
      <c r="AD112">
        <f t="shared" si="83"/>
        <v>6164.01</v>
      </c>
      <c r="AE112">
        <f t="shared" si="84"/>
        <v>5963.0939999999991</v>
      </c>
      <c r="AF112">
        <f t="shared" si="93"/>
        <v>6364.9260000000013</v>
      </c>
      <c r="AG112">
        <f t="shared" si="89"/>
        <v>100.45800000000054</v>
      </c>
      <c r="AH112">
        <f t="shared" si="97"/>
        <v>6206.3123999999971</v>
      </c>
      <c r="AI112">
        <f t="shared" si="69"/>
        <v>390.90760000000319</v>
      </c>
      <c r="AJ112">
        <f t="shared" si="70"/>
        <v>5.9253382485350371E-2</v>
      </c>
      <c r="AK112">
        <f t="shared" si="71"/>
        <v>152808.7517377625</v>
      </c>
      <c r="AM112">
        <f t="shared" si="85"/>
        <v>6114.0183333333325</v>
      </c>
      <c r="AN112">
        <f t="shared" si="86"/>
        <v>5904.4938888888892</v>
      </c>
      <c r="AO112">
        <f t="shared" si="94"/>
        <v>6323.5427777777759</v>
      </c>
      <c r="AP112">
        <f t="shared" si="90"/>
        <v>83.809777777777356</v>
      </c>
      <c r="AQ112">
        <f t="shared" si="98"/>
        <v>6203.9569444444433</v>
      </c>
      <c r="AR112">
        <f t="shared" si="72"/>
        <v>393.263055555557</v>
      </c>
      <c r="AS112">
        <f t="shared" si="73"/>
        <v>5.9610420079299613E-2</v>
      </c>
      <c r="AT112">
        <f t="shared" si="74"/>
        <v>154655.83086489313</v>
      </c>
      <c r="AV112">
        <f t="shared" si="75"/>
        <v>6597.1065350450344</v>
      </c>
      <c r="AW112">
        <f t="shared" si="76"/>
        <v>0.52897325405776685</v>
      </c>
      <c r="AX112">
        <f t="shared" si="77"/>
        <v>6594.6004696995051</v>
      </c>
      <c r="AY112">
        <f t="shared" si="78"/>
        <v>2.6195303004951711</v>
      </c>
      <c r="AZ112">
        <f t="shared" si="79"/>
        <v>3.9706577929721475E-4</v>
      </c>
      <c r="BA112">
        <f t="shared" si="80"/>
        <v>6.8619389952123218</v>
      </c>
    </row>
    <row r="113" spans="1:53" x14ac:dyDescent="0.3">
      <c r="A113" s="11"/>
      <c r="B113">
        <v>111</v>
      </c>
      <c r="C113">
        <v>2018</v>
      </c>
      <c r="D113" t="str">
        <v>March</v>
      </c>
      <c r="E113">
        <v>6188.99</v>
      </c>
      <c r="G113">
        <f t="shared" si="57"/>
        <v>6588.81</v>
      </c>
      <c r="H113">
        <f t="shared" si="58"/>
        <v>399.82000000000062</v>
      </c>
      <c r="I113">
        <f t="shared" si="59"/>
        <v>6.4601817097781802E-2</v>
      </c>
      <c r="J113">
        <f t="shared" si="60"/>
        <v>159856.03240000049</v>
      </c>
      <c r="L113">
        <f t="shared" si="61"/>
        <v>6601.4250000000002</v>
      </c>
      <c r="M113">
        <f t="shared" si="62"/>
        <v>6541.0324999999993</v>
      </c>
      <c r="N113">
        <f t="shared" si="91"/>
        <v>6661.817500000001</v>
      </c>
      <c r="O113">
        <f t="shared" si="87"/>
        <v>120.78500000000167</v>
      </c>
      <c r="P113">
        <f t="shared" si="95"/>
        <v>6970.7574999999979</v>
      </c>
      <c r="Q113">
        <f t="shared" si="63"/>
        <v>781.76749999999811</v>
      </c>
      <c r="R113">
        <f t="shared" si="64"/>
        <v>0.1263158447501124</v>
      </c>
      <c r="S113">
        <f t="shared" si="65"/>
        <v>611160.42405624699</v>
      </c>
      <c r="U113">
        <f t="shared" si="81"/>
        <v>6519.5</v>
      </c>
      <c r="V113">
        <f t="shared" si="82"/>
        <v>6309.4988888888884</v>
      </c>
      <c r="W113">
        <f t="shared" si="92"/>
        <v>6729.5011111111116</v>
      </c>
      <c r="X113">
        <f t="shared" si="88"/>
        <v>210.00111111111164</v>
      </c>
      <c r="Y113">
        <f t="shared" si="96"/>
        <v>6672.1400000000021</v>
      </c>
      <c r="Z113">
        <f t="shared" si="66"/>
        <v>483.15000000000236</v>
      </c>
      <c r="AA113">
        <f t="shared" si="67"/>
        <v>7.8066049549280633E-2</v>
      </c>
      <c r="AB113">
        <f t="shared" si="68"/>
        <v>233433.92250000229</v>
      </c>
      <c r="AD113">
        <f t="shared" si="83"/>
        <v>6303.2840000000006</v>
      </c>
      <c r="AE113">
        <f t="shared" si="84"/>
        <v>6056.8023999999987</v>
      </c>
      <c r="AF113">
        <f t="shared" si="93"/>
        <v>6549.7656000000025</v>
      </c>
      <c r="AG113">
        <f t="shared" si="89"/>
        <v>123.24080000000095</v>
      </c>
      <c r="AH113">
        <f t="shared" si="97"/>
        <v>6465.3840000000018</v>
      </c>
      <c r="AI113">
        <f t="shared" si="69"/>
        <v>276.39400000000205</v>
      </c>
      <c r="AJ113">
        <f t="shared" si="70"/>
        <v>4.4658983129719401E-2</v>
      </c>
      <c r="AK113">
        <f t="shared" si="71"/>
        <v>76393.643236001139</v>
      </c>
      <c r="AM113">
        <f t="shared" si="85"/>
        <v>6236.2116666666661</v>
      </c>
      <c r="AN113">
        <f t="shared" si="86"/>
        <v>5984.7994444444439</v>
      </c>
      <c r="AO113">
        <f t="shared" si="94"/>
        <v>6487.6238888888884</v>
      </c>
      <c r="AP113">
        <f t="shared" si="90"/>
        <v>100.5648888888889</v>
      </c>
      <c r="AQ113">
        <f t="shared" si="98"/>
        <v>6407.3525555555534</v>
      </c>
      <c r="AR113">
        <f t="shared" si="72"/>
        <v>218.36255555555363</v>
      </c>
      <c r="AS113">
        <f t="shared" si="73"/>
        <v>3.5282421777309968E-2</v>
      </c>
      <c r="AT113">
        <f t="shared" si="74"/>
        <v>47682.205668752242</v>
      </c>
      <c r="AV113">
        <f t="shared" si="75"/>
        <v>6206.6904801919754</v>
      </c>
      <c r="AW113">
        <f t="shared" si="76"/>
        <v>0.48987836030202708</v>
      </c>
      <c r="AX113">
        <f t="shared" si="77"/>
        <v>6597.6355082990922</v>
      </c>
      <c r="AY113">
        <f t="shared" si="78"/>
        <v>408.6455082990924</v>
      </c>
      <c r="AZ113">
        <f t="shared" si="79"/>
        <v>6.6027818480736342E-2</v>
      </c>
      <c r="BA113">
        <f t="shared" si="80"/>
        <v>166991.1514530236</v>
      </c>
    </row>
    <row r="114" spans="1:53" x14ac:dyDescent="0.3">
      <c r="A114" s="11"/>
      <c r="B114">
        <v>112</v>
      </c>
      <c r="C114">
        <v>2018</v>
      </c>
      <c r="D114" t="str">
        <v>April</v>
      </c>
      <c r="E114">
        <v>5994.6</v>
      </c>
      <c r="G114">
        <f t="shared" si="57"/>
        <v>5780.7599999999993</v>
      </c>
      <c r="H114">
        <f t="shared" si="58"/>
        <v>213.84000000000106</v>
      </c>
      <c r="I114">
        <f t="shared" si="59"/>
        <v>3.5672104894405136E-2</v>
      </c>
      <c r="J114">
        <f t="shared" si="60"/>
        <v>45727.545600000449</v>
      </c>
      <c r="L114">
        <f t="shared" si="61"/>
        <v>6393.1049999999996</v>
      </c>
      <c r="M114">
        <f t="shared" si="62"/>
        <v>6497.2649999999994</v>
      </c>
      <c r="N114">
        <f t="shared" si="91"/>
        <v>6288.9449999999997</v>
      </c>
      <c r="O114">
        <f t="shared" si="87"/>
        <v>-208.31999999999971</v>
      </c>
      <c r="P114">
        <f t="shared" si="95"/>
        <v>6782.6025000000027</v>
      </c>
      <c r="Q114">
        <f t="shared" si="63"/>
        <v>788.00250000000233</v>
      </c>
      <c r="R114">
        <f t="shared" si="64"/>
        <v>0.13145205685116643</v>
      </c>
      <c r="S114">
        <f t="shared" si="65"/>
        <v>620947.94000625366</v>
      </c>
      <c r="U114">
        <f t="shared" si="81"/>
        <v>6463.9466666666667</v>
      </c>
      <c r="V114">
        <f t="shared" si="82"/>
        <v>6429.3066666666673</v>
      </c>
      <c r="W114">
        <f t="shared" si="92"/>
        <v>6498.5866666666661</v>
      </c>
      <c r="X114">
        <f t="shared" si="88"/>
        <v>34.639999999999418</v>
      </c>
      <c r="Y114">
        <f t="shared" si="96"/>
        <v>6939.5022222222233</v>
      </c>
      <c r="Z114">
        <f t="shared" si="66"/>
        <v>944.90222222222292</v>
      </c>
      <c r="AA114">
        <f t="shared" si="67"/>
        <v>0.15762556671374617</v>
      </c>
      <c r="AB114">
        <f t="shared" si="68"/>
        <v>892840.2095604951</v>
      </c>
      <c r="AD114">
        <f t="shared" si="83"/>
        <v>6339.9260000000013</v>
      </c>
      <c r="AE114">
        <f t="shared" si="84"/>
        <v>6147.134</v>
      </c>
      <c r="AF114">
        <f t="shared" si="93"/>
        <v>6532.7180000000026</v>
      </c>
      <c r="AG114">
        <f t="shared" si="89"/>
        <v>96.39600000000064</v>
      </c>
      <c r="AH114">
        <f t="shared" si="97"/>
        <v>6673.0064000000039</v>
      </c>
      <c r="AI114">
        <f t="shared" si="69"/>
        <v>678.40640000000349</v>
      </c>
      <c r="AJ114">
        <f t="shared" si="70"/>
        <v>0.11316958596069854</v>
      </c>
      <c r="AK114">
        <f t="shared" si="71"/>
        <v>460235.24356096471</v>
      </c>
      <c r="AM114">
        <f t="shared" si="85"/>
        <v>6284.2350000000006</v>
      </c>
      <c r="AN114">
        <f t="shared" si="86"/>
        <v>6063.8661111111114</v>
      </c>
      <c r="AO114">
        <f t="shared" si="94"/>
        <v>6504.6038888888897</v>
      </c>
      <c r="AP114">
        <f t="shared" si="90"/>
        <v>88.14755555555567</v>
      </c>
      <c r="AQ114">
        <f t="shared" si="98"/>
        <v>6588.1887777777774</v>
      </c>
      <c r="AR114">
        <f t="shared" si="72"/>
        <v>593.58877777777707</v>
      </c>
      <c r="AS114">
        <f t="shared" si="73"/>
        <v>9.902058148630051E-2</v>
      </c>
      <c r="AT114">
        <f t="shared" si="74"/>
        <v>352347.63710371521</v>
      </c>
      <c r="AV114">
        <f t="shared" si="75"/>
        <v>6003.8079182306919</v>
      </c>
      <c r="AW114">
        <f t="shared" si="76"/>
        <v>0.46954091289742822</v>
      </c>
      <c r="AX114">
        <f t="shared" si="77"/>
        <v>6207.1803585522775</v>
      </c>
      <c r="AY114">
        <f t="shared" si="78"/>
        <v>212.58035855227718</v>
      </c>
      <c r="AZ114">
        <f t="shared" si="79"/>
        <v>3.5461975536695889E-2</v>
      </c>
      <c r="BA114">
        <f t="shared" si="80"/>
        <v>45190.408842214725</v>
      </c>
    </row>
    <row r="115" spans="1:53" x14ac:dyDescent="0.3">
      <c r="A115" s="11"/>
      <c r="B115">
        <v>113</v>
      </c>
      <c r="C115">
        <v>2018</v>
      </c>
      <c r="D115" t="str">
        <v>May</v>
      </c>
      <c r="E115">
        <v>5983.59</v>
      </c>
      <c r="G115">
        <f t="shared" si="57"/>
        <v>5800.2100000000009</v>
      </c>
      <c r="H115">
        <f t="shared" si="58"/>
        <v>183.3799999999992</v>
      </c>
      <c r="I115">
        <f t="shared" si="59"/>
        <v>3.0647153297602141E-2</v>
      </c>
      <c r="J115">
        <f t="shared" si="60"/>
        <v>33628.224399999708</v>
      </c>
      <c r="L115">
        <f t="shared" si="61"/>
        <v>6091.7950000000001</v>
      </c>
      <c r="M115">
        <f t="shared" si="62"/>
        <v>6242.45</v>
      </c>
      <c r="N115">
        <f t="shared" si="91"/>
        <v>5941.14</v>
      </c>
      <c r="O115">
        <f t="shared" si="87"/>
        <v>-301.30999999999949</v>
      </c>
      <c r="P115">
        <f t="shared" si="95"/>
        <v>6080.625</v>
      </c>
      <c r="Q115">
        <f t="shared" si="63"/>
        <v>97.034999999999854</v>
      </c>
      <c r="R115">
        <f t="shared" si="64"/>
        <v>1.6216853093209905E-2</v>
      </c>
      <c r="S115">
        <f t="shared" si="65"/>
        <v>9415.7912249999717</v>
      </c>
      <c r="U115">
        <f t="shared" si="81"/>
        <v>6260.2699999999995</v>
      </c>
      <c r="V115">
        <f t="shared" si="82"/>
        <v>6414.5722222222221</v>
      </c>
      <c r="W115">
        <f t="shared" si="92"/>
        <v>6105.967777777777</v>
      </c>
      <c r="X115">
        <f t="shared" si="88"/>
        <v>-154.30222222222255</v>
      </c>
      <c r="Y115">
        <f t="shared" si="96"/>
        <v>6533.2266666666656</v>
      </c>
      <c r="Z115">
        <f t="shared" si="66"/>
        <v>549.63666666666541</v>
      </c>
      <c r="AA115">
        <f t="shared" si="67"/>
        <v>9.1857340938577905E-2</v>
      </c>
      <c r="AB115">
        <f t="shared" si="68"/>
        <v>302100.46534444304</v>
      </c>
      <c r="AD115">
        <f t="shared" si="83"/>
        <v>6348.4179999999997</v>
      </c>
      <c r="AE115">
        <f t="shared" si="84"/>
        <v>6234.2667999999994</v>
      </c>
      <c r="AF115">
        <f t="shared" si="93"/>
        <v>6462.5691999999999</v>
      </c>
      <c r="AG115">
        <f t="shared" si="89"/>
        <v>57.075600000000122</v>
      </c>
      <c r="AH115">
        <f t="shared" si="97"/>
        <v>6629.1140000000032</v>
      </c>
      <c r="AI115">
        <f t="shared" si="69"/>
        <v>645.52400000000307</v>
      </c>
      <c r="AJ115">
        <f t="shared" si="70"/>
        <v>0.10788239167456377</v>
      </c>
      <c r="AK115">
        <f t="shared" si="71"/>
        <v>416701.23457600398</v>
      </c>
      <c r="AM115">
        <f t="shared" si="85"/>
        <v>6282.3716666666669</v>
      </c>
      <c r="AN115">
        <f t="shared" si="86"/>
        <v>6133.72</v>
      </c>
      <c r="AO115">
        <f t="shared" si="94"/>
        <v>6431.0233333333335</v>
      </c>
      <c r="AP115">
        <f t="shared" si="90"/>
        <v>59.460666666666661</v>
      </c>
      <c r="AQ115">
        <f t="shared" si="98"/>
        <v>6592.751444444445</v>
      </c>
      <c r="AR115">
        <f t="shared" si="72"/>
        <v>609.1614444444449</v>
      </c>
      <c r="AS115">
        <f t="shared" si="73"/>
        <v>0.10180534502605373</v>
      </c>
      <c r="AT115">
        <f t="shared" si="74"/>
        <v>371077.66539764253</v>
      </c>
      <c r="AV115">
        <f t="shared" si="75"/>
        <v>5984.486077292805</v>
      </c>
      <c r="AW115">
        <f t="shared" si="76"/>
        <v>0.46756175492096796</v>
      </c>
      <c r="AX115">
        <f t="shared" si="77"/>
        <v>6004.2774591435891</v>
      </c>
      <c r="AY115">
        <f t="shared" si="78"/>
        <v>20.687459143588967</v>
      </c>
      <c r="AZ115">
        <f t="shared" si="79"/>
        <v>3.4573657525981839E-3</v>
      </c>
      <c r="BA115">
        <f t="shared" si="80"/>
        <v>427.97096581766277</v>
      </c>
    </row>
    <row r="116" spans="1:53" x14ac:dyDescent="0.3">
      <c r="A116" s="11"/>
      <c r="B116">
        <v>114</v>
      </c>
      <c r="C116">
        <v>2018</v>
      </c>
      <c r="D116" t="str">
        <v>June</v>
      </c>
      <c r="E116">
        <v>5799.24</v>
      </c>
      <c r="G116">
        <f t="shared" si="57"/>
        <v>5972.58</v>
      </c>
      <c r="H116">
        <f t="shared" si="58"/>
        <v>173.34000000000015</v>
      </c>
      <c r="I116">
        <f t="shared" si="59"/>
        <v>2.9890123533428545E-2</v>
      </c>
      <c r="J116">
        <f t="shared" si="60"/>
        <v>30046.755600000051</v>
      </c>
      <c r="L116">
        <f t="shared" si="61"/>
        <v>5989.0950000000003</v>
      </c>
      <c r="M116">
        <f t="shared" si="62"/>
        <v>6040.4449999999997</v>
      </c>
      <c r="N116">
        <f t="shared" si="91"/>
        <v>5937.7450000000008</v>
      </c>
      <c r="O116">
        <f t="shared" si="87"/>
        <v>-102.69999999999891</v>
      </c>
      <c r="P116">
        <f t="shared" si="95"/>
        <v>5639.8300000000008</v>
      </c>
      <c r="Q116">
        <f t="shared" si="63"/>
        <v>159.40999999999894</v>
      </c>
      <c r="R116">
        <f t="shared" si="64"/>
        <v>2.7488084645574066E-2</v>
      </c>
      <c r="S116">
        <f t="shared" si="65"/>
        <v>25411.548099999665</v>
      </c>
      <c r="U116">
        <f t="shared" si="81"/>
        <v>6055.7266666666665</v>
      </c>
      <c r="V116">
        <f t="shared" si="82"/>
        <v>6259.9811111111112</v>
      </c>
      <c r="W116">
        <f t="shared" si="92"/>
        <v>5851.4722222222217</v>
      </c>
      <c r="X116">
        <f t="shared" si="88"/>
        <v>-204.25444444444474</v>
      </c>
      <c r="Y116">
        <f t="shared" si="96"/>
        <v>5951.6655555555544</v>
      </c>
      <c r="Z116">
        <f t="shared" si="66"/>
        <v>152.42555555555464</v>
      </c>
      <c r="AA116">
        <f t="shared" si="67"/>
        <v>2.6283712271876081E-2</v>
      </c>
      <c r="AB116">
        <f t="shared" si="68"/>
        <v>23233.549986419472</v>
      </c>
      <c r="AD116">
        <f t="shared" si="83"/>
        <v>6274.0060000000003</v>
      </c>
      <c r="AE116">
        <f t="shared" si="84"/>
        <v>6285.9287999999997</v>
      </c>
      <c r="AF116">
        <f t="shared" si="93"/>
        <v>6262.0832000000009</v>
      </c>
      <c r="AG116">
        <f t="shared" si="89"/>
        <v>-5.961399999999685</v>
      </c>
      <c r="AH116">
        <f t="shared" si="97"/>
        <v>6519.6448</v>
      </c>
      <c r="AI116">
        <f t="shared" si="69"/>
        <v>720.40480000000025</v>
      </c>
      <c r="AJ116">
        <f t="shared" si="70"/>
        <v>0.12422400176574866</v>
      </c>
      <c r="AK116">
        <f t="shared" si="71"/>
        <v>518983.07586304034</v>
      </c>
      <c r="AM116">
        <f t="shared" si="85"/>
        <v>6287.6133333333319</v>
      </c>
      <c r="AN116">
        <f t="shared" si="86"/>
        <v>6198.5033333333331</v>
      </c>
      <c r="AO116">
        <f t="shared" si="94"/>
        <v>6376.7233333333306</v>
      </c>
      <c r="AP116">
        <f t="shared" si="90"/>
        <v>35.643999999999508</v>
      </c>
      <c r="AQ116">
        <f t="shared" si="98"/>
        <v>6490.4840000000004</v>
      </c>
      <c r="AR116">
        <f t="shared" si="72"/>
        <v>691.2440000000006</v>
      </c>
      <c r="AS116">
        <f t="shared" si="73"/>
        <v>0.1191956187362483</v>
      </c>
      <c r="AT116">
        <f t="shared" si="74"/>
        <v>477818.26753600081</v>
      </c>
      <c r="AV116">
        <f t="shared" si="75"/>
        <v>5807.2841862753521</v>
      </c>
      <c r="AW116">
        <f t="shared" si="76"/>
        <v>0.44979463197427783</v>
      </c>
      <c r="AX116">
        <f t="shared" si="77"/>
        <v>5984.953639047726</v>
      </c>
      <c r="AY116">
        <f t="shared" si="78"/>
        <v>185.71363904772625</v>
      </c>
      <c r="AZ116">
        <f t="shared" si="79"/>
        <v>3.2023789159911685E-2</v>
      </c>
      <c r="BA116">
        <f t="shared" si="80"/>
        <v>34489.555728349151</v>
      </c>
    </row>
    <row r="117" spans="1:53" x14ac:dyDescent="0.3">
      <c r="A117" s="11"/>
      <c r="B117">
        <v>115</v>
      </c>
      <c r="C117">
        <v>2018</v>
      </c>
      <c r="D117" t="str">
        <v>July</v>
      </c>
      <c r="E117">
        <v>5936.44</v>
      </c>
      <c r="G117">
        <f t="shared" si="57"/>
        <v>5614.8899999999994</v>
      </c>
      <c r="H117">
        <f t="shared" si="58"/>
        <v>321.55000000000018</v>
      </c>
      <c r="I117">
        <f t="shared" si="59"/>
        <v>5.4165459433599968E-2</v>
      </c>
      <c r="J117">
        <f t="shared" si="60"/>
        <v>103394.40250000011</v>
      </c>
      <c r="L117">
        <f t="shared" si="61"/>
        <v>5891.415</v>
      </c>
      <c r="M117">
        <f t="shared" si="62"/>
        <v>5940.2550000000001</v>
      </c>
      <c r="N117">
        <f t="shared" si="91"/>
        <v>5842.5749999999998</v>
      </c>
      <c r="O117">
        <f t="shared" si="87"/>
        <v>-97.680000000000291</v>
      </c>
      <c r="P117">
        <f t="shared" si="95"/>
        <v>5835.0450000000019</v>
      </c>
      <c r="Q117">
        <f t="shared" si="63"/>
        <v>101.39499999999771</v>
      </c>
      <c r="R117">
        <f t="shared" si="64"/>
        <v>1.7080101879240372E-2</v>
      </c>
      <c r="S117">
        <f t="shared" si="65"/>
        <v>10280.946024999535</v>
      </c>
      <c r="U117">
        <f t="shared" si="81"/>
        <v>5925.81</v>
      </c>
      <c r="V117">
        <f t="shared" si="82"/>
        <v>6080.6022222222227</v>
      </c>
      <c r="W117">
        <f t="shared" si="92"/>
        <v>5771.0177777777781</v>
      </c>
      <c r="X117">
        <f t="shared" si="88"/>
        <v>-154.79222222222234</v>
      </c>
      <c r="Y117">
        <f t="shared" si="96"/>
        <v>5647.217777777777</v>
      </c>
      <c r="Z117">
        <f t="shared" si="66"/>
        <v>289.22222222222263</v>
      </c>
      <c r="AA117">
        <f t="shared" si="67"/>
        <v>4.8719808879096334E-2</v>
      </c>
      <c r="AB117">
        <f t="shared" si="68"/>
        <v>83649.493827160724</v>
      </c>
      <c r="AD117">
        <f t="shared" si="83"/>
        <v>6112.7280000000001</v>
      </c>
      <c r="AE117">
        <f t="shared" si="84"/>
        <v>6275.6724000000013</v>
      </c>
      <c r="AF117">
        <f t="shared" si="93"/>
        <v>5949.7835999999988</v>
      </c>
      <c r="AG117">
        <f t="shared" si="89"/>
        <v>-81.472200000000612</v>
      </c>
      <c r="AH117">
        <f t="shared" si="97"/>
        <v>6256.1218000000008</v>
      </c>
      <c r="AI117">
        <f t="shared" si="69"/>
        <v>319.6818000000012</v>
      </c>
      <c r="AJ117">
        <f t="shared" si="70"/>
        <v>5.385075904077212E-2</v>
      </c>
      <c r="AK117">
        <f t="shared" si="71"/>
        <v>102196.45325124077</v>
      </c>
      <c r="AM117">
        <f t="shared" si="85"/>
        <v>6194.878333333334</v>
      </c>
      <c r="AN117">
        <f t="shared" si="86"/>
        <v>6233.2213888888882</v>
      </c>
      <c r="AO117">
        <f t="shared" si="94"/>
        <v>6156.5352777777798</v>
      </c>
      <c r="AP117">
        <f t="shared" si="90"/>
        <v>-15.337222222221682</v>
      </c>
      <c r="AQ117">
        <f t="shared" si="98"/>
        <v>6412.36733333333</v>
      </c>
      <c r="AR117">
        <f t="shared" si="72"/>
        <v>475.92733333333035</v>
      </c>
      <c r="AS117">
        <f t="shared" si="73"/>
        <v>8.0170494999247083E-2</v>
      </c>
      <c r="AT117">
        <f t="shared" si="74"/>
        <v>226506.82661377493</v>
      </c>
      <c r="AV117">
        <f t="shared" si="75"/>
        <v>5930.8650987830006</v>
      </c>
      <c r="AW117">
        <f t="shared" si="76"/>
        <v>0.46210786689296318</v>
      </c>
      <c r="AX117">
        <f t="shared" si="77"/>
        <v>5807.7339809073264</v>
      </c>
      <c r="AY117">
        <f t="shared" si="78"/>
        <v>128.70601909267316</v>
      </c>
      <c r="AZ117">
        <f t="shared" si="79"/>
        <v>2.1680673786423035E-2</v>
      </c>
      <c r="BA117">
        <f t="shared" si="80"/>
        <v>16565.239350683547</v>
      </c>
    </row>
    <row r="118" spans="1:53" x14ac:dyDescent="0.3">
      <c r="A118" s="11"/>
      <c r="B118">
        <v>116</v>
      </c>
      <c r="C118">
        <v>2018</v>
      </c>
      <c r="D118" t="str">
        <v>August</v>
      </c>
      <c r="E118">
        <v>6018.46</v>
      </c>
      <c r="G118">
        <f t="shared" si="57"/>
        <v>6073.6399999999994</v>
      </c>
      <c r="H118">
        <f t="shared" si="58"/>
        <v>55.179999999999382</v>
      </c>
      <c r="I118">
        <f t="shared" si="59"/>
        <v>9.1684583763951884E-3</v>
      </c>
      <c r="J118">
        <f t="shared" si="60"/>
        <v>3044.8323999999316</v>
      </c>
      <c r="L118">
        <f t="shared" si="61"/>
        <v>5867.84</v>
      </c>
      <c r="M118">
        <f t="shared" si="62"/>
        <v>5879.6275000000005</v>
      </c>
      <c r="N118">
        <f t="shared" si="91"/>
        <v>5856.0524999999998</v>
      </c>
      <c r="O118">
        <f t="shared" si="87"/>
        <v>-23.575000000000728</v>
      </c>
      <c r="P118">
        <f t="shared" si="95"/>
        <v>5744.8949999999995</v>
      </c>
      <c r="Q118">
        <f t="shared" si="63"/>
        <v>273.56500000000051</v>
      </c>
      <c r="R118">
        <f t="shared" si="64"/>
        <v>4.5454318878915954E-2</v>
      </c>
      <c r="S118">
        <f t="shared" si="65"/>
        <v>74837.809225000281</v>
      </c>
      <c r="U118">
        <f t="shared" si="81"/>
        <v>5906.4233333333332</v>
      </c>
      <c r="V118">
        <f t="shared" si="82"/>
        <v>5962.6533333333327</v>
      </c>
      <c r="W118">
        <f t="shared" si="92"/>
        <v>5850.1933333333336</v>
      </c>
      <c r="X118">
        <f t="shared" si="88"/>
        <v>-56.229999999999563</v>
      </c>
      <c r="Y118">
        <f t="shared" si="96"/>
        <v>5616.2255555555557</v>
      </c>
      <c r="Z118">
        <f t="shared" si="66"/>
        <v>402.23444444444431</v>
      </c>
      <c r="AA118">
        <f t="shared" si="67"/>
        <v>6.683344982677368E-2</v>
      </c>
      <c r="AB118">
        <f t="shared" si="68"/>
        <v>161792.54829753077</v>
      </c>
      <c r="AD118">
        <f t="shared" si="83"/>
        <v>5980.5719999999992</v>
      </c>
      <c r="AE118">
        <f t="shared" si="84"/>
        <v>6211.13</v>
      </c>
      <c r="AF118">
        <f t="shared" si="93"/>
        <v>5750.0139999999983</v>
      </c>
      <c r="AG118">
        <f t="shared" si="89"/>
        <v>-115.27900000000045</v>
      </c>
      <c r="AH118">
        <f t="shared" si="97"/>
        <v>5868.3113999999987</v>
      </c>
      <c r="AI118">
        <f t="shared" si="69"/>
        <v>150.14860000000135</v>
      </c>
      <c r="AJ118">
        <f t="shared" si="70"/>
        <v>2.4948009956035491E-2</v>
      </c>
      <c r="AK118">
        <f t="shared" si="71"/>
        <v>22544.602081960405</v>
      </c>
      <c r="AM118">
        <f t="shared" si="85"/>
        <v>6083.3466666666673</v>
      </c>
      <c r="AN118">
        <f t="shared" si="86"/>
        <v>6228.1094444444434</v>
      </c>
      <c r="AO118">
        <f t="shared" si="94"/>
        <v>5938.5838888888911</v>
      </c>
      <c r="AP118">
        <f t="shared" si="90"/>
        <v>-57.905111111110458</v>
      </c>
      <c r="AQ118">
        <f t="shared" si="98"/>
        <v>6141.1980555555583</v>
      </c>
      <c r="AR118">
        <f t="shared" si="72"/>
        <v>122.73805555555828</v>
      </c>
      <c r="AS118">
        <f t="shared" si="73"/>
        <v>2.0393598288525348E-2</v>
      </c>
      <c r="AT118">
        <f t="shared" si="74"/>
        <v>15064.63028155931</v>
      </c>
      <c r="AV118">
        <f t="shared" si="75"/>
        <v>6014.6858430560405</v>
      </c>
      <c r="AW118">
        <f t="shared" si="76"/>
        <v>0.47044381389221429</v>
      </c>
      <c r="AX118">
        <f t="shared" si="77"/>
        <v>5931.3272066498939</v>
      </c>
      <c r="AY118">
        <f t="shared" si="78"/>
        <v>87.132793350106112</v>
      </c>
      <c r="AZ118">
        <f t="shared" si="79"/>
        <v>1.4477589507964846E-2</v>
      </c>
      <c r="BA118">
        <f t="shared" si="80"/>
        <v>7592.1236769922962</v>
      </c>
    </row>
    <row r="119" spans="1:53" x14ac:dyDescent="0.3">
      <c r="A119" s="11"/>
      <c r="B119">
        <v>117</v>
      </c>
      <c r="C119">
        <v>2018</v>
      </c>
      <c r="D119" t="str">
        <v>September</v>
      </c>
      <c r="E119">
        <v>5976.55</v>
      </c>
      <c r="G119">
        <f t="shared" si="57"/>
        <v>6100.4800000000005</v>
      </c>
      <c r="H119">
        <f t="shared" si="58"/>
        <v>123.93000000000029</v>
      </c>
      <c r="I119">
        <f t="shared" si="59"/>
        <v>2.0736043369502521E-2</v>
      </c>
      <c r="J119">
        <f t="shared" si="60"/>
        <v>15358.644900000072</v>
      </c>
      <c r="L119">
        <f t="shared" si="61"/>
        <v>5977.45</v>
      </c>
      <c r="M119">
        <f t="shared" si="62"/>
        <v>5922.6450000000004</v>
      </c>
      <c r="N119">
        <f t="shared" si="91"/>
        <v>6032.2549999999992</v>
      </c>
      <c r="O119">
        <f t="shared" si="87"/>
        <v>109.60999999999876</v>
      </c>
      <c r="P119">
        <f t="shared" si="95"/>
        <v>5832.4774999999991</v>
      </c>
      <c r="Q119">
        <f t="shared" si="63"/>
        <v>144.07250000000113</v>
      </c>
      <c r="R119">
        <f t="shared" si="64"/>
        <v>2.4106298784415947E-2</v>
      </c>
      <c r="S119">
        <f t="shared" si="65"/>
        <v>20756.885256250323</v>
      </c>
      <c r="U119">
        <f t="shared" si="81"/>
        <v>5918.0466666666662</v>
      </c>
      <c r="V119">
        <f t="shared" si="82"/>
        <v>5916.7599999999993</v>
      </c>
      <c r="W119">
        <f t="shared" si="92"/>
        <v>5919.333333333333</v>
      </c>
      <c r="X119">
        <f t="shared" si="88"/>
        <v>1.2866666666668607</v>
      </c>
      <c r="Y119">
        <f t="shared" si="96"/>
        <v>5793.963333333334</v>
      </c>
      <c r="Z119">
        <f t="shared" si="66"/>
        <v>182.58666666666613</v>
      </c>
      <c r="AA119">
        <f t="shared" si="67"/>
        <v>3.0550512698239975E-2</v>
      </c>
      <c r="AB119">
        <f t="shared" si="68"/>
        <v>33337.89084444425</v>
      </c>
      <c r="AD119">
        <f t="shared" si="83"/>
        <v>5946.4659999999994</v>
      </c>
      <c r="AE119">
        <f t="shared" si="84"/>
        <v>6132.4380000000001</v>
      </c>
      <c r="AF119">
        <f t="shared" si="93"/>
        <v>5760.4939999999988</v>
      </c>
      <c r="AG119">
        <f t="shared" si="89"/>
        <v>-92.986000000000331</v>
      </c>
      <c r="AH119">
        <f t="shared" si="97"/>
        <v>5634.7349999999979</v>
      </c>
      <c r="AI119">
        <f t="shared" si="69"/>
        <v>341.81500000000233</v>
      </c>
      <c r="AJ119">
        <f t="shared" si="70"/>
        <v>5.7192694782107124E-2</v>
      </c>
      <c r="AK119">
        <f t="shared" si="71"/>
        <v>116837.49422500159</v>
      </c>
      <c r="AM119">
        <f t="shared" si="85"/>
        <v>5986.8866666666663</v>
      </c>
      <c r="AN119">
        <f t="shared" si="86"/>
        <v>6186.5552777777775</v>
      </c>
      <c r="AO119">
        <f t="shared" si="94"/>
        <v>5787.2180555555551</v>
      </c>
      <c r="AP119">
        <f t="shared" si="90"/>
        <v>-79.867444444444487</v>
      </c>
      <c r="AQ119">
        <f t="shared" si="98"/>
        <v>5880.6787777777809</v>
      </c>
      <c r="AR119">
        <f t="shared" si="72"/>
        <v>95.87122222221933</v>
      </c>
      <c r="AS119">
        <f t="shared" si="73"/>
        <v>1.60412315168817E-2</v>
      </c>
      <c r="AT119">
        <f t="shared" si="74"/>
        <v>9191.2912503821608</v>
      </c>
      <c r="AV119">
        <f t="shared" si="75"/>
        <v>5978.2222313157718</v>
      </c>
      <c r="AW119">
        <f t="shared" si="76"/>
        <v>0.46675037140274267</v>
      </c>
      <c r="AX119">
        <f t="shared" si="77"/>
        <v>6015.156286869933</v>
      </c>
      <c r="AY119">
        <f t="shared" si="78"/>
        <v>38.606286869932774</v>
      </c>
      <c r="AZ119">
        <f t="shared" si="79"/>
        <v>6.4596275225561189E-3</v>
      </c>
      <c r="BA119">
        <f t="shared" si="80"/>
        <v>1490.4453858835436</v>
      </c>
    </row>
    <row r="120" spans="1:53" x14ac:dyDescent="0.3">
      <c r="A120" s="11"/>
      <c r="B120">
        <v>118</v>
      </c>
      <c r="C120">
        <v>2018</v>
      </c>
      <c r="D120" t="str">
        <v>October</v>
      </c>
      <c r="E120">
        <v>5831.65</v>
      </c>
      <c r="G120">
        <f t="shared" si="57"/>
        <v>5934.64</v>
      </c>
      <c r="H120">
        <f t="shared" si="58"/>
        <v>102.99000000000069</v>
      </c>
      <c r="I120">
        <f t="shared" si="59"/>
        <v>1.7660524894326769E-2</v>
      </c>
      <c r="J120">
        <f t="shared" si="60"/>
        <v>10606.940100000142</v>
      </c>
      <c r="L120">
        <f t="shared" si="61"/>
        <v>5997.5050000000001</v>
      </c>
      <c r="M120">
        <f t="shared" si="62"/>
        <v>5987.4775</v>
      </c>
      <c r="N120">
        <f t="shared" si="91"/>
        <v>6007.5325000000003</v>
      </c>
      <c r="O120">
        <f t="shared" si="87"/>
        <v>20.055000000000291</v>
      </c>
      <c r="P120">
        <f t="shared" si="95"/>
        <v>6141.864999999998</v>
      </c>
      <c r="Q120">
        <f t="shared" si="63"/>
        <v>310.21499999999833</v>
      </c>
      <c r="R120">
        <f t="shared" si="64"/>
        <v>5.3195064861574055E-2</v>
      </c>
      <c r="S120">
        <f t="shared" si="65"/>
        <v>96233.346224998968</v>
      </c>
      <c r="U120">
        <f t="shared" si="81"/>
        <v>5977.1500000000005</v>
      </c>
      <c r="V120">
        <f t="shared" si="82"/>
        <v>5933.873333333333</v>
      </c>
      <c r="W120">
        <f t="shared" si="92"/>
        <v>6020.4266666666681</v>
      </c>
      <c r="X120">
        <f t="shared" si="88"/>
        <v>43.276666666667552</v>
      </c>
      <c r="Y120">
        <f t="shared" si="96"/>
        <v>5920.62</v>
      </c>
      <c r="Z120">
        <f t="shared" si="66"/>
        <v>88.970000000000255</v>
      </c>
      <c r="AA120">
        <f t="shared" si="67"/>
        <v>1.5256402561882187E-2</v>
      </c>
      <c r="AB120">
        <f t="shared" si="68"/>
        <v>7915.6609000000453</v>
      </c>
      <c r="AD120">
        <f t="shared" si="83"/>
        <v>5942.8559999999998</v>
      </c>
      <c r="AE120">
        <f t="shared" si="84"/>
        <v>6051.3256000000001</v>
      </c>
      <c r="AF120">
        <f t="shared" si="93"/>
        <v>5834.3863999999994</v>
      </c>
      <c r="AG120">
        <f t="shared" si="89"/>
        <v>-54.234800000000178</v>
      </c>
      <c r="AH120">
        <f t="shared" si="97"/>
        <v>5667.507999999998</v>
      </c>
      <c r="AI120">
        <f t="shared" si="69"/>
        <v>164.14200000000164</v>
      </c>
      <c r="AJ120">
        <f t="shared" si="70"/>
        <v>2.8146750919551353E-2</v>
      </c>
      <c r="AK120">
        <f t="shared" si="71"/>
        <v>26942.596164000541</v>
      </c>
      <c r="AM120">
        <f t="shared" si="85"/>
        <v>5951.48</v>
      </c>
      <c r="AN120">
        <f t="shared" si="86"/>
        <v>6131.096111111111</v>
      </c>
      <c r="AO120">
        <f t="shared" si="94"/>
        <v>5771.8638888888881</v>
      </c>
      <c r="AP120">
        <f t="shared" si="90"/>
        <v>-71.846444444444572</v>
      </c>
      <c r="AQ120">
        <f t="shared" si="98"/>
        <v>5707.350611111111</v>
      </c>
      <c r="AR120">
        <f t="shared" si="72"/>
        <v>124.29938888888864</v>
      </c>
      <c r="AS120">
        <f t="shared" si="73"/>
        <v>2.1314617456275435E-2</v>
      </c>
      <c r="AT120">
        <f t="shared" si="74"/>
        <v>15450.338078151173</v>
      </c>
      <c r="AV120">
        <f t="shared" si="75"/>
        <v>5838.0189934917798</v>
      </c>
      <c r="AW120">
        <f t="shared" si="76"/>
        <v>0.45268323191321502</v>
      </c>
      <c r="AX120">
        <f t="shared" si="77"/>
        <v>5978.6889816871744</v>
      </c>
      <c r="AY120">
        <f t="shared" si="78"/>
        <v>147.03898168717478</v>
      </c>
      <c r="AZ120">
        <f t="shared" si="79"/>
        <v>2.5213958602998257E-2</v>
      </c>
      <c r="BA120">
        <f t="shared" si="80"/>
        <v>21620.462135601319</v>
      </c>
    </row>
    <row r="121" spans="1:53" x14ac:dyDescent="0.3">
      <c r="A121" s="11"/>
      <c r="B121">
        <v>119</v>
      </c>
      <c r="C121">
        <v>2018</v>
      </c>
      <c r="D121" t="str">
        <v>November</v>
      </c>
      <c r="E121">
        <v>6056.12</v>
      </c>
      <c r="G121">
        <f t="shared" si="57"/>
        <v>5686.7499999999991</v>
      </c>
      <c r="H121">
        <f t="shared" si="58"/>
        <v>369.3700000000008</v>
      </c>
      <c r="I121">
        <f t="shared" si="59"/>
        <v>6.0991195683044723E-2</v>
      </c>
      <c r="J121">
        <f t="shared" si="60"/>
        <v>136434.19690000059</v>
      </c>
      <c r="L121">
        <f t="shared" si="61"/>
        <v>5904.1</v>
      </c>
      <c r="M121">
        <f t="shared" si="62"/>
        <v>5950.8024999999998</v>
      </c>
      <c r="N121">
        <f t="shared" si="91"/>
        <v>5857.3975000000009</v>
      </c>
      <c r="O121">
        <f t="shared" si="87"/>
        <v>-93.404999999998836</v>
      </c>
      <c r="P121">
        <f t="shared" si="95"/>
        <v>6027.5875000000005</v>
      </c>
      <c r="Q121">
        <f t="shared" si="63"/>
        <v>28.532499999999345</v>
      </c>
      <c r="R121">
        <f t="shared" si="64"/>
        <v>4.7113498411523128E-3</v>
      </c>
      <c r="S121">
        <f t="shared" si="65"/>
        <v>814.10355624996259</v>
      </c>
      <c r="U121">
        <f t="shared" si="81"/>
        <v>5942.22</v>
      </c>
      <c r="V121">
        <f t="shared" si="82"/>
        <v>5945.8055555555557</v>
      </c>
      <c r="W121">
        <f t="shared" si="92"/>
        <v>5938.6344444444449</v>
      </c>
      <c r="X121">
        <f t="shared" si="88"/>
        <v>-3.585555555555402</v>
      </c>
      <c r="Y121">
        <f t="shared" si="96"/>
        <v>6063.7033333333356</v>
      </c>
      <c r="Z121">
        <f t="shared" si="66"/>
        <v>7.5833333333357587</v>
      </c>
      <c r="AA121">
        <f t="shared" si="67"/>
        <v>1.2521768613131441E-3</v>
      </c>
      <c r="AB121">
        <f t="shared" si="68"/>
        <v>57.506944444481228</v>
      </c>
      <c r="AD121">
        <f t="shared" si="83"/>
        <v>5912.4679999999989</v>
      </c>
      <c r="AE121">
        <f t="shared" si="84"/>
        <v>5979.0179999999991</v>
      </c>
      <c r="AF121">
        <f t="shared" si="93"/>
        <v>5845.9179999999988</v>
      </c>
      <c r="AG121">
        <f t="shared" si="89"/>
        <v>-33.275000000000091</v>
      </c>
      <c r="AH121">
        <f t="shared" si="97"/>
        <v>5780.1515999999992</v>
      </c>
      <c r="AI121">
        <f t="shared" si="69"/>
        <v>275.96840000000066</v>
      </c>
      <c r="AJ121">
        <f t="shared" si="70"/>
        <v>4.556851581540667E-2</v>
      </c>
      <c r="AK121">
        <f t="shared" si="71"/>
        <v>76158.55779856036</v>
      </c>
      <c r="AM121">
        <f t="shared" si="85"/>
        <v>5924.3216666666667</v>
      </c>
      <c r="AN121">
        <f t="shared" si="86"/>
        <v>6071.4211111111108</v>
      </c>
      <c r="AO121">
        <f t="shared" si="94"/>
        <v>5777.2222222222226</v>
      </c>
      <c r="AP121">
        <f t="shared" si="90"/>
        <v>-58.839777777777641</v>
      </c>
      <c r="AQ121">
        <f t="shared" si="98"/>
        <v>5700.0174444444438</v>
      </c>
      <c r="AR121">
        <f t="shared" si="72"/>
        <v>356.10255555555614</v>
      </c>
      <c r="AS121">
        <f t="shared" si="73"/>
        <v>5.8800445756615811E-2</v>
      </c>
      <c r="AT121">
        <f t="shared" si="74"/>
        <v>126809.03007319795</v>
      </c>
      <c r="AV121">
        <f t="shared" si="75"/>
        <v>6046.6925628772869</v>
      </c>
      <c r="AW121">
        <f t="shared" si="76"/>
        <v>0.47350552874946061</v>
      </c>
      <c r="AX121">
        <f t="shared" si="77"/>
        <v>5838.4716767236932</v>
      </c>
      <c r="AY121">
        <f t="shared" si="78"/>
        <v>217.64832327630666</v>
      </c>
      <c r="AZ121">
        <f t="shared" si="79"/>
        <v>3.5938575073860272E-2</v>
      </c>
      <c r="BA121">
        <f t="shared" si="80"/>
        <v>47370.792624987691</v>
      </c>
    </row>
    <row r="122" spans="1:53" x14ac:dyDescent="0.3">
      <c r="A122" s="11"/>
      <c r="B122">
        <v>120</v>
      </c>
      <c r="C122">
        <v>2018</v>
      </c>
      <c r="D122" t="str">
        <v>December</v>
      </c>
      <c r="E122">
        <v>6194.5</v>
      </c>
      <c r="G122">
        <f t="shared" si="57"/>
        <v>6280.59</v>
      </c>
      <c r="H122">
        <f t="shared" si="58"/>
        <v>86.090000000000146</v>
      </c>
      <c r="I122">
        <f t="shared" si="59"/>
        <v>1.389781257567199E-2</v>
      </c>
      <c r="J122">
        <f t="shared" si="60"/>
        <v>7411.488100000025</v>
      </c>
      <c r="L122">
        <f t="shared" si="61"/>
        <v>5943.8850000000002</v>
      </c>
      <c r="M122">
        <f t="shared" si="62"/>
        <v>5923.9925000000003</v>
      </c>
      <c r="N122">
        <f t="shared" si="91"/>
        <v>5963.7775000000001</v>
      </c>
      <c r="O122">
        <f t="shared" si="87"/>
        <v>39.784999999999854</v>
      </c>
      <c r="P122">
        <f t="shared" si="95"/>
        <v>5763.9925000000021</v>
      </c>
      <c r="Q122">
        <f t="shared" si="63"/>
        <v>430.50749999999789</v>
      </c>
      <c r="R122">
        <f t="shared" si="64"/>
        <v>6.9498345306319778E-2</v>
      </c>
      <c r="S122">
        <f t="shared" si="65"/>
        <v>185336.70755624818</v>
      </c>
      <c r="U122">
        <f t="shared" si="81"/>
        <v>5954.7733333333335</v>
      </c>
      <c r="V122">
        <f t="shared" si="82"/>
        <v>5958.0477777777778</v>
      </c>
      <c r="W122">
        <f t="shared" si="92"/>
        <v>5951.4988888888893</v>
      </c>
      <c r="X122">
        <f t="shared" si="88"/>
        <v>-3.2744444444442706</v>
      </c>
      <c r="Y122">
        <f t="shared" si="96"/>
        <v>5935.0488888888895</v>
      </c>
      <c r="Z122">
        <f t="shared" si="66"/>
        <v>259.45111111111055</v>
      </c>
      <c r="AA122">
        <f t="shared" si="67"/>
        <v>4.1884108662702486E-2</v>
      </c>
      <c r="AB122">
        <f t="shared" si="68"/>
        <v>67314.879056789825</v>
      </c>
      <c r="AD122">
        <f t="shared" si="83"/>
        <v>5963.8439999999991</v>
      </c>
      <c r="AE122">
        <f t="shared" si="84"/>
        <v>5949.2411999999995</v>
      </c>
      <c r="AF122">
        <f t="shared" si="93"/>
        <v>5978.4467999999988</v>
      </c>
      <c r="AG122">
        <f t="shared" si="89"/>
        <v>7.3013999999998305</v>
      </c>
      <c r="AH122">
        <f t="shared" si="97"/>
        <v>5812.6429999999982</v>
      </c>
      <c r="AI122">
        <f t="shared" si="69"/>
        <v>381.85700000000179</v>
      </c>
      <c r="AJ122">
        <f t="shared" si="70"/>
        <v>6.1644523367503722E-2</v>
      </c>
      <c r="AK122">
        <f t="shared" si="71"/>
        <v>145814.76844900136</v>
      </c>
      <c r="AM122">
        <f t="shared" si="85"/>
        <v>5936.41</v>
      </c>
      <c r="AN122">
        <f t="shared" si="86"/>
        <v>6012.8872222222226</v>
      </c>
      <c r="AO122">
        <f t="shared" si="94"/>
        <v>5859.9327777777771</v>
      </c>
      <c r="AP122">
        <f t="shared" si="90"/>
        <v>-30.590888888889097</v>
      </c>
      <c r="AQ122">
        <f t="shared" si="98"/>
        <v>5718.3824444444454</v>
      </c>
      <c r="AR122">
        <f t="shared" si="72"/>
        <v>476.11755555555465</v>
      </c>
      <c r="AS122">
        <f t="shared" si="73"/>
        <v>7.6861337566479074E-2</v>
      </c>
      <c r="AT122">
        <f t="shared" si="74"/>
        <v>226687.92670819667</v>
      </c>
      <c r="AV122">
        <f t="shared" si="75"/>
        <v>6188.1182307530071</v>
      </c>
      <c r="AW122">
        <f t="shared" si="76"/>
        <v>0.48760088593632001</v>
      </c>
      <c r="AX122">
        <f t="shared" si="77"/>
        <v>6047.1660684060362</v>
      </c>
      <c r="AY122">
        <f t="shared" si="78"/>
        <v>147.33393159396383</v>
      </c>
      <c r="AZ122">
        <f t="shared" si="79"/>
        <v>2.3784636628293457E-2</v>
      </c>
      <c r="BA122">
        <f t="shared" si="80"/>
        <v>21707.287398934812</v>
      </c>
    </row>
    <row r="123" spans="1:53" x14ac:dyDescent="0.3">
      <c r="A123" s="11"/>
      <c r="B123">
        <v>121</v>
      </c>
      <c r="C123">
        <v>2019</v>
      </c>
      <c r="D123" t="str">
        <v>January</v>
      </c>
      <c r="E123">
        <v>6532.97</v>
      </c>
      <c r="G123">
        <f t="shared" si="57"/>
        <v>6332.88</v>
      </c>
      <c r="H123">
        <f t="shared" si="58"/>
        <v>200.09000000000015</v>
      </c>
      <c r="I123">
        <f t="shared" si="59"/>
        <v>3.0627723684633502E-2</v>
      </c>
      <c r="J123">
        <f t="shared" si="60"/>
        <v>40036.008100000057</v>
      </c>
      <c r="L123">
        <f t="shared" si="61"/>
        <v>6125.3099999999995</v>
      </c>
      <c r="M123">
        <f t="shared" si="62"/>
        <v>6034.5974999999999</v>
      </c>
      <c r="N123">
        <f t="shared" si="91"/>
        <v>6216.0224999999991</v>
      </c>
      <c r="O123">
        <f t="shared" si="87"/>
        <v>181.42499999999927</v>
      </c>
      <c r="P123">
        <f t="shared" si="95"/>
        <v>6003.5625</v>
      </c>
      <c r="Q123">
        <f t="shared" si="63"/>
        <v>529.40750000000025</v>
      </c>
      <c r="R123">
        <f t="shared" si="64"/>
        <v>8.1036266812797283E-2</v>
      </c>
      <c r="S123">
        <f t="shared" si="65"/>
        <v>280272.30105625029</v>
      </c>
      <c r="U123">
        <f t="shared" si="81"/>
        <v>6027.4233333333332</v>
      </c>
      <c r="V123">
        <f t="shared" si="82"/>
        <v>5974.8055555555557</v>
      </c>
      <c r="W123">
        <f t="shared" si="92"/>
        <v>6080.0411111111107</v>
      </c>
      <c r="X123">
        <f t="shared" si="88"/>
        <v>52.617777777777519</v>
      </c>
      <c r="Y123">
        <f t="shared" si="96"/>
        <v>5948.224444444445</v>
      </c>
      <c r="Z123">
        <f t="shared" si="66"/>
        <v>584.74555555555526</v>
      </c>
      <c r="AA123">
        <f t="shared" si="67"/>
        <v>8.9506848425073934E-2</v>
      </c>
      <c r="AB123">
        <f t="shared" si="68"/>
        <v>341927.36474197498</v>
      </c>
      <c r="AD123">
        <f t="shared" si="83"/>
        <v>6015.4560000000001</v>
      </c>
      <c r="AE123">
        <f t="shared" si="84"/>
        <v>5956.2179999999989</v>
      </c>
      <c r="AF123">
        <f t="shared" si="93"/>
        <v>6074.6940000000013</v>
      </c>
      <c r="AG123">
        <f t="shared" si="89"/>
        <v>29.619000000000597</v>
      </c>
      <c r="AH123">
        <f t="shared" si="97"/>
        <v>5985.7481999999982</v>
      </c>
      <c r="AI123">
        <f t="shared" si="69"/>
        <v>547.22180000000208</v>
      </c>
      <c r="AJ123">
        <f t="shared" si="70"/>
        <v>8.3763097029375927E-2</v>
      </c>
      <c r="AK123">
        <f t="shared" si="71"/>
        <v>299451.69839524227</v>
      </c>
      <c r="AM123">
        <f t="shared" si="85"/>
        <v>6002.2866666666669</v>
      </c>
      <c r="AN123">
        <f t="shared" si="86"/>
        <v>5980.7886111111111</v>
      </c>
      <c r="AO123">
        <f t="shared" si="94"/>
        <v>6023.7847222222226</v>
      </c>
      <c r="AP123">
        <f t="shared" si="90"/>
        <v>8.5992222222223074</v>
      </c>
      <c r="AQ123">
        <f t="shared" si="98"/>
        <v>5829.3418888888882</v>
      </c>
      <c r="AR123">
        <f t="shared" si="72"/>
        <v>703.62811111111205</v>
      </c>
      <c r="AS123">
        <f t="shared" si="73"/>
        <v>0.10770416994278437</v>
      </c>
      <c r="AT123">
        <f t="shared" si="74"/>
        <v>495092.51874579146</v>
      </c>
      <c r="AV123">
        <f t="shared" si="75"/>
        <v>6518.0538660474413</v>
      </c>
      <c r="AW123">
        <f t="shared" si="76"/>
        <v>0.52054601882520424</v>
      </c>
      <c r="AX123">
        <f t="shared" si="77"/>
        <v>6188.6058316389435</v>
      </c>
      <c r="AY123">
        <f t="shared" si="78"/>
        <v>344.36416836105673</v>
      </c>
      <c r="AZ123">
        <f t="shared" si="79"/>
        <v>5.2711732697541348E-2</v>
      </c>
      <c r="BA123">
        <f t="shared" si="80"/>
        <v>118586.68045100222</v>
      </c>
    </row>
    <row r="124" spans="1:53" x14ac:dyDescent="0.3">
      <c r="A124" s="11"/>
      <c r="B124">
        <v>122</v>
      </c>
      <c r="C124">
        <v>2019</v>
      </c>
      <c r="D124" t="str">
        <v>February</v>
      </c>
      <c r="E124">
        <v>6443.35</v>
      </c>
      <c r="G124">
        <f t="shared" si="57"/>
        <v>6871.4400000000005</v>
      </c>
      <c r="H124">
        <f t="shared" si="58"/>
        <v>428.09000000000015</v>
      </c>
      <c r="I124">
        <f t="shared" si="59"/>
        <v>6.6439041802788937E-2</v>
      </c>
      <c r="J124">
        <f t="shared" si="60"/>
        <v>183261.04810000013</v>
      </c>
      <c r="L124">
        <f t="shared" si="61"/>
        <v>6363.7350000000006</v>
      </c>
      <c r="M124">
        <f t="shared" si="62"/>
        <v>6244.5225</v>
      </c>
      <c r="N124">
        <f t="shared" si="91"/>
        <v>6482.9475000000011</v>
      </c>
      <c r="O124">
        <f t="shared" si="87"/>
        <v>238.42500000000109</v>
      </c>
      <c r="P124">
        <f t="shared" si="95"/>
        <v>6397.4474999999984</v>
      </c>
      <c r="Q124">
        <f t="shared" si="63"/>
        <v>45.902500000001965</v>
      </c>
      <c r="R124">
        <f t="shared" si="64"/>
        <v>7.1240115778286083E-3</v>
      </c>
      <c r="S124">
        <f t="shared" si="65"/>
        <v>2107.0395062501802</v>
      </c>
      <c r="U124">
        <f t="shared" si="81"/>
        <v>6261.1966666666667</v>
      </c>
      <c r="V124">
        <f t="shared" si="82"/>
        <v>6081.1311111111108</v>
      </c>
      <c r="W124">
        <f t="shared" si="92"/>
        <v>6441.2622222222226</v>
      </c>
      <c r="X124">
        <f t="shared" si="88"/>
        <v>180.06555555555587</v>
      </c>
      <c r="Y124">
        <f t="shared" si="96"/>
        <v>6132.6588888888882</v>
      </c>
      <c r="Z124">
        <f t="shared" si="66"/>
        <v>310.69111111111215</v>
      </c>
      <c r="AA124">
        <f t="shared" si="67"/>
        <v>4.8218878550926478E-2</v>
      </c>
      <c r="AB124">
        <f t="shared" si="68"/>
        <v>96528.966523457435</v>
      </c>
      <c r="AD124">
        <f t="shared" si="83"/>
        <v>6118.3580000000002</v>
      </c>
      <c r="AE124">
        <f t="shared" si="84"/>
        <v>5990.5963999999994</v>
      </c>
      <c r="AF124">
        <f t="shared" si="93"/>
        <v>6246.1196000000009</v>
      </c>
      <c r="AG124">
        <f t="shared" si="89"/>
        <v>63.880800000000363</v>
      </c>
      <c r="AH124">
        <f t="shared" si="97"/>
        <v>6104.3130000000019</v>
      </c>
      <c r="AI124">
        <f t="shared" si="69"/>
        <v>339.03699999999844</v>
      </c>
      <c r="AJ124">
        <f t="shared" si="70"/>
        <v>5.2618125664444494E-2</v>
      </c>
      <c r="AK124">
        <f t="shared" si="71"/>
        <v>114946.08736899894</v>
      </c>
      <c r="AM124">
        <f t="shared" si="85"/>
        <v>6101.708333333333</v>
      </c>
      <c r="AN124">
        <f t="shared" si="86"/>
        <v>5983.8488888888887</v>
      </c>
      <c r="AO124">
        <f t="shared" si="94"/>
        <v>6219.5677777777773</v>
      </c>
      <c r="AP124">
        <f t="shared" si="90"/>
        <v>47.143777777777728</v>
      </c>
      <c r="AQ124">
        <f t="shared" si="98"/>
        <v>6032.3839444444448</v>
      </c>
      <c r="AR124">
        <f t="shared" si="72"/>
        <v>410.96605555555561</v>
      </c>
      <c r="AS124">
        <f t="shared" si="73"/>
        <v>6.3781426673322969E-2</v>
      </c>
      <c r="AT124">
        <f t="shared" si="74"/>
        <v>168893.09881889203</v>
      </c>
      <c r="AV124">
        <f t="shared" si="75"/>
        <v>6446.6083454086502</v>
      </c>
      <c r="AW124">
        <f t="shared" si="76"/>
        <v>0.51334934019337597</v>
      </c>
      <c r="AX124">
        <f t="shared" si="77"/>
        <v>6518.5744120662666</v>
      </c>
      <c r="AY124">
        <f t="shared" si="78"/>
        <v>75.224412066266268</v>
      </c>
      <c r="AZ124">
        <f t="shared" si="79"/>
        <v>1.1674736288773116E-2</v>
      </c>
      <c r="BA124">
        <f t="shared" si="80"/>
        <v>5658.7121707154265</v>
      </c>
    </row>
    <row r="125" spans="1:53" x14ac:dyDescent="0.3">
      <c r="A125" s="11"/>
      <c r="B125">
        <v>123</v>
      </c>
      <c r="C125">
        <v>2019</v>
      </c>
      <c r="D125" t="str">
        <v>March</v>
      </c>
      <c r="E125">
        <v>6468.76</v>
      </c>
      <c r="G125">
        <f t="shared" si="57"/>
        <v>6353.7300000000005</v>
      </c>
      <c r="H125">
        <f t="shared" si="58"/>
        <v>115.02999999999975</v>
      </c>
      <c r="I125">
        <f t="shared" si="59"/>
        <v>1.7782387969255273E-2</v>
      </c>
      <c r="J125">
        <f t="shared" si="60"/>
        <v>13231.900899999941</v>
      </c>
      <c r="L125">
        <f t="shared" si="61"/>
        <v>6488.16</v>
      </c>
      <c r="M125">
        <f t="shared" si="62"/>
        <v>6425.9475000000002</v>
      </c>
      <c r="N125">
        <f t="shared" si="91"/>
        <v>6550.3724999999995</v>
      </c>
      <c r="O125">
        <f t="shared" si="87"/>
        <v>124.42499999999927</v>
      </c>
      <c r="P125">
        <f t="shared" si="95"/>
        <v>6721.3725000000022</v>
      </c>
      <c r="Q125">
        <f t="shared" si="63"/>
        <v>252.612500000002</v>
      </c>
      <c r="R125">
        <f t="shared" si="64"/>
        <v>3.9051147360545449E-2</v>
      </c>
      <c r="S125">
        <f t="shared" si="65"/>
        <v>63813.075156251012</v>
      </c>
      <c r="U125">
        <f t="shared" si="81"/>
        <v>6390.2733333333335</v>
      </c>
      <c r="V125">
        <f t="shared" si="82"/>
        <v>6226.2977777777778</v>
      </c>
      <c r="W125">
        <f t="shared" si="92"/>
        <v>6554.2488888888893</v>
      </c>
      <c r="X125">
        <f t="shared" si="88"/>
        <v>163.97555555555573</v>
      </c>
      <c r="Y125">
        <f t="shared" si="96"/>
        <v>6621.3277777777785</v>
      </c>
      <c r="Z125">
        <f t="shared" si="66"/>
        <v>152.56777777777825</v>
      </c>
      <c r="AA125">
        <f t="shared" si="67"/>
        <v>2.3585320490755297E-2</v>
      </c>
      <c r="AB125">
        <f t="shared" si="68"/>
        <v>23276.926816049527</v>
      </c>
      <c r="AD125">
        <f t="shared" si="83"/>
        <v>6211.7180000000008</v>
      </c>
      <c r="AE125">
        <f t="shared" si="84"/>
        <v>6044.3687999999993</v>
      </c>
      <c r="AF125">
        <f t="shared" si="93"/>
        <v>6379.0672000000022</v>
      </c>
      <c r="AG125">
        <f t="shared" si="89"/>
        <v>83.674600000000737</v>
      </c>
      <c r="AH125">
        <f t="shared" si="97"/>
        <v>6310.0004000000008</v>
      </c>
      <c r="AI125">
        <f t="shared" si="69"/>
        <v>158.75959999999941</v>
      </c>
      <c r="AJ125">
        <f t="shared" si="70"/>
        <v>2.4542508919792882E-2</v>
      </c>
      <c r="AK125">
        <f t="shared" si="71"/>
        <v>25204.610592159814</v>
      </c>
      <c r="AM125">
        <f t="shared" si="85"/>
        <v>6172.5233333333335</v>
      </c>
      <c r="AN125">
        <f t="shared" si="86"/>
        <v>6014.788333333333</v>
      </c>
      <c r="AO125">
        <f t="shared" si="94"/>
        <v>6330.2583333333341</v>
      </c>
      <c r="AP125">
        <f t="shared" si="90"/>
        <v>63.094000000000236</v>
      </c>
      <c r="AQ125">
        <f t="shared" si="98"/>
        <v>6266.7115555555547</v>
      </c>
      <c r="AR125">
        <f t="shared" si="72"/>
        <v>202.04844444444552</v>
      </c>
      <c r="AS125">
        <f t="shared" si="73"/>
        <v>3.1234493851131518E-2</v>
      </c>
      <c r="AT125">
        <f t="shared" si="74"/>
        <v>40823.57390242019</v>
      </c>
      <c r="AV125">
        <f t="shared" si="75"/>
        <v>6467.8227368080461</v>
      </c>
      <c r="AW125">
        <f t="shared" si="76"/>
        <v>0.51541946510033831</v>
      </c>
      <c r="AX125">
        <f t="shared" si="77"/>
        <v>6447.1216947488438</v>
      </c>
      <c r="AY125">
        <f t="shared" si="78"/>
        <v>21.638305251156453</v>
      </c>
      <c r="AZ125">
        <f t="shared" si="79"/>
        <v>3.3450468484155314E-3</v>
      </c>
      <c r="BA125">
        <f t="shared" si="80"/>
        <v>468.2162541422249</v>
      </c>
    </row>
    <row r="126" spans="1:53" x14ac:dyDescent="0.3">
      <c r="A126" s="11"/>
      <c r="B126">
        <v>124</v>
      </c>
      <c r="C126">
        <v>2019</v>
      </c>
      <c r="D126" t="str">
        <v>April</v>
      </c>
      <c r="E126">
        <v>6455.35</v>
      </c>
      <c r="G126">
        <f t="shared" si="57"/>
        <v>6494.17</v>
      </c>
      <c r="H126">
        <f t="shared" si="58"/>
        <v>38.819999999999709</v>
      </c>
      <c r="I126">
        <f t="shared" si="59"/>
        <v>6.0136166125771195E-3</v>
      </c>
      <c r="J126">
        <f t="shared" si="60"/>
        <v>1506.9923999999774</v>
      </c>
      <c r="L126">
        <f t="shared" si="61"/>
        <v>6456.0550000000003</v>
      </c>
      <c r="M126">
        <f t="shared" si="62"/>
        <v>6472.1075000000001</v>
      </c>
      <c r="N126">
        <f t="shared" si="91"/>
        <v>6440.0025000000005</v>
      </c>
      <c r="O126">
        <f t="shared" si="87"/>
        <v>-32.104999999999563</v>
      </c>
      <c r="P126">
        <f t="shared" si="95"/>
        <v>6674.7974999999988</v>
      </c>
      <c r="Q126">
        <f t="shared" si="63"/>
        <v>219.4474999999984</v>
      </c>
      <c r="R126">
        <f t="shared" si="64"/>
        <v>3.3994671086772739E-2</v>
      </c>
      <c r="S126">
        <f t="shared" si="65"/>
        <v>48157.205256249297</v>
      </c>
      <c r="U126">
        <f t="shared" si="81"/>
        <v>6481.6933333333336</v>
      </c>
      <c r="V126">
        <f t="shared" si="82"/>
        <v>6377.721111111111</v>
      </c>
      <c r="W126">
        <f t="shared" si="92"/>
        <v>6585.6655555555562</v>
      </c>
      <c r="X126">
        <f t="shared" si="88"/>
        <v>103.97222222222263</v>
      </c>
      <c r="Y126">
        <f t="shared" si="96"/>
        <v>6718.224444444445</v>
      </c>
      <c r="Z126">
        <f t="shared" si="66"/>
        <v>262.87444444444463</v>
      </c>
      <c r="AA126">
        <f t="shared" si="67"/>
        <v>4.0721950698946553E-2</v>
      </c>
      <c r="AB126">
        <f t="shared" si="68"/>
        <v>69102.973541975414</v>
      </c>
      <c r="AD126">
        <f t="shared" si="83"/>
        <v>6339.1400000000012</v>
      </c>
      <c r="AE126">
        <f t="shared" si="84"/>
        <v>6129.7032000000008</v>
      </c>
      <c r="AF126">
        <f t="shared" si="93"/>
        <v>6548.5768000000016</v>
      </c>
      <c r="AG126">
        <f t="shared" si="89"/>
        <v>104.7184000000002</v>
      </c>
      <c r="AH126">
        <f t="shared" si="97"/>
        <v>6462.7418000000034</v>
      </c>
      <c r="AI126">
        <f t="shared" si="69"/>
        <v>7.3918000000030588</v>
      </c>
      <c r="AJ126">
        <f t="shared" si="70"/>
        <v>1.1450657206817691E-3</v>
      </c>
      <c r="AK126">
        <f t="shared" si="71"/>
        <v>54.638707240045221</v>
      </c>
      <c r="AM126">
        <f t="shared" si="85"/>
        <v>6254.5583333333343</v>
      </c>
      <c r="AN126">
        <f t="shared" si="86"/>
        <v>6065.3013888888891</v>
      </c>
      <c r="AO126">
        <f t="shared" si="94"/>
        <v>6443.8152777777796</v>
      </c>
      <c r="AP126">
        <f t="shared" si="90"/>
        <v>75.70277777777811</v>
      </c>
      <c r="AQ126">
        <f t="shared" si="98"/>
        <v>6393.3523333333342</v>
      </c>
      <c r="AR126">
        <f t="shared" si="72"/>
        <v>61.997666666666191</v>
      </c>
      <c r="AS126">
        <f t="shared" si="73"/>
        <v>9.60407517278942E-3</v>
      </c>
      <c r="AT126">
        <f t="shared" si="74"/>
        <v>3843.7106721110522</v>
      </c>
      <c r="AV126">
        <f t="shared" si="75"/>
        <v>6455.9125819889714</v>
      </c>
      <c r="AW126">
        <f t="shared" si="76"/>
        <v>0.51417689524634647</v>
      </c>
      <c r="AX126">
        <f t="shared" si="77"/>
        <v>6468.3381562731465</v>
      </c>
      <c r="AY126">
        <f t="shared" si="78"/>
        <v>12.98815627314616</v>
      </c>
      <c r="AZ126">
        <f t="shared" si="79"/>
        <v>2.0119987720489453E-3</v>
      </c>
      <c r="BA126">
        <f t="shared" si="80"/>
        <v>168.69220337566594</v>
      </c>
    </row>
    <row r="127" spans="1:53" x14ac:dyDescent="0.3">
      <c r="A127" s="11"/>
      <c r="B127">
        <v>125</v>
      </c>
      <c r="C127">
        <v>2019</v>
      </c>
      <c r="D127" t="str">
        <v>May</v>
      </c>
      <c r="E127">
        <v>6209.12</v>
      </c>
      <c r="G127">
        <f t="shared" si="57"/>
        <v>6441.9400000000005</v>
      </c>
      <c r="H127">
        <f t="shared" si="58"/>
        <v>232.82000000000062</v>
      </c>
      <c r="I127">
        <f t="shared" si="59"/>
        <v>3.7496456824799747E-2</v>
      </c>
      <c r="J127">
        <f t="shared" si="60"/>
        <v>54205.15240000029</v>
      </c>
      <c r="L127">
        <f t="shared" si="61"/>
        <v>6462.0550000000003</v>
      </c>
      <c r="M127">
        <f t="shared" si="62"/>
        <v>6459.0550000000003</v>
      </c>
      <c r="N127">
        <f t="shared" si="91"/>
        <v>6465.0550000000003</v>
      </c>
      <c r="O127">
        <f t="shared" si="87"/>
        <v>6</v>
      </c>
      <c r="P127">
        <f t="shared" si="95"/>
        <v>6407.8975000000009</v>
      </c>
      <c r="Q127">
        <f t="shared" si="63"/>
        <v>198.77750000000106</v>
      </c>
      <c r="R127">
        <f t="shared" si="64"/>
        <v>3.2013795835802987E-2</v>
      </c>
      <c r="S127">
        <f t="shared" si="65"/>
        <v>39512.494506250419</v>
      </c>
      <c r="U127">
        <f t="shared" si="81"/>
        <v>6455.82</v>
      </c>
      <c r="V127">
        <f t="shared" si="82"/>
        <v>6442.5955555555556</v>
      </c>
      <c r="W127">
        <f t="shared" si="92"/>
        <v>6469.0444444444438</v>
      </c>
      <c r="X127">
        <f t="shared" si="88"/>
        <v>13.224444444444089</v>
      </c>
      <c r="Y127">
        <f t="shared" si="96"/>
        <v>6689.6377777777789</v>
      </c>
      <c r="Z127">
        <f t="shared" si="66"/>
        <v>480.51777777777897</v>
      </c>
      <c r="AA127">
        <f t="shared" si="67"/>
        <v>7.7389030615897095E-2</v>
      </c>
      <c r="AB127">
        <f t="shared" si="68"/>
        <v>230897.33476049497</v>
      </c>
      <c r="AD127">
        <f t="shared" si="83"/>
        <v>6418.9859999999999</v>
      </c>
      <c r="AE127">
        <f t="shared" si="84"/>
        <v>6220.7316000000001</v>
      </c>
      <c r="AF127">
        <f t="shared" si="93"/>
        <v>6617.2403999999997</v>
      </c>
      <c r="AG127">
        <f t="shared" si="89"/>
        <v>99.127199999999903</v>
      </c>
      <c r="AH127">
        <f t="shared" si="97"/>
        <v>6653.2952000000023</v>
      </c>
      <c r="AI127">
        <f t="shared" si="69"/>
        <v>444.17520000000241</v>
      </c>
      <c r="AJ127">
        <f t="shared" si="70"/>
        <v>7.1535934238668664E-2</v>
      </c>
      <c r="AK127">
        <f t="shared" si="71"/>
        <v>197291.60829504213</v>
      </c>
      <c r="AM127">
        <f t="shared" si="85"/>
        <v>6358.5083333333341</v>
      </c>
      <c r="AN127">
        <f t="shared" si="86"/>
        <v>6137.6658333333335</v>
      </c>
      <c r="AO127">
        <f t="shared" si="94"/>
        <v>6579.3508333333348</v>
      </c>
      <c r="AP127">
        <f t="shared" si="90"/>
        <v>88.337000000000273</v>
      </c>
      <c r="AQ127">
        <f t="shared" si="98"/>
        <v>6519.518055555558</v>
      </c>
      <c r="AR127">
        <f t="shared" si="72"/>
        <v>310.39805555555813</v>
      </c>
      <c r="AS127">
        <f t="shared" si="73"/>
        <v>4.9990667849157067E-2</v>
      </c>
      <c r="AT127">
        <f t="shared" si="74"/>
        <v>96346.952892671354</v>
      </c>
      <c r="AV127">
        <f t="shared" si="75"/>
        <v>6219.8320922610701</v>
      </c>
      <c r="AW127">
        <f t="shared" si="76"/>
        <v>0.49051719198936516</v>
      </c>
      <c r="AX127">
        <f t="shared" si="77"/>
        <v>6456.4267588842176</v>
      </c>
      <c r="AY127">
        <f t="shared" si="78"/>
        <v>247.30675888421774</v>
      </c>
      <c r="AZ127">
        <f t="shared" si="79"/>
        <v>3.982959886170951E-2</v>
      </c>
      <c r="BA127">
        <f t="shared" si="80"/>
        <v>61160.632989816615</v>
      </c>
    </row>
    <row r="128" spans="1:53" x14ac:dyDescent="0.3">
      <c r="A128" s="11"/>
      <c r="B128">
        <v>126</v>
      </c>
      <c r="C128">
        <v>2019</v>
      </c>
      <c r="D128" t="str">
        <v>June</v>
      </c>
      <c r="E128">
        <v>6358.63</v>
      </c>
      <c r="G128">
        <f t="shared" si="57"/>
        <v>5962.8899999999994</v>
      </c>
      <c r="H128">
        <f t="shared" si="58"/>
        <v>395.74000000000069</v>
      </c>
      <c r="I128">
        <f t="shared" si="59"/>
        <v>6.2236676768423496E-2</v>
      </c>
      <c r="J128">
        <f t="shared" si="60"/>
        <v>156610.14760000055</v>
      </c>
      <c r="L128">
        <f t="shared" si="61"/>
        <v>6332.2350000000006</v>
      </c>
      <c r="M128">
        <f t="shared" si="62"/>
        <v>6397.1450000000004</v>
      </c>
      <c r="N128">
        <f t="shared" si="91"/>
        <v>6267.3250000000007</v>
      </c>
      <c r="O128">
        <f t="shared" si="87"/>
        <v>-129.81999999999971</v>
      </c>
      <c r="P128">
        <f t="shared" si="95"/>
        <v>6471.0550000000003</v>
      </c>
      <c r="Q128">
        <f t="shared" si="63"/>
        <v>112.42500000000018</v>
      </c>
      <c r="R128">
        <f t="shared" si="64"/>
        <v>1.7680695369914616E-2</v>
      </c>
      <c r="S128">
        <f t="shared" si="65"/>
        <v>12639.380625000042</v>
      </c>
      <c r="U128">
        <f t="shared" si="81"/>
        <v>6377.7433333333329</v>
      </c>
      <c r="V128">
        <f t="shared" si="82"/>
        <v>6438.4188888888884</v>
      </c>
      <c r="W128">
        <f t="shared" si="92"/>
        <v>6317.0677777777773</v>
      </c>
      <c r="X128">
        <f t="shared" si="88"/>
        <v>-60.675555555555547</v>
      </c>
      <c r="Y128">
        <f t="shared" si="96"/>
        <v>6482.2688888888879</v>
      </c>
      <c r="Z128">
        <f t="shared" si="66"/>
        <v>123.63888888888778</v>
      </c>
      <c r="AA128">
        <f t="shared" si="67"/>
        <v>1.9444265335282564E-2</v>
      </c>
      <c r="AB128">
        <f t="shared" si="68"/>
        <v>15286.574845678737</v>
      </c>
      <c r="AD128">
        <f t="shared" si="83"/>
        <v>6421.91</v>
      </c>
      <c r="AE128">
        <f t="shared" si="84"/>
        <v>6302.0223999999998</v>
      </c>
      <c r="AF128">
        <f t="shared" si="93"/>
        <v>6541.7975999999999</v>
      </c>
      <c r="AG128">
        <f t="shared" si="89"/>
        <v>59.94380000000001</v>
      </c>
      <c r="AH128">
        <f t="shared" si="97"/>
        <v>6716.3675999999996</v>
      </c>
      <c r="AI128">
        <f t="shared" si="69"/>
        <v>357.73759999999947</v>
      </c>
      <c r="AJ128">
        <f t="shared" si="70"/>
        <v>5.6260169250294395E-2</v>
      </c>
      <c r="AK128">
        <f t="shared" si="71"/>
        <v>127976.19045375963</v>
      </c>
      <c r="AM128">
        <f t="shared" si="85"/>
        <v>6384.0083333333341</v>
      </c>
      <c r="AN128">
        <f t="shared" si="86"/>
        <v>6212.2655555555566</v>
      </c>
      <c r="AO128">
        <f t="shared" si="94"/>
        <v>6555.7511111111116</v>
      </c>
      <c r="AP128">
        <f t="shared" si="90"/>
        <v>68.697111111111013</v>
      </c>
      <c r="AQ128">
        <f t="shared" si="98"/>
        <v>6667.6878333333352</v>
      </c>
      <c r="AR128">
        <f t="shared" si="72"/>
        <v>309.05783333333511</v>
      </c>
      <c r="AS128">
        <f t="shared" si="73"/>
        <v>4.8604468782321837E-2</v>
      </c>
      <c r="AT128">
        <f t="shared" si="74"/>
        <v>95516.744344695544</v>
      </c>
      <c r="AV128">
        <f t="shared" si="75"/>
        <v>6352.6392153784591</v>
      </c>
      <c r="AW128">
        <f t="shared" si="76"/>
        <v>0.50374898489851105</v>
      </c>
      <c r="AX128">
        <f t="shared" si="77"/>
        <v>6220.3226094530592</v>
      </c>
      <c r="AY128">
        <f t="shared" si="78"/>
        <v>138.30739054694095</v>
      </c>
      <c r="AZ128">
        <f t="shared" si="79"/>
        <v>2.1751130439566533E-2</v>
      </c>
      <c r="BA128">
        <f t="shared" si="80"/>
        <v>19128.93427990405</v>
      </c>
    </row>
    <row r="129" spans="1:53" x14ac:dyDescent="0.3">
      <c r="A129" s="11"/>
      <c r="B129">
        <v>127</v>
      </c>
      <c r="C129">
        <v>2019</v>
      </c>
      <c r="D129" t="str">
        <v>July</v>
      </c>
      <c r="E129">
        <v>6390.51</v>
      </c>
      <c r="G129">
        <f t="shared" si="57"/>
        <v>6508.14</v>
      </c>
      <c r="H129">
        <f t="shared" si="58"/>
        <v>117.63000000000011</v>
      </c>
      <c r="I129">
        <f t="shared" si="59"/>
        <v>1.8406981602407335E-2</v>
      </c>
      <c r="J129">
        <f t="shared" si="60"/>
        <v>13836.816900000025</v>
      </c>
      <c r="L129">
        <f t="shared" si="61"/>
        <v>6283.875</v>
      </c>
      <c r="M129">
        <f t="shared" si="62"/>
        <v>6308.0550000000003</v>
      </c>
      <c r="N129">
        <f t="shared" si="91"/>
        <v>6259.6949999999997</v>
      </c>
      <c r="O129">
        <f t="shared" si="87"/>
        <v>-48.360000000000582</v>
      </c>
      <c r="P129">
        <f t="shared" si="95"/>
        <v>6137.505000000001</v>
      </c>
      <c r="Q129">
        <f t="shared" si="63"/>
        <v>253.0049999999992</v>
      </c>
      <c r="R129">
        <f t="shared" si="64"/>
        <v>3.9590736889543898E-2</v>
      </c>
      <c r="S129">
        <f t="shared" si="65"/>
        <v>64011.530024999593</v>
      </c>
      <c r="U129">
        <f t="shared" si="81"/>
        <v>6341.0333333333338</v>
      </c>
      <c r="V129">
        <f t="shared" si="82"/>
        <v>6391.5322222222212</v>
      </c>
      <c r="W129">
        <f t="shared" si="92"/>
        <v>6290.5344444444463</v>
      </c>
      <c r="X129">
        <f t="shared" si="88"/>
        <v>-50.49888888888745</v>
      </c>
      <c r="Y129">
        <f t="shared" si="96"/>
        <v>6256.3922222222218</v>
      </c>
      <c r="Z129">
        <f t="shared" si="66"/>
        <v>134.11777777777843</v>
      </c>
      <c r="AA129">
        <f t="shared" si="67"/>
        <v>2.0987022597222824E-2</v>
      </c>
      <c r="AB129">
        <f t="shared" si="68"/>
        <v>17987.578316049556</v>
      </c>
      <c r="AD129">
        <f t="shared" si="83"/>
        <v>6387.0419999999995</v>
      </c>
      <c r="AE129">
        <f t="shared" si="84"/>
        <v>6355.7592000000004</v>
      </c>
      <c r="AF129">
        <f t="shared" si="93"/>
        <v>6418.3247999999985</v>
      </c>
      <c r="AG129">
        <f t="shared" si="89"/>
        <v>15.641399999999521</v>
      </c>
      <c r="AH129">
        <f t="shared" si="97"/>
        <v>6601.7413999999999</v>
      </c>
      <c r="AI129">
        <f t="shared" si="69"/>
        <v>211.23139999999967</v>
      </c>
      <c r="AJ129">
        <f t="shared" si="70"/>
        <v>3.3053919014288322E-2</v>
      </c>
      <c r="AK129">
        <f t="shared" si="71"/>
        <v>44618.704345959857</v>
      </c>
      <c r="AM129">
        <f t="shared" si="85"/>
        <v>6411.3633333333337</v>
      </c>
      <c r="AN129">
        <f t="shared" si="86"/>
        <v>6280.4450000000006</v>
      </c>
      <c r="AO129">
        <f t="shared" si="94"/>
        <v>6542.2816666666668</v>
      </c>
      <c r="AP129">
        <f t="shared" si="90"/>
        <v>52.367333333333228</v>
      </c>
      <c r="AQ129">
        <f t="shared" si="98"/>
        <v>6624.4482222222223</v>
      </c>
      <c r="AR129">
        <f t="shared" si="72"/>
        <v>233.93822222222207</v>
      </c>
      <c r="AS129">
        <f t="shared" si="73"/>
        <v>3.6607128730292586E-2</v>
      </c>
      <c r="AT129">
        <f t="shared" si="74"/>
        <v>54727.091816493754</v>
      </c>
      <c r="AV129">
        <f t="shared" si="75"/>
        <v>6388.8914468513985</v>
      </c>
      <c r="AW129">
        <f t="shared" si="76"/>
        <v>0.50732386889579761</v>
      </c>
      <c r="AX129">
        <f t="shared" si="77"/>
        <v>6353.1429643633574</v>
      </c>
      <c r="AY129">
        <f t="shared" si="78"/>
        <v>37.367035636642868</v>
      </c>
      <c r="AZ129">
        <f t="shared" si="79"/>
        <v>5.847269722861378E-3</v>
      </c>
      <c r="BA129">
        <f t="shared" si="80"/>
        <v>1396.295352270138</v>
      </c>
    </row>
    <row r="130" spans="1:53" x14ac:dyDescent="0.3">
      <c r="A130" s="11"/>
      <c r="B130">
        <v>128</v>
      </c>
      <c r="C130">
        <v>2019</v>
      </c>
      <c r="D130" t="str">
        <v>August</v>
      </c>
      <c r="E130">
        <v>6328.47</v>
      </c>
      <c r="G130">
        <f t="shared" si="57"/>
        <v>6422.39</v>
      </c>
      <c r="H130">
        <f t="shared" si="58"/>
        <v>93.920000000000073</v>
      </c>
      <c r="I130">
        <f t="shared" si="59"/>
        <v>1.4840869910104665E-2</v>
      </c>
      <c r="J130">
        <f t="shared" si="60"/>
        <v>8820.9664000000139</v>
      </c>
      <c r="L130">
        <f t="shared" si="61"/>
        <v>6374.57</v>
      </c>
      <c r="M130">
        <f t="shared" si="62"/>
        <v>6329.2224999999999</v>
      </c>
      <c r="N130">
        <f t="shared" si="91"/>
        <v>6419.9174999999996</v>
      </c>
      <c r="O130">
        <f t="shared" si="87"/>
        <v>90.694999999999709</v>
      </c>
      <c r="P130">
        <f t="shared" si="95"/>
        <v>6211.3349999999991</v>
      </c>
      <c r="Q130">
        <f t="shared" si="63"/>
        <v>117.13500000000113</v>
      </c>
      <c r="R130">
        <f t="shared" si="64"/>
        <v>1.8509213127343754E-2</v>
      </c>
      <c r="S130">
        <f t="shared" si="65"/>
        <v>13720.608225000264</v>
      </c>
      <c r="U130">
        <f t="shared" si="81"/>
        <v>6319.420000000001</v>
      </c>
      <c r="V130">
        <f t="shared" si="82"/>
        <v>6346.0655555555559</v>
      </c>
      <c r="W130">
        <f t="shared" si="92"/>
        <v>6292.7744444444461</v>
      </c>
      <c r="X130">
        <f t="shared" si="88"/>
        <v>-26.645555555554893</v>
      </c>
      <c r="Y130">
        <f t="shared" si="96"/>
        <v>6240.0355555555589</v>
      </c>
      <c r="Z130">
        <f t="shared" si="66"/>
        <v>88.434444444441397</v>
      </c>
      <c r="AA130">
        <f t="shared" si="67"/>
        <v>1.3974063943487351E-2</v>
      </c>
      <c r="AB130">
        <f t="shared" si="68"/>
        <v>7820.6509641969915</v>
      </c>
      <c r="AD130">
        <f t="shared" si="83"/>
        <v>6376.4740000000002</v>
      </c>
      <c r="AE130">
        <f t="shared" si="84"/>
        <v>6388.7104000000008</v>
      </c>
      <c r="AF130">
        <f t="shared" si="93"/>
        <v>6364.2375999999995</v>
      </c>
      <c r="AG130">
        <f t="shared" si="89"/>
        <v>-6.1182000000003427</v>
      </c>
      <c r="AH130">
        <f t="shared" si="97"/>
        <v>6433.966199999998</v>
      </c>
      <c r="AI130">
        <f t="shared" si="69"/>
        <v>105.49619999999777</v>
      </c>
      <c r="AJ130">
        <f t="shared" si="70"/>
        <v>1.6670095615527569E-2</v>
      </c>
      <c r="AK130">
        <f t="shared" si="71"/>
        <v>11129.44821443953</v>
      </c>
      <c r="AM130">
        <f t="shared" si="85"/>
        <v>6387.62</v>
      </c>
      <c r="AN130">
        <f t="shared" si="86"/>
        <v>6328.0969444444454</v>
      </c>
      <c r="AO130">
        <f t="shared" si="94"/>
        <v>6447.1430555555544</v>
      </c>
      <c r="AP130">
        <f t="shared" si="90"/>
        <v>23.809222222221798</v>
      </c>
      <c r="AQ130">
        <f t="shared" si="98"/>
        <v>6594.6490000000003</v>
      </c>
      <c r="AR130">
        <f t="shared" si="72"/>
        <v>266.17900000000009</v>
      </c>
      <c r="AS130">
        <f t="shared" si="73"/>
        <v>4.2060561241500725E-2</v>
      </c>
      <c r="AT130">
        <f t="shared" si="74"/>
        <v>70851.260041000045</v>
      </c>
      <c r="AV130">
        <f t="shared" si="75"/>
        <v>6331.1091297037501</v>
      </c>
      <c r="AW130">
        <f t="shared" si="76"/>
        <v>0.50149484650450216</v>
      </c>
      <c r="AX130">
        <f t="shared" si="77"/>
        <v>6389.3987707202941</v>
      </c>
      <c r="AY130">
        <f t="shared" si="78"/>
        <v>60.928770720293869</v>
      </c>
      <c r="AZ130">
        <f t="shared" si="79"/>
        <v>9.6277252985783081E-3</v>
      </c>
      <c r="BA130">
        <f t="shared" si="80"/>
        <v>3712.3151014861396</v>
      </c>
    </row>
    <row r="131" spans="1:53" x14ac:dyDescent="0.3">
      <c r="A131" s="11"/>
      <c r="B131">
        <v>129</v>
      </c>
      <c r="C131">
        <v>2019</v>
      </c>
      <c r="D131" t="str">
        <v>September</v>
      </c>
      <c r="E131">
        <v>6169.1</v>
      </c>
      <c r="G131">
        <f t="shared" si="57"/>
        <v>6266.43</v>
      </c>
      <c r="H131">
        <f t="shared" si="58"/>
        <v>97.329999999999927</v>
      </c>
      <c r="I131">
        <f t="shared" si="59"/>
        <v>1.5777017717333149E-2</v>
      </c>
      <c r="J131">
        <f t="shared" si="60"/>
        <v>9473.1288999999852</v>
      </c>
      <c r="L131">
        <f t="shared" si="61"/>
        <v>6359.49</v>
      </c>
      <c r="M131">
        <f t="shared" si="62"/>
        <v>6367.03</v>
      </c>
      <c r="N131">
        <f t="shared" si="91"/>
        <v>6351.95</v>
      </c>
      <c r="O131">
        <f t="shared" si="87"/>
        <v>-15.079999999999927</v>
      </c>
      <c r="P131">
        <f t="shared" si="95"/>
        <v>6510.6124999999993</v>
      </c>
      <c r="Q131">
        <f t="shared" si="63"/>
        <v>341.51249999999891</v>
      </c>
      <c r="R131">
        <f t="shared" si="64"/>
        <v>5.5358561216384702E-2</v>
      </c>
      <c r="S131">
        <f t="shared" si="65"/>
        <v>116630.78765624926</v>
      </c>
      <c r="U131">
        <f t="shared" si="81"/>
        <v>6359.2033333333338</v>
      </c>
      <c r="V131">
        <f t="shared" si="82"/>
        <v>6339.8855555555565</v>
      </c>
      <c r="W131">
        <f t="shared" si="92"/>
        <v>6378.5211111111112</v>
      </c>
      <c r="X131">
        <f t="shared" si="88"/>
        <v>19.317777777777337</v>
      </c>
      <c r="Y131">
        <f t="shared" si="96"/>
        <v>6266.1288888888912</v>
      </c>
      <c r="Z131">
        <f t="shared" si="66"/>
        <v>97.028888888890833</v>
      </c>
      <c r="AA131">
        <f t="shared" si="67"/>
        <v>1.5728208148496674E-2</v>
      </c>
      <c r="AB131">
        <f t="shared" si="68"/>
        <v>9414.6052790127233</v>
      </c>
      <c r="AD131">
        <f t="shared" si="83"/>
        <v>6348.4160000000002</v>
      </c>
      <c r="AE131">
        <f t="shared" si="84"/>
        <v>6390.5656000000008</v>
      </c>
      <c r="AF131">
        <f t="shared" si="93"/>
        <v>6306.2663999999995</v>
      </c>
      <c r="AG131">
        <f t="shared" si="89"/>
        <v>-21.074800000000323</v>
      </c>
      <c r="AH131">
        <f t="shared" si="97"/>
        <v>6358.1193999999996</v>
      </c>
      <c r="AI131">
        <f t="shared" si="69"/>
        <v>189.01939999999922</v>
      </c>
      <c r="AJ131">
        <f t="shared" si="70"/>
        <v>3.0639704332884734E-2</v>
      </c>
      <c r="AK131">
        <f t="shared" si="71"/>
        <v>35728.333576359706</v>
      </c>
      <c r="AM131">
        <f t="shared" si="85"/>
        <v>6368.4733333333343</v>
      </c>
      <c r="AN131">
        <f t="shared" si="86"/>
        <v>6360.7552777777782</v>
      </c>
      <c r="AO131">
        <f t="shared" si="94"/>
        <v>6376.1913888888903</v>
      </c>
      <c r="AP131">
        <f t="shared" si="90"/>
        <v>3.0872222222224082</v>
      </c>
      <c r="AQ131">
        <f t="shared" si="98"/>
        <v>6470.9522777777765</v>
      </c>
      <c r="AR131">
        <f t="shared" si="72"/>
        <v>301.85227777777618</v>
      </c>
      <c r="AS131">
        <f t="shared" si="73"/>
        <v>4.8929710618692543E-2</v>
      </c>
      <c r="AT131">
        <f t="shared" si="74"/>
        <v>91114.797599631755</v>
      </c>
      <c r="AV131">
        <f t="shared" si="75"/>
        <v>6176.1391477023944</v>
      </c>
      <c r="AW131">
        <f t="shared" si="76"/>
        <v>0.48594754334823931</v>
      </c>
      <c r="AX131">
        <f t="shared" si="77"/>
        <v>6331.6106245502542</v>
      </c>
      <c r="AY131">
        <f t="shared" si="78"/>
        <v>162.51062455025385</v>
      </c>
      <c r="AZ131">
        <f t="shared" si="79"/>
        <v>2.6342679572426097E-2</v>
      </c>
      <c r="BA131">
        <f t="shared" si="80"/>
        <v>26409.703091713571</v>
      </c>
    </row>
    <row r="132" spans="1:53" x14ac:dyDescent="0.3">
      <c r="A132" s="11"/>
      <c r="B132">
        <v>130</v>
      </c>
      <c r="C132">
        <v>2019</v>
      </c>
      <c r="D132" t="str">
        <v>October</v>
      </c>
      <c r="E132">
        <v>6228.32</v>
      </c>
      <c r="G132">
        <f t="shared" si="57"/>
        <v>6009.7300000000005</v>
      </c>
      <c r="H132">
        <f t="shared" si="58"/>
        <v>218.58999999999924</v>
      </c>
      <c r="I132">
        <f t="shared" si="59"/>
        <v>3.5096141495619883E-2</v>
      </c>
      <c r="J132">
        <f t="shared" si="60"/>
        <v>47781.588099999666</v>
      </c>
      <c r="L132">
        <f t="shared" si="61"/>
        <v>6248.7849999999999</v>
      </c>
      <c r="M132">
        <f t="shared" si="62"/>
        <v>6304.1374999999998</v>
      </c>
      <c r="N132">
        <f t="shared" si="91"/>
        <v>6193.4324999999999</v>
      </c>
      <c r="O132">
        <f t="shared" si="87"/>
        <v>-110.70499999999993</v>
      </c>
      <c r="P132">
        <f t="shared" si="95"/>
        <v>6336.87</v>
      </c>
      <c r="Q132">
        <f t="shared" si="63"/>
        <v>108.55000000000018</v>
      </c>
      <c r="R132">
        <f t="shared" si="64"/>
        <v>1.742845582757472E-2</v>
      </c>
      <c r="S132">
        <f t="shared" si="65"/>
        <v>11783.102500000039</v>
      </c>
      <c r="U132">
        <f t="shared" si="81"/>
        <v>6296.0266666666676</v>
      </c>
      <c r="V132">
        <f t="shared" si="82"/>
        <v>6324.8833333333341</v>
      </c>
      <c r="W132">
        <f t="shared" si="92"/>
        <v>6267.170000000001</v>
      </c>
      <c r="X132">
        <f t="shared" si="88"/>
        <v>-28.85666666666657</v>
      </c>
      <c r="Y132">
        <f t="shared" si="96"/>
        <v>6397.8388888888885</v>
      </c>
      <c r="Z132">
        <f t="shared" si="66"/>
        <v>169.5188888888888</v>
      </c>
      <c r="AA132">
        <f t="shared" si="67"/>
        <v>2.7217434057480797E-2</v>
      </c>
      <c r="AB132">
        <f t="shared" si="68"/>
        <v>28736.653690123425</v>
      </c>
      <c r="AD132">
        <f t="shared" si="83"/>
        <v>6291.1660000000002</v>
      </c>
      <c r="AE132">
        <f t="shared" si="84"/>
        <v>6365.0016000000005</v>
      </c>
      <c r="AF132">
        <f t="shared" si="93"/>
        <v>6217.3303999999998</v>
      </c>
      <c r="AG132">
        <f t="shared" si="89"/>
        <v>-36.91780000000017</v>
      </c>
      <c r="AH132">
        <f t="shared" si="97"/>
        <v>6285.1915999999992</v>
      </c>
      <c r="AI132">
        <f t="shared" si="69"/>
        <v>56.871599999999489</v>
      </c>
      <c r="AJ132">
        <f t="shared" si="70"/>
        <v>9.1311300639658026E-3</v>
      </c>
      <c r="AK132">
        <f t="shared" si="71"/>
        <v>3234.3788865599417</v>
      </c>
      <c r="AM132">
        <f t="shared" si="85"/>
        <v>6318.53</v>
      </c>
      <c r="AN132">
        <f t="shared" si="86"/>
        <v>6371.4172222222223</v>
      </c>
      <c r="AO132">
        <f t="shared" si="94"/>
        <v>6265.6427777777772</v>
      </c>
      <c r="AP132">
        <f t="shared" si="90"/>
        <v>-21.154888888889037</v>
      </c>
      <c r="AQ132">
        <f t="shared" si="98"/>
        <v>6379.2786111111127</v>
      </c>
      <c r="AR132">
        <f t="shared" si="72"/>
        <v>150.95861111111299</v>
      </c>
      <c r="AS132">
        <f t="shared" si="73"/>
        <v>2.4237452653542688E-2</v>
      </c>
      <c r="AT132">
        <f t="shared" si="74"/>
        <v>22788.502268596247</v>
      </c>
      <c r="AV132">
        <f t="shared" si="75"/>
        <v>6226.0808352005688</v>
      </c>
      <c r="AW132">
        <f t="shared" si="76"/>
        <v>0.49089316679946193</v>
      </c>
      <c r="AX132">
        <f t="shared" si="77"/>
        <v>6176.6250952457431</v>
      </c>
      <c r="AY132">
        <f t="shared" si="78"/>
        <v>51.69490475425664</v>
      </c>
      <c r="AZ132">
        <f t="shared" si="79"/>
        <v>8.2999757164462715E-3</v>
      </c>
      <c r="BA132">
        <f t="shared" si="80"/>
        <v>2672.363177551666</v>
      </c>
    </row>
    <row r="133" spans="1:53" x14ac:dyDescent="0.3">
      <c r="A133" s="11"/>
      <c r="B133">
        <v>131</v>
      </c>
      <c r="C133">
        <v>2019</v>
      </c>
      <c r="D133" t="str">
        <v>November</v>
      </c>
      <c r="E133">
        <v>6011.83</v>
      </c>
      <c r="G133">
        <f t="shared" si="57"/>
        <v>6287.5399999999991</v>
      </c>
      <c r="H133">
        <f t="shared" si="58"/>
        <v>275.70999999999913</v>
      </c>
      <c r="I133">
        <f t="shared" si="59"/>
        <v>4.5861243581405184E-2</v>
      </c>
      <c r="J133">
        <f t="shared" si="60"/>
        <v>76016.004099999525</v>
      </c>
      <c r="L133">
        <f t="shared" si="61"/>
        <v>6198.71</v>
      </c>
      <c r="M133">
        <f t="shared" si="62"/>
        <v>6223.7474999999995</v>
      </c>
      <c r="N133">
        <f t="shared" si="91"/>
        <v>6173.6725000000006</v>
      </c>
      <c r="O133">
        <f t="shared" si="87"/>
        <v>-50.074999999998909</v>
      </c>
      <c r="P133">
        <f t="shared" si="95"/>
        <v>6082.7275</v>
      </c>
      <c r="Q133">
        <f t="shared" si="63"/>
        <v>70.897500000000036</v>
      </c>
      <c r="R133">
        <f t="shared" si="64"/>
        <v>1.1792998138669929E-2</v>
      </c>
      <c r="S133">
        <f t="shared" si="65"/>
        <v>5026.4555062500049</v>
      </c>
      <c r="U133">
        <f t="shared" si="81"/>
        <v>6241.9633333333331</v>
      </c>
      <c r="V133">
        <f t="shared" si="82"/>
        <v>6299.0644444444451</v>
      </c>
      <c r="W133">
        <f t="shared" si="92"/>
        <v>6184.8622222222211</v>
      </c>
      <c r="X133">
        <f t="shared" si="88"/>
        <v>-57.101111111112004</v>
      </c>
      <c r="Y133">
        <f t="shared" si="96"/>
        <v>6238.3133333333344</v>
      </c>
      <c r="Z133">
        <f t="shared" si="66"/>
        <v>226.48333333333449</v>
      </c>
      <c r="AA133">
        <f t="shared" si="67"/>
        <v>3.767294373482525E-2</v>
      </c>
      <c r="AB133">
        <f t="shared" si="68"/>
        <v>51294.700277778298</v>
      </c>
      <c r="AD133">
        <f t="shared" si="83"/>
        <v>6295.0059999999994</v>
      </c>
      <c r="AE133">
        <f t="shared" si="84"/>
        <v>6339.6207999999997</v>
      </c>
      <c r="AF133">
        <f t="shared" si="93"/>
        <v>6250.3911999999991</v>
      </c>
      <c r="AG133">
        <f t="shared" si="89"/>
        <v>-22.307400000000143</v>
      </c>
      <c r="AH133">
        <f t="shared" si="97"/>
        <v>6180.4125999999997</v>
      </c>
      <c r="AI133">
        <f t="shared" si="69"/>
        <v>168.58259999999973</v>
      </c>
      <c r="AJ133">
        <f t="shared" si="70"/>
        <v>2.8041810896182982E-2</v>
      </c>
      <c r="AK133">
        <f t="shared" si="71"/>
        <v>28420.093022759909</v>
      </c>
      <c r="AM133">
        <f t="shared" si="85"/>
        <v>6280.6916666666666</v>
      </c>
      <c r="AN133">
        <f t="shared" si="86"/>
        <v>6358.4477777777784</v>
      </c>
      <c r="AO133">
        <f t="shared" si="94"/>
        <v>6202.9355555555549</v>
      </c>
      <c r="AP133">
        <f t="shared" si="90"/>
        <v>-31.1024444444447</v>
      </c>
      <c r="AQ133">
        <f t="shared" si="98"/>
        <v>6244.4878888888879</v>
      </c>
      <c r="AR133">
        <f t="shared" si="72"/>
        <v>232.65788888888801</v>
      </c>
      <c r="AS133">
        <f t="shared" si="73"/>
        <v>3.8700011292549526E-2</v>
      </c>
      <c r="AT133">
        <f t="shared" si="74"/>
        <v>54129.693262234156</v>
      </c>
      <c r="AV133">
        <f t="shared" si="75"/>
        <v>6021.1315379642328</v>
      </c>
      <c r="AW133">
        <f t="shared" si="76"/>
        <v>0.47034894231895802</v>
      </c>
      <c r="AX133">
        <f t="shared" si="77"/>
        <v>6226.5717283673685</v>
      </c>
      <c r="AY133">
        <f t="shared" si="78"/>
        <v>214.74172836736852</v>
      </c>
      <c r="AZ133">
        <f t="shared" si="79"/>
        <v>3.5719860403133241E-2</v>
      </c>
      <c r="BA133">
        <f t="shared" si="80"/>
        <v>46114.009902204685</v>
      </c>
    </row>
    <row r="134" spans="1:53" x14ac:dyDescent="0.3">
      <c r="A134" s="11"/>
      <c r="B134">
        <v>132</v>
      </c>
      <c r="C134">
        <v>2019</v>
      </c>
      <c r="D134" t="str">
        <v>December</v>
      </c>
      <c r="E134">
        <v>6299.54</v>
      </c>
      <c r="G134">
        <f t="shared" ref="G134:G168" si="99">2*E133-E132</f>
        <v>5795.34</v>
      </c>
      <c r="H134">
        <f t="shared" ref="H134:H168" si="100">ABS($E134-G134)</f>
        <v>504.19999999999982</v>
      </c>
      <c r="I134">
        <f t="shared" ref="I134:I168" si="101">H134/$E134</f>
        <v>8.0037590046257323E-2</v>
      </c>
      <c r="J134">
        <f t="shared" ref="J134:J168" si="102">($E134-G134)^2</f>
        <v>254217.63999999981</v>
      </c>
      <c r="L134">
        <f t="shared" ref="L134:L168" si="103">AVERAGE($E132:$E133)</f>
        <v>6120.0749999999998</v>
      </c>
      <c r="M134">
        <f t="shared" ref="M134:M168" si="104">AVERAGE(L133:L134)</f>
        <v>6159.3924999999999</v>
      </c>
      <c r="N134">
        <f t="shared" si="91"/>
        <v>6080.7574999999997</v>
      </c>
      <c r="O134">
        <f t="shared" si="87"/>
        <v>-78.635000000000218</v>
      </c>
      <c r="P134">
        <f t="shared" si="95"/>
        <v>6123.5975000000017</v>
      </c>
      <c r="Q134">
        <f t="shared" ref="Q134:Q168" si="105">ABS($E134-P134)</f>
        <v>175.94249999999829</v>
      </c>
      <c r="R134">
        <f t="shared" ref="R134:R168" si="106">Q134/$E134</f>
        <v>2.7929420243382578E-2</v>
      </c>
      <c r="S134">
        <f t="shared" ref="S134:S168" si="107">($E134-P134)^2</f>
        <v>30955.763306249399</v>
      </c>
      <c r="U134">
        <f t="shared" si="81"/>
        <v>6136.416666666667</v>
      </c>
      <c r="V134">
        <f t="shared" si="82"/>
        <v>6224.8022222222235</v>
      </c>
      <c r="W134">
        <f t="shared" si="92"/>
        <v>6048.0311111111105</v>
      </c>
      <c r="X134">
        <f t="shared" si="88"/>
        <v>-88.385555555556493</v>
      </c>
      <c r="Y134">
        <f t="shared" si="96"/>
        <v>6127.7611111111091</v>
      </c>
      <c r="Z134">
        <f t="shared" ref="Z134:Z168" si="108">ABS($E134-Y134)</f>
        <v>171.77888888889083</v>
      </c>
      <c r="AA134">
        <f t="shared" ref="AA134:AA168" si="109">Z134/$E134</f>
        <v>2.72684813317942E-2</v>
      </c>
      <c r="AB134">
        <f t="shared" ref="AB134:AB168" si="110">($E134-Y134)^2</f>
        <v>29507.986667901903</v>
      </c>
      <c r="AD134">
        <f t="shared" si="83"/>
        <v>6225.6460000000006</v>
      </c>
      <c r="AE134">
        <f t="shared" si="84"/>
        <v>6307.3415999999997</v>
      </c>
      <c r="AF134">
        <f t="shared" si="93"/>
        <v>6143.9504000000015</v>
      </c>
      <c r="AG134">
        <f t="shared" si="89"/>
        <v>-40.847799999999552</v>
      </c>
      <c r="AH134">
        <f t="shared" si="97"/>
        <v>6228.0837999999985</v>
      </c>
      <c r="AI134">
        <f t="shared" ref="AI134:AI168" si="111">ABS($E134-AH134)</f>
        <v>71.456200000001445</v>
      </c>
      <c r="AJ134">
        <f t="shared" ref="AJ134:AJ168" si="112">AI134/$E134</f>
        <v>1.1343082193303232E-2</v>
      </c>
      <c r="AK134">
        <f t="shared" ref="AK134:AK168" si="113">($E134-AH134)^2</f>
        <v>5105.9885184402065</v>
      </c>
      <c r="AM134">
        <f t="shared" si="85"/>
        <v>6247.81</v>
      </c>
      <c r="AN134">
        <f t="shared" si="86"/>
        <v>6335.7480555555558</v>
      </c>
      <c r="AO134">
        <f t="shared" si="94"/>
        <v>6159.871944444445</v>
      </c>
      <c r="AP134">
        <f t="shared" si="90"/>
        <v>-35.175222222222146</v>
      </c>
      <c r="AQ134">
        <f t="shared" si="98"/>
        <v>6171.8331111111102</v>
      </c>
      <c r="AR134">
        <f t="shared" ref="AR134:AR168" si="114">ABS($E134-AQ134)</f>
        <v>127.70688888888981</v>
      </c>
      <c r="AS134">
        <f t="shared" ref="AS134:AS168" si="115">AR134/$E134</f>
        <v>2.0272414952344109E-2</v>
      </c>
      <c r="AT134">
        <f t="shared" ref="AT134:AT168" si="116">($E134-AQ134)^2</f>
        <v>16309.049469679247</v>
      </c>
      <c r="AV134">
        <f t="shared" ref="AV134:AV168" si="117">$AW$1*E134+(1-$AW$1)*(AV133+AW133)</f>
        <v>6287.5011106313568</v>
      </c>
      <c r="AW134">
        <f t="shared" ref="AW134:AW168" si="118">$AX$1*(AV134-AV133)+(1-$AX$1)*AW133</f>
        <v>0.49693913059066225</v>
      </c>
      <c r="AX134">
        <f t="shared" ref="AX134:AX168" si="119">AV133+1*AW133</f>
        <v>6021.601886906552</v>
      </c>
      <c r="AY134">
        <f t="shared" ref="AY134:AY168" si="120">ABS($E134-AX134)</f>
        <v>277.93811309344801</v>
      </c>
      <c r="AZ134">
        <f t="shared" ref="AZ134:AZ168" si="121">AY134/$E134</f>
        <v>4.4120382296714999E-2</v>
      </c>
      <c r="BA134">
        <f t="shared" ref="BA134:BA168" si="122">($E134-AX134)^2</f>
        <v>77249.594709946294</v>
      </c>
    </row>
    <row r="135" spans="1:53" x14ac:dyDescent="0.3">
      <c r="A135" s="11"/>
      <c r="B135">
        <v>133</v>
      </c>
      <c r="C135">
        <v>2020</v>
      </c>
      <c r="D135" t="str">
        <v>January</v>
      </c>
      <c r="E135">
        <v>5940.05</v>
      </c>
      <c r="G135">
        <f t="shared" si="99"/>
        <v>6587.25</v>
      </c>
      <c r="H135">
        <f t="shared" si="100"/>
        <v>647.19999999999982</v>
      </c>
      <c r="I135">
        <f t="shared" si="101"/>
        <v>0.10895531182397451</v>
      </c>
      <c r="J135">
        <f t="shared" si="102"/>
        <v>418867.83999999979</v>
      </c>
      <c r="L135">
        <f t="shared" si="103"/>
        <v>6155.6849999999995</v>
      </c>
      <c r="M135">
        <f t="shared" si="104"/>
        <v>6137.8799999999992</v>
      </c>
      <c r="N135">
        <f t="shared" si="91"/>
        <v>6173.49</v>
      </c>
      <c r="O135">
        <f t="shared" si="87"/>
        <v>35.610000000000582</v>
      </c>
      <c r="P135">
        <f t="shared" si="95"/>
        <v>6002.1224999999995</v>
      </c>
      <c r="Q135">
        <f t="shared" si="105"/>
        <v>62.072499999999309</v>
      </c>
      <c r="R135">
        <f t="shared" si="106"/>
        <v>1.0449827863401706E-2</v>
      </c>
      <c r="S135">
        <f t="shared" si="107"/>
        <v>3852.9952562499143</v>
      </c>
      <c r="U135">
        <f t="shared" ref="U135:U168" si="123">AVERAGE($E132:$E134)</f>
        <v>6179.8966666666665</v>
      </c>
      <c r="V135">
        <f t="shared" ref="V135:V168" si="124">AVERAGE(U133:U135)</f>
        <v>6186.0922222222225</v>
      </c>
      <c r="W135">
        <f t="shared" si="92"/>
        <v>6173.7011111111105</v>
      </c>
      <c r="X135">
        <f t="shared" si="88"/>
        <v>-6.195555555555984</v>
      </c>
      <c r="Y135">
        <f t="shared" si="96"/>
        <v>5959.645555555554</v>
      </c>
      <c r="Z135">
        <f t="shared" si="108"/>
        <v>19.595555555553801</v>
      </c>
      <c r="AA135">
        <f t="shared" si="109"/>
        <v>3.298887308280873E-3</v>
      </c>
      <c r="AB135">
        <f t="shared" si="110"/>
        <v>383.98579753079542</v>
      </c>
      <c r="AD135">
        <f t="shared" si="83"/>
        <v>6207.4520000000002</v>
      </c>
      <c r="AE135">
        <f t="shared" si="84"/>
        <v>6273.5372000000007</v>
      </c>
      <c r="AF135">
        <f t="shared" si="93"/>
        <v>6141.3667999999998</v>
      </c>
      <c r="AG135">
        <f t="shared" si="89"/>
        <v>-33.04260000000022</v>
      </c>
      <c r="AH135">
        <f t="shared" si="97"/>
        <v>6103.102600000002</v>
      </c>
      <c r="AI135">
        <f t="shared" si="111"/>
        <v>163.0526000000018</v>
      </c>
      <c r="AJ135">
        <f t="shared" si="112"/>
        <v>2.7449701601838673E-2</v>
      </c>
      <c r="AK135">
        <f t="shared" si="113"/>
        <v>26586.150366760587</v>
      </c>
      <c r="AM135">
        <f t="shared" si="85"/>
        <v>6237.961666666667</v>
      </c>
      <c r="AN135">
        <f t="shared" si="86"/>
        <v>6306.847777777778</v>
      </c>
      <c r="AO135">
        <f t="shared" si="94"/>
        <v>6169.0755555555561</v>
      </c>
      <c r="AP135">
        <f t="shared" si="90"/>
        <v>-27.554444444444382</v>
      </c>
      <c r="AQ135">
        <f t="shared" si="98"/>
        <v>6124.6967222222229</v>
      </c>
      <c r="AR135">
        <f t="shared" si="114"/>
        <v>184.64672222222271</v>
      </c>
      <c r="AS135">
        <f t="shared" si="115"/>
        <v>3.1085045112789068E-2</v>
      </c>
      <c r="AT135">
        <f t="shared" si="116"/>
        <v>34094.412027410675</v>
      </c>
      <c r="AV135">
        <f t="shared" si="117"/>
        <v>5955.1213697754392</v>
      </c>
      <c r="AW135">
        <f t="shared" si="118"/>
        <v>0.46365112971533146</v>
      </c>
      <c r="AX135">
        <f t="shared" si="119"/>
        <v>6287.9980497619472</v>
      </c>
      <c r="AY135">
        <f t="shared" si="120"/>
        <v>347.948049761947</v>
      </c>
      <c r="AZ135">
        <f t="shared" si="121"/>
        <v>5.8576619685347261E-2</v>
      </c>
      <c r="BA135">
        <f t="shared" si="122"/>
        <v>121067.84533314235</v>
      </c>
    </row>
    <row r="136" spans="1:53" x14ac:dyDescent="0.3">
      <c r="A136" s="11"/>
      <c r="B136">
        <v>134</v>
      </c>
      <c r="C136">
        <v>2020</v>
      </c>
      <c r="D136" t="str">
        <v>February</v>
      </c>
      <c r="E136">
        <v>5452.7</v>
      </c>
      <c r="G136">
        <f t="shared" si="99"/>
        <v>5580.56</v>
      </c>
      <c r="H136">
        <f t="shared" si="100"/>
        <v>127.86000000000058</v>
      </c>
      <c r="I136">
        <f t="shared" si="101"/>
        <v>2.3448933555853171E-2</v>
      </c>
      <c r="J136">
        <f t="shared" si="102"/>
        <v>16348.179600000149</v>
      </c>
      <c r="L136">
        <f t="shared" si="103"/>
        <v>6119.7950000000001</v>
      </c>
      <c r="M136">
        <f t="shared" si="104"/>
        <v>6137.74</v>
      </c>
      <c r="N136">
        <f t="shared" si="91"/>
        <v>6101.85</v>
      </c>
      <c r="O136">
        <f t="shared" si="87"/>
        <v>-35.889999999999418</v>
      </c>
      <c r="P136">
        <f t="shared" si="95"/>
        <v>6209.1</v>
      </c>
      <c r="Q136">
        <f t="shared" si="105"/>
        <v>756.40000000000055</v>
      </c>
      <c r="R136">
        <f t="shared" si="106"/>
        <v>0.13872026702367646</v>
      </c>
      <c r="S136">
        <f t="shared" si="107"/>
        <v>572140.96000000078</v>
      </c>
      <c r="U136">
        <f t="shared" si="123"/>
        <v>6083.8066666666664</v>
      </c>
      <c r="V136">
        <f t="shared" si="124"/>
        <v>6133.373333333333</v>
      </c>
      <c r="W136">
        <f t="shared" si="92"/>
        <v>6034.24</v>
      </c>
      <c r="X136">
        <f t="shared" si="88"/>
        <v>-49.566666666666606</v>
      </c>
      <c r="Y136">
        <f t="shared" si="96"/>
        <v>6167.5055555555546</v>
      </c>
      <c r="Z136">
        <f t="shared" si="108"/>
        <v>714.80555555555475</v>
      </c>
      <c r="AA136">
        <f t="shared" si="109"/>
        <v>0.13109203799137212</v>
      </c>
      <c r="AB136">
        <f t="shared" si="110"/>
        <v>510946.98225308524</v>
      </c>
      <c r="AD136">
        <f t="shared" si="83"/>
        <v>6129.768</v>
      </c>
      <c r="AE136">
        <f t="shared" si="84"/>
        <v>6229.8076000000001</v>
      </c>
      <c r="AF136">
        <f t="shared" si="93"/>
        <v>6029.7284</v>
      </c>
      <c r="AG136">
        <f t="shared" si="89"/>
        <v>-50.019800000000032</v>
      </c>
      <c r="AH136">
        <f t="shared" si="97"/>
        <v>6108.3241999999991</v>
      </c>
      <c r="AI136">
        <f t="shared" si="111"/>
        <v>655.62419999999929</v>
      </c>
      <c r="AJ136">
        <f t="shared" si="112"/>
        <v>0.12023845067581186</v>
      </c>
      <c r="AK136">
        <f t="shared" si="113"/>
        <v>429843.09162563906</v>
      </c>
      <c r="AM136">
        <f t="shared" si="85"/>
        <v>6162.8850000000011</v>
      </c>
      <c r="AN136">
        <f t="shared" si="86"/>
        <v>6269.3919444444446</v>
      </c>
      <c r="AO136">
        <f t="shared" si="94"/>
        <v>6056.3780555555577</v>
      </c>
      <c r="AP136">
        <f t="shared" si="90"/>
        <v>-42.602777777777376</v>
      </c>
      <c r="AQ136">
        <f t="shared" si="98"/>
        <v>6141.5211111111121</v>
      </c>
      <c r="AR136">
        <f t="shared" si="114"/>
        <v>688.82111111111226</v>
      </c>
      <c r="AS136">
        <f t="shared" si="115"/>
        <v>0.12632661087371619</v>
      </c>
      <c r="AT136">
        <f t="shared" si="116"/>
        <v>474474.52311234723</v>
      </c>
      <c r="AV136">
        <f t="shared" si="117"/>
        <v>5474.4824646805064</v>
      </c>
      <c r="AW136">
        <f t="shared" si="118"/>
        <v>0.41554039299031043</v>
      </c>
      <c r="AX136">
        <f t="shared" si="119"/>
        <v>5955.5850209051541</v>
      </c>
      <c r="AY136">
        <f t="shared" si="120"/>
        <v>502.88502090515431</v>
      </c>
      <c r="AZ136">
        <f t="shared" si="121"/>
        <v>9.2226790563418912E-2</v>
      </c>
      <c r="BA136">
        <f t="shared" si="122"/>
        <v>252893.34425077747</v>
      </c>
    </row>
    <row r="137" spans="1:53" x14ac:dyDescent="0.3">
      <c r="A137" s="11"/>
      <c r="B137">
        <v>135</v>
      </c>
      <c r="C137">
        <v>2020</v>
      </c>
      <c r="D137" t="str">
        <v>March</v>
      </c>
      <c r="E137">
        <v>4538.93</v>
      </c>
      <c r="G137">
        <f t="shared" si="99"/>
        <v>4965.3499999999995</v>
      </c>
      <c r="H137">
        <f t="shared" si="100"/>
        <v>426.41999999999916</v>
      </c>
      <c r="I137">
        <f t="shared" si="101"/>
        <v>9.3947251885356048E-2</v>
      </c>
      <c r="J137">
        <f t="shared" si="102"/>
        <v>181834.01639999929</v>
      </c>
      <c r="L137">
        <f t="shared" si="103"/>
        <v>5696.375</v>
      </c>
      <c r="M137">
        <f t="shared" si="104"/>
        <v>5908.085</v>
      </c>
      <c r="N137">
        <f t="shared" si="91"/>
        <v>5484.665</v>
      </c>
      <c r="O137">
        <f t="shared" si="87"/>
        <v>-423.42000000000007</v>
      </c>
      <c r="P137">
        <f t="shared" si="95"/>
        <v>6065.9600000000009</v>
      </c>
      <c r="Q137">
        <f t="shared" si="105"/>
        <v>1527.0300000000007</v>
      </c>
      <c r="R137">
        <f t="shared" si="106"/>
        <v>0.33642951091997464</v>
      </c>
      <c r="S137">
        <f t="shared" si="107"/>
        <v>2331820.6209000018</v>
      </c>
      <c r="U137">
        <f t="shared" si="123"/>
        <v>5897.43</v>
      </c>
      <c r="V137">
        <f t="shared" si="124"/>
        <v>6053.7111111111108</v>
      </c>
      <c r="W137">
        <f t="shared" si="92"/>
        <v>5741.1488888888898</v>
      </c>
      <c r="X137">
        <f t="shared" si="88"/>
        <v>-156.28111111111048</v>
      </c>
      <c r="Y137">
        <f t="shared" si="96"/>
        <v>5984.6733333333332</v>
      </c>
      <c r="Z137">
        <f t="shared" si="108"/>
        <v>1445.7433333333329</v>
      </c>
      <c r="AA137">
        <f t="shared" si="109"/>
        <v>0.31852073800065939</v>
      </c>
      <c r="AB137">
        <f t="shared" si="110"/>
        <v>2090173.7858777766</v>
      </c>
      <c r="AD137">
        <f t="shared" ref="AD137:AD168" si="125">AVERAGE($E132:$E136)</f>
        <v>5986.4879999999994</v>
      </c>
      <c r="AE137">
        <f t="shared" ref="AE137:AE168" si="126">AVERAGE(AD133:AD137)</f>
        <v>6168.8720000000003</v>
      </c>
      <c r="AF137">
        <f t="shared" si="93"/>
        <v>5804.1039999999985</v>
      </c>
      <c r="AG137">
        <f t="shared" si="89"/>
        <v>-91.192000000000462</v>
      </c>
      <c r="AH137">
        <f t="shared" si="97"/>
        <v>5979.7085999999999</v>
      </c>
      <c r="AI137">
        <f t="shared" si="111"/>
        <v>1440.7785999999996</v>
      </c>
      <c r="AJ137">
        <f t="shared" si="112"/>
        <v>0.31742692661045657</v>
      </c>
      <c r="AK137">
        <f t="shared" si="113"/>
        <v>2075842.974217959</v>
      </c>
      <c r="AM137">
        <f t="shared" si="85"/>
        <v>6016.9233333333332</v>
      </c>
      <c r="AN137">
        <f t="shared" si="86"/>
        <v>6210.8002777777774</v>
      </c>
      <c r="AO137">
        <f t="shared" si="94"/>
        <v>5823.0463888888889</v>
      </c>
      <c r="AP137">
        <f t="shared" si="90"/>
        <v>-77.550777777777697</v>
      </c>
      <c r="AQ137">
        <f t="shared" si="98"/>
        <v>6013.7752777777805</v>
      </c>
      <c r="AR137">
        <f t="shared" si="114"/>
        <v>1474.8452777777802</v>
      </c>
      <c r="AS137">
        <f t="shared" si="115"/>
        <v>0.32493236903362249</v>
      </c>
      <c r="AT137">
        <f t="shared" si="116"/>
        <v>2175168.5933834175</v>
      </c>
      <c r="AV137">
        <f t="shared" si="117"/>
        <v>4579.4714541397589</v>
      </c>
      <c r="AW137">
        <f t="shared" si="118"/>
        <v>0.32599684247038574</v>
      </c>
      <c r="AX137">
        <f t="shared" si="119"/>
        <v>5474.8980050734963</v>
      </c>
      <c r="AY137">
        <f t="shared" si="120"/>
        <v>935.96800507349599</v>
      </c>
      <c r="AZ137">
        <f t="shared" si="121"/>
        <v>0.20620895344794829</v>
      </c>
      <c r="BA137">
        <f t="shared" si="122"/>
        <v>876036.10652125976</v>
      </c>
    </row>
    <row r="138" spans="1:53" x14ac:dyDescent="0.3">
      <c r="A138" s="11"/>
      <c r="B138">
        <v>136</v>
      </c>
      <c r="C138">
        <v>2020</v>
      </c>
      <c r="D138" t="str">
        <v>April</v>
      </c>
      <c r="E138">
        <v>4716.3999999999996</v>
      </c>
      <c r="G138">
        <f t="shared" si="99"/>
        <v>3625.1600000000008</v>
      </c>
      <c r="H138">
        <f t="shared" si="100"/>
        <v>1091.2399999999989</v>
      </c>
      <c r="I138">
        <f t="shared" si="101"/>
        <v>0.2313713849546262</v>
      </c>
      <c r="J138">
        <f t="shared" si="102"/>
        <v>1190804.7375999975</v>
      </c>
      <c r="L138">
        <f t="shared" si="103"/>
        <v>4995.8150000000005</v>
      </c>
      <c r="M138">
        <f t="shared" si="104"/>
        <v>5346.0950000000003</v>
      </c>
      <c r="N138">
        <f t="shared" si="91"/>
        <v>4645.5350000000008</v>
      </c>
      <c r="O138">
        <f t="shared" si="87"/>
        <v>-700.55999999999949</v>
      </c>
      <c r="P138">
        <f t="shared" si="95"/>
        <v>5061.2449999999999</v>
      </c>
      <c r="Q138">
        <f t="shared" si="105"/>
        <v>344.84500000000025</v>
      </c>
      <c r="R138">
        <f t="shared" si="106"/>
        <v>7.3116147909422502E-2</v>
      </c>
      <c r="S138">
        <f t="shared" si="107"/>
        <v>118918.07402500017</v>
      </c>
      <c r="U138">
        <f t="shared" si="123"/>
        <v>5310.56</v>
      </c>
      <c r="V138">
        <f t="shared" si="124"/>
        <v>5763.9322222222227</v>
      </c>
      <c r="W138">
        <f t="shared" si="92"/>
        <v>4857.1877777777781</v>
      </c>
      <c r="X138">
        <f t="shared" si="88"/>
        <v>-453.37222222222226</v>
      </c>
      <c r="Y138">
        <f t="shared" si="96"/>
        <v>5584.8677777777793</v>
      </c>
      <c r="Z138">
        <f t="shared" si="108"/>
        <v>868.4677777777797</v>
      </c>
      <c r="AA138">
        <f t="shared" si="109"/>
        <v>0.18413785467258498</v>
      </c>
      <c r="AB138">
        <f t="shared" si="110"/>
        <v>754236.28103827499</v>
      </c>
      <c r="AD138">
        <f t="shared" si="125"/>
        <v>5648.61</v>
      </c>
      <c r="AE138">
        <f t="shared" si="126"/>
        <v>6039.5928000000004</v>
      </c>
      <c r="AF138">
        <f t="shared" si="93"/>
        <v>5257.627199999999</v>
      </c>
      <c r="AG138">
        <f t="shared" si="89"/>
        <v>-195.49140000000034</v>
      </c>
      <c r="AH138">
        <f t="shared" si="97"/>
        <v>5712.9119999999984</v>
      </c>
      <c r="AI138">
        <f t="shared" si="111"/>
        <v>996.51199999999881</v>
      </c>
      <c r="AJ138">
        <f t="shared" si="112"/>
        <v>0.2112865745059789</v>
      </c>
      <c r="AK138">
        <f t="shared" si="113"/>
        <v>993036.16614399757</v>
      </c>
      <c r="AM138">
        <f t="shared" ref="AM138:AM168" si="127">AVERAGE($E132:$E137)</f>
        <v>5745.2283333333326</v>
      </c>
      <c r="AN138">
        <f t="shared" ref="AN138:AN168" si="128">AVERAGE(AM133:AM138)</f>
        <v>6115.25</v>
      </c>
      <c r="AO138">
        <f t="shared" si="94"/>
        <v>5375.2066666666651</v>
      </c>
      <c r="AP138">
        <f t="shared" si="90"/>
        <v>-148.00866666666698</v>
      </c>
      <c r="AQ138">
        <f t="shared" si="98"/>
        <v>5745.4956111111114</v>
      </c>
      <c r="AR138">
        <f t="shared" si="114"/>
        <v>1029.0956111111118</v>
      </c>
      <c r="AS138">
        <f t="shared" si="115"/>
        <v>0.21819515119818333</v>
      </c>
      <c r="AT138">
        <f t="shared" si="116"/>
        <v>1059037.7768081527</v>
      </c>
      <c r="AV138">
        <f t="shared" si="117"/>
        <v>4710.4830605892948</v>
      </c>
      <c r="AW138">
        <f t="shared" si="118"/>
        <v>0.33906553411670193</v>
      </c>
      <c r="AX138">
        <f t="shared" si="119"/>
        <v>4579.7974509822288</v>
      </c>
      <c r="AY138">
        <f t="shared" si="120"/>
        <v>136.6025490177708</v>
      </c>
      <c r="AZ138">
        <f t="shared" si="121"/>
        <v>2.8963308671395727E-2</v>
      </c>
      <c r="BA138">
        <f t="shared" si="122"/>
        <v>18660.256398152473</v>
      </c>
    </row>
    <row r="139" spans="1:53" x14ac:dyDescent="0.3">
      <c r="A139" s="11"/>
      <c r="B139">
        <v>137</v>
      </c>
      <c r="C139">
        <v>2020</v>
      </c>
      <c r="D139" t="str">
        <v>May</v>
      </c>
      <c r="E139">
        <v>4753.6099999999997</v>
      </c>
      <c r="G139">
        <f t="shared" si="99"/>
        <v>4893.869999999999</v>
      </c>
      <c r="H139">
        <f t="shared" si="100"/>
        <v>140.25999999999931</v>
      </c>
      <c r="I139">
        <f t="shared" si="101"/>
        <v>2.9505996495295013E-2</v>
      </c>
      <c r="J139">
        <f t="shared" si="102"/>
        <v>19672.867599999805</v>
      </c>
      <c r="L139">
        <f t="shared" si="103"/>
        <v>4627.665</v>
      </c>
      <c r="M139">
        <f t="shared" si="104"/>
        <v>4811.74</v>
      </c>
      <c r="N139">
        <f t="shared" si="91"/>
        <v>4443.59</v>
      </c>
      <c r="O139">
        <f t="shared" ref="O139:O168" si="129">2/(M$1-1)*(L139-M139)</f>
        <v>-368.14999999999964</v>
      </c>
      <c r="P139">
        <f t="shared" si="95"/>
        <v>3944.9750000000013</v>
      </c>
      <c r="Q139">
        <f t="shared" si="105"/>
        <v>808.6349999999984</v>
      </c>
      <c r="R139">
        <f t="shared" si="106"/>
        <v>0.17010966402376268</v>
      </c>
      <c r="S139">
        <f t="shared" si="107"/>
        <v>653890.56322499737</v>
      </c>
      <c r="U139">
        <f t="shared" si="123"/>
        <v>4902.6766666666672</v>
      </c>
      <c r="V139">
        <f t="shared" si="124"/>
        <v>5370.2222222222226</v>
      </c>
      <c r="W139">
        <f t="shared" si="92"/>
        <v>4435.1311111111117</v>
      </c>
      <c r="X139">
        <f t="shared" ref="X139:X168" si="130">2/(V$1-1)*(U139-V139)</f>
        <v>-467.54555555555544</v>
      </c>
      <c r="Y139">
        <f t="shared" si="96"/>
        <v>4403.8155555555559</v>
      </c>
      <c r="Z139">
        <f t="shared" si="108"/>
        <v>349.7944444444438</v>
      </c>
      <c r="AA139">
        <f t="shared" si="109"/>
        <v>7.3585011064105768E-2</v>
      </c>
      <c r="AB139">
        <f t="shared" si="110"/>
        <v>122356.15336419707</v>
      </c>
      <c r="AD139">
        <f t="shared" si="125"/>
        <v>5389.5240000000003</v>
      </c>
      <c r="AE139">
        <f t="shared" si="126"/>
        <v>5872.3684000000003</v>
      </c>
      <c r="AF139">
        <f t="shared" si="93"/>
        <v>4906.6796000000004</v>
      </c>
      <c r="AG139">
        <f t="shared" ref="AG139:AG168" si="131">2/(AE$1-1)*(AD139-AE139)</f>
        <v>-241.42219999999998</v>
      </c>
      <c r="AH139">
        <f t="shared" si="97"/>
        <v>5062.1357999999982</v>
      </c>
      <c r="AI139">
        <f t="shared" si="111"/>
        <v>308.52579999999853</v>
      </c>
      <c r="AJ139">
        <f t="shared" si="112"/>
        <v>6.4903473360245906E-2</v>
      </c>
      <c r="AK139">
        <f t="shared" si="113"/>
        <v>95188.169265639095</v>
      </c>
      <c r="AM139">
        <f t="shared" si="127"/>
        <v>5493.2416666666659</v>
      </c>
      <c r="AN139">
        <f t="shared" si="128"/>
        <v>5984.0083333333341</v>
      </c>
      <c r="AO139">
        <f t="shared" si="94"/>
        <v>5002.4749999999976</v>
      </c>
      <c r="AP139">
        <f t="shared" ref="AP139:AP168" si="132">2/(AN$1-1)*(AM139-AN139)</f>
        <v>-196.3066666666673</v>
      </c>
      <c r="AQ139">
        <f t="shared" si="98"/>
        <v>5227.1979999999985</v>
      </c>
      <c r="AR139">
        <f t="shared" si="114"/>
        <v>473.58799999999883</v>
      </c>
      <c r="AS139">
        <f t="shared" si="115"/>
        <v>9.9627020306671948E-2</v>
      </c>
      <c r="AT139">
        <f t="shared" si="116"/>
        <v>224285.59374399888</v>
      </c>
      <c r="AV139">
        <f t="shared" si="117"/>
        <v>4751.7566432430349</v>
      </c>
      <c r="AW139">
        <f t="shared" si="118"/>
        <v>0.34315902676318139</v>
      </c>
      <c r="AX139">
        <f t="shared" si="119"/>
        <v>4710.8221261234112</v>
      </c>
      <c r="AY139">
        <f t="shared" si="120"/>
        <v>42.787873876588492</v>
      </c>
      <c r="AZ139">
        <f t="shared" si="121"/>
        <v>9.0011325869367685E-3</v>
      </c>
      <c r="BA139">
        <f t="shared" si="122"/>
        <v>1830.8021508788438</v>
      </c>
    </row>
    <row r="140" spans="1:53" x14ac:dyDescent="0.3">
      <c r="A140" s="11"/>
      <c r="B140">
        <v>138</v>
      </c>
      <c r="C140">
        <v>2020</v>
      </c>
      <c r="D140" t="str">
        <v>June</v>
      </c>
      <c r="E140">
        <v>4905.3900000000003</v>
      </c>
      <c r="G140">
        <f t="shared" si="99"/>
        <v>4790.82</v>
      </c>
      <c r="H140">
        <f t="shared" si="100"/>
        <v>114.57000000000062</v>
      </c>
      <c r="I140">
        <f t="shared" si="101"/>
        <v>2.3355941117831736E-2</v>
      </c>
      <c r="J140">
        <f t="shared" si="102"/>
        <v>13126.284900000142</v>
      </c>
      <c r="L140">
        <f t="shared" si="103"/>
        <v>4735.0049999999992</v>
      </c>
      <c r="M140">
        <f t="shared" si="104"/>
        <v>4681.3349999999991</v>
      </c>
      <c r="N140">
        <f t="shared" si="91"/>
        <v>4788.6749999999993</v>
      </c>
      <c r="O140">
        <f t="shared" si="129"/>
        <v>107.34000000000015</v>
      </c>
      <c r="P140">
        <f t="shared" si="95"/>
        <v>4075.4400000000005</v>
      </c>
      <c r="Q140">
        <f t="shared" si="105"/>
        <v>829.94999999999982</v>
      </c>
      <c r="R140">
        <f t="shared" si="106"/>
        <v>0.1691914404359286</v>
      </c>
      <c r="S140">
        <f t="shared" si="107"/>
        <v>688817.00249999971</v>
      </c>
      <c r="U140">
        <f t="shared" si="123"/>
        <v>4669.6466666666665</v>
      </c>
      <c r="V140">
        <f t="shared" si="124"/>
        <v>4960.9611111111117</v>
      </c>
      <c r="W140">
        <f t="shared" si="92"/>
        <v>4378.3322222222214</v>
      </c>
      <c r="X140">
        <f t="shared" si="130"/>
        <v>-291.31444444444514</v>
      </c>
      <c r="Y140">
        <f t="shared" si="96"/>
        <v>3967.5855555555563</v>
      </c>
      <c r="Z140">
        <f t="shared" si="108"/>
        <v>937.80444444444402</v>
      </c>
      <c r="AA140">
        <f t="shared" si="109"/>
        <v>0.19117836592899728</v>
      </c>
      <c r="AB140">
        <f t="shared" si="110"/>
        <v>879477.17601975228</v>
      </c>
      <c r="AD140">
        <f t="shared" si="125"/>
        <v>5080.3380000000006</v>
      </c>
      <c r="AE140">
        <f t="shared" si="126"/>
        <v>5646.9456</v>
      </c>
      <c r="AF140">
        <f t="shared" si="93"/>
        <v>4513.7304000000013</v>
      </c>
      <c r="AG140">
        <f t="shared" si="131"/>
        <v>-283.30379999999968</v>
      </c>
      <c r="AH140">
        <f t="shared" si="97"/>
        <v>4665.2574000000004</v>
      </c>
      <c r="AI140">
        <f t="shared" si="111"/>
        <v>240.13259999999991</v>
      </c>
      <c r="AJ140">
        <f t="shared" si="112"/>
        <v>4.8952804975751142E-2</v>
      </c>
      <c r="AK140">
        <f t="shared" si="113"/>
        <v>57663.665582759961</v>
      </c>
      <c r="AM140">
        <f t="shared" si="127"/>
        <v>5283.5383333333339</v>
      </c>
      <c r="AN140">
        <f t="shared" si="128"/>
        <v>5823.2963888888889</v>
      </c>
      <c r="AO140">
        <f t="shared" si="94"/>
        <v>4743.7802777777788</v>
      </c>
      <c r="AP140">
        <f t="shared" si="132"/>
        <v>-215.90322222222204</v>
      </c>
      <c r="AQ140">
        <f t="shared" si="98"/>
        <v>4806.1683333333303</v>
      </c>
      <c r="AR140">
        <f t="shared" si="114"/>
        <v>99.221666666669989</v>
      </c>
      <c r="AS140">
        <f t="shared" si="115"/>
        <v>2.0227069950945791E-2</v>
      </c>
      <c r="AT140">
        <f t="shared" si="116"/>
        <v>9844.9391361117705</v>
      </c>
      <c r="AV140">
        <f t="shared" si="117"/>
        <v>4898.7502350853165</v>
      </c>
      <c r="AW140">
        <f t="shared" si="118"/>
        <v>0.35782421669516606</v>
      </c>
      <c r="AX140">
        <f t="shared" si="119"/>
        <v>4752.0998022697977</v>
      </c>
      <c r="AY140">
        <f t="shared" si="120"/>
        <v>153.29019773020264</v>
      </c>
      <c r="AZ140">
        <f t="shared" si="121"/>
        <v>3.1249339548986448E-2</v>
      </c>
      <c r="BA140">
        <f t="shared" si="122"/>
        <v>23497.88472016462</v>
      </c>
    </row>
    <row r="141" spans="1:53" x14ac:dyDescent="0.3">
      <c r="A141" s="11"/>
      <c r="B141">
        <v>139</v>
      </c>
      <c r="C141">
        <v>2020</v>
      </c>
      <c r="D141" t="str">
        <v>July</v>
      </c>
      <c r="E141">
        <v>5149.63</v>
      </c>
      <c r="G141">
        <f t="shared" si="99"/>
        <v>5057.170000000001</v>
      </c>
      <c r="H141">
        <f t="shared" si="100"/>
        <v>92.459999999999127</v>
      </c>
      <c r="I141">
        <f t="shared" si="101"/>
        <v>1.7954688006710993E-2</v>
      </c>
      <c r="J141">
        <f t="shared" si="102"/>
        <v>8548.8515999998381</v>
      </c>
      <c r="L141">
        <f t="shared" si="103"/>
        <v>4829.5</v>
      </c>
      <c r="M141">
        <f t="shared" si="104"/>
        <v>4782.2524999999996</v>
      </c>
      <c r="N141">
        <f t="shared" si="91"/>
        <v>4876.7475000000004</v>
      </c>
      <c r="O141">
        <f t="shared" si="129"/>
        <v>94.4950000000008</v>
      </c>
      <c r="P141">
        <f t="shared" si="95"/>
        <v>4896.0149999999994</v>
      </c>
      <c r="Q141">
        <f t="shared" si="105"/>
        <v>253.61500000000069</v>
      </c>
      <c r="R141">
        <f t="shared" si="106"/>
        <v>4.9249169357798654E-2</v>
      </c>
      <c r="S141">
        <f t="shared" si="107"/>
        <v>64320.568225000352</v>
      </c>
      <c r="U141">
        <f t="shared" si="123"/>
        <v>4791.7999999999993</v>
      </c>
      <c r="V141">
        <f t="shared" si="124"/>
        <v>4788.0411111111107</v>
      </c>
      <c r="W141">
        <f t="shared" si="92"/>
        <v>4795.5588888888879</v>
      </c>
      <c r="X141">
        <f t="shared" si="130"/>
        <v>3.7588888888885776</v>
      </c>
      <c r="Y141">
        <f t="shared" si="96"/>
        <v>4087.0177777777762</v>
      </c>
      <c r="Z141">
        <f t="shared" si="108"/>
        <v>1062.6122222222239</v>
      </c>
      <c r="AA141">
        <f t="shared" si="109"/>
        <v>0.20634729528572418</v>
      </c>
      <c r="AB141">
        <f t="shared" si="110"/>
        <v>1129144.734816053</v>
      </c>
      <c r="AD141">
        <f t="shared" si="125"/>
        <v>4873.4059999999999</v>
      </c>
      <c r="AE141">
        <f t="shared" si="126"/>
        <v>5395.6731999999993</v>
      </c>
      <c r="AF141">
        <f t="shared" si="93"/>
        <v>4351.1388000000006</v>
      </c>
      <c r="AG141">
        <f t="shared" si="131"/>
        <v>-261.13359999999966</v>
      </c>
      <c r="AH141">
        <f t="shared" si="97"/>
        <v>4230.4266000000016</v>
      </c>
      <c r="AI141">
        <f t="shared" si="111"/>
        <v>919.20339999999851</v>
      </c>
      <c r="AJ141">
        <f t="shared" si="112"/>
        <v>0.17849892128172287</v>
      </c>
      <c r="AK141">
        <f t="shared" si="113"/>
        <v>844934.89057155722</v>
      </c>
      <c r="AM141">
        <f t="shared" si="127"/>
        <v>5051.18</v>
      </c>
      <c r="AN141">
        <f t="shared" si="128"/>
        <v>5625.4994444444446</v>
      </c>
      <c r="AO141">
        <f t="shared" si="94"/>
        <v>4476.8605555555559</v>
      </c>
      <c r="AP141">
        <f t="shared" si="132"/>
        <v>-229.72777777777776</v>
      </c>
      <c r="AQ141">
        <f t="shared" si="98"/>
        <v>4527.8770555555566</v>
      </c>
      <c r="AR141">
        <f t="shared" si="114"/>
        <v>621.75294444444353</v>
      </c>
      <c r="AS141">
        <f t="shared" si="115"/>
        <v>0.1207374014141683</v>
      </c>
      <c r="AT141">
        <f t="shared" si="116"/>
        <v>386576.72392533527</v>
      </c>
      <c r="AV141">
        <f t="shared" si="117"/>
        <v>5138.7786421386663</v>
      </c>
      <c r="AW141">
        <f t="shared" si="118"/>
        <v>0.38179151464941435</v>
      </c>
      <c r="AX141">
        <f t="shared" si="119"/>
        <v>4899.1080593020115</v>
      </c>
      <c r="AY141">
        <f t="shared" si="120"/>
        <v>250.52194069798861</v>
      </c>
      <c r="AZ141">
        <f t="shared" si="121"/>
        <v>4.8648532165998064E-2</v>
      </c>
      <c r="BA141">
        <f t="shared" si="122"/>
        <v>62761.242771086523</v>
      </c>
    </row>
    <row r="142" spans="1:53" x14ac:dyDescent="0.3">
      <c r="A142" s="11"/>
      <c r="B142">
        <v>140</v>
      </c>
      <c r="C142">
        <v>2020</v>
      </c>
      <c r="D142" t="str">
        <v>August</v>
      </c>
      <c r="E142">
        <v>6073.87</v>
      </c>
      <c r="G142">
        <f t="shared" si="99"/>
        <v>5393.87</v>
      </c>
      <c r="H142">
        <f t="shared" si="100"/>
        <v>680</v>
      </c>
      <c r="I142">
        <f t="shared" si="101"/>
        <v>0.11195498092649332</v>
      </c>
      <c r="J142">
        <f t="shared" si="102"/>
        <v>462400</v>
      </c>
      <c r="L142">
        <f t="shared" si="103"/>
        <v>5027.51</v>
      </c>
      <c r="M142">
        <f t="shared" si="104"/>
        <v>4928.5050000000001</v>
      </c>
      <c r="N142">
        <f t="shared" si="91"/>
        <v>5126.5150000000003</v>
      </c>
      <c r="O142">
        <f t="shared" si="129"/>
        <v>198.01000000000022</v>
      </c>
      <c r="P142">
        <f t="shared" si="95"/>
        <v>4971.2425000000012</v>
      </c>
      <c r="Q142">
        <f t="shared" si="105"/>
        <v>1102.6274999999987</v>
      </c>
      <c r="R142">
        <f t="shared" si="106"/>
        <v>0.18153623636989247</v>
      </c>
      <c r="S142">
        <f t="shared" si="107"/>
        <v>1215787.4037562471</v>
      </c>
      <c r="U142">
        <f t="shared" si="123"/>
        <v>4936.21</v>
      </c>
      <c r="V142">
        <f t="shared" si="124"/>
        <v>4799.2188888888886</v>
      </c>
      <c r="W142">
        <f t="shared" si="92"/>
        <v>5073.2011111111115</v>
      </c>
      <c r="X142">
        <f t="shared" si="130"/>
        <v>136.99111111111142</v>
      </c>
      <c r="Y142">
        <f t="shared" si="96"/>
        <v>4799.3177777777764</v>
      </c>
      <c r="Z142">
        <f t="shared" si="108"/>
        <v>1274.5522222222235</v>
      </c>
      <c r="AA142">
        <f t="shared" si="109"/>
        <v>0.20984186724810105</v>
      </c>
      <c r="AB142">
        <f t="shared" si="110"/>
        <v>1624483.3671716081</v>
      </c>
      <c r="AD142">
        <f t="shared" si="125"/>
        <v>4812.7919999999995</v>
      </c>
      <c r="AE142">
        <f t="shared" si="126"/>
        <v>5160.9339999999993</v>
      </c>
      <c r="AF142">
        <f t="shared" si="93"/>
        <v>4464.6499999999996</v>
      </c>
      <c r="AG142">
        <f t="shared" si="131"/>
        <v>-174.07099999999991</v>
      </c>
      <c r="AH142">
        <f t="shared" si="97"/>
        <v>4090.005200000001</v>
      </c>
      <c r="AI142">
        <f t="shared" si="111"/>
        <v>1983.8647999999989</v>
      </c>
      <c r="AJ142">
        <f t="shared" si="112"/>
        <v>0.32662286153638437</v>
      </c>
      <c r="AK142">
        <f t="shared" si="113"/>
        <v>3935719.5446790359</v>
      </c>
      <c r="AM142">
        <f t="shared" si="127"/>
        <v>4919.4433333333336</v>
      </c>
      <c r="AN142">
        <f t="shared" si="128"/>
        <v>5418.2591666666658</v>
      </c>
      <c r="AO142">
        <f t="shared" si="94"/>
        <v>4420.6275000000014</v>
      </c>
      <c r="AP142">
        <f t="shared" si="132"/>
        <v>-199.5263333333329</v>
      </c>
      <c r="AQ142">
        <f t="shared" si="98"/>
        <v>4247.1327777777778</v>
      </c>
      <c r="AR142">
        <f t="shared" si="114"/>
        <v>1826.737222222222</v>
      </c>
      <c r="AS142">
        <f t="shared" si="115"/>
        <v>0.30075342775235919</v>
      </c>
      <c r="AT142">
        <f t="shared" si="116"/>
        <v>3336968.8790521598</v>
      </c>
      <c r="AV142">
        <f t="shared" si="117"/>
        <v>6033.3830551336932</v>
      </c>
      <c r="AW142">
        <f t="shared" si="118"/>
        <v>0.47121467102007358</v>
      </c>
      <c r="AX142">
        <f t="shared" si="119"/>
        <v>5139.1604336533155</v>
      </c>
      <c r="AY142">
        <f t="shared" si="120"/>
        <v>934.70956634668437</v>
      </c>
      <c r="AZ142">
        <f t="shared" si="121"/>
        <v>0.15389028187081455</v>
      </c>
      <c r="BA142">
        <f t="shared" si="122"/>
        <v>873681.97342000681</v>
      </c>
    </row>
    <row r="143" spans="1:53" x14ac:dyDescent="0.3">
      <c r="A143" s="11"/>
      <c r="B143">
        <v>141</v>
      </c>
      <c r="C143">
        <v>2020</v>
      </c>
      <c r="D143" t="str">
        <v>September</v>
      </c>
      <c r="E143">
        <v>4870.04</v>
      </c>
      <c r="G143">
        <f t="shared" si="99"/>
        <v>6998.11</v>
      </c>
      <c r="H143">
        <f t="shared" si="100"/>
        <v>2128.0699999999997</v>
      </c>
      <c r="I143">
        <f t="shared" si="101"/>
        <v>0.43697177025240036</v>
      </c>
      <c r="J143">
        <f t="shared" si="102"/>
        <v>4528681.9248999991</v>
      </c>
      <c r="L143">
        <f t="shared" si="103"/>
        <v>5611.75</v>
      </c>
      <c r="M143">
        <f t="shared" si="104"/>
        <v>5319.63</v>
      </c>
      <c r="N143">
        <f t="shared" ref="N143:N168" si="133">2*L143-M143</f>
        <v>5903.87</v>
      </c>
      <c r="O143">
        <f t="shared" si="129"/>
        <v>584.23999999999978</v>
      </c>
      <c r="P143">
        <f t="shared" si="95"/>
        <v>5324.5250000000005</v>
      </c>
      <c r="Q143">
        <f t="shared" si="105"/>
        <v>454.48500000000058</v>
      </c>
      <c r="R143">
        <f t="shared" si="106"/>
        <v>9.3322642113822588E-2</v>
      </c>
      <c r="S143">
        <f t="shared" si="107"/>
        <v>206556.61522500054</v>
      </c>
      <c r="U143">
        <f t="shared" si="123"/>
        <v>5376.2966666666662</v>
      </c>
      <c r="V143">
        <f t="shared" si="124"/>
        <v>5034.7688888888879</v>
      </c>
      <c r="W143">
        <f t="shared" ref="W143:W168" si="134">2*U143-V143</f>
        <v>5717.8244444444445</v>
      </c>
      <c r="X143">
        <f t="shared" si="130"/>
        <v>341.52777777777828</v>
      </c>
      <c r="Y143">
        <f t="shared" si="96"/>
        <v>5210.1922222222229</v>
      </c>
      <c r="Z143">
        <f t="shared" si="108"/>
        <v>340.15222222222292</v>
      </c>
      <c r="AA143">
        <f t="shared" si="109"/>
        <v>6.9845878518908042E-2</v>
      </c>
      <c r="AB143">
        <f t="shared" si="110"/>
        <v>115703.53428271653</v>
      </c>
      <c r="AD143">
        <f t="shared" si="125"/>
        <v>5119.78</v>
      </c>
      <c r="AE143">
        <f t="shared" si="126"/>
        <v>5055.1679999999997</v>
      </c>
      <c r="AF143">
        <f t="shared" ref="AF143:AF168" si="135">2*AD143-AE143</f>
        <v>5184.3919999999998</v>
      </c>
      <c r="AG143">
        <f t="shared" si="131"/>
        <v>32.30600000000004</v>
      </c>
      <c r="AH143">
        <f t="shared" si="97"/>
        <v>4290.5789999999997</v>
      </c>
      <c r="AI143">
        <f t="shared" si="111"/>
        <v>579.46100000000024</v>
      </c>
      <c r="AJ143">
        <f t="shared" si="112"/>
        <v>0.11898485433384536</v>
      </c>
      <c r="AK143">
        <f t="shared" si="113"/>
        <v>335775.05052100029</v>
      </c>
      <c r="AM143">
        <f t="shared" si="127"/>
        <v>5022.9716666666664</v>
      </c>
      <c r="AN143">
        <f t="shared" si="128"/>
        <v>5252.6005555555557</v>
      </c>
      <c r="AO143">
        <f t="shared" ref="AO143:AO168" si="136">2*AM143-AN143</f>
        <v>4793.342777777777</v>
      </c>
      <c r="AP143">
        <f t="shared" si="132"/>
        <v>-91.851555555555763</v>
      </c>
      <c r="AQ143">
        <f t="shared" si="98"/>
        <v>4221.1011666666682</v>
      </c>
      <c r="AR143">
        <f t="shared" si="114"/>
        <v>648.93883333333179</v>
      </c>
      <c r="AS143">
        <f t="shared" si="115"/>
        <v>0.13325123270719169</v>
      </c>
      <c r="AT143">
        <f t="shared" si="116"/>
        <v>421121.60940802575</v>
      </c>
      <c r="AV143">
        <f t="shared" si="117"/>
        <v>4920.4506150965917</v>
      </c>
      <c r="AW143">
        <f t="shared" si="118"/>
        <v>0.3598731921456067</v>
      </c>
      <c r="AX143">
        <f t="shared" si="119"/>
        <v>6033.8542698047131</v>
      </c>
      <c r="AY143">
        <f t="shared" si="120"/>
        <v>1163.8142698047131</v>
      </c>
      <c r="AZ143">
        <f t="shared" si="121"/>
        <v>0.23897427327182388</v>
      </c>
      <c r="BA143">
        <f t="shared" si="122"/>
        <v>1354463.6546010775</v>
      </c>
    </row>
    <row r="144" spans="1:53" x14ac:dyDescent="0.3">
      <c r="A144" s="11"/>
      <c r="B144">
        <v>142</v>
      </c>
      <c r="C144">
        <v>2020</v>
      </c>
      <c r="D144" t="str">
        <v>October</v>
      </c>
      <c r="E144">
        <v>5128.2299999999996</v>
      </c>
      <c r="G144">
        <f t="shared" si="99"/>
        <v>3666.21</v>
      </c>
      <c r="H144">
        <f t="shared" si="100"/>
        <v>1462.0199999999995</v>
      </c>
      <c r="I144">
        <f t="shared" si="101"/>
        <v>0.28509251730129104</v>
      </c>
      <c r="J144">
        <f t="shared" si="102"/>
        <v>2137502.4803999988</v>
      </c>
      <c r="L144">
        <f t="shared" si="103"/>
        <v>5471.9549999999999</v>
      </c>
      <c r="M144">
        <f t="shared" si="104"/>
        <v>5541.8525</v>
      </c>
      <c r="N144">
        <f t="shared" si="133"/>
        <v>5402.0574999999999</v>
      </c>
      <c r="O144">
        <f t="shared" si="129"/>
        <v>-139.79500000000007</v>
      </c>
      <c r="P144">
        <f t="shared" si="95"/>
        <v>6488.11</v>
      </c>
      <c r="Q144">
        <f t="shared" si="105"/>
        <v>1359.88</v>
      </c>
      <c r="R144">
        <f t="shared" si="106"/>
        <v>0.26517531389972765</v>
      </c>
      <c r="S144">
        <f t="shared" si="107"/>
        <v>1849273.6144000003</v>
      </c>
      <c r="U144">
        <f t="shared" si="123"/>
        <v>5364.5133333333333</v>
      </c>
      <c r="V144">
        <f t="shared" si="124"/>
        <v>5225.6733333333332</v>
      </c>
      <c r="W144">
        <f t="shared" si="134"/>
        <v>5503.3533333333335</v>
      </c>
      <c r="X144">
        <f t="shared" si="130"/>
        <v>138.84000000000015</v>
      </c>
      <c r="Y144">
        <f t="shared" si="96"/>
        <v>6059.3522222222227</v>
      </c>
      <c r="Z144">
        <f t="shared" si="108"/>
        <v>931.12222222222317</v>
      </c>
      <c r="AA144">
        <f t="shared" si="109"/>
        <v>0.1815679527287628</v>
      </c>
      <c r="AB144">
        <f t="shared" si="110"/>
        <v>866988.59271605115</v>
      </c>
      <c r="AD144">
        <f t="shared" si="125"/>
        <v>5150.5079999999998</v>
      </c>
      <c r="AE144">
        <f t="shared" si="126"/>
        <v>5007.3648000000003</v>
      </c>
      <c r="AF144">
        <f t="shared" si="135"/>
        <v>5293.6511999999993</v>
      </c>
      <c r="AG144">
        <f t="shared" si="131"/>
        <v>71.571599999999762</v>
      </c>
      <c r="AH144">
        <f t="shared" si="97"/>
        <v>5216.6980000000003</v>
      </c>
      <c r="AI144">
        <f t="shared" si="111"/>
        <v>88.468000000000757</v>
      </c>
      <c r="AJ144">
        <f t="shared" si="112"/>
        <v>1.7251176331794939E-2</v>
      </c>
      <c r="AK144">
        <f t="shared" si="113"/>
        <v>7826.5870240001341</v>
      </c>
      <c r="AM144">
        <f t="shared" si="127"/>
        <v>5078.1566666666668</v>
      </c>
      <c r="AN144">
        <f t="shared" si="128"/>
        <v>5141.4219444444443</v>
      </c>
      <c r="AO144">
        <f t="shared" si="136"/>
        <v>5014.8913888888892</v>
      </c>
      <c r="AP144">
        <f t="shared" si="132"/>
        <v>-25.306111111111022</v>
      </c>
      <c r="AQ144">
        <f t="shared" si="98"/>
        <v>4701.491222222221</v>
      </c>
      <c r="AR144">
        <f t="shared" si="114"/>
        <v>426.73877777777852</v>
      </c>
      <c r="AS144">
        <f t="shared" si="115"/>
        <v>8.3213658080425135E-2</v>
      </c>
      <c r="AT144">
        <f t="shared" si="116"/>
        <v>182105.98445927224</v>
      </c>
      <c r="AV144">
        <f t="shared" si="117"/>
        <v>5119.2456238502264</v>
      </c>
      <c r="AW144">
        <f t="shared" si="118"/>
        <v>0.37971690413689119</v>
      </c>
      <c r="AX144">
        <f t="shared" si="119"/>
        <v>4920.8104882887374</v>
      </c>
      <c r="AY144">
        <f t="shared" si="120"/>
        <v>207.4195117112622</v>
      </c>
      <c r="AZ144">
        <f t="shared" si="121"/>
        <v>4.044660861764434E-2</v>
      </c>
      <c r="BA144">
        <f t="shared" si="122"/>
        <v>43022.853838538438</v>
      </c>
    </row>
    <row r="145" spans="1:53" x14ac:dyDescent="0.3">
      <c r="A145" s="11"/>
      <c r="B145">
        <v>143</v>
      </c>
      <c r="C145">
        <v>2020</v>
      </c>
      <c r="D145" t="str">
        <v>November</v>
      </c>
      <c r="E145">
        <v>5612.42</v>
      </c>
      <c r="G145">
        <f t="shared" si="99"/>
        <v>5386.4199999999992</v>
      </c>
      <c r="H145">
        <f t="shared" si="100"/>
        <v>226.00000000000091</v>
      </c>
      <c r="I145">
        <f t="shared" si="101"/>
        <v>4.026783455265303E-2</v>
      </c>
      <c r="J145">
        <f t="shared" si="102"/>
        <v>51076.000000000407</v>
      </c>
      <c r="L145">
        <f t="shared" si="103"/>
        <v>4999.1350000000002</v>
      </c>
      <c r="M145">
        <f t="shared" si="104"/>
        <v>5235.5450000000001</v>
      </c>
      <c r="N145">
        <f t="shared" si="133"/>
        <v>4762.7250000000004</v>
      </c>
      <c r="O145">
        <f t="shared" si="129"/>
        <v>-472.81999999999971</v>
      </c>
      <c r="P145">
        <f t="shared" si="95"/>
        <v>5262.2624999999998</v>
      </c>
      <c r="Q145">
        <f t="shared" si="105"/>
        <v>350.15750000000025</v>
      </c>
      <c r="R145">
        <f t="shared" si="106"/>
        <v>6.2389753439692726E-2</v>
      </c>
      <c r="S145">
        <f t="shared" si="107"/>
        <v>122610.27480625018</v>
      </c>
      <c r="U145">
        <f t="shared" si="123"/>
        <v>5357.38</v>
      </c>
      <c r="V145">
        <f t="shared" si="124"/>
        <v>5366.0633333333326</v>
      </c>
      <c r="W145">
        <f t="shared" si="134"/>
        <v>5348.6966666666676</v>
      </c>
      <c r="X145">
        <f t="shared" si="130"/>
        <v>-8.6833333333324845</v>
      </c>
      <c r="Y145">
        <f t="shared" si="96"/>
        <v>5642.1933333333336</v>
      </c>
      <c r="Z145">
        <f t="shared" si="108"/>
        <v>29.773333333333539</v>
      </c>
      <c r="AA145">
        <f t="shared" si="109"/>
        <v>5.3049011537507065E-3</v>
      </c>
      <c r="AB145">
        <f t="shared" si="110"/>
        <v>886.45137777779007</v>
      </c>
      <c r="AD145">
        <f t="shared" si="125"/>
        <v>5225.4319999999998</v>
      </c>
      <c r="AE145">
        <f t="shared" si="126"/>
        <v>5036.3835999999992</v>
      </c>
      <c r="AF145">
        <f t="shared" si="135"/>
        <v>5414.4804000000004</v>
      </c>
      <c r="AG145">
        <f t="shared" si="131"/>
        <v>94.524200000000292</v>
      </c>
      <c r="AH145">
        <f t="shared" si="97"/>
        <v>5365.2227999999996</v>
      </c>
      <c r="AI145">
        <f t="shared" si="111"/>
        <v>247.19720000000052</v>
      </c>
      <c r="AJ145">
        <f t="shared" si="112"/>
        <v>4.4044672351677264E-2</v>
      </c>
      <c r="AK145">
        <f t="shared" si="113"/>
        <v>61106.455687840258</v>
      </c>
      <c r="AM145">
        <f t="shared" si="127"/>
        <v>5146.7950000000001</v>
      </c>
      <c r="AN145">
        <f t="shared" si="128"/>
        <v>5083.6808333333329</v>
      </c>
      <c r="AO145">
        <f t="shared" si="136"/>
        <v>5209.9091666666673</v>
      </c>
      <c r="AP145">
        <f t="shared" si="132"/>
        <v>25.245666666666878</v>
      </c>
      <c r="AQ145">
        <f t="shared" si="98"/>
        <v>4989.5852777777782</v>
      </c>
      <c r="AR145">
        <f t="shared" si="114"/>
        <v>622.8347222222219</v>
      </c>
      <c r="AS145">
        <f t="shared" si="115"/>
        <v>0.11097436083226521</v>
      </c>
      <c r="AT145">
        <f t="shared" si="116"/>
        <v>387923.09120563231</v>
      </c>
      <c r="AV145">
        <f t="shared" si="117"/>
        <v>5591.0745993347755</v>
      </c>
      <c r="AW145">
        <f t="shared" si="118"/>
        <v>0.42686230144419102</v>
      </c>
      <c r="AX145">
        <f t="shared" si="119"/>
        <v>5119.6253407543636</v>
      </c>
      <c r="AY145">
        <f t="shared" si="120"/>
        <v>492.79465924563647</v>
      </c>
      <c r="AZ145">
        <f t="shared" si="121"/>
        <v>8.7804308880239976E-2</v>
      </c>
      <c r="BA145">
        <f t="shared" si="122"/>
        <v>242846.57618102295</v>
      </c>
    </row>
    <row r="146" spans="1:53" x14ac:dyDescent="0.3">
      <c r="A146" s="11"/>
      <c r="B146">
        <v>144</v>
      </c>
      <c r="C146">
        <v>2020</v>
      </c>
      <c r="D146" t="str">
        <v>December</v>
      </c>
      <c r="E146">
        <v>5979.07</v>
      </c>
      <c r="G146">
        <f t="shared" si="99"/>
        <v>6096.6100000000006</v>
      </c>
      <c r="H146">
        <f t="shared" si="100"/>
        <v>117.54000000000087</v>
      </c>
      <c r="I146">
        <f t="shared" si="101"/>
        <v>1.9658575664777446E-2</v>
      </c>
      <c r="J146">
        <f t="shared" si="102"/>
        <v>13815.651600000205</v>
      </c>
      <c r="L146">
        <f t="shared" si="103"/>
        <v>5370.3249999999998</v>
      </c>
      <c r="M146">
        <f t="shared" si="104"/>
        <v>5184.7299999999996</v>
      </c>
      <c r="N146">
        <f t="shared" si="133"/>
        <v>5555.92</v>
      </c>
      <c r="O146">
        <f t="shared" si="129"/>
        <v>371.19000000000051</v>
      </c>
      <c r="P146">
        <f t="shared" si="95"/>
        <v>4289.9050000000007</v>
      </c>
      <c r="Q146">
        <f t="shared" si="105"/>
        <v>1689.1649999999991</v>
      </c>
      <c r="R146">
        <f t="shared" si="106"/>
        <v>0.28251299951330211</v>
      </c>
      <c r="S146">
        <f t="shared" si="107"/>
        <v>2853278.3972249967</v>
      </c>
      <c r="U146">
        <f t="shared" si="123"/>
        <v>5203.5633333333335</v>
      </c>
      <c r="V146">
        <f t="shared" si="124"/>
        <v>5308.4855555555559</v>
      </c>
      <c r="W146">
        <f t="shared" si="134"/>
        <v>5098.6411111111111</v>
      </c>
      <c r="X146">
        <f t="shared" si="130"/>
        <v>-104.92222222222244</v>
      </c>
      <c r="Y146">
        <f t="shared" si="96"/>
        <v>5340.0133333333351</v>
      </c>
      <c r="Z146">
        <f t="shared" si="108"/>
        <v>639.05666666666457</v>
      </c>
      <c r="AA146">
        <f t="shared" si="109"/>
        <v>0.10688228548363952</v>
      </c>
      <c r="AB146">
        <f t="shared" si="110"/>
        <v>408393.42321110843</v>
      </c>
      <c r="AD146">
        <f t="shared" si="125"/>
        <v>5366.8380000000006</v>
      </c>
      <c r="AE146">
        <f t="shared" si="126"/>
        <v>5135.07</v>
      </c>
      <c r="AF146">
        <f t="shared" si="135"/>
        <v>5598.6060000000016</v>
      </c>
      <c r="AG146">
        <f t="shared" si="131"/>
        <v>115.88400000000047</v>
      </c>
      <c r="AH146">
        <f t="shared" si="97"/>
        <v>5509.0046000000002</v>
      </c>
      <c r="AI146">
        <f t="shared" si="111"/>
        <v>470.0653999999995</v>
      </c>
      <c r="AJ146">
        <f t="shared" si="112"/>
        <v>7.8618480800525761E-2</v>
      </c>
      <c r="AK146">
        <f t="shared" si="113"/>
        <v>220961.48027715954</v>
      </c>
      <c r="AM146">
        <f t="shared" si="127"/>
        <v>5289.93</v>
      </c>
      <c r="AN146">
        <f t="shared" si="128"/>
        <v>5084.7461111111115</v>
      </c>
      <c r="AO146">
        <f t="shared" si="136"/>
        <v>5495.1138888888891</v>
      </c>
      <c r="AP146">
        <f t="shared" si="132"/>
        <v>82.073555555555515</v>
      </c>
      <c r="AQ146">
        <f t="shared" si="98"/>
        <v>5235.154833333334</v>
      </c>
      <c r="AR146">
        <f t="shared" si="114"/>
        <v>743.91516666666575</v>
      </c>
      <c r="AS146">
        <f t="shared" si="115"/>
        <v>0.12441987912278428</v>
      </c>
      <c r="AT146">
        <f t="shared" si="116"/>
        <v>553409.77519669314</v>
      </c>
      <c r="AV146">
        <f t="shared" si="117"/>
        <v>5962.2824687607726</v>
      </c>
      <c r="AW146">
        <f t="shared" si="118"/>
        <v>0.46394077293765346</v>
      </c>
      <c r="AX146">
        <f t="shared" si="119"/>
        <v>5591.5014616362196</v>
      </c>
      <c r="AY146">
        <f t="shared" si="120"/>
        <v>387.56853836378014</v>
      </c>
      <c r="AZ146">
        <f t="shared" si="121"/>
        <v>6.4820873206665949E-2</v>
      </c>
      <c r="BA146">
        <f t="shared" si="122"/>
        <v>150209.37192943692</v>
      </c>
    </row>
    <row r="147" spans="1:53" x14ac:dyDescent="0.3">
      <c r="A147" s="11"/>
      <c r="B147">
        <v>145</v>
      </c>
      <c r="C147">
        <v>2021</v>
      </c>
      <c r="D147" t="str">
        <v>January</v>
      </c>
      <c r="E147">
        <v>5862.35</v>
      </c>
      <c r="G147">
        <f t="shared" si="99"/>
        <v>6345.7199999999993</v>
      </c>
      <c r="H147">
        <f t="shared" si="100"/>
        <v>483.36999999999898</v>
      </c>
      <c r="I147">
        <f t="shared" si="101"/>
        <v>8.2453282386755991E-2</v>
      </c>
      <c r="J147">
        <f t="shared" si="102"/>
        <v>233646.55689999901</v>
      </c>
      <c r="L147">
        <f t="shared" si="103"/>
        <v>5795.7449999999999</v>
      </c>
      <c r="M147">
        <f t="shared" si="104"/>
        <v>5583.0349999999999</v>
      </c>
      <c r="N147">
        <f t="shared" si="133"/>
        <v>6008.4549999999999</v>
      </c>
      <c r="O147">
        <f t="shared" si="129"/>
        <v>425.42000000000007</v>
      </c>
      <c r="P147">
        <f t="shared" si="95"/>
        <v>5927.1100000000006</v>
      </c>
      <c r="Q147">
        <f t="shared" si="105"/>
        <v>64.760000000000218</v>
      </c>
      <c r="R147">
        <f t="shared" si="106"/>
        <v>1.104676452275968E-2</v>
      </c>
      <c r="S147">
        <f t="shared" si="107"/>
        <v>4193.8576000000285</v>
      </c>
      <c r="U147">
        <f t="shared" si="123"/>
        <v>5573.2400000000007</v>
      </c>
      <c r="V147">
        <f t="shared" si="124"/>
        <v>5378.0611111111111</v>
      </c>
      <c r="W147">
        <f t="shared" si="134"/>
        <v>5768.4188888888903</v>
      </c>
      <c r="X147">
        <f t="shared" si="130"/>
        <v>195.17888888888956</v>
      </c>
      <c r="Y147">
        <f t="shared" si="96"/>
        <v>4993.7188888888886</v>
      </c>
      <c r="Z147">
        <f t="shared" si="108"/>
        <v>868.63111111111175</v>
      </c>
      <c r="AA147">
        <f t="shared" si="109"/>
        <v>0.14817114486700925</v>
      </c>
      <c r="AB147">
        <f t="shared" si="110"/>
        <v>754520.0071901246</v>
      </c>
      <c r="AD147">
        <f t="shared" si="125"/>
        <v>5532.7259999999997</v>
      </c>
      <c r="AE147">
        <f t="shared" si="126"/>
        <v>5279.0568000000003</v>
      </c>
      <c r="AF147">
        <f t="shared" si="135"/>
        <v>5786.395199999999</v>
      </c>
      <c r="AG147">
        <f t="shared" si="131"/>
        <v>126.83459999999968</v>
      </c>
      <c r="AH147">
        <f t="shared" si="97"/>
        <v>5714.4900000000016</v>
      </c>
      <c r="AI147">
        <f t="shared" si="111"/>
        <v>147.85999999999876</v>
      </c>
      <c r="AJ147">
        <f t="shared" si="112"/>
        <v>2.5221967299802767E-2</v>
      </c>
      <c r="AK147">
        <f t="shared" si="113"/>
        <v>21862.579599999634</v>
      </c>
      <c r="AM147">
        <f t="shared" si="127"/>
        <v>5468.876666666667</v>
      </c>
      <c r="AN147">
        <f t="shared" si="128"/>
        <v>5154.362222222223</v>
      </c>
      <c r="AO147">
        <f t="shared" si="136"/>
        <v>5783.3911111111111</v>
      </c>
      <c r="AP147">
        <f t="shared" si="132"/>
        <v>125.80577777777762</v>
      </c>
      <c r="AQ147">
        <f t="shared" si="98"/>
        <v>5577.1874444444447</v>
      </c>
      <c r="AR147">
        <f t="shared" si="114"/>
        <v>285.16255555555563</v>
      </c>
      <c r="AS147">
        <f t="shared" si="115"/>
        <v>4.8643045119372882E-2</v>
      </c>
      <c r="AT147">
        <f t="shared" si="116"/>
        <v>81317.683090975348</v>
      </c>
      <c r="AV147">
        <f t="shared" si="117"/>
        <v>5866.6986704789533</v>
      </c>
      <c r="AW147">
        <f t="shared" si="118"/>
        <v>0.45433590298443871</v>
      </c>
      <c r="AX147">
        <f t="shared" si="119"/>
        <v>5962.74640953371</v>
      </c>
      <c r="AY147">
        <f t="shared" si="120"/>
        <v>100.39640953370963</v>
      </c>
      <c r="AZ147">
        <f t="shared" si="121"/>
        <v>1.7125625309595917E-2</v>
      </c>
      <c r="BA147">
        <f t="shared" si="122"/>
        <v>10079.439047260343</v>
      </c>
    </row>
    <row r="148" spans="1:53" x14ac:dyDescent="0.3">
      <c r="A148" s="11"/>
      <c r="B148">
        <v>146</v>
      </c>
      <c r="C148">
        <v>2021</v>
      </c>
      <c r="D148" t="str">
        <v>February</v>
      </c>
      <c r="E148">
        <v>6241.8</v>
      </c>
      <c r="G148">
        <f t="shared" si="99"/>
        <v>5745.630000000001</v>
      </c>
      <c r="H148">
        <f t="shared" si="100"/>
        <v>496.16999999999916</v>
      </c>
      <c r="I148">
        <f t="shared" si="101"/>
        <v>7.9491492838604114E-2</v>
      </c>
      <c r="J148">
        <f t="shared" si="102"/>
        <v>246184.66889999917</v>
      </c>
      <c r="L148">
        <f t="shared" si="103"/>
        <v>5920.71</v>
      </c>
      <c r="M148">
        <f t="shared" si="104"/>
        <v>5858.2275</v>
      </c>
      <c r="N148">
        <f t="shared" si="133"/>
        <v>5983.1925000000001</v>
      </c>
      <c r="O148">
        <f t="shared" si="129"/>
        <v>124.96500000000015</v>
      </c>
      <c r="P148">
        <f t="shared" si="95"/>
        <v>6433.875</v>
      </c>
      <c r="Q148">
        <f t="shared" si="105"/>
        <v>192.07499999999982</v>
      </c>
      <c r="R148">
        <f t="shared" si="106"/>
        <v>3.0772373353840209E-2</v>
      </c>
      <c r="S148">
        <f t="shared" si="107"/>
        <v>36892.805624999928</v>
      </c>
      <c r="U148">
        <f t="shared" si="123"/>
        <v>5817.9466666666667</v>
      </c>
      <c r="V148">
        <f t="shared" si="124"/>
        <v>5531.583333333333</v>
      </c>
      <c r="W148">
        <f t="shared" si="134"/>
        <v>6104.31</v>
      </c>
      <c r="X148">
        <f t="shared" si="130"/>
        <v>286.36333333333369</v>
      </c>
      <c r="Y148">
        <f t="shared" si="96"/>
        <v>5963.5977777777798</v>
      </c>
      <c r="Z148">
        <f t="shared" si="108"/>
        <v>278.20222222222037</v>
      </c>
      <c r="AA148">
        <f t="shared" si="109"/>
        <v>4.4570832487779224E-2</v>
      </c>
      <c r="AB148">
        <f t="shared" si="110"/>
        <v>77396.476449381691</v>
      </c>
      <c r="AD148">
        <f t="shared" si="125"/>
        <v>5490.4220000000005</v>
      </c>
      <c r="AE148">
        <f t="shared" si="126"/>
        <v>5353.1851999999999</v>
      </c>
      <c r="AF148">
        <f t="shared" si="135"/>
        <v>5627.6588000000011</v>
      </c>
      <c r="AG148">
        <f t="shared" si="131"/>
        <v>68.618400000000292</v>
      </c>
      <c r="AH148">
        <f t="shared" si="97"/>
        <v>5913.2297999999992</v>
      </c>
      <c r="AI148">
        <f t="shared" si="111"/>
        <v>328.57020000000102</v>
      </c>
      <c r="AJ148">
        <f t="shared" si="112"/>
        <v>5.2640296068441957E-2</v>
      </c>
      <c r="AK148">
        <f t="shared" si="113"/>
        <v>107958.37632804067</v>
      </c>
      <c r="AM148">
        <f t="shared" si="127"/>
        <v>5587.663333333333</v>
      </c>
      <c r="AN148">
        <f t="shared" si="128"/>
        <v>5265.7322222222219</v>
      </c>
      <c r="AO148">
        <f t="shared" si="136"/>
        <v>5909.594444444444</v>
      </c>
      <c r="AP148">
        <f t="shared" si="132"/>
        <v>128.7724444444444</v>
      </c>
      <c r="AQ148">
        <f t="shared" si="98"/>
        <v>5909.1968888888887</v>
      </c>
      <c r="AR148">
        <f t="shared" si="114"/>
        <v>332.6031111111115</v>
      </c>
      <c r="AS148">
        <f t="shared" si="115"/>
        <v>5.328640954710364E-2</v>
      </c>
      <c r="AT148">
        <f t="shared" si="116"/>
        <v>110624.82952079039</v>
      </c>
      <c r="AV148">
        <f t="shared" si="117"/>
        <v>6225.5721654714334</v>
      </c>
      <c r="AW148">
        <f t="shared" si="118"/>
        <v>0.49017817731254743</v>
      </c>
      <c r="AX148">
        <f t="shared" si="119"/>
        <v>5867.1530063819373</v>
      </c>
      <c r="AY148">
        <f t="shared" si="120"/>
        <v>374.64699361806288</v>
      </c>
      <c r="AZ148">
        <f t="shared" si="121"/>
        <v>6.0022268194761585E-2</v>
      </c>
      <c r="BA148">
        <f t="shared" si="122"/>
        <v>140360.36982705284</v>
      </c>
    </row>
    <row r="149" spans="1:53" x14ac:dyDescent="0.3">
      <c r="A149" s="11"/>
      <c r="B149">
        <v>147</v>
      </c>
      <c r="C149">
        <v>2021</v>
      </c>
      <c r="D149" t="str">
        <v>March</v>
      </c>
      <c r="E149">
        <v>5985.52</v>
      </c>
      <c r="G149">
        <f t="shared" si="99"/>
        <v>6621.25</v>
      </c>
      <c r="H149">
        <f t="shared" si="100"/>
        <v>635.72999999999956</v>
      </c>
      <c r="I149">
        <f t="shared" si="101"/>
        <v>0.10621132332696233</v>
      </c>
      <c r="J149">
        <f t="shared" si="102"/>
        <v>404152.63289999944</v>
      </c>
      <c r="L149">
        <f t="shared" si="103"/>
        <v>6052.0750000000007</v>
      </c>
      <c r="M149">
        <f t="shared" si="104"/>
        <v>5986.3924999999999</v>
      </c>
      <c r="N149">
        <f t="shared" si="133"/>
        <v>6117.7575000000015</v>
      </c>
      <c r="O149">
        <f t="shared" si="129"/>
        <v>131.3650000000016</v>
      </c>
      <c r="P149">
        <f t="shared" ref="P149:P167" si="137">N148+O148*1</f>
        <v>6108.1575000000003</v>
      </c>
      <c r="Q149">
        <f t="shared" si="105"/>
        <v>122.63749999999982</v>
      </c>
      <c r="R149">
        <f t="shared" si="106"/>
        <v>2.0489030192865416E-2</v>
      </c>
      <c r="S149">
        <f t="shared" si="107"/>
        <v>15039.956406249956</v>
      </c>
      <c r="U149">
        <f t="shared" si="123"/>
        <v>6027.7400000000007</v>
      </c>
      <c r="V149">
        <f t="shared" si="124"/>
        <v>5806.3088888888897</v>
      </c>
      <c r="W149">
        <f t="shared" si="134"/>
        <v>6249.1711111111117</v>
      </c>
      <c r="X149">
        <f t="shared" si="130"/>
        <v>221.43111111111102</v>
      </c>
      <c r="Y149">
        <f t="shared" ref="Y149:Y168" si="138">W148+X148*1</f>
        <v>6390.6733333333341</v>
      </c>
      <c r="Z149">
        <f t="shared" si="108"/>
        <v>405.15333333333365</v>
      </c>
      <c r="AA149">
        <f t="shared" si="109"/>
        <v>6.7688911461883619E-2</v>
      </c>
      <c r="AB149">
        <f t="shared" si="110"/>
        <v>164149.22351111137</v>
      </c>
      <c r="AD149">
        <f t="shared" si="125"/>
        <v>5764.7739999999994</v>
      </c>
      <c r="AE149">
        <f t="shared" si="126"/>
        <v>5476.0383999999995</v>
      </c>
      <c r="AF149">
        <f t="shared" si="135"/>
        <v>6053.5095999999994</v>
      </c>
      <c r="AG149">
        <f t="shared" si="131"/>
        <v>144.36779999999999</v>
      </c>
      <c r="AH149">
        <f t="shared" ref="AH149:AH168" si="139">AF148+AG148*1</f>
        <v>5696.2772000000014</v>
      </c>
      <c r="AI149">
        <f t="shared" si="111"/>
        <v>289.24279999999908</v>
      </c>
      <c r="AJ149">
        <f t="shared" si="112"/>
        <v>4.832375466124899E-2</v>
      </c>
      <c r="AK149">
        <f t="shared" si="113"/>
        <v>83661.397351839463</v>
      </c>
      <c r="AM149">
        <f t="shared" si="127"/>
        <v>5615.6516666666676</v>
      </c>
      <c r="AN149">
        <f t="shared" si="128"/>
        <v>5364.5122222222226</v>
      </c>
      <c r="AO149">
        <f t="shared" si="136"/>
        <v>5866.7911111111125</v>
      </c>
      <c r="AP149">
        <f t="shared" si="132"/>
        <v>100.455777777778</v>
      </c>
      <c r="AQ149">
        <f t="shared" ref="AQ149:AQ168" si="140">AO148+AP148*1</f>
        <v>6038.3668888888888</v>
      </c>
      <c r="AR149">
        <f t="shared" si="114"/>
        <v>52.846888888888316</v>
      </c>
      <c r="AS149">
        <f t="shared" si="115"/>
        <v>8.8291224302797944E-3</v>
      </c>
      <c r="AT149">
        <f t="shared" si="116"/>
        <v>2792.7936652345074</v>
      </c>
      <c r="AV149">
        <f t="shared" si="117"/>
        <v>5995.9390916151451</v>
      </c>
      <c r="AW149">
        <f t="shared" si="118"/>
        <v>0.46716562198593531</v>
      </c>
      <c r="AX149">
        <f t="shared" si="119"/>
        <v>6226.0623436487458</v>
      </c>
      <c r="AY149">
        <f t="shared" si="120"/>
        <v>240.54234364874537</v>
      </c>
      <c r="AZ149">
        <f t="shared" si="121"/>
        <v>4.0187376142548241E-2</v>
      </c>
      <c r="BA149">
        <f t="shared" si="122"/>
        <v>57860.619088031111</v>
      </c>
    </row>
    <row r="150" spans="1:53" x14ac:dyDescent="0.3">
      <c r="A150" s="11"/>
      <c r="B150">
        <v>148</v>
      </c>
      <c r="C150">
        <v>2021</v>
      </c>
      <c r="D150" t="str">
        <v>April</v>
      </c>
      <c r="E150">
        <v>5995.62</v>
      </c>
      <c r="G150">
        <f t="shared" si="99"/>
        <v>5729.2400000000007</v>
      </c>
      <c r="H150">
        <f t="shared" si="100"/>
        <v>266.3799999999992</v>
      </c>
      <c r="I150">
        <f t="shared" si="101"/>
        <v>4.442909990960054E-2</v>
      </c>
      <c r="J150">
        <f t="shared" si="102"/>
        <v>70958.304399999572</v>
      </c>
      <c r="L150">
        <f t="shared" si="103"/>
        <v>6113.66</v>
      </c>
      <c r="M150">
        <f t="shared" si="104"/>
        <v>6082.8675000000003</v>
      </c>
      <c r="N150">
        <f t="shared" si="133"/>
        <v>6144.4524999999994</v>
      </c>
      <c r="O150">
        <f t="shared" si="129"/>
        <v>61.584999999999127</v>
      </c>
      <c r="P150">
        <f t="shared" si="137"/>
        <v>6249.1225000000031</v>
      </c>
      <c r="Q150">
        <f t="shared" si="105"/>
        <v>253.50250000000324</v>
      </c>
      <c r="R150">
        <f t="shared" si="106"/>
        <v>4.2281282002529057E-2</v>
      </c>
      <c r="S150">
        <f t="shared" si="107"/>
        <v>64263.517506251643</v>
      </c>
      <c r="U150">
        <f t="shared" si="123"/>
        <v>6029.89</v>
      </c>
      <c r="V150">
        <f t="shared" si="124"/>
        <v>5958.5255555555559</v>
      </c>
      <c r="W150">
        <f t="shared" si="134"/>
        <v>6101.2544444444447</v>
      </c>
      <c r="X150">
        <f t="shared" si="130"/>
        <v>71.364444444444416</v>
      </c>
      <c r="Y150">
        <f t="shared" si="138"/>
        <v>6470.6022222222227</v>
      </c>
      <c r="Z150">
        <f t="shared" si="108"/>
        <v>474.98222222222284</v>
      </c>
      <c r="AA150">
        <f t="shared" si="109"/>
        <v>7.9221535424563741E-2</v>
      </c>
      <c r="AB150">
        <f t="shared" si="110"/>
        <v>225608.11142716109</v>
      </c>
      <c r="AD150">
        <f t="shared" si="125"/>
        <v>5936.232</v>
      </c>
      <c r="AE150">
        <f t="shared" si="126"/>
        <v>5618.1984000000002</v>
      </c>
      <c r="AF150">
        <f t="shared" si="135"/>
        <v>6254.2655999999997</v>
      </c>
      <c r="AG150">
        <f t="shared" si="131"/>
        <v>159.01679999999988</v>
      </c>
      <c r="AH150">
        <f t="shared" si="139"/>
        <v>6197.8773999999994</v>
      </c>
      <c r="AI150">
        <f t="shared" si="111"/>
        <v>202.25739999999951</v>
      </c>
      <c r="AJ150">
        <f t="shared" si="112"/>
        <v>3.3734192627284505E-2</v>
      </c>
      <c r="AK150">
        <f t="shared" si="113"/>
        <v>40908.055854759798</v>
      </c>
      <c r="AM150">
        <f t="shared" si="127"/>
        <v>5801.5649999999996</v>
      </c>
      <c r="AN150">
        <f t="shared" si="128"/>
        <v>5485.0802777777781</v>
      </c>
      <c r="AO150">
        <f t="shared" si="136"/>
        <v>6118.0497222222211</v>
      </c>
      <c r="AP150">
        <f t="shared" si="132"/>
        <v>126.59388888888861</v>
      </c>
      <c r="AQ150">
        <f t="shared" si="140"/>
        <v>5967.2468888888907</v>
      </c>
      <c r="AR150">
        <f t="shared" si="114"/>
        <v>28.37311111110921</v>
      </c>
      <c r="AS150">
        <f t="shared" si="115"/>
        <v>4.7323064355494866E-3</v>
      </c>
      <c r="AT150">
        <f t="shared" si="116"/>
        <v>805.03343412334891</v>
      </c>
      <c r="AV150">
        <f t="shared" si="117"/>
        <v>5995.6540567322263</v>
      </c>
      <c r="AW150">
        <f t="shared" si="118"/>
        <v>0.46709040118324435</v>
      </c>
      <c r="AX150">
        <f t="shared" si="119"/>
        <v>5996.4062572371313</v>
      </c>
      <c r="AY150">
        <f t="shared" si="120"/>
        <v>0.7862572371313945</v>
      </c>
      <c r="AZ150">
        <f t="shared" si="121"/>
        <v>1.3113860403617884E-4</v>
      </c>
      <c r="BA150">
        <f t="shared" si="122"/>
        <v>0.6182004429414939</v>
      </c>
    </row>
    <row r="151" spans="1:53" x14ac:dyDescent="0.3">
      <c r="A151" s="11"/>
      <c r="B151">
        <v>149</v>
      </c>
      <c r="C151">
        <v>2021</v>
      </c>
      <c r="D151" t="str">
        <v>May</v>
      </c>
      <c r="E151">
        <v>5947.46</v>
      </c>
      <c r="G151">
        <f t="shared" si="99"/>
        <v>6005.7199999999993</v>
      </c>
      <c r="H151">
        <f t="shared" si="100"/>
        <v>58.259999999999309</v>
      </c>
      <c r="I151">
        <f t="shared" si="101"/>
        <v>9.7957783658905329E-3</v>
      </c>
      <c r="J151">
        <f t="shared" si="102"/>
        <v>3394.2275999999197</v>
      </c>
      <c r="L151">
        <f t="shared" si="103"/>
        <v>5990.57</v>
      </c>
      <c r="M151">
        <f t="shared" si="104"/>
        <v>6052.1149999999998</v>
      </c>
      <c r="N151">
        <f t="shared" si="133"/>
        <v>5929.0249999999996</v>
      </c>
      <c r="O151">
        <f t="shared" si="129"/>
        <v>-123.09000000000015</v>
      </c>
      <c r="P151">
        <f t="shared" si="137"/>
        <v>6206.0374999999985</v>
      </c>
      <c r="Q151">
        <f t="shared" si="105"/>
        <v>258.57749999999851</v>
      </c>
      <c r="R151">
        <f t="shared" si="106"/>
        <v>4.3476963275078523E-2</v>
      </c>
      <c r="S151">
        <f t="shared" si="107"/>
        <v>66862.323506249231</v>
      </c>
      <c r="U151">
        <f t="shared" si="123"/>
        <v>6074.3133333333326</v>
      </c>
      <c r="V151">
        <f t="shared" si="124"/>
        <v>6043.9811111111112</v>
      </c>
      <c r="W151">
        <f t="shared" si="134"/>
        <v>6104.645555555554</v>
      </c>
      <c r="X151">
        <f t="shared" si="130"/>
        <v>30.33222222222139</v>
      </c>
      <c r="Y151">
        <f t="shared" si="138"/>
        <v>6172.6188888888892</v>
      </c>
      <c r="Z151">
        <f t="shared" si="108"/>
        <v>225.15888888888912</v>
      </c>
      <c r="AA151">
        <f t="shared" si="109"/>
        <v>3.7857991291894204E-2</v>
      </c>
      <c r="AB151">
        <f t="shared" si="110"/>
        <v>50696.52524567912</v>
      </c>
      <c r="AD151">
        <f t="shared" si="125"/>
        <v>6012.8720000000003</v>
      </c>
      <c r="AE151">
        <f t="shared" si="126"/>
        <v>5747.4051999999992</v>
      </c>
      <c r="AF151">
        <f t="shared" si="135"/>
        <v>6278.3388000000014</v>
      </c>
      <c r="AG151">
        <f t="shared" si="131"/>
        <v>132.73340000000053</v>
      </c>
      <c r="AH151">
        <f t="shared" si="139"/>
        <v>6413.2824000000001</v>
      </c>
      <c r="AI151">
        <f t="shared" si="111"/>
        <v>465.82240000000002</v>
      </c>
      <c r="AJ151">
        <f t="shared" si="112"/>
        <v>7.8322914319726405E-2</v>
      </c>
      <c r="AK151">
        <f t="shared" si="113"/>
        <v>216990.50834176003</v>
      </c>
      <c r="AM151">
        <f t="shared" si="127"/>
        <v>5946.13</v>
      </c>
      <c r="AN151">
        <f t="shared" si="128"/>
        <v>5618.3027777777779</v>
      </c>
      <c r="AO151">
        <f t="shared" si="136"/>
        <v>6273.9572222222223</v>
      </c>
      <c r="AP151">
        <f t="shared" si="132"/>
        <v>131.13088888888888</v>
      </c>
      <c r="AQ151">
        <f t="shared" si="140"/>
        <v>6244.6436111111097</v>
      </c>
      <c r="AR151">
        <f t="shared" si="114"/>
        <v>297.18361111110971</v>
      </c>
      <c r="AS151">
        <f t="shared" si="115"/>
        <v>4.9968156340876563E-2</v>
      </c>
      <c r="AT151">
        <f t="shared" si="116"/>
        <v>88318.09871303929</v>
      </c>
      <c r="AV151">
        <f t="shared" si="117"/>
        <v>5949.5677575880836</v>
      </c>
      <c r="AW151">
        <f t="shared" si="118"/>
        <v>0.46243501567532225</v>
      </c>
      <c r="AX151">
        <f t="shared" si="119"/>
        <v>5996.12114713341</v>
      </c>
      <c r="AY151">
        <f t="shared" si="120"/>
        <v>48.661147133409941</v>
      </c>
      <c r="AZ151">
        <f t="shared" si="121"/>
        <v>8.1818368065375707E-3</v>
      </c>
      <c r="BA151">
        <f t="shared" si="122"/>
        <v>2367.9072403393707</v>
      </c>
    </row>
    <row r="152" spans="1:53" x14ac:dyDescent="0.3">
      <c r="A152" s="11"/>
      <c r="B152">
        <v>150</v>
      </c>
      <c r="C152">
        <v>2021</v>
      </c>
      <c r="D152" t="str">
        <v>June</v>
      </c>
      <c r="E152">
        <v>5985.49</v>
      </c>
      <c r="G152">
        <f t="shared" si="99"/>
        <v>5899.3</v>
      </c>
      <c r="H152">
        <f t="shared" si="100"/>
        <v>86.1899999999996</v>
      </c>
      <c r="I152">
        <f t="shared" si="101"/>
        <v>1.4399823573341465E-2</v>
      </c>
      <c r="J152">
        <f t="shared" si="102"/>
        <v>7428.7160999999314</v>
      </c>
      <c r="L152">
        <f t="shared" si="103"/>
        <v>5971.54</v>
      </c>
      <c r="M152">
        <f t="shared" si="104"/>
        <v>5981.0550000000003</v>
      </c>
      <c r="N152">
        <f t="shared" si="133"/>
        <v>5962.0249999999996</v>
      </c>
      <c r="O152">
        <f t="shared" si="129"/>
        <v>-19.030000000000655</v>
      </c>
      <c r="P152">
        <f>N151+O151*1</f>
        <v>5805.9349999999995</v>
      </c>
      <c r="Q152">
        <f t="shared" si="105"/>
        <v>179.55500000000029</v>
      </c>
      <c r="R152">
        <f t="shared" si="106"/>
        <v>2.9998379414216764E-2</v>
      </c>
      <c r="S152">
        <f t="shared" si="107"/>
        <v>32239.998025000106</v>
      </c>
      <c r="U152">
        <f t="shared" si="123"/>
        <v>5976.2</v>
      </c>
      <c r="V152">
        <f t="shared" si="124"/>
        <v>6026.8011111111109</v>
      </c>
      <c r="W152">
        <f t="shared" si="134"/>
        <v>5925.5988888888887</v>
      </c>
      <c r="X152">
        <f t="shared" si="130"/>
        <v>-50.601111111111095</v>
      </c>
      <c r="Y152">
        <f t="shared" si="138"/>
        <v>6134.9777777777754</v>
      </c>
      <c r="Z152">
        <f t="shared" si="108"/>
        <v>149.48777777777559</v>
      </c>
      <c r="AA152">
        <f t="shared" si="109"/>
        <v>2.4975027571305874E-2</v>
      </c>
      <c r="AB152">
        <f t="shared" si="110"/>
        <v>22346.595704937619</v>
      </c>
      <c r="AD152">
        <f t="shared" si="125"/>
        <v>6006.55</v>
      </c>
      <c r="AE152">
        <f t="shared" si="126"/>
        <v>5842.17</v>
      </c>
      <c r="AF152">
        <f t="shared" si="135"/>
        <v>6170.93</v>
      </c>
      <c r="AG152">
        <f t="shared" si="131"/>
        <v>82.190000000000055</v>
      </c>
      <c r="AH152">
        <f t="shared" si="139"/>
        <v>6411.0722000000023</v>
      </c>
      <c r="AI152">
        <f t="shared" si="111"/>
        <v>425.58220000000256</v>
      </c>
      <c r="AJ152">
        <f t="shared" si="112"/>
        <v>7.1102315766963534E-2</v>
      </c>
      <c r="AK152">
        <f t="shared" si="113"/>
        <v>181120.20895684217</v>
      </c>
      <c r="AM152">
        <f t="shared" si="127"/>
        <v>6001.97</v>
      </c>
      <c r="AN152">
        <f t="shared" si="128"/>
        <v>5736.9761111111111</v>
      </c>
      <c r="AO152">
        <f t="shared" si="136"/>
        <v>6266.9638888888894</v>
      </c>
      <c r="AP152">
        <f t="shared" si="132"/>
        <v>105.99755555555566</v>
      </c>
      <c r="AQ152">
        <f t="shared" si="140"/>
        <v>6405.0881111111112</v>
      </c>
      <c r="AR152">
        <f t="shared" si="114"/>
        <v>419.59811111111139</v>
      </c>
      <c r="AS152">
        <f t="shared" si="115"/>
        <v>7.0102549851576296E-2</v>
      </c>
      <c r="AT152">
        <f t="shared" si="116"/>
        <v>176062.57484801259</v>
      </c>
      <c r="AV152">
        <f t="shared" si="117"/>
        <v>5983.9540584426313</v>
      </c>
      <c r="AW152">
        <f t="shared" si="118"/>
        <v>0.46582743618307532</v>
      </c>
      <c r="AX152">
        <f t="shared" si="119"/>
        <v>5950.0301926037591</v>
      </c>
      <c r="AY152">
        <f t="shared" si="120"/>
        <v>35.459807396240649</v>
      </c>
      <c r="AZ152">
        <f t="shared" si="121"/>
        <v>5.9242948190107491E-3</v>
      </c>
      <c r="BA152">
        <f t="shared" si="122"/>
        <v>1257.397940578483</v>
      </c>
    </row>
    <row r="153" spans="1:53" x14ac:dyDescent="0.3">
      <c r="A153" s="11"/>
      <c r="B153">
        <v>151</v>
      </c>
      <c r="C153">
        <v>2021</v>
      </c>
      <c r="D153" t="str">
        <v>July</v>
      </c>
      <c r="E153">
        <v>6070.04</v>
      </c>
      <c r="G153">
        <f t="shared" si="99"/>
        <v>6023.5199999999995</v>
      </c>
      <c r="H153">
        <f t="shared" si="100"/>
        <v>46.520000000000437</v>
      </c>
      <c r="I153">
        <f t="shared" si="101"/>
        <v>7.6638704193053809E-3</v>
      </c>
      <c r="J153">
        <f t="shared" si="102"/>
        <v>2164.1104000000405</v>
      </c>
      <c r="L153">
        <f t="shared" si="103"/>
        <v>5966.4750000000004</v>
      </c>
      <c r="M153">
        <f t="shared" si="104"/>
        <v>5969.0074999999997</v>
      </c>
      <c r="N153">
        <f t="shared" si="133"/>
        <v>5963.942500000001</v>
      </c>
      <c r="O153">
        <f t="shared" si="129"/>
        <v>-5.0649999999986903</v>
      </c>
      <c r="P153">
        <f t="shared" si="137"/>
        <v>5942.994999999999</v>
      </c>
      <c r="Q153">
        <f t="shared" si="105"/>
        <v>127.04500000000098</v>
      </c>
      <c r="R153">
        <f t="shared" si="106"/>
        <v>2.0929845602335566E-2</v>
      </c>
      <c r="S153">
        <f t="shared" si="107"/>
        <v>16140.432025000249</v>
      </c>
      <c r="U153">
        <f t="shared" si="123"/>
        <v>5976.19</v>
      </c>
      <c r="V153">
        <f t="shared" si="124"/>
        <v>6008.9011111111104</v>
      </c>
      <c r="W153">
        <f t="shared" si="134"/>
        <v>5943.4788888888888</v>
      </c>
      <c r="X153">
        <f t="shared" si="130"/>
        <v>-32.711111111110768</v>
      </c>
      <c r="Y153">
        <f t="shared" si="138"/>
        <v>5874.9977777777776</v>
      </c>
      <c r="Z153">
        <f t="shared" si="108"/>
        <v>195.04222222222234</v>
      </c>
      <c r="AA153">
        <f t="shared" si="109"/>
        <v>3.2131950073182772E-2</v>
      </c>
      <c r="AB153">
        <f t="shared" si="110"/>
        <v>38041.468449382759</v>
      </c>
      <c r="AD153">
        <f t="shared" si="125"/>
        <v>6031.1779999999999</v>
      </c>
      <c r="AE153">
        <f t="shared" si="126"/>
        <v>5950.3212000000003</v>
      </c>
      <c r="AF153">
        <f t="shared" si="135"/>
        <v>6112.0347999999994</v>
      </c>
      <c r="AG153">
        <f t="shared" si="131"/>
        <v>40.428399999999783</v>
      </c>
      <c r="AH153">
        <f t="shared" si="139"/>
        <v>6253.1200000000008</v>
      </c>
      <c r="AI153">
        <f t="shared" si="111"/>
        <v>183.08000000000084</v>
      </c>
      <c r="AJ153">
        <f t="shared" si="112"/>
        <v>3.0161250996698676E-2</v>
      </c>
      <c r="AK153">
        <f t="shared" si="113"/>
        <v>33518.286400000303</v>
      </c>
      <c r="AM153">
        <f t="shared" si="127"/>
        <v>6003.04</v>
      </c>
      <c r="AN153">
        <f t="shared" si="128"/>
        <v>5826.003333333334</v>
      </c>
      <c r="AO153">
        <f t="shared" si="136"/>
        <v>6180.0766666666659</v>
      </c>
      <c r="AP153">
        <f t="shared" si="132"/>
        <v>70.814666666666383</v>
      </c>
      <c r="AQ153">
        <f t="shared" si="140"/>
        <v>6372.9614444444451</v>
      </c>
      <c r="AR153">
        <f t="shared" si="114"/>
        <v>302.92144444444511</v>
      </c>
      <c r="AS153">
        <f t="shared" si="115"/>
        <v>4.9904357210898961E-2</v>
      </c>
      <c r="AT153">
        <f t="shared" si="116"/>
        <v>91761.401504309048</v>
      </c>
      <c r="AV153">
        <f t="shared" si="117"/>
        <v>6066.3313647568411</v>
      </c>
      <c r="AW153">
        <f t="shared" si="118"/>
        <v>0.47401866598235687</v>
      </c>
      <c r="AX153">
        <f t="shared" si="119"/>
        <v>5984.4198858788141</v>
      </c>
      <c r="AY153">
        <f t="shared" si="120"/>
        <v>85.620114121185907</v>
      </c>
      <c r="AZ153">
        <f t="shared" si="121"/>
        <v>1.4105362422848268E-2</v>
      </c>
      <c r="BA153">
        <f t="shared" si="122"/>
        <v>7330.8039421248986</v>
      </c>
    </row>
    <row r="154" spans="1:53" x14ac:dyDescent="0.3">
      <c r="A154" s="11"/>
      <c r="B154">
        <v>152</v>
      </c>
      <c r="C154">
        <v>2021</v>
      </c>
      <c r="D154" t="str">
        <v>August</v>
      </c>
      <c r="E154">
        <v>6150.3</v>
      </c>
      <c r="G154">
        <f t="shared" si="99"/>
        <v>6154.59</v>
      </c>
      <c r="H154">
        <f t="shared" si="100"/>
        <v>4.2899999999999636</v>
      </c>
      <c r="I154">
        <f t="shared" si="101"/>
        <v>6.9752694990487672E-4</v>
      </c>
      <c r="J154">
        <f t="shared" si="102"/>
        <v>18.404099999999687</v>
      </c>
      <c r="L154">
        <f t="shared" si="103"/>
        <v>6027.7649999999994</v>
      </c>
      <c r="M154">
        <f t="shared" si="104"/>
        <v>5997.12</v>
      </c>
      <c r="N154">
        <f t="shared" si="133"/>
        <v>6058.4099999999989</v>
      </c>
      <c r="O154">
        <f t="shared" si="129"/>
        <v>61.289999999999054</v>
      </c>
      <c r="P154">
        <f t="shared" si="137"/>
        <v>5958.8775000000023</v>
      </c>
      <c r="Q154">
        <f t="shared" si="105"/>
        <v>191.42249999999785</v>
      </c>
      <c r="R154">
        <f t="shared" si="106"/>
        <v>3.1124091507730982E-2</v>
      </c>
      <c r="S154">
        <f t="shared" si="107"/>
        <v>36642.57350624918</v>
      </c>
      <c r="U154">
        <f t="shared" si="123"/>
        <v>6000.9966666666669</v>
      </c>
      <c r="V154">
        <f t="shared" si="124"/>
        <v>5984.4622222222215</v>
      </c>
      <c r="W154">
        <f t="shared" si="134"/>
        <v>6017.5311111111123</v>
      </c>
      <c r="X154">
        <f t="shared" si="130"/>
        <v>16.534444444445398</v>
      </c>
      <c r="Y154">
        <f t="shared" si="138"/>
        <v>5910.7677777777781</v>
      </c>
      <c r="Z154">
        <f t="shared" si="108"/>
        <v>239.53222222222212</v>
      </c>
      <c r="AA154">
        <f t="shared" si="109"/>
        <v>3.8946428990817052E-2</v>
      </c>
      <c r="AB154">
        <f t="shared" si="110"/>
        <v>57375.685482715999</v>
      </c>
      <c r="AD154">
        <f t="shared" si="125"/>
        <v>5996.8259999999991</v>
      </c>
      <c r="AE154">
        <f t="shared" si="126"/>
        <v>5996.7315999999992</v>
      </c>
      <c r="AF154">
        <f t="shared" si="135"/>
        <v>5996.9203999999991</v>
      </c>
      <c r="AG154">
        <f t="shared" si="131"/>
        <v>4.7199999999975262E-2</v>
      </c>
      <c r="AH154">
        <f t="shared" si="139"/>
        <v>6152.4631999999992</v>
      </c>
      <c r="AI154">
        <f t="shared" si="111"/>
        <v>2.1631999999990512</v>
      </c>
      <c r="AJ154">
        <f t="shared" si="112"/>
        <v>3.5172268019430778E-4</v>
      </c>
      <c r="AK154">
        <f t="shared" si="113"/>
        <v>4.6794342399958948</v>
      </c>
      <c r="AM154">
        <f t="shared" si="127"/>
        <v>6037.6549999999997</v>
      </c>
      <c r="AN154">
        <f t="shared" si="128"/>
        <v>5901.0019444444451</v>
      </c>
      <c r="AO154">
        <f t="shared" si="136"/>
        <v>6174.3080555555543</v>
      </c>
      <c r="AP154">
        <f t="shared" si="132"/>
        <v>54.661222222221845</v>
      </c>
      <c r="AQ154">
        <f t="shared" si="140"/>
        <v>6250.8913333333321</v>
      </c>
      <c r="AR154">
        <f t="shared" si="114"/>
        <v>100.59133333333193</v>
      </c>
      <c r="AS154">
        <f t="shared" si="115"/>
        <v>1.6355516533068618E-2</v>
      </c>
      <c r="AT154">
        <f t="shared" si="116"/>
        <v>10118.616341777495</v>
      </c>
      <c r="AV154">
        <f t="shared" si="117"/>
        <v>6146.6834306829605</v>
      </c>
      <c r="AW154">
        <f t="shared" si="118"/>
        <v>0.48200655058641784</v>
      </c>
      <c r="AX154">
        <f t="shared" si="119"/>
        <v>6066.8053834228231</v>
      </c>
      <c r="AY154">
        <f t="shared" si="120"/>
        <v>83.494616577177112</v>
      </c>
      <c r="AZ154">
        <f t="shared" si="121"/>
        <v>1.3575698189873194E-2</v>
      </c>
      <c r="BA154">
        <f t="shared" si="122"/>
        <v>6971.3509973698192</v>
      </c>
    </row>
    <row r="155" spans="1:53" x14ac:dyDescent="0.3">
      <c r="A155" s="11"/>
      <c r="B155">
        <v>153</v>
      </c>
      <c r="C155">
        <v>2021</v>
      </c>
      <c r="D155" t="str">
        <v>September</v>
      </c>
      <c r="E155">
        <v>6286.94</v>
      </c>
      <c r="G155">
        <f t="shared" si="99"/>
        <v>6230.56</v>
      </c>
      <c r="H155">
        <f t="shared" si="100"/>
        <v>56.3799999999992</v>
      </c>
      <c r="I155">
        <f t="shared" si="101"/>
        <v>8.9677967341821631E-3</v>
      </c>
      <c r="J155">
        <f t="shared" si="102"/>
        <v>3178.7043999999096</v>
      </c>
      <c r="L155">
        <f t="shared" si="103"/>
        <v>6110.17</v>
      </c>
      <c r="M155">
        <f t="shared" si="104"/>
        <v>6068.9674999999997</v>
      </c>
      <c r="N155">
        <f t="shared" si="133"/>
        <v>6151.3725000000004</v>
      </c>
      <c r="O155">
        <f t="shared" si="129"/>
        <v>82.405000000000655</v>
      </c>
      <c r="P155">
        <f t="shared" si="137"/>
        <v>6119.699999999998</v>
      </c>
      <c r="Q155">
        <f t="shared" si="105"/>
        <v>167.2400000000016</v>
      </c>
      <c r="R155">
        <f t="shared" si="106"/>
        <v>2.6601176406964536E-2</v>
      </c>
      <c r="S155">
        <f t="shared" si="107"/>
        <v>27969.217600000535</v>
      </c>
      <c r="U155">
        <f t="shared" si="123"/>
        <v>6068.61</v>
      </c>
      <c r="V155">
        <f t="shared" si="124"/>
        <v>6015.2655555555548</v>
      </c>
      <c r="W155">
        <f t="shared" si="134"/>
        <v>6121.9544444444446</v>
      </c>
      <c r="X155">
        <f t="shared" si="130"/>
        <v>53.344444444444889</v>
      </c>
      <c r="Y155">
        <f t="shared" si="138"/>
        <v>6034.0655555555577</v>
      </c>
      <c r="Z155">
        <f t="shared" si="108"/>
        <v>252.87444444444191</v>
      </c>
      <c r="AA155">
        <f t="shared" si="109"/>
        <v>4.0222181927049079E-2</v>
      </c>
      <c r="AB155">
        <f t="shared" si="110"/>
        <v>63945.484653085136</v>
      </c>
      <c r="AD155">
        <f t="shared" si="125"/>
        <v>6029.7820000000002</v>
      </c>
      <c r="AE155">
        <f t="shared" si="126"/>
        <v>6015.4416000000001</v>
      </c>
      <c r="AF155">
        <f t="shared" si="135"/>
        <v>6044.1224000000002</v>
      </c>
      <c r="AG155">
        <f t="shared" si="131"/>
        <v>7.1702000000000226</v>
      </c>
      <c r="AH155">
        <f t="shared" si="139"/>
        <v>5996.967599999999</v>
      </c>
      <c r="AI155">
        <f t="shared" si="111"/>
        <v>289.97240000000056</v>
      </c>
      <c r="AJ155">
        <f t="shared" si="112"/>
        <v>4.612297874641727E-2</v>
      </c>
      <c r="AK155">
        <f t="shared" si="113"/>
        <v>84083.992761760324</v>
      </c>
      <c r="AM155">
        <f t="shared" si="127"/>
        <v>6022.4049999999997</v>
      </c>
      <c r="AN155">
        <f t="shared" si="128"/>
        <v>5968.7941666666666</v>
      </c>
      <c r="AO155">
        <f t="shared" si="136"/>
        <v>6076.0158333333329</v>
      </c>
      <c r="AP155">
        <f t="shared" si="132"/>
        <v>21.444333333333272</v>
      </c>
      <c r="AQ155">
        <f t="shared" si="140"/>
        <v>6228.9692777777764</v>
      </c>
      <c r="AR155">
        <f t="shared" si="114"/>
        <v>57.97072222222323</v>
      </c>
      <c r="AS155">
        <f t="shared" si="115"/>
        <v>9.2208168397063164E-3</v>
      </c>
      <c r="AT155">
        <f t="shared" si="116"/>
        <v>3360.6046349661665</v>
      </c>
      <c r="AV155">
        <f t="shared" si="117"/>
        <v>6280.8856648137707</v>
      </c>
      <c r="AW155">
        <f t="shared" si="118"/>
        <v>0.4953787070646678</v>
      </c>
      <c r="AX155">
        <f t="shared" si="119"/>
        <v>6147.165437233547</v>
      </c>
      <c r="AY155">
        <f t="shared" si="120"/>
        <v>139.77456276645262</v>
      </c>
      <c r="AZ155">
        <f t="shared" si="121"/>
        <v>2.2232526915550749E-2</v>
      </c>
      <c r="BA155">
        <f t="shared" si="122"/>
        <v>19536.928396553001</v>
      </c>
    </row>
    <row r="156" spans="1:53" x14ac:dyDescent="0.3">
      <c r="A156" s="11"/>
      <c r="B156">
        <v>154</v>
      </c>
      <c r="C156">
        <v>2021</v>
      </c>
      <c r="D156" t="str">
        <v>October</v>
      </c>
      <c r="E156">
        <v>6591.35</v>
      </c>
      <c r="G156">
        <f t="shared" si="99"/>
        <v>6423.579999999999</v>
      </c>
      <c r="H156">
        <f t="shared" si="100"/>
        <v>167.77000000000135</v>
      </c>
      <c r="I156">
        <f t="shared" si="101"/>
        <v>2.5453055899019372E-2</v>
      </c>
      <c r="J156">
        <f t="shared" si="102"/>
        <v>28146.772900000451</v>
      </c>
      <c r="L156">
        <f t="shared" si="103"/>
        <v>6218.62</v>
      </c>
      <c r="M156">
        <f t="shared" si="104"/>
        <v>6164.3950000000004</v>
      </c>
      <c r="N156">
        <f t="shared" si="133"/>
        <v>6272.8449999999993</v>
      </c>
      <c r="O156">
        <f t="shared" si="129"/>
        <v>108.44999999999891</v>
      </c>
      <c r="P156">
        <f t="shared" si="137"/>
        <v>6233.7775000000011</v>
      </c>
      <c r="Q156">
        <f t="shared" si="105"/>
        <v>357.57249999999931</v>
      </c>
      <c r="R156">
        <f t="shared" si="106"/>
        <v>5.4248750256017247E-2</v>
      </c>
      <c r="S156">
        <f t="shared" si="107"/>
        <v>127858.09275624951</v>
      </c>
      <c r="U156">
        <f t="shared" si="123"/>
        <v>6169.0933333333332</v>
      </c>
      <c r="V156">
        <f t="shared" si="124"/>
        <v>6079.5666666666666</v>
      </c>
      <c r="W156">
        <f t="shared" si="134"/>
        <v>6258.62</v>
      </c>
      <c r="X156">
        <f t="shared" si="130"/>
        <v>89.526666666666642</v>
      </c>
      <c r="Y156">
        <f t="shared" si="138"/>
        <v>6175.2988888888895</v>
      </c>
      <c r="Z156">
        <f t="shared" si="108"/>
        <v>416.05111111111091</v>
      </c>
      <c r="AA156">
        <f t="shared" si="109"/>
        <v>6.3120773606485908E-2</v>
      </c>
      <c r="AB156">
        <f t="shared" si="110"/>
        <v>173098.52705678996</v>
      </c>
      <c r="AD156">
        <f t="shared" si="125"/>
        <v>6088.0460000000003</v>
      </c>
      <c r="AE156">
        <f t="shared" si="126"/>
        <v>6030.4763999999996</v>
      </c>
      <c r="AF156">
        <f t="shared" si="135"/>
        <v>6145.615600000001</v>
      </c>
      <c r="AG156">
        <f t="shared" si="131"/>
        <v>28.784800000000359</v>
      </c>
      <c r="AH156">
        <f t="shared" si="139"/>
        <v>6051.2926000000007</v>
      </c>
      <c r="AI156">
        <f t="shared" si="111"/>
        <v>540.05739999999969</v>
      </c>
      <c r="AJ156">
        <f t="shared" si="112"/>
        <v>8.1934262328657956E-2</v>
      </c>
      <c r="AK156">
        <f t="shared" si="113"/>
        <v>291661.99529475969</v>
      </c>
      <c r="AM156">
        <f t="shared" si="127"/>
        <v>6072.6416666666664</v>
      </c>
      <c r="AN156">
        <f t="shared" si="128"/>
        <v>6013.9736111111097</v>
      </c>
      <c r="AO156">
        <f t="shared" si="136"/>
        <v>6131.3097222222232</v>
      </c>
      <c r="AP156">
        <f t="shared" si="132"/>
        <v>23.467222222222702</v>
      </c>
      <c r="AQ156">
        <f t="shared" si="140"/>
        <v>6097.4601666666658</v>
      </c>
      <c r="AR156">
        <f t="shared" si="114"/>
        <v>493.88983333333454</v>
      </c>
      <c r="AS156">
        <f t="shared" si="115"/>
        <v>7.4929996637006765E-2</v>
      </c>
      <c r="AT156">
        <f t="shared" si="116"/>
        <v>243927.16747002897</v>
      </c>
      <c r="AV156">
        <f t="shared" si="117"/>
        <v>6577.9236946501051</v>
      </c>
      <c r="AW156">
        <f t="shared" si="118"/>
        <v>0.52503326872024592</v>
      </c>
      <c r="AX156">
        <f t="shared" si="119"/>
        <v>6281.3810435208352</v>
      </c>
      <c r="AY156">
        <f t="shared" si="120"/>
        <v>309.96895647916517</v>
      </c>
      <c r="AZ156">
        <f t="shared" si="121"/>
        <v>4.7026626788012345E-2</v>
      </c>
      <c r="BA156">
        <f t="shared" si="122"/>
        <v>96080.753980782596</v>
      </c>
    </row>
    <row r="157" spans="1:53" x14ac:dyDescent="0.3">
      <c r="A157" s="11"/>
      <c r="B157">
        <v>155</v>
      </c>
      <c r="C157">
        <v>2021</v>
      </c>
      <c r="D157" t="str">
        <v>November</v>
      </c>
      <c r="E157">
        <v>6533.93</v>
      </c>
      <c r="G157">
        <f t="shared" si="99"/>
        <v>6895.7600000000011</v>
      </c>
      <c r="H157">
        <f t="shared" si="100"/>
        <v>361.83000000000084</v>
      </c>
      <c r="I157">
        <f t="shared" si="101"/>
        <v>5.5377085460052496E-2</v>
      </c>
      <c r="J157">
        <f t="shared" si="102"/>
        <v>130920.9489000006</v>
      </c>
      <c r="L157">
        <f t="shared" si="103"/>
        <v>6439.1450000000004</v>
      </c>
      <c r="M157">
        <f t="shared" si="104"/>
        <v>6328.8824999999997</v>
      </c>
      <c r="N157">
        <f t="shared" si="133"/>
        <v>6549.4075000000012</v>
      </c>
      <c r="O157">
        <f t="shared" si="129"/>
        <v>220.52500000000146</v>
      </c>
      <c r="P157">
        <f t="shared" si="137"/>
        <v>6381.2949999999983</v>
      </c>
      <c r="Q157">
        <f t="shared" si="105"/>
        <v>152.63500000000204</v>
      </c>
      <c r="R157">
        <f t="shared" si="106"/>
        <v>2.336036657876684E-2</v>
      </c>
      <c r="S157">
        <f t="shared" si="107"/>
        <v>23297.443225000621</v>
      </c>
      <c r="U157">
        <f t="shared" si="123"/>
        <v>6342.8633333333337</v>
      </c>
      <c r="V157">
        <f t="shared" si="124"/>
        <v>6193.5222222222219</v>
      </c>
      <c r="W157">
        <f t="shared" si="134"/>
        <v>6492.2044444444455</v>
      </c>
      <c r="X157">
        <f t="shared" si="130"/>
        <v>149.34111111111179</v>
      </c>
      <c r="Y157">
        <f t="shared" si="138"/>
        <v>6348.1466666666665</v>
      </c>
      <c r="Z157">
        <f t="shared" si="108"/>
        <v>185.78333333333376</v>
      </c>
      <c r="AA157">
        <f t="shared" si="109"/>
        <v>2.843362774522129E-2</v>
      </c>
      <c r="AB157">
        <f t="shared" si="110"/>
        <v>34515.4469444446</v>
      </c>
      <c r="AD157">
        <f t="shared" si="125"/>
        <v>6216.8239999999987</v>
      </c>
      <c r="AE157">
        <f t="shared" si="126"/>
        <v>6072.5312000000004</v>
      </c>
      <c r="AF157">
        <f t="shared" si="135"/>
        <v>6361.1167999999971</v>
      </c>
      <c r="AG157">
        <f t="shared" si="131"/>
        <v>72.146399999999176</v>
      </c>
      <c r="AH157">
        <f t="shared" si="139"/>
        <v>6174.4004000000014</v>
      </c>
      <c r="AI157">
        <f t="shared" si="111"/>
        <v>359.52959999999894</v>
      </c>
      <c r="AJ157">
        <f t="shared" si="112"/>
        <v>5.5025015572557241E-2</v>
      </c>
      <c r="AK157">
        <f t="shared" si="113"/>
        <v>129261.53327615923</v>
      </c>
      <c r="AM157">
        <f t="shared" si="127"/>
        <v>6171.93</v>
      </c>
      <c r="AN157">
        <f t="shared" si="128"/>
        <v>6051.6069444444438</v>
      </c>
      <c r="AO157">
        <f t="shared" si="136"/>
        <v>6292.2530555555568</v>
      </c>
      <c r="AP157">
        <f t="shared" si="132"/>
        <v>48.129222222222602</v>
      </c>
      <c r="AQ157">
        <f t="shared" si="140"/>
        <v>6154.7769444444457</v>
      </c>
      <c r="AR157">
        <f t="shared" si="114"/>
        <v>379.1530555555546</v>
      </c>
      <c r="AS157">
        <f t="shared" si="115"/>
        <v>5.8028331426194429E-2</v>
      </c>
      <c r="AT157">
        <f t="shared" si="116"/>
        <v>143757.03953711348</v>
      </c>
      <c r="AV157">
        <f t="shared" si="117"/>
        <v>6535.8583286998046</v>
      </c>
      <c r="AW157">
        <f t="shared" si="118"/>
        <v>0.52077418620794469</v>
      </c>
      <c r="AX157">
        <f t="shared" si="119"/>
        <v>6578.4487279188252</v>
      </c>
      <c r="AY157">
        <f t="shared" si="120"/>
        <v>44.518727918824879</v>
      </c>
      <c r="AZ157">
        <f t="shared" si="121"/>
        <v>6.8134687575203403E-3</v>
      </c>
      <c r="BA157">
        <f t="shared" si="122"/>
        <v>1981.9171355103579</v>
      </c>
    </row>
    <row r="158" spans="1:53" x14ac:dyDescent="0.3">
      <c r="A158" s="11"/>
      <c r="B158">
        <v>156</v>
      </c>
      <c r="C158">
        <v>2021</v>
      </c>
      <c r="D158" t="str">
        <v>December</v>
      </c>
      <c r="E158">
        <v>6581.48</v>
      </c>
      <c r="G158">
        <f t="shared" si="99"/>
        <v>6476.51</v>
      </c>
      <c r="H158">
        <f t="shared" si="100"/>
        <v>104.96999999999935</v>
      </c>
      <c r="I158">
        <f t="shared" si="101"/>
        <v>1.5949300157411306E-2</v>
      </c>
      <c r="J158">
        <f t="shared" si="102"/>
        <v>11018.700899999863</v>
      </c>
      <c r="L158">
        <f t="shared" si="103"/>
        <v>6562.64</v>
      </c>
      <c r="M158">
        <f t="shared" si="104"/>
        <v>6500.8924999999999</v>
      </c>
      <c r="N158">
        <f t="shared" si="133"/>
        <v>6624.3875000000007</v>
      </c>
      <c r="O158">
        <f t="shared" si="129"/>
        <v>123.4950000000008</v>
      </c>
      <c r="P158">
        <f t="shared" si="137"/>
        <v>6769.9325000000026</v>
      </c>
      <c r="Q158">
        <f t="shared" si="105"/>
        <v>188.45250000000306</v>
      </c>
      <c r="R158">
        <f t="shared" si="106"/>
        <v>2.8633757148848447E-2</v>
      </c>
      <c r="S158">
        <f t="shared" si="107"/>
        <v>35514.34475625115</v>
      </c>
      <c r="U158">
        <f t="shared" si="123"/>
        <v>6470.7400000000007</v>
      </c>
      <c r="V158">
        <f t="shared" si="124"/>
        <v>6327.5655555555559</v>
      </c>
      <c r="W158">
        <f t="shared" si="134"/>
        <v>6613.9144444444455</v>
      </c>
      <c r="X158">
        <f t="shared" si="130"/>
        <v>143.17444444444482</v>
      </c>
      <c r="Y158">
        <f t="shared" si="138"/>
        <v>6641.5455555555573</v>
      </c>
      <c r="Z158">
        <f t="shared" si="108"/>
        <v>60.065555555557694</v>
      </c>
      <c r="AA158">
        <f t="shared" si="109"/>
        <v>9.1264511258193747E-3</v>
      </c>
      <c r="AB158">
        <f t="shared" si="110"/>
        <v>3607.8709641977875</v>
      </c>
      <c r="AD158">
        <f t="shared" si="125"/>
        <v>6326.5119999999997</v>
      </c>
      <c r="AE158">
        <f t="shared" si="126"/>
        <v>6131.598</v>
      </c>
      <c r="AF158">
        <f t="shared" si="135"/>
        <v>6521.4259999999995</v>
      </c>
      <c r="AG158">
        <f t="shared" si="131"/>
        <v>97.45699999999988</v>
      </c>
      <c r="AH158">
        <f t="shared" si="139"/>
        <v>6433.2631999999958</v>
      </c>
      <c r="AI158">
        <f t="shared" si="111"/>
        <v>148.21680000000379</v>
      </c>
      <c r="AJ158">
        <f t="shared" si="112"/>
        <v>2.2520284191398256E-2</v>
      </c>
      <c r="AK158">
        <f t="shared" si="113"/>
        <v>21968.219802241121</v>
      </c>
      <c r="AM158">
        <f t="shared" si="127"/>
        <v>6269.6749999999993</v>
      </c>
      <c r="AN158">
        <f t="shared" si="128"/>
        <v>6096.2244444444441</v>
      </c>
      <c r="AO158">
        <f t="shared" si="136"/>
        <v>6443.1255555555545</v>
      </c>
      <c r="AP158">
        <f t="shared" si="132"/>
        <v>69.380222222222073</v>
      </c>
      <c r="AQ158">
        <f t="shared" si="140"/>
        <v>6340.3822777777796</v>
      </c>
      <c r="AR158">
        <f t="shared" si="114"/>
        <v>241.09772222222</v>
      </c>
      <c r="AS158">
        <f t="shared" si="115"/>
        <v>3.6632751633708528E-2</v>
      </c>
      <c r="AT158">
        <f t="shared" si="116"/>
        <v>58128.111660742754</v>
      </c>
      <c r="AV158">
        <f t="shared" si="117"/>
        <v>6579.5264546415074</v>
      </c>
      <c r="AW158">
        <f t="shared" si="118"/>
        <v>0.52508896453084597</v>
      </c>
      <c r="AX158">
        <f t="shared" si="119"/>
        <v>6536.3791028860123</v>
      </c>
      <c r="AY158">
        <f t="shared" si="120"/>
        <v>45.10089711398723</v>
      </c>
      <c r="AZ158">
        <f t="shared" si="121"/>
        <v>6.8526983465705639E-3</v>
      </c>
      <c r="BA158">
        <f t="shared" si="122"/>
        <v>2034.0909204864618</v>
      </c>
    </row>
    <row r="159" spans="1:53" x14ac:dyDescent="0.3">
      <c r="A159" s="11"/>
      <c r="B159">
        <v>157</v>
      </c>
      <c r="C159">
        <v>2022</v>
      </c>
      <c r="D159" t="str">
        <v>January</v>
      </c>
      <c r="E159">
        <v>6631.15</v>
      </c>
      <c r="G159">
        <f t="shared" si="99"/>
        <v>6629.0299999999988</v>
      </c>
      <c r="H159">
        <f t="shared" si="100"/>
        <v>2.1200000000008004</v>
      </c>
      <c r="I159">
        <f t="shared" si="101"/>
        <v>3.1970321889880345E-4</v>
      </c>
      <c r="J159">
        <f t="shared" si="102"/>
        <v>4.4944000000033935</v>
      </c>
      <c r="L159">
        <f t="shared" si="103"/>
        <v>6557.7049999999999</v>
      </c>
      <c r="M159">
        <f t="shared" si="104"/>
        <v>6560.1725000000006</v>
      </c>
      <c r="N159">
        <f t="shared" si="133"/>
        <v>6555.2374999999993</v>
      </c>
      <c r="O159">
        <f t="shared" si="129"/>
        <v>-4.9350000000013097</v>
      </c>
      <c r="P159">
        <f t="shared" si="137"/>
        <v>6747.8825000000015</v>
      </c>
      <c r="Q159">
        <f t="shared" si="105"/>
        <v>116.73250000000189</v>
      </c>
      <c r="R159">
        <f t="shared" si="106"/>
        <v>1.7603658490609003E-2</v>
      </c>
      <c r="S159">
        <f t="shared" si="107"/>
        <v>13626.476556250442</v>
      </c>
      <c r="U159">
        <f t="shared" si="123"/>
        <v>6568.920000000001</v>
      </c>
      <c r="V159">
        <f t="shared" si="124"/>
        <v>6460.8411111111118</v>
      </c>
      <c r="W159">
        <f t="shared" si="134"/>
        <v>6676.9988888888902</v>
      </c>
      <c r="X159">
        <f t="shared" si="130"/>
        <v>108.0788888888892</v>
      </c>
      <c r="Y159">
        <f t="shared" si="138"/>
        <v>6757.0888888888903</v>
      </c>
      <c r="Z159">
        <f t="shared" si="108"/>
        <v>125.93888888889069</v>
      </c>
      <c r="AA159">
        <f t="shared" si="109"/>
        <v>1.8992013284104672E-2</v>
      </c>
      <c r="AB159">
        <f t="shared" si="110"/>
        <v>15860.603734568354</v>
      </c>
      <c r="AD159">
        <f t="shared" si="125"/>
        <v>6428.8</v>
      </c>
      <c r="AE159">
        <f t="shared" si="126"/>
        <v>6217.9928</v>
      </c>
      <c r="AF159">
        <f t="shared" si="135"/>
        <v>6639.6072000000004</v>
      </c>
      <c r="AG159">
        <f t="shared" si="131"/>
        <v>105.4036000000001</v>
      </c>
      <c r="AH159">
        <f t="shared" si="139"/>
        <v>6618.8829999999998</v>
      </c>
      <c r="AI159">
        <f t="shared" si="111"/>
        <v>12.266999999999825</v>
      </c>
      <c r="AJ159">
        <f t="shared" si="112"/>
        <v>1.8499053708632479E-3</v>
      </c>
      <c r="AK159">
        <f t="shared" si="113"/>
        <v>150.4792889999957</v>
      </c>
      <c r="AM159">
        <f t="shared" si="127"/>
        <v>6369.0066666666653</v>
      </c>
      <c r="AN159">
        <f t="shared" si="128"/>
        <v>6157.2188888888886</v>
      </c>
      <c r="AO159">
        <f t="shared" si="136"/>
        <v>6580.794444444442</v>
      </c>
      <c r="AP159">
        <f t="shared" si="132"/>
        <v>84.715111111110673</v>
      </c>
      <c r="AQ159">
        <f t="shared" si="140"/>
        <v>6512.5057777777765</v>
      </c>
      <c r="AR159">
        <f t="shared" si="114"/>
        <v>118.64422222222311</v>
      </c>
      <c r="AS159">
        <f t="shared" si="115"/>
        <v>1.789195271140347E-2</v>
      </c>
      <c r="AT159">
        <f t="shared" si="116"/>
        <v>14076.451466716258</v>
      </c>
      <c r="AV159">
        <f t="shared" si="117"/>
        <v>6628.9366703612959</v>
      </c>
      <c r="AW159">
        <f t="shared" si="118"/>
        <v>0.52997752609149851</v>
      </c>
      <c r="AX159">
        <f t="shared" si="119"/>
        <v>6580.0515436060386</v>
      </c>
      <c r="AY159">
        <f t="shared" si="120"/>
        <v>51.098456393960987</v>
      </c>
      <c r="AZ159">
        <f t="shared" si="121"/>
        <v>7.7058212216525018E-3</v>
      </c>
      <c r="BA159">
        <f t="shared" si="122"/>
        <v>2611.0522458455325</v>
      </c>
    </row>
    <row r="160" spans="1:53" x14ac:dyDescent="0.3">
      <c r="A160" s="11"/>
      <c r="B160">
        <v>158</v>
      </c>
      <c r="C160">
        <v>2022</v>
      </c>
      <c r="D160" t="str">
        <v>February</v>
      </c>
      <c r="E160">
        <v>6888.17</v>
      </c>
      <c r="G160">
        <f t="shared" si="99"/>
        <v>6680.82</v>
      </c>
      <c r="H160">
        <f t="shared" si="100"/>
        <v>207.35000000000036</v>
      </c>
      <c r="I160">
        <f t="shared" si="101"/>
        <v>3.0102334872687573E-2</v>
      </c>
      <c r="J160">
        <f t="shared" si="102"/>
        <v>42994.022500000152</v>
      </c>
      <c r="L160">
        <f t="shared" si="103"/>
        <v>6606.3149999999996</v>
      </c>
      <c r="M160">
        <f t="shared" si="104"/>
        <v>6582.01</v>
      </c>
      <c r="N160">
        <f t="shared" si="133"/>
        <v>6630.619999999999</v>
      </c>
      <c r="O160">
        <f t="shared" si="129"/>
        <v>48.609999999998763</v>
      </c>
      <c r="P160">
        <f t="shared" si="137"/>
        <v>6550.302499999998</v>
      </c>
      <c r="Q160">
        <f t="shared" si="105"/>
        <v>337.86750000000211</v>
      </c>
      <c r="R160">
        <f t="shared" si="106"/>
        <v>4.9050400904739881E-2</v>
      </c>
      <c r="S160">
        <f t="shared" si="107"/>
        <v>114154.44755625143</v>
      </c>
      <c r="U160">
        <f t="shared" si="123"/>
        <v>6582.1866666666656</v>
      </c>
      <c r="V160">
        <f t="shared" si="124"/>
        <v>6540.6155555555561</v>
      </c>
      <c r="W160">
        <f t="shared" si="134"/>
        <v>6623.7577777777751</v>
      </c>
      <c r="X160">
        <f t="shared" si="130"/>
        <v>41.571111111109531</v>
      </c>
      <c r="Y160">
        <f t="shared" si="138"/>
        <v>6785.0777777777794</v>
      </c>
      <c r="Z160">
        <f t="shared" si="108"/>
        <v>103.0922222222207</v>
      </c>
      <c r="AA160">
        <f t="shared" si="109"/>
        <v>1.4966561833145915E-2</v>
      </c>
      <c r="AB160">
        <f t="shared" si="110"/>
        <v>10628.006282715734</v>
      </c>
      <c r="AD160">
        <f t="shared" si="125"/>
        <v>6524.9699999999993</v>
      </c>
      <c r="AE160">
        <f t="shared" si="126"/>
        <v>6317.0303999999987</v>
      </c>
      <c r="AF160">
        <f t="shared" si="135"/>
        <v>6732.9096</v>
      </c>
      <c r="AG160">
        <f t="shared" si="131"/>
        <v>103.9698000000003</v>
      </c>
      <c r="AH160">
        <f t="shared" si="139"/>
        <v>6745.0108</v>
      </c>
      <c r="AI160">
        <f t="shared" si="111"/>
        <v>143.15920000000006</v>
      </c>
      <c r="AJ160">
        <f t="shared" si="112"/>
        <v>2.078334303595876E-2</v>
      </c>
      <c r="AK160">
        <f t="shared" si="113"/>
        <v>20494.556544640014</v>
      </c>
      <c r="AM160">
        <f t="shared" si="127"/>
        <v>6462.5250000000005</v>
      </c>
      <c r="AN160">
        <f t="shared" si="128"/>
        <v>6228.0305555555542</v>
      </c>
      <c r="AO160">
        <f t="shared" si="136"/>
        <v>6697.0194444444469</v>
      </c>
      <c r="AP160">
        <f t="shared" si="132"/>
        <v>93.797777777778549</v>
      </c>
      <c r="AQ160">
        <f t="shared" si="140"/>
        <v>6665.5095555555527</v>
      </c>
      <c r="AR160">
        <f t="shared" si="114"/>
        <v>222.66044444444742</v>
      </c>
      <c r="AS160">
        <f t="shared" si="115"/>
        <v>3.232505069480681E-2</v>
      </c>
      <c r="AT160">
        <f t="shared" si="116"/>
        <v>49577.673520198856</v>
      </c>
      <c r="AV160">
        <f t="shared" si="117"/>
        <v>6876.9642643032421</v>
      </c>
      <c r="AW160">
        <f t="shared" si="118"/>
        <v>0.5547275352307004</v>
      </c>
      <c r="AX160">
        <f t="shared" si="119"/>
        <v>6629.4666478873878</v>
      </c>
      <c r="AY160">
        <f t="shared" si="120"/>
        <v>258.70335211261227</v>
      </c>
      <c r="AZ160">
        <f t="shared" si="121"/>
        <v>3.7557631724044596E-2</v>
      </c>
      <c r="BA160">
        <f t="shared" si="122"/>
        <v>66927.424394302245</v>
      </c>
    </row>
    <row r="161" spans="1:54" x14ac:dyDescent="0.3">
      <c r="A161" s="11"/>
      <c r="B161">
        <v>159</v>
      </c>
      <c r="C161">
        <v>2022</v>
      </c>
      <c r="D161" t="str">
        <v>March</v>
      </c>
      <c r="E161">
        <v>7071.44</v>
      </c>
      <c r="G161">
        <f t="shared" si="99"/>
        <v>7145.1900000000005</v>
      </c>
      <c r="H161">
        <f t="shared" si="100"/>
        <v>73.750000000000909</v>
      </c>
      <c r="I161">
        <f t="shared" si="101"/>
        <v>1.0429276073897384E-2</v>
      </c>
      <c r="J161">
        <f t="shared" si="102"/>
        <v>5439.0625000001346</v>
      </c>
      <c r="L161">
        <f t="shared" si="103"/>
        <v>6759.66</v>
      </c>
      <c r="M161">
        <f t="shared" si="104"/>
        <v>6682.9874999999993</v>
      </c>
      <c r="N161">
        <f t="shared" si="133"/>
        <v>6836.3325000000004</v>
      </c>
      <c r="O161">
        <f t="shared" si="129"/>
        <v>153.34500000000116</v>
      </c>
      <c r="P161">
        <f t="shared" si="137"/>
        <v>6679.2299999999977</v>
      </c>
      <c r="Q161">
        <f t="shared" si="105"/>
        <v>392.21000000000186</v>
      </c>
      <c r="R161">
        <f t="shared" si="106"/>
        <v>5.5463950765332365E-2</v>
      </c>
      <c r="S161">
        <f t="shared" si="107"/>
        <v>153828.68410000147</v>
      </c>
      <c r="U161">
        <f t="shared" si="123"/>
        <v>6700.2666666666664</v>
      </c>
      <c r="V161">
        <f t="shared" si="124"/>
        <v>6617.1244444444446</v>
      </c>
      <c r="W161">
        <f t="shared" si="134"/>
        <v>6783.4088888888882</v>
      </c>
      <c r="X161">
        <f t="shared" si="130"/>
        <v>83.14222222222179</v>
      </c>
      <c r="Y161">
        <f t="shared" si="138"/>
        <v>6665.3288888888846</v>
      </c>
      <c r="Z161">
        <f t="shared" si="108"/>
        <v>406.11111111111495</v>
      </c>
      <c r="AA161">
        <f t="shared" si="109"/>
        <v>5.7429761280745499E-2</v>
      </c>
      <c r="AB161">
        <f t="shared" si="110"/>
        <v>164926.23456790435</v>
      </c>
      <c r="AD161">
        <f t="shared" si="125"/>
        <v>6645.2160000000003</v>
      </c>
      <c r="AE161">
        <f t="shared" si="126"/>
        <v>6428.4643999999998</v>
      </c>
      <c r="AF161">
        <f t="shared" si="135"/>
        <v>6861.9676000000009</v>
      </c>
      <c r="AG161">
        <f t="shared" si="131"/>
        <v>108.37580000000025</v>
      </c>
      <c r="AH161">
        <f t="shared" si="139"/>
        <v>6836.8793999999998</v>
      </c>
      <c r="AI161">
        <f t="shared" si="111"/>
        <v>234.56059999999979</v>
      </c>
      <c r="AJ161">
        <f t="shared" si="112"/>
        <v>3.3170132250291286E-2</v>
      </c>
      <c r="AK161">
        <f t="shared" si="113"/>
        <v>55018.675072359903</v>
      </c>
      <c r="AM161">
        <f t="shared" si="127"/>
        <v>6585.5033333333331</v>
      </c>
      <c r="AN161">
        <f t="shared" si="128"/>
        <v>6321.8802777777773</v>
      </c>
      <c r="AO161">
        <f t="shared" si="136"/>
        <v>6849.1263888888889</v>
      </c>
      <c r="AP161">
        <f t="shared" si="132"/>
        <v>105.44922222222232</v>
      </c>
      <c r="AQ161">
        <f t="shared" si="140"/>
        <v>6790.8172222222256</v>
      </c>
      <c r="AR161">
        <f t="shared" si="114"/>
        <v>280.62277777777399</v>
      </c>
      <c r="AS161">
        <f t="shared" si="115"/>
        <v>3.9683965044994232E-2</v>
      </c>
      <c r="AT161">
        <f t="shared" si="116"/>
        <v>78749.143407713927</v>
      </c>
      <c r="AV161">
        <f t="shared" si="117"/>
        <v>7063.0403115314839</v>
      </c>
      <c r="AW161">
        <f t="shared" si="118"/>
        <v>0.5732798527213212</v>
      </c>
      <c r="AX161">
        <f t="shared" si="119"/>
        <v>6877.5189918384731</v>
      </c>
      <c r="AY161">
        <f t="shared" si="120"/>
        <v>193.92100816152652</v>
      </c>
      <c r="AZ161">
        <f t="shared" si="121"/>
        <v>2.7423128551119225E-2</v>
      </c>
      <c r="BA161">
        <f t="shared" si="122"/>
        <v>37605.357406382835</v>
      </c>
    </row>
    <row r="162" spans="1:54" x14ac:dyDescent="0.3">
      <c r="A162" s="11"/>
      <c r="B162">
        <v>160</v>
      </c>
      <c r="C162">
        <v>2022</v>
      </c>
      <c r="D162" t="str">
        <v>April</v>
      </c>
      <c r="E162">
        <v>7228.91</v>
      </c>
      <c r="G162">
        <f t="shared" si="99"/>
        <v>7254.7099999999991</v>
      </c>
      <c r="H162">
        <f t="shared" si="100"/>
        <v>25.799999999999272</v>
      </c>
      <c r="I162">
        <f t="shared" si="101"/>
        <v>3.569002795718756E-3</v>
      </c>
      <c r="J162">
        <f t="shared" si="102"/>
        <v>665.63999999996247</v>
      </c>
      <c r="L162">
        <f t="shared" si="103"/>
        <v>6979.8050000000003</v>
      </c>
      <c r="M162">
        <f t="shared" si="104"/>
        <v>6869.7325000000001</v>
      </c>
      <c r="N162">
        <f t="shared" si="133"/>
        <v>7089.8775000000005</v>
      </c>
      <c r="O162">
        <f t="shared" si="129"/>
        <v>220.14500000000044</v>
      </c>
      <c r="P162">
        <f t="shared" si="137"/>
        <v>6989.6775000000016</v>
      </c>
      <c r="Q162">
        <f t="shared" si="105"/>
        <v>239.23249999999825</v>
      </c>
      <c r="R162">
        <f t="shared" si="106"/>
        <v>3.3093855090186246E-2</v>
      </c>
      <c r="S162">
        <f t="shared" si="107"/>
        <v>57232.189056249168</v>
      </c>
      <c r="U162">
        <f t="shared" si="123"/>
        <v>6863.5866666666661</v>
      </c>
      <c r="V162">
        <f t="shared" si="124"/>
        <v>6715.3466666666654</v>
      </c>
      <c r="W162">
        <f t="shared" si="134"/>
        <v>7011.8266666666668</v>
      </c>
      <c r="X162">
        <f t="shared" si="130"/>
        <v>148.24000000000069</v>
      </c>
      <c r="Y162">
        <f t="shared" si="138"/>
        <v>6866.55111111111</v>
      </c>
      <c r="Z162">
        <f t="shared" si="108"/>
        <v>362.35888888888985</v>
      </c>
      <c r="AA162">
        <f t="shared" si="109"/>
        <v>5.0126352228605675E-2</v>
      </c>
      <c r="AB162">
        <f t="shared" si="110"/>
        <v>131303.96435679082</v>
      </c>
      <c r="AD162">
        <f t="shared" si="125"/>
        <v>6741.2339999999995</v>
      </c>
      <c r="AE162">
        <f t="shared" si="126"/>
        <v>6533.3464000000004</v>
      </c>
      <c r="AF162">
        <f t="shared" si="135"/>
        <v>6949.1215999999986</v>
      </c>
      <c r="AG162">
        <f t="shared" si="131"/>
        <v>103.94379999999956</v>
      </c>
      <c r="AH162">
        <f t="shared" si="139"/>
        <v>6970.3434000000016</v>
      </c>
      <c r="AI162">
        <f t="shared" si="111"/>
        <v>258.56659999999829</v>
      </c>
      <c r="AJ162">
        <f t="shared" si="112"/>
        <v>3.5768407685252454E-2</v>
      </c>
      <c r="AK162">
        <f t="shared" si="113"/>
        <v>66856.686635559119</v>
      </c>
      <c r="AM162">
        <f t="shared" si="127"/>
        <v>6716.253333333334</v>
      </c>
      <c r="AN162">
        <f t="shared" si="128"/>
        <v>6429.1488888888889</v>
      </c>
      <c r="AO162">
        <f t="shared" si="136"/>
        <v>7003.3577777777791</v>
      </c>
      <c r="AP162">
        <f t="shared" si="132"/>
        <v>114.84177777777805</v>
      </c>
      <c r="AQ162">
        <f t="shared" si="140"/>
        <v>6954.5756111111114</v>
      </c>
      <c r="AR162">
        <f t="shared" si="114"/>
        <v>274.3343888888885</v>
      </c>
      <c r="AS162">
        <f t="shared" si="115"/>
        <v>3.7949620190165394E-2</v>
      </c>
      <c r="AT162">
        <f t="shared" si="116"/>
        <v>75259.356927039902</v>
      </c>
      <c r="AV162">
        <f t="shared" si="117"/>
        <v>7221.7501860608063</v>
      </c>
      <c r="AW162">
        <f t="shared" si="118"/>
        <v>0.58909367032557591</v>
      </c>
      <c r="AX162">
        <f t="shared" si="119"/>
        <v>7063.6135913842054</v>
      </c>
      <c r="AY162">
        <f t="shared" si="120"/>
        <v>165.29640861579446</v>
      </c>
      <c r="AZ162">
        <f t="shared" si="121"/>
        <v>2.2866021103568099E-2</v>
      </c>
      <c r="BA162">
        <f t="shared" si="122"/>
        <v>27322.902701279691</v>
      </c>
    </row>
    <row r="163" spans="1:54" x14ac:dyDescent="0.3">
      <c r="A163" s="11"/>
      <c r="B163">
        <v>161</v>
      </c>
      <c r="C163">
        <v>2022</v>
      </c>
      <c r="D163" t="str">
        <v>May</v>
      </c>
      <c r="E163">
        <v>7148.97</v>
      </c>
      <c r="G163">
        <f t="shared" si="99"/>
        <v>7386.38</v>
      </c>
      <c r="H163">
        <f t="shared" si="100"/>
        <v>237.40999999999985</v>
      </c>
      <c r="I163">
        <f t="shared" si="101"/>
        <v>3.3208979755125545E-2</v>
      </c>
      <c r="J163">
        <f t="shared" si="102"/>
        <v>56363.508099999934</v>
      </c>
      <c r="L163">
        <f t="shared" si="103"/>
        <v>7150.1749999999993</v>
      </c>
      <c r="M163">
        <f t="shared" si="104"/>
        <v>7064.99</v>
      </c>
      <c r="N163">
        <f t="shared" si="133"/>
        <v>7235.3599999999988</v>
      </c>
      <c r="O163">
        <f t="shared" si="129"/>
        <v>170.36999999999898</v>
      </c>
      <c r="P163">
        <f t="shared" si="137"/>
        <v>7310.0225000000009</v>
      </c>
      <c r="Q163">
        <f t="shared" si="105"/>
        <v>161.05250000000069</v>
      </c>
      <c r="R163">
        <f t="shared" si="106"/>
        <v>2.2528070477285635E-2</v>
      </c>
      <c r="S163">
        <f t="shared" si="107"/>
        <v>25937.907756250224</v>
      </c>
      <c r="U163">
        <f t="shared" si="123"/>
        <v>7062.84</v>
      </c>
      <c r="V163">
        <f t="shared" si="124"/>
        <v>6875.5644444444442</v>
      </c>
      <c r="W163">
        <f t="shared" si="134"/>
        <v>7250.1155555555561</v>
      </c>
      <c r="X163">
        <f t="shared" si="130"/>
        <v>187.27555555555591</v>
      </c>
      <c r="Y163">
        <f t="shared" si="138"/>
        <v>7160.0666666666675</v>
      </c>
      <c r="Z163">
        <f t="shared" si="108"/>
        <v>11.096666666667261</v>
      </c>
      <c r="AA163">
        <f t="shared" si="109"/>
        <v>1.5522049563317878E-3</v>
      </c>
      <c r="AB163">
        <f t="shared" si="110"/>
        <v>123.1360111111243</v>
      </c>
      <c r="AD163">
        <f t="shared" si="125"/>
        <v>6880.2299999999987</v>
      </c>
      <c r="AE163">
        <f t="shared" si="126"/>
        <v>6644.0899999999992</v>
      </c>
      <c r="AF163">
        <f t="shared" si="135"/>
        <v>7116.3699999999981</v>
      </c>
      <c r="AG163">
        <f t="shared" si="131"/>
        <v>118.06999999999971</v>
      </c>
      <c r="AH163">
        <f t="shared" si="139"/>
        <v>7053.0653999999977</v>
      </c>
      <c r="AI163">
        <f t="shared" si="111"/>
        <v>95.904600000002574</v>
      </c>
      <c r="AJ163">
        <f t="shared" si="112"/>
        <v>1.3415163303245442E-2</v>
      </c>
      <c r="AK163">
        <f t="shared" si="113"/>
        <v>9197.692301160494</v>
      </c>
      <c r="AM163">
        <f t="shared" si="127"/>
        <v>6822.5133333333333</v>
      </c>
      <c r="AN163">
        <f t="shared" si="128"/>
        <v>6537.5794444444446</v>
      </c>
      <c r="AO163">
        <f t="shared" si="136"/>
        <v>7107.4472222222221</v>
      </c>
      <c r="AP163">
        <f t="shared" si="132"/>
        <v>113.97355555555551</v>
      </c>
      <c r="AQ163">
        <f t="shared" si="140"/>
        <v>7118.1995555555568</v>
      </c>
      <c r="AR163">
        <f t="shared" si="114"/>
        <v>30.770444444443456</v>
      </c>
      <c r="AS163">
        <f t="shared" si="115"/>
        <v>4.3041787060854155E-3</v>
      </c>
      <c r="AT163">
        <f t="shared" si="116"/>
        <v>946.82025130858108</v>
      </c>
      <c r="AV163">
        <f t="shared" si="117"/>
        <v>7152.1479903515537</v>
      </c>
      <c r="AW163">
        <f t="shared" si="118"/>
        <v>0.58207447119632871</v>
      </c>
      <c r="AX163">
        <f t="shared" si="119"/>
        <v>7222.3392797311317</v>
      </c>
      <c r="AY163">
        <f t="shared" si="120"/>
        <v>73.369279731131428</v>
      </c>
      <c r="AZ163">
        <f t="shared" si="121"/>
        <v>1.0262916158709775E-2</v>
      </c>
      <c r="BA163">
        <f t="shared" si="122"/>
        <v>5383.051208265013</v>
      </c>
    </row>
    <row r="164" spans="1:54" x14ac:dyDescent="0.3">
      <c r="A164" s="11"/>
      <c r="B164">
        <v>162</v>
      </c>
      <c r="C164">
        <v>2022</v>
      </c>
      <c r="D164" t="str">
        <v>June</v>
      </c>
      <c r="E164">
        <v>6911.58</v>
      </c>
      <c r="G164">
        <f t="shared" si="99"/>
        <v>7069.0300000000007</v>
      </c>
      <c r="H164">
        <f t="shared" si="100"/>
        <v>157.45000000000073</v>
      </c>
      <c r="I164">
        <f t="shared" si="101"/>
        <v>2.2780608775417592E-2</v>
      </c>
      <c r="J164">
        <f t="shared" si="102"/>
        <v>24790.502500000228</v>
      </c>
      <c r="L164">
        <f t="shared" si="103"/>
        <v>7188.9400000000005</v>
      </c>
      <c r="M164">
        <f t="shared" si="104"/>
        <v>7169.5574999999999</v>
      </c>
      <c r="N164">
        <f t="shared" si="133"/>
        <v>7208.3225000000011</v>
      </c>
      <c r="O164">
        <f t="shared" si="129"/>
        <v>38.765000000001237</v>
      </c>
      <c r="P164">
        <f t="shared" si="137"/>
        <v>7405.7299999999977</v>
      </c>
      <c r="Q164">
        <f t="shared" si="105"/>
        <v>494.14999999999782</v>
      </c>
      <c r="R164">
        <f t="shared" si="106"/>
        <v>7.149595316845031E-2</v>
      </c>
      <c r="S164">
        <f t="shared" si="107"/>
        <v>244184.22249999785</v>
      </c>
      <c r="U164">
        <f t="shared" si="123"/>
        <v>7149.7733333333335</v>
      </c>
      <c r="V164">
        <f t="shared" si="124"/>
        <v>7025.4000000000005</v>
      </c>
      <c r="W164">
        <f t="shared" si="134"/>
        <v>7274.1466666666665</v>
      </c>
      <c r="X164">
        <f t="shared" si="130"/>
        <v>124.37333333333299</v>
      </c>
      <c r="Y164">
        <f t="shared" si="138"/>
        <v>7437.391111111112</v>
      </c>
      <c r="Z164">
        <f t="shared" si="108"/>
        <v>525.81111111111204</v>
      </c>
      <c r="AA164">
        <f t="shared" si="109"/>
        <v>7.6076832086311968E-2</v>
      </c>
      <c r="AB164">
        <f t="shared" si="110"/>
        <v>276477.32456790219</v>
      </c>
      <c r="AD164">
        <f t="shared" si="125"/>
        <v>6993.7280000000001</v>
      </c>
      <c r="AE164">
        <f t="shared" si="126"/>
        <v>6757.0755999999992</v>
      </c>
      <c r="AF164">
        <f t="shared" si="135"/>
        <v>7230.3804000000009</v>
      </c>
      <c r="AG164">
        <f t="shared" si="131"/>
        <v>118.32620000000043</v>
      </c>
      <c r="AH164">
        <f t="shared" si="139"/>
        <v>7234.4399999999978</v>
      </c>
      <c r="AI164">
        <f t="shared" si="111"/>
        <v>322.85999999999785</v>
      </c>
      <c r="AJ164">
        <f t="shared" si="112"/>
        <v>4.6712907902389592E-2</v>
      </c>
      <c r="AK164">
        <f t="shared" si="113"/>
        <v>104238.57959999861</v>
      </c>
      <c r="AM164">
        <f t="shared" si="127"/>
        <v>6925.0199999999995</v>
      </c>
      <c r="AN164">
        <f t="shared" si="128"/>
        <v>6646.8036111111105</v>
      </c>
      <c r="AO164">
        <f t="shared" si="136"/>
        <v>7203.2363888888885</v>
      </c>
      <c r="AP164">
        <f t="shared" si="132"/>
        <v>111.28655555555561</v>
      </c>
      <c r="AQ164">
        <f t="shared" si="140"/>
        <v>7221.4207777777774</v>
      </c>
      <c r="AR164">
        <f t="shared" si="114"/>
        <v>309.84077777777748</v>
      </c>
      <c r="AS164">
        <f t="shared" si="115"/>
        <v>4.4829225412680959E-2</v>
      </c>
      <c r="AT164">
        <f t="shared" si="116"/>
        <v>96001.307573938087</v>
      </c>
      <c r="AV164">
        <f t="shared" si="117"/>
        <v>6922.0254150577966</v>
      </c>
      <c r="AW164">
        <f t="shared" si="118"/>
        <v>0.55900377551518365</v>
      </c>
      <c r="AX164">
        <f t="shared" si="119"/>
        <v>7152.7300648227501</v>
      </c>
      <c r="AY164">
        <f t="shared" si="120"/>
        <v>241.15006482275021</v>
      </c>
      <c r="AZ164">
        <f t="shared" si="121"/>
        <v>3.4890729011709365E-2</v>
      </c>
      <c r="BA164">
        <f t="shared" si="122"/>
        <v>58153.353764016625</v>
      </c>
    </row>
    <row r="165" spans="1:54" x14ac:dyDescent="0.3">
      <c r="A165" s="11"/>
      <c r="B165">
        <v>163</v>
      </c>
      <c r="C165">
        <v>2022</v>
      </c>
      <c r="D165" t="str">
        <v>July</v>
      </c>
      <c r="E165">
        <v>6951.12</v>
      </c>
      <c r="G165">
        <f t="shared" si="99"/>
        <v>6674.19</v>
      </c>
      <c r="H165">
        <f t="shared" si="100"/>
        <v>276.93000000000029</v>
      </c>
      <c r="I165">
        <f t="shared" si="101"/>
        <v>3.9839622967234097E-2</v>
      </c>
      <c r="J165">
        <f t="shared" si="102"/>
        <v>76690.224900000161</v>
      </c>
      <c r="L165">
        <f t="shared" si="103"/>
        <v>7030.2749999999996</v>
      </c>
      <c r="M165">
        <f t="shared" si="104"/>
        <v>7109.6075000000001</v>
      </c>
      <c r="N165">
        <f t="shared" si="133"/>
        <v>6950.9424999999992</v>
      </c>
      <c r="O165">
        <f t="shared" si="129"/>
        <v>-158.66500000000087</v>
      </c>
      <c r="P165">
        <f t="shared" si="137"/>
        <v>7247.0875000000024</v>
      </c>
      <c r="Q165">
        <f t="shared" si="105"/>
        <v>295.96750000000247</v>
      </c>
      <c r="R165">
        <f t="shared" si="106"/>
        <v>4.2578390245025619E-2</v>
      </c>
      <c r="S165">
        <f t="shared" si="107"/>
        <v>87596.76105625146</v>
      </c>
      <c r="U165">
        <f t="shared" si="123"/>
        <v>7096.4866666666667</v>
      </c>
      <c r="V165">
        <f t="shared" si="124"/>
        <v>7103.0333333333338</v>
      </c>
      <c r="W165">
        <f t="shared" si="134"/>
        <v>7089.94</v>
      </c>
      <c r="X165">
        <f t="shared" si="130"/>
        <v>-6.546666666667079</v>
      </c>
      <c r="Y165">
        <f t="shared" si="138"/>
        <v>7398.5199999999995</v>
      </c>
      <c r="Z165">
        <f t="shared" si="108"/>
        <v>447.39999999999964</v>
      </c>
      <c r="AA165">
        <f t="shared" si="109"/>
        <v>6.436372843512983E-2</v>
      </c>
      <c r="AB165">
        <f t="shared" si="110"/>
        <v>200166.75999999966</v>
      </c>
      <c r="AD165">
        <f t="shared" si="125"/>
        <v>7049.8140000000003</v>
      </c>
      <c r="AE165">
        <f t="shared" si="126"/>
        <v>6862.0444000000007</v>
      </c>
      <c r="AF165">
        <f t="shared" si="135"/>
        <v>7237.5835999999999</v>
      </c>
      <c r="AG165">
        <f t="shared" si="131"/>
        <v>93.884799999999814</v>
      </c>
      <c r="AH165">
        <f t="shared" si="139"/>
        <v>7348.7066000000013</v>
      </c>
      <c r="AI165">
        <f t="shared" si="111"/>
        <v>397.58660000000145</v>
      </c>
      <c r="AJ165">
        <f t="shared" si="112"/>
        <v>5.7197487599120925E-2</v>
      </c>
      <c r="AK165">
        <f t="shared" si="113"/>
        <v>158075.10449956116</v>
      </c>
      <c r="AM165">
        <f t="shared" si="127"/>
        <v>6980.0366666666669</v>
      </c>
      <c r="AN165">
        <f t="shared" si="128"/>
        <v>6748.6419444444446</v>
      </c>
      <c r="AO165">
        <f t="shared" si="136"/>
        <v>7211.4313888888892</v>
      </c>
      <c r="AP165">
        <f t="shared" si="132"/>
        <v>92.557888888888925</v>
      </c>
      <c r="AQ165">
        <f t="shared" si="140"/>
        <v>7314.522944444444</v>
      </c>
      <c r="AR165">
        <f t="shared" si="114"/>
        <v>363.40294444444407</v>
      </c>
      <c r="AS165">
        <f t="shared" si="115"/>
        <v>5.2279768504132296E-2</v>
      </c>
      <c r="AT165">
        <f t="shared" si="116"/>
        <v>132061.70003089172</v>
      </c>
      <c r="AV165">
        <f t="shared" si="117"/>
        <v>6949.8839813017648</v>
      </c>
      <c r="AW165">
        <f t="shared" si="118"/>
        <v>0.5617337590615914</v>
      </c>
      <c r="AX165">
        <f t="shared" si="119"/>
        <v>6922.5844188333122</v>
      </c>
      <c r="AY165">
        <f t="shared" si="120"/>
        <v>28.535581166687734</v>
      </c>
      <c r="AZ165">
        <f t="shared" si="121"/>
        <v>4.1051774630113903E-3</v>
      </c>
      <c r="BA165">
        <f t="shared" si="122"/>
        <v>814.27939252062367</v>
      </c>
    </row>
    <row r="166" spans="1:54" x14ac:dyDescent="0.3">
      <c r="A166" s="11"/>
      <c r="B166">
        <v>164</v>
      </c>
      <c r="C166">
        <v>2022</v>
      </c>
      <c r="D166" t="str">
        <v>August</v>
      </c>
      <c r="E166">
        <v>7178.59</v>
      </c>
      <c r="G166">
        <f t="shared" si="99"/>
        <v>6990.66</v>
      </c>
      <c r="H166">
        <f t="shared" si="100"/>
        <v>187.93000000000029</v>
      </c>
      <c r="I166">
        <f t="shared" si="101"/>
        <v>2.6179235755211021E-2</v>
      </c>
      <c r="J166">
        <f t="shared" si="102"/>
        <v>35317.684900000109</v>
      </c>
      <c r="L166">
        <f t="shared" si="103"/>
        <v>6931.35</v>
      </c>
      <c r="M166">
        <f t="shared" si="104"/>
        <v>6980.8125</v>
      </c>
      <c r="N166">
        <f t="shared" si="133"/>
        <v>6881.8875000000007</v>
      </c>
      <c r="O166">
        <f t="shared" si="129"/>
        <v>-98.924999999999272</v>
      </c>
      <c r="P166">
        <f t="shared" si="137"/>
        <v>6792.2774999999983</v>
      </c>
      <c r="Q166">
        <f t="shared" si="105"/>
        <v>386.31250000000182</v>
      </c>
      <c r="R166">
        <f t="shared" si="106"/>
        <v>5.3814537395226889E-2</v>
      </c>
      <c r="S166">
        <f t="shared" si="107"/>
        <v>149237.3476562514</v>
      </c>
      <c r="U166">
        <f t="shared" si="123"/>
        <v>7003.8899999999994</v>
      </c>
      <c r="V166">
        <f t="shared" si="124"/>
        <v>7083.3833333333341</v>
      </c>
      <c r="W166">
        <f t="shared" si="134"/>
        <v>6924.3966666666647</v>
      </c>
      <c r="X166">
        <f t="shared" si="130"/>
        <v>-79.493333333334704</v>
      </c>
      <c r="Y166">
        <f t="shared" si="138"/>
        <v>7083.3933333333325</v>
      </c>
      <c r="Z166">
        <f t="shared" si="108"/>
        <v>95.196666666667625</v>
      </c>
      <c r="AA166">
        <f t="shared" si="109"/>
        <v>1.3261192889783039E-2</v>
      </c>
      <c r="AB166">
        <f t="shared" si="110"/>
        <v>9062.4053444446272</v>
      </c>
      <c r="AD166">
        <f t="shared" si="125"/>
        <v>7062.4040000000005</v>
      </c>
      <c r="AE166">
        <f t="shared" si="126"/>
        <v>6945.4820000000009</v>
      </c>
      <c r="AF166">
        <f t="shared" si="135"/>
        <v>7179.326</v>
      </c>
      <c r="AG166">
        <f t="shared" si="131"/>
        <v>58.460999999999785</v>
      </c>
      <c r="AH166">
        <f t="shared" si="139"/>
        <v>7331.4683999999997</v>
      </c>
      <c r="AI166">
        <f t="shared" si="111"/>
        <v>152.8783999999996</v>
      </c>
      <c r="AJ166">
        <f t="shared" si="112"/>
        <v>2.1296438437074634E-2</v>
      </c>
      <c r="AK166">
        <f t="shared" si="113"/>
        <v>23371.805186559879</v>
      </c>
      <c r="AM166">
        <f t="shared" si="127"/>
        <v>7033.3650000000007</v>
      </c>
      <c r="AN166">
        <f t="shared" si="128"/>
        <v>6843.781944444444</v>
      </c>
      <c r="AO166">
        <f t="shared" si="136"/>
        <v>7222.9480555555574</v>
      </c>
      <c r="AP166">
        <f t="shared" si="132"/>
        <v>75.833222222222687</v>
      </c>
      <c r="AQ166">
        <f t="shared" si="140"/>
        <v>7303.9892777777777</v>
      </c>
      <c r="AR166">
        <f t="shared" si="114"/>
        <v>125.39927777777757</v>
      </c>
      <c r="AS166">
        <f t="shared" si="115"/>
        <v>1.746851091617958E-2</v>
      </c>
      <c r="AT166">
        <f t="shared" si="116"/>
        <v>15724.97886718822</v>
      </c>
      <c r="AV166">
        <f t="shared" si="117"/>
        <v>7168.70793029786</v>
      </c>
      <c r="AW166">
        <f t="shared" si="118"/>
        <v>0.58356019884750998</v>
      </c>
      <c r="AX166">
        <f t="shared" si="119"/>
        <v>6950.4457150608268</v>
      </c>
      <c r="AY166">
        <f t="shared" si="120"/>
        <v>228.1442849391733</v>
      </c>
      <c r="AZ166">
        <f t="shared" si="121"/>
        <v>3.1781211204313563E-2</v>
      </c>
      <c r="BA166">
        <f t="shared" si="122"/>
        <v>52049.814750406702</v>
      </c>
    </row>
    <row r="167" spans="1:54" x14ac:dyDescent="0.3">
      <c r="A167" s="11"/>
      <c r="B167">
        <v>165</v>
      </c>
      <c r="C167">
        <v>2022</v>
      </c>
      <c r="D167" t="str">
        <v>September</v>
      </c>
      <c r="E167">
        <v>7040.8</v>
      </c>
      <c r="G167">
        <f t="shared" si="99"/>
        <v>7406.06</v>
      </c>
      <c r="H167">
        <f t="shared" si="100"/>
        <v>365.26000000000022</v>
      </c>
      <c r="I167">
        <f t="shared" si="101"/>
        <v>5.1877627542324764E-2</v>
      </c>
      <c r="J167">
        <f t="shared" si="102"/>
        <v>133414.86760000017</v>
      </c>
      <c r="L167">
        <f t="shared" si="103"/>
        <v>7064.8549999999996</v>
      </c>
      <c r="M167">
        <f t="shared" si="104"/>
        <v>6998.1025</v>
      </c>
      <c r="N167">
        <f t="shared" si="133"/>
        <v>7131.6074999999992</v>
      </c>
      <c r="O167">
        <f t="shared" si="129"/>
        <v>133.5049999999992</v>
      </c>
      <c r="P167">
        <f t="shared" si="137"/>
        <v>6782.9625000000015</v>
      </c>
      <c r="Q167">
        <f t="shared" si="105"/>
        <v>257.83749999999873</v>
      </c>
      <c r="R167">
        <f t="shared" si="106"/>
        <v>3.6620483467787568E-2</v>
      </c>
      <c r="S167">
        <f t="shared" si="107"/>
        <v>66480.176406249346</v>
      </c>
      <c r="U167">
        <f t="shared" si="123"/>
        <v>7013.7633333333333</v>
      </c>
      <c r="V167">
        <f t="shared" si="124"/>
        <v>7038.0466666666662</v>
      </c>
      <c r="W167">
        <f t="shared" si="134"/>
        <v>6989.4800000000005</v>
      </c>
      <c r="X167">
        <f t="shared" si="130"/>
        <v>-24.283333333332848</v>
      </c>
      <c r="Y167">
        <f t="shared" si="138"/>
        <v>6844.90333333333</v>
      </c>
      <c r="Z167">
        <f t="shared" si="108"/>
        <v>195.89666666667017</v>
      </c>
      <c r="AA167">
        <f t="shared" si="109"/>
        <v>2.7823069348180629E-2</v>
      </c>
      <c r="AB167">
        <f t="shared" si="110"/>
        <v>38375.504011112484</v>
      </c>
      <c r="AD167">
        <f t="shared" si="125"/>
        <v>7083.8339999999998</v>
      </c>
      <c r="AE167">
        <f t="shared" si="126"/>
        <v>7014.0020000000004</v>
      </c>
      <c r="AF167">
        <f t="shared" si="135"/>
        <v>7153.6659999999993</v>
      </c>
      <c r="AG167">
        <f t="shared" si="131"/>
        <v>34.915999999999713</v>
      </c>
      <c r="AH167">
        <f t="shared" si="139"/>
        <v>7237.7870000000003</v>
      </c>
      <c r="AI167">
        <f t="shared" si="111"/>
        <v>196.98700000000008</v>
      </c>
      <c r="AJ167">
        <f t="shared" si="112"/>
        <v>2.7977928644472228E-2</v>
      </c>
      <c r="AK167">
        <f t="shared" si="113"/>
        <v>38803.878169000032</v>
      </c>
      <c r="AM167">
        <f t="shared" si="127"/>
        <v>7081.7683333333334</v>
      </c>
      <c r="AN167">
        <f t="shared" si="128"/>
        <v>6926.4927777777775</v>
      </c>
      <c r="AO167">
        <f t="shared" si="136"/>
        <v>7237.0438888888893</v>
      </c>
      <c r="AP167">
        <f t="shared" si="132"/>
        <v>62.110222222222369</v>
      </c>
      <c r="AQ167">
        <f t="shared" si="140"/>
        <v>7298.7812777777799</v>
      </c>
      <c r="AR167">
        <f t="shared" si="114"/>
        <v>257.98127777777972</v>
      </c>
      <c r="AS167">
        <f t="shared" si="115"/>
        <v>3.6640904127056548E-2</v>
      </c>
      <c r="AT167">
        <f t="shared" si="116"/>
        <v>66554.339683855942</v>
      </c>
      <c r="AV167">
        <f t="shared" si="117"/>
        <v>7046.3656089108654</v>
      </c>
      <c r="AW167">
        <f t="shared" si="118"/>
        <v>0.57126748776304426</v>
      </c>
      <c r="AX167">
        <f t="shared" si="119"/>
        <v>7169.2914904967074</v>
      </c>
      <c r="AY167">
        <f t="shared" si="120"/>
        <v>128.49149049670723</v>
      </c>
      <c r="AZ167">
        <f t="shared" si="121"/>
        <v>1.8249558359377801E-2</v>
      </c>
      <c r="BA167">
        <f t="shared" si="122"/>
        <v>16510.063130065406</v>
      </c>
    </row>
    <row r="168" spans="1:54" x14ac:dyDescent="0.3">
      <c r="A168" s="11"/>
      <c r="B168">
        <v>166</v>
      </c>
      <c r="C168">
        <v>2022</v>
      </c>
      <c r="D168" t="str">
        <v>October</v>
      </c>
      <c r="E168">
        <v>7098.89</v>
      </c>
      <c r="G168">
        <f t="shared" si="99"/>
        <v>6903.01</v>
      </c>
      <c r="H168">
        <f t="shared" si="100"/>
        <v>195.88000000000011</v>
      </c>
      <c r="I168">
        <f t="shared" si="101"/>
        <v>2.759304623680605E-2</v>
      </c>
      <c r="J168">
        <f t="shared" si="102"/>
        <v>38368.974400000043</v>
      </c>
      <c r="L168">
        <f t="shared" si="103"/>
        <v>7109.6949999999997</v>
      </c>
      <c r="M168">
        <f t="shared" si="104"/>
        <v>7087.2749999999996</v>
      </c>
      <c r="N168">
        <f t="shared" si="133"/>
        <v>7132.1149999999998</v>
      </c>
      <c r="O168">
        <f t="shared" si="129"/>
        <v>44.840000000000146</v>
      </c>
      <c r="P168">
        <f>N167+O167*1</f>
        <v>7265.1124999999984</v>
      </c>
      <c r="Q168">
        <f t="shared" si="105"/>
        <v>166.22249999999804</v>
      </c>
      <c r="R168">
        <f t="shared" si="106"/>
        <v>2.341528041707901E-2</v>
      </c>
      <c r="S168">
        <f t="shared" si="107"/>
        <v>27629.919506249345</v>
      </c>
      <c r="U168">
        <f t="shared" si="123"/>
        <v>7056.8366666666661</v>
      </c>
      <c r="V168">
        <f t="shared" si="124"/>
        <v>7024.829999999999</v>
      </c>
      <c r="W168">
        <f t="shared" si="134"/>
        <v>7088.8433333333332</v>
      </c>
      <c r="X168">
        <f t="shared" si="130"/>
        <v>32.006666666667115</v>
      </c>
      <c r="Y168">
        <f t="shared" si="138"/>
        <v>6965.1966666666676</v>
      </c>
      <c r="Z168">
        <f t="shared" si="108"/>
        <v>133.6933333333327</v>
      </c>
      <c r="AA168">
        <f t="shared" si="109"/>
        <v>1.8832991261074999E-2</v>
      </c>
      <c r="AB168">
        <f t="shared" si="110"/>
        <v>17873.90737777761</v>
      </c>
      <c r="AD168">
        <f t="shared" si="125"/>
        <v>7046.2119999999995</v>
      </c>
      <c r="AE168">
        <f t="shared" si="126"/>
        <v>7047.1983999999993</v>
      </c>
      <c r="AF168">
        <f t="shared" si="135"/>
        <v>7045.2255999999998</v>
      </c>
      <c r="AG168">
        <f t="shared" si="131"/>
        <v>-0.49319999999988795</v>
      </c>
      <c r="AH168">
        <f t="shared" si="139"/>
        <v>7188.5819999999985</v>
      </c>
      <c r="AI168">
        <f t="shared" si="111"/>
        <v>89.691999999998188</v>
      </c>
      <c r="AJ168">
        <f t="shared" si="112"/>
        <v>1.2634651332813747E-2</v>
      </c>
      <c r="AK168">
        <f t="shared" si="113"/>
        <v>8044.6548639996754</v>
      </c>
      <c r="AM168">
        <f t="shared" si="127"/>
        <v>7076.6616666666669</v>
      </c>
      <c r="AN168">
        <f t="shared" si="128"/>
        <v>6986.5608333333339</v>
      </c>
      <c r="AO168">
        <f t="shared" si="136"/>
        <v>7166.7624999999998</v>
      </c>
      <c r="AP168">
        <f t="shared" si="132"/>
        <v>36.040333333333187</v>
      </c>
      <c r="AQ168">
        <f t="shared" si="140"/>
        <v>7299.1541111111119</v>
      </c>
      <c r="AR168">
        <f t="shared" si="114"/>
        <v>200.26411111111156</v>
      </c>
      <c r="AS168">
        <f t="shared" si="115"/>
        <v>2.8210623225759457E-2</v>
      </c>
      <c r="AT168">
        <f t="shared" si="116"/>
        <v>40105.714199123635</v>
      </c>
      <c r="AV168">
        <f t="shared" si="117"/>
        <v>7096.6396504512077</v>
      </c>
      <c r="AW168">
        <f t="shared" si="118"/>
        <v>0.57623781487107617</v>
      </c>
      <c r="AX168">
        <f t="shared" si="119"/>
        <v>7046.9368763986286</v>
      </c>
      <c r="AY168">
        <f t="shared" si="120"/>
        <v>51.953123601371772</v>
      </c>
      <c r="AZ168">
        <f t="shared" si="121"/>
        <v>7.3184855098996845E-3</v>
      </c>
      <c r="BA168">
        <f t="shared" si="122"/>
        <v>2699.1270519394125</v>
      </c>
    </row>
    <row r="169" spans="1:54" x14ac:dyDescent="0.3">
      <c r="A169" s="1"/>
      <c r="H169">
        <f>AVERAGE(H3:H168)</f>
        <v>217.34487804878057</v>
      </c>
      <c r="I169">
        <f>AVERAGE(I3:I168)</f>
        <v>4.7369986606869315E-2</v>
      </c>
      <c r="J169">
        <f>AVERAGE(J5:J168)</f>
        <v>107811.29675975608</v>
      </c>
      <c r="K169" t="s">
        <v>48</v>
      </c>
      <c r="Q169">
        <f>AVERAGE(Q3:Q168)</f>
        <v>265.01173312883424</v>
      </c>
      <c r="R169">
        <f>AVERAGE(R3:R168)</f>
        <v>5.6849452098336188E-2</v>
      </c>
      <c r="S169">
        <f>AVERAGE(S5:S168)</f>
        <v>136723.03545563642</v>
      </c>
      <c r="T169" t="s">
        <v>48</v>
      </c>
      <c r="Z169">
        <f>AVERAGE(Z3:Z168)</f>
        <v>279.38460905349797</v>
      </c>
      <c r="AA169">
        <f>AVERAGE(AA3:AA168)</f>
        <v>5.8884109670571734E-2</v>
      </c>
      <c r="AB169">
        <f>AVERAGE(AB5:AB168)</f>
        <v>139130.96734310329</v>
      </c>
      <c r="AC169" t="s">
        <v>48</v>
      </c>
      <c r="AI169">
        <f>AVERAGE(AI3:AI168)</f>
        <v>294.74351812500004</v>
      </c>
      <c r="AJ169">
        <f>AVERAGE(AJ3:AJ168)</f>
        <v>6.180058377716674E-2</v>
      </c>
      <c r="AK169">
        <f>AVERAGE(AK5:AK168)</f>
        <v>155242.09211195231</v>
      </c>
      <c r="AL169" t="s">
        <v>48</v>
      </c>
      <c r="AR169">
        <f>AVERAGE(AR3:AR168)</f>
        <v>306.49962550663878</v>
      </c>
      <c r="AS169">
        <f>AVERAGE(AS3:AS168)</f>
        <v>6.3299666251631012E-2</v>
      </c>
      <c r="AT169">
        <f>AVERAGE(AT5:AT168)</f>
        <v>160534.59381122235</v>
      </c>
      <c r="AU169" t="s">
        <v>48</v>
      </c>
      <c r="AY169">
        <f>AVERAGE(AY3:AY168)</f>
        <v>164.50148490036719</v>
      </c>
      <c r="AZ169">
        <f>AVERAGE(AZ3:AZ168)</f>
        <v>3.640314313866401E-2</v>
      </c>
      <c r="BA169">
        <f>AVERAGE(BA5:BA168)</f>
        <v>52905.57383541872</v>
      </c>
      <c r="BB169" t="s">
        <v>48</v>
      </c>
    </row>
    <row r="170" spans="1:54" x14ac:dyDescent="0.3">
      <c r="A170" s="1"/>
      <c r="H170" t="s">
        <v>4</v>
      </c>
      <c r="I170" t="s">
        <v>5</v>
      </c>
      <c r="J170">
        <f>SQRT(J169)</f>
        <v>328.34630614605072</v>
      </c>
      <c r="K170" t="s">
        <v>3</v>
      </c>
      <c r="Q170" t="s">
        <v>4</v>
      </c>
      <c r="R170" t="s">
        <v>5</v>
      </c>
      <c r="S170">
        <f>SQRT(S169)</f>
        <v>369.76078139201894</v>
      </c>
      <c r="T170" t="s">
        <v>3</v>
      </c>
      <c r="Z170" t="s">
        <v>4</v>
      </c>
      <c r="AA170" t="s">
        <v>5</v>
      </c>
      <c r="AB170">
        <f>SQRT(AB169)</f>
        <v>373.00263717982381</v>
      </c>
      <c r="AC170" t="s">
        <v>3</v>
      </c>
      <c r="AI170" t="s">
        <v>4</v>
      </c>
      <c r="AJ170" t="s">
        <v>5</v>
      </c>
      <c r="AK170">
        <f>SQRT(AK169)</f>
        <v>394.00773103068968</v>
      </c>
      <c r="AL170" t="s">
        <v>3</v>
      </c>
      <c r="AR170" t="s">
        <v>4</v>
      </c>
      <c r="AS170" t="s">
        <v>5</v>
      </c>
      <c r="AT170">
        <f>SQRT(AT169)</f>
        <v>400.66768500993732</v>
      </c>
      <c r="AU170" t="s">
        <v>3</v>
      </c>
      <c r="AY170" t="s">
        <v>4</v>
      </c>
      <c r="AZ170" t="s">
        <v>5</v>
      </c>
      <c r="BA170">
        <f>SQRT(BA169)</f>
        <v>230.01211671435641</v>
      </c>
      <c r="BB170" t="s">
        <v>3</v>
      </c>
    </row>
    <row r="171" spans="1:54" x14ac:dyDescent="0.3">
      <c r="A171" s="1"/>
    </row>
    <row r="172" spans="1:54" x14ac:dyDescent="0.3">
      <c r="A172" s="1"/>
    </row>
    <row r="173" spans="1:54" x14ac:dyDescent="0.3">
      <c r="A173" s="1"/>
    </row>
    <row r="174" spans="1:54" x14ac:dyDescent="0.3">
      <c r="A174" s="1"/>
    </row>
    <row r="175" spans="1:54" x14ac:dyDescent="0.3">
      <c r="A175" s="11" t="s">
        <v>49</v>
      </c>
      <c r="B175">
        <v>167</v>
      </c>
      <c r="C175" cm="1">
        <f t="array" ref="C175:C192">'Raw Dataset'!A168:A185</f>
        <v>2022</v>
      </c>
      <c r="D175" t="str" cm="1">
        <f t="array" ref="D175:D192">'Raw Dataset'!B168:B185</f>
        <v>November</v>
      </c>
      <c r="E175" cm="1">
        <f t="array" ref="E175:E192">'Raw Dataset'!F168:F185</f>
        <v>7081.31</v>
      </c>
      <c r="G175">
        <f>2*E168-E167</f>
        <v>7156.9800000000005</v>
      </c>
      <c r="H175">
        <f>ABS($E175-G175)</f>
        <v>75.670000000000073</v>
      </c>
      <c r="I175">
        <f>H175/$E175</f>
        <v>1.0685875918438829E-2</v>
      </c>
      <c r="J175">
        <f>($E175-G175)^2</f>
        <v>5725.9489000000112</v>
      </c>
      <c r="P175">
        <f>N$168+O$168*1</f>
        <v>7176.9549999999999</v>
      </c>
      <c r="Q175">
        <f>ABS($E175-P175)</f>
        <v>95.644999999999527</v>
      </c>
      <c r="R175">
        <f>Q175/$E175</f>
        <v>1.3506681673306143E-2</v>
      </c>
      <c r="S175">
        <f>($E175-P175)^2</f>
        <v>9147.9660249999088</v>
      </c>
      <c r="Y175">
        <f>W$168+X$168*1</f>
        <v>7120.85</v>
      </c>
      <c r="Z175">
        <f>ABS($E175-Y175)</f>
        <v>39.539999999999964</v>
      </c>
      <c r="AA175">
        <f>Z175/$E175</f>
        <v>5.5837126181455072E-3</v>
      </c>
      <c r="AB175">
        <f>($E175-Y175)^2</f>
        <v>1563.4115999999972</v>
      </c>
      <c r="AH175">
        <f>AF$168+AG$168*1</f>
        <v>7044.7323999999999</v>
      </c>
      <c r="AI175">
        <f>ABS($E175-AH175)</f>
        <v>36.57760000000053</v>
      </c>
      <c r="AJ175">
        <f>AI175/$E175</f>
        <v>5.1653719438918121E-3</v>
      </c>
      <c r="AK175">
        <f>($E175-AH175)^2</f>
        <v>1337.9208217600387</v>
      </c>
      <c r="AQ175">
        <f>AO$168+AP$168*1</f>
        <v>7202.8028333333332</v>
      </c>
      <c r="AR175">
        <f>ABS($E175-AQ175)</f>
        <v>121.49283333333278</v>
      </c>
      <c r="AS175">
        <f>AR175/$E175</f>
        <v>1.7156830209852807E-2</v>
      </c>
      <c r="AT175">
        <f>($E175-AQ175)^2</f>
        <v>14760.508551360977</v>
      </c>
      <c r="AX175">
        <f>$AV$168+1*$AW$168</f>
        <v>7097.2158882660788</v>
      </c>
      <c r="AY175">
        <f>ABS($E175-AX175)</f>
        <v>15.905888266078364</v>
      </c>
      <c r="AZ175">
        <f>AY175/$E175</f>
        <v>2.2461787813382499E-3</v>
      </c>
      <c r="BA175">
        <f>($E175-AX175)^2</f>
        <v>252.99728153296937</v>
      </c>
    </row>
    <row r="176" spans="1:54" x14ac:dyDescent="0.3">
      <c r="A176" s="11"/>
      <c r="B176">
        <v>168</v>
      </c>
      <c r="C176">
        <v>2022</v>
      </c>
      <c r="D176" t="str">
        <v>December</v>
      </c>
      <c r="E176">
        <v>6850.62</v>
      </c>
      <c r="G176">
        <f>G175</f>
        <v>7156.9800000000005</v>
      </c>
      <c r="H176">
        <f t="shared" ref="H176:H192" si="141">ABS($E176-G176)</f>
        <v>306.36000000000058</v>
      </c>
      <c r="I176">
        <f t="shared" ref="I176:I192" si="142">H176/$E176</f>
        <v>4.4720039937991098E-2</v>
      </c>
      <c r="J176">
        <f t="shared" ref="J176:J192" si="143">($E176-G176)^2</f>
        <v>93856.449600000356</v>
      </c>
      <c r="P176">
        <f>N$168+O$168*2</f>
        <v>7221.7950000000001</v>
      </c>
      <c r="Q176">
        <f t="shared" ref="Q176:Q192" si="144">ABS($E176-P176)</f>
        <v>371.17500000000018</v>
      </c>
      <c r="R176">
        <f t="shared" ref="R176:R192" si="145">Q176/$E176</f>
        <v>5.41812273925572E-2</v>
      </c>
      <c r="S176">
        <f t="shared" ref="S176:S192" si="146">($E176-P176)^2</f>
        <v>137770.88062500014</v>
      </c>
      <c r="Y176">
        <f>W$168+X$168*2</f>
        <v>7152.8566666666675</v>
      </c>
      <c r="Z176">
        <f t="shared" ref="Z176:Z192" si="147">ABS($E176-Y176)</f>
        <v>302.23666666666759</v>
      </c>
      <c r="AA176">
        <f t="shared" ref="AA176:AA192" si="148">Z176/$E176</f>
        <v>4.4118147943787218E-2</v>
      </c>
      <c r="AB176">
        <f t="shared" ref="AB176:AB192" si="149">($E176-Y176)^2</f>
        <v>91347.002677778335</v>
      </c>
      <c r="AH176">
        <f>AF$168+AG$168*2</f>
        <v>7044.2392</v>
      </c>
      <c r="AI176">
        <f t="shared" ref="AI176:AI192" si="150">ABS($E176-AH176)</f>
        <v>193.61920000000009</v>
      </c>
      <c r="AJ176">
        <f t="shared" ref="AJ176:AJ192" si="151">AI176/$E176</f>
        <v>2.8263018529709735E-2</v>
      </c>
      <c r="AK176">
        <f t="shared" ref="AK176:AK192" si="152">($E176-AH176)^2</f>
        <v>37488.394608640032</v>
      </c>
      <c r="AQ176">
        <f>AO$168+AP$168*2</f>
        <v>7238.8431666666665</v>
      </c>
      <c r="AR176">
        <f t="shared" ref="AR176:AR192" si="153">ABS($E176-AQ176)</f>
        <v>388.22316666666666</v>
      </c>
      <c r="AS176">
        <f t="shared" ref="AS176:AS192" si="154">AR176/$E176</f>
        <v>5.6669785605779718E-2</v>
      </c>
      <c r="AT176">
        <f t="shared" ref="AT176:AT192" si="155">($E176-AQ176)^2</f>
        <v>150717.22713669445</v>
      </c>
      <c r="AX176">
        <f>$AV$168+2*$AW$168</f>
        <v>7097.7921260809499</v>
      </c>
      <c r="AY176">
        <f t="shared" ref="AY176:AY192" si="156">ABS($E176-AX176)</f>
        <v>247.17212608094997</v>
      </c>
      <c r="AZ176">
        <f t="shared" ref="AZ176:AZ192" si="157">AY176/$E176</f>
        <v>3.6080256397369871E-2</v>
      </c>
      <c r="BA176">
        <f>($E176-AX176)^2</f>
        <v>61094.059911377029</v>
      </c>
    </row>
    <row r="177" spans="1:53" x14ac:dyDescent="0.3">
      <c r="A177" s="11"/>
      <c r="B177">
        <v>169</v>
      </c>
      <c r="C177">
        <v>2023</v>
      </c>
      <c r="D177" t="str">
        <v>January</v>
      </c>
      <c r="E177">
        <v>6839.34</v>
      </c>
      <c r="G177">
        <f t="shared" ref="G177:G192" si="158">G176</f>
        <v>7156.9800000000005</v>
      </c>
      <c r="H177">
        <f t="shared" si="141"/>
        <v>317.64000000000033</v>
      </c>
      <c r="I177">
        <f t="shared" si="142"/>
        <v>4.6443077840844338E-2</v>
      </c>
      <c r="J177">
        <f t="shared" si="143"/>
        <v>100895.16960000021</v>
      </c>
      <c r="P177">
        <f>N$168+O$168*3</f>
        <v>7266.6350000000002</v>
      </c>
      <c r="Q177">
        <f t="shared" si="144"/>
        <v>427.29500000000007</v>
      </c>
      <c r="R177">
        <f t="shared" si="145"/>
        <v>6.2476057631291916E-2</v>
      </c>
      <c r="S177">
        <f t="shared" si="146"/>
        <v>182581.01702500007</v>
      </c>
      <c r="Y177">
        <f>W$168+X$168*3</f>
        <v>7184.8633333333346</v>
      </c>
      <c r="Z177">
        <f t="shared" si="147"/>
        <v>345.52333333333445</v>
      </c>
      <c r="AA177">
        <f t="shared" si="148"/>
        <v>5.0519981947576002E-2</v>
      </c>
      <c r="AB177">
        <f t="shared" si="149"/>
        <v>119386.37387777855</v>
      </c>
      <c r="AH177">
        <f>AF$168+AG$168*3</f>
        <v>7043.7460000000001</v>
      </c>
      <c r="AI177">
        <f t="shared" si="150"/>
        <v>204.40599999999995</v>
      </c>
      <c r="AJ177">
        <f t="shared" si="151"/>
        <v>2.988680194287752E-2</v>
      </c>
      <c r="AK177">
        <f t="shared" si="152"/>
        <v>41781.812835999983</v>
      </c>
      <c r="AQ177">
        <f>AO$168+AP$168*3</f>
        <v>7274.883499999999</v>
      </c>
      <c r="AR177">
        <f t="shared" si="153"/>
        <v>435.54349999999886</v>
      </c>
      <c r="AS177">
        <f t="shared" si="154"/>
        <v>6.3682095055955526E-2</v>
      </c>
      <c r="AT177">
        <f t="shared" si="155"/>
        <v>189698.14039224901</v>
      </c>
      <c r="AX177">
        <f>$AV$168+3*$AW$168</f>
        <v>7098.3683638958209</v>
      </c>
      <c r="AY177">
        <f t="shared" si="156"/>
        <v>259.0283638958208</v>
      </c>
      <c r="AZ177">
        <f t="shared" si="157"/>
        <v>3.7873298285480882E-2</v>
      </c>
      <c r="BA177">
        <f t="shared" ref="BA177:BA192" si="159">($E177-AX177)^2</f>
        <v>67095.693302545769</v>
      </c>
    </row>
    <row r="178" spans="1:53" x14ac:dyDescent="0.3">
      <c r="A178" s="11"/>
      <c r="B178">
        <v>170</v>
      </c>
      <c r="C178">
        <v>2023</v>
      </c>
      <c r="D178" t="str">
        <v>February</v>
      </c>
      <c r="E178">
        <v>6843.24</v>
      </c>
      <c r="G178">
        <f t="shared" si="158"/>
        <v>7156.9800000000005</v>
      </c>
      <c r="H178">
        <f t="shared" si="141"/>
        <v>313.74000000000069</v>
      </c>
      <c r="I178">
        <f t="shared" si="142"/>
        <v>4.5846704192750908E-2</v>
      </c>
      <c r="J178">
        <f t="shared" si="143"/>
        <v>98432.787600000433</v>
      </c>
      <c r="P178">
        <f>N$168+O$168*4</f>
        <v>7311.4750000000004</v>
      </c>
      <c r="Q178">
        <f t="shared" si="144"/>
        <v>468.23500000000058</v>
      </c>
      <c r="R178">
        <f t="shared" si="145"/>
        <v>6.8422998462716572E-2</v>
      </c>
      <c r="S178">
        <f t="shared" si="146"/>
        <v>219244.01522500053</v>
      </c>
      <c r="Y178">
        <f>W$168+X$168*4</f>
        <v>7216.8700000000017</v>
      </c>
      <c r="Z178">
        <f t="shared" si="147"/>
        <v>373.63000000000193</v>
      </c>
      <c r="AA178">
        <f t="shared" si="148"/>
        <v>5.4598406602720632E-2</v>
      </c>
      <c r="AB178">
        <f t="shared" si="149"/>
        <v>139599.37690000143</v>
      </c>
      <c r="AH178">
        <f>AF$168+AG$168*4</f>
        <v>7043.2528000000002</v>
      </c>
      <c r="AI178">
        <f t="shared" si="150"/>
        <v>200.01280000000042</v>
      </c>
      <c r="AJ178">
        <f t="shared" si="151"/>
        <v>2.9227792682998174E-2</v>
      </c>
      <c r="AK178">
        <f t="shared" si="152"/>
        <v>40005.120163840169</v>
      </c>
      <c r="AQ178">
        <f>AO$168+AP$168*4</f>
        <v>7310.9238333333324</v>
      </c>
      <c r="AR178">
        <f t="shared" si="153"/>
        <v>467.68383333333259</v>
      </c>
      <c r="AS178">
        <f t="shared" si="154"/>
        <v>6.8342456692054146E-2</v>
      </c>
      <c r="AT178">
        <f t="shared" si="155"/>
        <v>218728.16796136042</v>
      </c>
      <c r="AX178">
        <f>$AV$168+4*$AW$168</f>
        <v>7098.944601710692</v>
      </c>
      <c r="AY178">
        <f t="shared" si="156"/>
        <v>255.70460171069226</v>
      </c>
      <c r="AZ178">
        <f t="shared" si="157"/>
        <v>3.7366014009546977E-2</v>
      </c>
      <c r="BA178">
        <f t="shared" si="159"/>
        <v>65384.843336023761</v>
      </c>
    </row>
    <row r="179" spans="1:53" x14ac:dyDescent="0.3">
      <c r="A179" s="11"/>
      <c r="B179">
        <v>171</v>
      </c>
      <c r="C179">
        <v>2023</v>
      </c>
      <c r="D179" t="str">
        <v>March</v>
      </c>
      <c r="E179">
        <v>6805.28</v>
      </c>
      <c r="G179">
        <f t="shared" si="158"/>
        <v>7156.9800000000005</v>
      </c>
      <c r="H179">
        <f t="shared" si="141"/>
        <v>351.70000000000073</v>
      </c>
      <c r="I179">
        <f t="shared" si="142"/>
        <v>5.168045987821232E-2</v>
      </c>
      <c r="J179">
        <f t="shared" si="143"/>
        <v>123692.89000000051</v>
      </c>
      <c r="P179">
        <f>N$168+O$168*5</f>
        <v>7356.3150000000005</v>
      </c>
      <c r="Q179">
        <f t="shared" si="144"/>
        <v>551.03500000000076</v>
      </c>
      <c r="R179">
        <f t="shared" si="145"/>
        <v>8.0971686690334679E-2</v>
      </c>
      <c r="S179">
        <f t="shared" si="146"/>
        <v>303639.57122500084</v>
      </c>
      <c r="Y179">
        <f>W$168+X$168*5</f>
        <v>7248.8766666666688</v>
      </c>
      <c r="Z179">
        <f t="shared" si="147"/>
        <v>443.59666666666908</v>
      </c>
      <c r="AA179">
        <f t="shared" si="148"/>
        <v>6.5184190314971482E-2</v>
      </c>
      <c r="AB179">
        <f t="shared" si="149"/>
        <v>196778.00267777991</v>
      </c>
      <c r="AH179">
        <f>AF$168+AG$168*5</f>
        <v>7042.7596000000003</v>
      </c>
      <c r="AI179">
        <f t="shared" si="150"/>
        <v>237.47960000000057</v>
      </c>
      <c r="AJ179">
        <f t="shared" si="151"/>
        <v>3.4896374579738168E-2</v>
      </c>
      <c r="AK179">
        <f t="shared" si="152"/>
        <v>56396.560416160275</v>
      </c>
      <c r="AQ179">
        <f>AO$168+AP$168*5</f>
        <v>7346.9641666666657</v>
      </c>
      <c r="AR179">
        <f t="shared" si="153"/>
        <v>541.68416666666599</v>
      </c>
      <c r="AS179">
        <f t="shared" si="154"/>
        <v>7.9597631055102216E-2</v>
      </c>
      <c r="AT179">
        <f t="shared" si="155"/>
        <v>293421.73641736037</v>
      </c>
      <c r="AX179">
        <f>$AV$168+5*$AW$168</f>
        <v>7099.5208395255631</v>
      </c>
      <c r="AY179">
        <f t="shared" si="156"/>
        <v>294.24083952556339</v>
      </c>
      <c r="AZ179">
        <f t="shared" si="157"/>
        <v>4.3237139327928227E-2</v>
      </c>
      <c r="BA179">
        <f t="shared" si="159"/>
        <v>86577.671644708345</v>
      </c>
    </row>
    <row r="180" spans="1:53" x14ac:dyDescent="0.3">
      <c r="A180" s="11"/>
      <c r="B180">
        <v>172</v>
      </c>
      <c r="C180">
        <v>2023</v>
      </c>
      <c r="D180" t="str">
        <v>April</v>
      </c>
      <c r="E180">
        <v>6915.72</v>
      </c>
      <c r="G180">
        <f t="shared" si="158"/>
        <v>7156.9800000000005</v>
      </c>
      <c r="H180">
        <f t="shared" si="141"/>
        <v>241.26000000000022</v>
      </c>
      <c r="I180">
        <f t="shared" si="142"/>
        <v>3.4885738578195796E-2</v>
      </c>
      <c r="J180">
        <f t="shared" si="143"/>
        <v>58206.387600000104</v>
      </c>
      <c r="P180">
        <f>N$168+O$168*6</f>
        <v>7401.1550000000007</v>
      </c>
      <c r="Q180">
        <f t="shared" si="144"/>
        <v>485.4350000000004</v>
      </c>
      <c r="R180">
        <f t="shared" si="145"/>
        <v>7.0192980629638038E-2</v>
      </c>
      <c r="S180">
        <f t="shared" si="146"/>
        <v>235647.1392250004</v>
      </c>
      <c r="Y180">
        <f>W$168+X$168*6</f>
        <v>7280.8833333333359</v>
      </c>
      <c r="Z180">
        <f t="shared" si="147"/>
        <v>365.16333333333569</v>
      </c>
      <c r="AA180">
        <f t="shared" si="148"/>
        <v>5.2801925661151071E-2</v>
      </c>
      <c r="AB180">
        <f t="shared" si="149"/>
        <v>133344.26001111284</v>
      </c>
      <c r="AH180">
        <f>AF$168+AG$168*6</f>
        <v>7042.2664000000004</v>
      </c>
      <c r="AI180">
        <f t="shared" si="150"/>
        <v>126.54640000000018</v>
      </c>
      <c r="AJ180">
        <f t="shared" si="151"/>
        <v>1.8298369511778986E-2</v>
      </c>
      <c r="AK180">
        <f t="shared" si="152"/>
        <v>16013.991352960045</v>
      </c>
      <c r="AQ180">
        <f>AO$168+AP$168*6</f>
        <v>7383.0044999999991</v>
      </c>
      <c r="AR180">
        <f t="shared" si="153"/>
        <v>467.28449999999884</v>
      </c>
      <c r="AS180">
        <f t="shared" si="154"/>
        <v>6.7568452742447466E-2</v>
      </c>
      <c r="AT180">
        <f t="shared" si="155"/>
        <v>218354.80394024891</v>
      </c>
      <c r="AX180">
        <f>$AV$168+6*$AW$168</f>
        <v>7100.0970773404342</v>
      </c>
      <c r="AY180">
        <f t="shared" si="156"/>
        <v>184.37707734043397</v>
      </c>
      <c r="AZ180">
        <f t="shared" si="157"/>
        <v>2.6660575809956732E-2</v>
      </c>
      <c r="BA180">
        <f t="shared" si="159"/>
        <v>33994.906648600372</v>
      </c>
    </row>
    <row r="181" spans="1:53" x14ac:dyDescent="0.3">
      <c r="A181" s="11"/>
      <c r="B181">
        <v>173</v>
      </c>
      <c r="C181">
        <v>2023</v>
      </c>
      <c r="D181" t="str">
        <v>May</v>
      </c>
      <c r="E181">
        <v>6633.26</v>
      </c>
      <c r="G181">
        <f t="shared" si="158"/>
        <v>7156.9800000000005</v>
      </c>
      <c r="H181">
        <f t="shared" si="141"/>
        <v>523.72000000000025</v>
      </c>
      <c r="I181">
        <f t="shared" si="142"/>
        <v>7.8953636673370298E-2</v>
      </c>
      <c r="J181">
        <f t="shared" si="143"/>
        <v>274282.63840000029</v>
      </c>
      <c r="P181">
        <f>N$168+O$168*7</f>
        <v>7445.9950000000008</v>
      </c>
      <c r="Q181">
        <f t="shared" si="144"/>
        <v>812.73500000000058</v>
      </c>
      <c r="R181">
        <f t="shared" si="145"/>
        <v>0.1225242188607111</v>
      </c>
      <c r="S181">
        <f t="shared" si="146"/>
        <v>660538.18022500095</v>
      </c>
      <c r="Y181">
        <f>W$168+X$168*7</f>
        <v>7312.8900000000031</v>
      </c>
      <c r="Z181">
        <f t="shared" si="147"/>
        <v>679.63000000000284</v>
      </c>
      <c r="AA181">
        <f t="shared" si="148"/>
        <v>0.10245791662018416</v>
      </c>
      <c r="AB181">
        <f t="shared" si="149"/>
        <v>461896.93690000387</v>
      </c>
      <c r="AH181">
        <f>AF$168+AG$168*7</f>
        <v>7041.7732000000005</v>
      </c>
      <c r="AI181">
        <f t="shared" si="150"/>
        <v>408.51320000000032</v>
      </c>
      <c r="AJ181">
        <f t="shared" si="151"/>
        <v>6.1585585368280502E-2</v>
      </c>
      <c r="AK181">
        <f t="shared" si="152"/>
        <v>166883.03457424027</v>
      </c>
      <c r="AQ181">
        <f>AO$168+AP$168*7</f>
        <v>7419.0448333333325</v>
      </c>
      <c r="AR181">
        <f t="shared" si="153"/>
        <v>785.78483333333224</v>
      </c>
      <c r="AS181">
        <f t="shared" si="154"/>
        <v>0.11846133474842419</v>
      </c>
      <c r="AT181">
        <f t="shared" si="155"/>
        <v>617457.80429669272</v>
      </c>
      <c r="AX181">
        <f>$AV$168+7*$AW$168</f>
        <v>7100.6733151553053</v>
      </c>
      <c r="AY181">
        <f t="shared" si="156"/>
        <v>467.4133151553051</v>
      </c>
      <c r="AZ181">
        <f t="shared" si="157"/>
        <v>7.0465097878766259E-2</v>
      </c>
      <c r="BA181">
        <f t="shared" si="159"/>
        <v>218475.20718447256</v>
      </c>
    </row>
    <row r="182" spans="1:53" x14ac:dyDescent="0.3">
      <c r="A182" s="11"/>
      <c r="B182">
        <v>174</v>
      </c>
      <c r="C182">
        <v>2023</v>
      </c>
      <c r="D182" t="str">
        <v>June</v>
      </c>
      <c r="E182">
        <v>6661.88</v>
      </c>
      <c r="G182">
        <f t="shared" si="158"/>
        <v>7156.9800000000005</v>
      </c>
      <c r="H182">
        <f t="shared" si="141"/>
        <v>495.10000000000036</v>
      </c>
      <c r="I182">
        <f t="shared" si="142"/>
        <v>7.4318360582898577E-2</v>
      </c>
      <c r="J182">
        <f t="shared" si="143"/>
        <v>245124.01000000036</v>
      </c>
      <c r="P182">
        <f>N$168+O$168*8</f>
        <v>7490.8350000000009</v>
      </c>
      <c r="Q182">
        <f t="shared" si="144"/>
        <v>828.95500000000084</v>
      </c>
      <c r="R182">
        <f t="shared" si="145"/>
        <v>0.12443259260148799</v>
      </c>
      <c r="S182">
        <f t="shared" si="146"/>
        <v>687166.39202500135</v>
      </c>
      <c r="Y182">
        <f>W$168+X$168*8</f>
        <v>7344.8966666666702</v>
      </c>
      <c r="Z182">
        <f t="shared" si="147"/>
        <v>683.01666666667006</v>
      </c>
      <c r="AA182">
        <f t="shared" si="148"/>
        <v>0.10252611374967277</v>
      </c>
      <c r="AB182">
        <f t="shared" si="149"/>
        <v>466511.7669444491</v>
      </c>
      <c r="AH182">
        <f>AF$168+AG$168*8</f>
        <v>7041.2800000000007</v>
      </c>
      <c r="AI182">
        <f t="shared" si="150"/>
        <v>379.40000000000055</v>
      </c>
      <c r="AJ182">
        <f t="shared" si="151"/>
        <v>5.6950890739551077E-2</v>
      </c>
      <c r="AK182">
        <f t="shared" si="152"/>
        <v>143944.36000000042</v>
      </c>
      <c r="AQ182">
        <f>AO$168+AP$168*8</f>
        <v>7455.0851666666649</v>
      </c>
      <c r="AR182">
        <f t="shared" si="153"/>
        <v>793.20516666666481</v>
      </c>
      <c r="AS182">
        <f t="shared" si="154"/>
        <v>0.11906626457796669</v>
      </c>
      <c r="AT182">
        <f t="shared" si="155"/>
        <v>629174.43642669148</v>
      </c>
      <c r="AX182">
        <f>$AV$168+8*$AW$168</f>
        <v>7101.2495529701764</v>
      </c>
      <c r="AY182">
        <f t="shared" si="156"/>
        <v>439.3695529701763</v>
      </c>
      <c r="AZ182">
        <f t="shared" si="157"/>
        <v>6.5952787046625924E-2</v>
      </c>
      <c r="BA182">
        <f t="shared" si="159"/>
        <v>193045.60407721257</v>
      </c>
    </row>
    <row r="183" spans="1:53" x14ac:dyDescent="0.3">
      <c r="A183" s="11"/>
      <c r="B183">
        <v>175</v>
      </c>
      <c r="C183">
        <v>2023</v>
      </c>
      <c r="D183" t="str">
        <v>July</v>
      </c>
      <c r="E183">
        <v>6931.36</v>
      </c>
      <c r="G183">
        <f t="shared" si="158"/>
        <v>7156.9800000000005</v>
      </c>
      <c r="H183">
        <f t="shared" si="141"/>
        <v>225.6200000000008</v>
      </c>
      <c r="I183">
        <f t="shared" si="142"/>
        <v>3.2550610558389814E-2</v>
      </c>
      <c r="J183">
        <f t="shared" si="143"/>
        <v>50904.384400000359</v>
      </c>
      <c r="P183">
        <f>N$168+O$168*9</f>
        <v>7535.6750000000011</v>
      </c>
      <c r="Q183">
        <f t="shared" si="144"/>
        <v>604.31500000000142</v>
      </c>
      <c r="R183">
        <f t="shared" si="145"/>
        <v>8.7185631679785991E-2</v>
      </c>
      <c r="S183">
        <f t="shared" si="146"/>
        <v>365196.61922500172</v>
      </c>
      <c r="Y183">
        <f>W$168+X$168*9</f>
        <v>7376.9033333333373</v>
      </c>
      <c r="Z183">
        <f t="shared" si="147"/>
        <v>445.54333333333761</v>
      </c>
      <c r="AA183">
        <f t="shared" si="148"/>
        <v>6.4279352584967114E-2</v>
      </c>
      <c r="AB183">
        <f t="shared" si="149"/>
        <v>198508.8618777816</v>
      </c>
      <c r="AH183">
        <f>AF$168+AG$168*9</f>
        <v>7040.7868000000008</v>
      </c>
      <c r="AI183">
        <f t="shared" si="150"/>
        <v>109.42680000000109</v>
      </c>
      <c r="AJ183">
        <f t="shared" si="151"/>
        <v>1.5787204819833495E-2</v>
      </c>
      <c r="AK183">
        <f t="shared" si="152"/>
        <v>11974.224558240239</v>
      </c>
      <c r="AQ183">
        <f>AO$168+AP$168*9</f>
        <v>7491.1254999999983</v>
      </c>
      <c r="AR183">
        <f t="shared" si="153"/>
        <v>559.76549999999861</v>
      </c>
      <c r="AS183">
        <f t="shared" si="154"/>
        <v>8.0758393735139808E-2</v>
      </c>
      <c r="AT183">
        <f t="shared" si="155"/>
        <v>313337.41499024845</v>
      </c>
      <c r="AX183">
        <f>$AV$168+9*$AW$168</f>
        <v>7101.8257907850475</v>
      </c>
      <c r="AY183">
        <f t="shared" si="156"/>
        <v>170.46579078504783</v>
      </c>
      <c r="AZ183">
        <f t="shared" si="157"/>
        <v>2.4593411795816093E-2</v>
      </c>
      <c r="BA183">
        <f t="shared" si="159"/>
        <v>29058.585827971696</v>
      </c>
    </row>
    <row r="184" spans="1:53" x14ac:dyDescent="0.3">
      <c r="A184" s="11"/>
      <c r="B184">
        <v>176</v>
      </c>
      <c r="C184">
        <v>2023</v>
      </c>
      <c r="D184" t="str">
        <v>August</v>
      </c>
      <c r="E184">
        <v>6953.26</v>
      </c>
      <c r="G184">
        <f t="shared" si="158"/>
        <v>7156.9800000000005</v>
      </c>
      <c r="H184">
        <f t="shared" si="141"/>
        <v>203.72000000000025</v>
      </c>
      <c r="I184">
        <f t="shared" si="142"/>
        <v>2.9298487328246067E-2</v>
      </c>
      <c r="J184">
        <f t="shared" si="143"/>
        <v>41501.838400000102</v>
      </c>
      <c r="P184">
        <f>N$168+O$168*10</f>
        <v>7580.5150000000012</v>
      </c>
      <c r="Q184">
        <f t="shared" si="144"/>
        <v>627.25500000000102</v>
      </c>
      <c r="R184">
        <f t="shared" si="145"/>
        <v>9.0210203559193958E-2</v>
      </c>
      <c r="S184">
        <f t="shared" si="146"/>
        <v>393448.83502500126</v>
      </c>
      <c r="Y184">
        <f>W$168+X$168*10</f>
        <v>7408.9100000000044</v>
      </c>
      <c r="Z184">
        <f t="shared" si="147"/>
        <v>455.65000000000418</v>
      </c>
      <c r="AA184">
        <f t="shared" si="148"/>
        <v>6.5530413072429933E-2</v>
      </c>
      <c r="AB184">
        <f t="shared" si="149"/>
        <v>207616.9225000038</v>
      </c>
      <c r="AH184">
        <f>AF$168+AG$168*10</f>
        <v>7040.2936000000009</v>
      </c>
      <c r="AI184">
        <f t="shared" si="150"/>
        <v>87.033600000000661</v>
      </c>
      <c r="AJ184">
        <f t="shared" si="151"/>
        <v>1.2516948884408272E-2</v>
      </c>
      <c r="AK184">
        <f t="shared" si="152"/>
        <v>7574.8475289601147</v>
      </c>
      <c r="AQ184">
        <f>AO$168+AP$168*10</f>
        <v>7527.1658333333316</v>
      </c>
      <c r="AR184">
        <f t="shared" si="153"/>
        <v>573.90583333333143</v>
      </c>
      <c r="AS184">
        <f t="shared" si="154"/>
        <v>8.2537663388587715E-2</v>
      </c>
      <c r="AT184">
        <f t="shared" si="155"/>
        <v>329367.90553402557</v>
      </c>
      <c r="AX184">
        <f>$AV$168+10*$AW$168</f>
        <v>7102.4020285999186</v>
      </c>
      <c r="AY184">
        <f t="shared" si="156"/>
        <v>149.14202859991838</v>
      </c>
      <c r="AZ184">
        <f t="shared" si="157"/>
        <v>2.1449223615961199E-2</v>
      </c>
      <c r="BA184">
        <f t="shared" si="159"/>
        <v>22243.344694898871</v>
      </c>
    </row>
    <row r="185" spans="1:53" x14ac:dyDescent="0.3">
      <c r="A185" s="11"/>
      <c r="B185">
        <v>177</v>
      </c>
      <c r="C185">
        <v>2023</v>
      </c>
      <c r="D185" t="str">
        <v>September</v>
      </c>
      <c r="E185">
        <v>6939.89</v>
      </c>
      <c r="G185">
        <f t="shared" si="158"/>
        <v>7156.9800000000005</v>
      </c>
      <c r="H185">
        <f t="shared" si="141"/>
        <v>217.09000000000015</v>
      </c>
      <c r="I185">
        <f t="shared" si="142"/>
        <v>3.1281475642985716E-2</v>
      </c>
      <c r="J185">
        <f t="shared" si="143"/>
        <v>47128.068100000062</v>
      </c>
      <c r="P185">
        <f>N$168+O$168*11</f>
        <v>7625.3550000000014</v>
      </c>
      <c r="Q185">
        <f t="shared" si="144"/>
        <v>685.46500000000106</v>
      </c>
      <c r="R185">
        <f t="shared" si="145"/>
        <v>9.8771738456949754E-2</v>
      </c>
      <c r="S185">
        <f t="shared" si="146"/>
        <v>469862.26622500143</v>
      </c>
      <c r="Y185">
        <f>W$168+X$168*11</f>
        <v>7440.9166666666715</v>
      </c>
      <c r="Z185">
        <f t="shared" si="147"/>
        <v>501.02666666667119</v>
      </c>
      <c r="AA185">
        <f t="shared" si="148"/>
        <v>7.2195188492421514E-2</v>
      </c>
      <c r="AB185">
        <f t="shared" si="149"/>
        <v>251027.72071111563</v>
      </c>
      <c r="AH185">
        <f>AF$168+AG$168*11</f>
        <v>7039.800400000001</v>
      </c>
      <c r="AI185">
        <f t="shared" si="150"/>
        <v>99.910400000000664</v>
      </c>
      <c r="AJ185">
        <f t="shared" si="151"/>
        <v>1.4396539426417516E-2</v>
      </c>
      <c r="AK185">
        <f t="shared" si="152"/>
        <v>9982.088028160133</v>
      </c>
      <c r="AQ185">
        <f>AO$168+AP$168*11</f>
        <v>7563.206166666665</v>
      </c>
      <c r="AR185">
        <f t="shared" si="153"/>
        <v>623.31616666666469</v>
      </c>
      <c r="AS185">
        <f t="shared" si="154"/>
        <v>8.981643320955586E-2</v>
      </c>
      <c r="AT185">
        <f t="shared" si="155"/>
        <v>388523.04362802533</v>
      </c>
      <c r="AX185">
        <f>$AV$168+11*$AW$168</f>
        <v>7102.9782664147897</v>
      </c>
      <c r="AY185">
        <f t="shared" si="156"/>
        <v>163.08826641478936</v>
      </c>
      <c r="AZ185">
        <f t="shared" si="157"/>
        <v>2.3500122684190865E-2</v>
      </c>
      <c r="BA185">
        <f t="shared" si="159"/>
        <v>26597.782642181312</v>
      </c>
    </row>
    <row r="186" spans="1:53" x14ac:dyDescent="0.3">
      <c r="A186" s="11"/>
      <c r="B186">
        <v>178</v>
      </c>
      <c r="C186">
        <v>2023</v>
      </c>
      <c r="D186" t="str">
        <v>October</v>
      </c>
      <c r="E186">
        <v>6752.21</v>
      </c>
      <c r="G186">
        <f t="shared" si="158"/>
        <v>7156.9800000000005</v>
      </c>
      <c r="H186">
        <f t="shared" si="141"/>
        <v>404.77000000000044</v>
      </c>
      <c r="I186">
        <f t="shared" si="142"/>
        <v>5.9946299063565918E-2</v>
      </c>
      <c r="J186">
        <f t="shared" si="143"/>
        <v>163838.75290000034</v>
      </c>
      <c r="P186">
        <f>N$168+O$168*12</f>
        <v>7670.1950000000015</v>
      </c>
      <c r="Q186">
        <f t="shared" si="144"/>
        <v>917.98500000000149</v>
      </c>
      <c r="R186">
        <f t="shared" si="145"/>
        <v>0.1359532656715359</v>
      </c>
      <c r="S186">
        <f t="shared" si="146"/>
        <v>842696.46022500272</v>
      </c>
      <c r="Y186">
        <f>W$168+X$168*12</f>
        <v>7472.9233333333386</v>
      </c>
      <c r="Z186">
        <f t="shared" si="147"/>
        <v>720.7133333333386</v>
      </c>
      <c r="AA186">
        <f t="shared" si="148"/>
        <v>0.10673739906391221</v>
      </c>
      <c r="AB186">
        <f t="shared" si="149"/>
        <v>519427.70884445205</v>
      </c>
      <c r="AH186">
        <f>AF$168+AG$168*12</f>
        <v>7039.3072000000011</v>
      </c>
      <c r="AI186">
        <f t="shared" si="150"/>
        <v>287.09720000000107</v>
      </c>
      <c r="AJ186">
        <f t="shared" si="151"/>
        <v>4.2518997483786951E-2</v>
      </c>
      <c r="AK186">
        <f t="shared" si="152"/>
        <v>82424.802247840606</v>
      </c>
      <c r="AQ186">
        <f>AO$168+AP$168*12</f>
        <v>7599.2464999999984</v>
      </c>
      <c r="AR186">
        <f t="shared" si="153"/>
        <v>847.03649999999834</v>
      </c>
      <c r="AS186">
        <f t="shared" si="154"/>
        <v>0.12544581699917484</v>
      </c>
      <c r="AT186">
        <f t="shared" si="155"/>
        <v>717470.83233224717</v>
      </c>
      <c r="AX186">
        <f>$AV$168+12*$AW$168</f>
        <v>7103.5545042296608</v>
      </c>
      <c r="AY186">
        <f t="shared" si="156"/>
        <v>351.34450422966074</v>
      </c>
      <c r="AZ186">
        <f t="shared" si="157"/>
        <v>5.2034001346175661E-2</v>
      </c>
      <c r="BA186">
        <f t="shared" si="159"/>
        <v>123442.9606523861</v>
      </c>
    </row>
    <row r="187" spans="1:53" x14ac:dyDescent="0.3">
      <c r="A187" s="11"/>
      <c r="B187">
        <v>179</v>
      </c>
      <c r="C187">
        <v>2023</v>
      </c>
      <c r="D187" t="str">
        <v>November</v>
      </c>
      <c r="E187">
        <v>7080.74</v>
      </c>
      <c r="G187">
        <f t="shared" si="158"/>
        <v>7156.9800000000005</v>
      </c>
      <c r="H187">
        <f t="shared" si="141"/>
        <v>76.240000000000691</v>
      </c>
      <c r="I187">
        <f t="shared" si="142"/>
        <v>1.0767236192827401E-2</v>
      </c>
      <c r="J187">
        <f t="shared" si="143"/>
        <v>5812.5376000001052</v>
      </c>
      <c r="P187">
        <f>N$168+O$168*13</f>
        <v>7715.0350000000017</v>
      </c>
      <c r="Q187">
        <f t="shared" si="144"/>
        <v>634.29500000000189</v>
      </c>
      <c r="R187">
        <f t="shared" si="145"/>
        <v>8.958032635007103E-2</v>
      </c>
      <c r="S187">
        <f t="shared" si="146"/>
        <v>402330.1470250024</v>
      </c>
      <c r="Y187">
        <f>W$168+X$168*13</f>
        <v>7504.9300000000057</v>
      </c>
      <c r="Z187">
        <f t="shared" si="147"/>
        <v>424.19000000000597</v>
      </c>
      <c r="AA187">
        <f t="shared" si="148"/>
        <v>5.9907580281157898E-2</v>
      </c>
      <c r="AB187">
        <f t="shared" si="149"/>
        <v>179937.15610000506</v>
      </c>
      <c r="AH187">
        <f>AF$168+AG$168*13</f>
        <v>7038.8140000000012</v>
      </c>
      <c r="AI187">
        <f t="shared" si="150"/>
        <v>41.925999999998567</v>
      </c>
      <c r="AJ187">
        <f t="shared" si="151"/>
        <v>5.9211325369945183E-3</v>
      </c>
      <c r="AK187">
        <f t="shared" si="152"/>
        <v>1757.7894759998799</v>
      </c>
      <c r="AQ187">
        <f>AO$168+AP$168*13</f>
        <v>7635.2868333333308</v>
      </c>
      <c r="AR187">
        <f t="shared" si="153"/>
        <v>554.54683333333105</v>
      </c>
      <c r="AS187">
        <f t="shared" si="154"/>
        <v>7.8317638175293983E-2</v>
      </c>
      <c r="AT187">
        <f t="shared" si="155"/>
        <v>307522.19036002527</v>
      </c>
      <c r="AX187">
        <f>$AV$168+13*$AW$168</f>
        <v>7104.1307420445319</v>
      </c>
      <c r="AY187">
        <f t="shared" si="156"/>
        <v>23.390742044532089</v>
      </c>
      <c r="AZ187">
        <f t="shared" si="157"/>
        <v>3.3034318509833844E-3</v>
      </c>
      <c r="BA187">
        <f t="shared" si="159"/>
        <v>547.12681339384119</v>
      </c>
    </row>
    <row r="188" spans="1:53" x14ac:dyDescent="0.3">
      <c r="A188" s="11"/>
      <c r="B188">
        <v>180</v>
      </c>
      <c r="C188">
        <v>2023</v>
      </c>
      <c r="D188" t="str">
        <v>December</v>
      </c>
      <c r="E188">
        <v>7272.8</v>
      </c>
      <c r="G188">
        <f t="shared" si="158"/>
        <v>7156.9800000000005</v>
      </c>
      <c r="H188">
        <f t="shared" si="141"/>
        <v>115.81999999999971</v>
      </c>
      <c r="I188">
        <f t="shared" si="142"/>
        <v>1.5925090749092468E-2</v>
      </c>
      <c r="J188">
        <f t="shared" si="143"/>
        <v>13414.272399999933</v>
      </c>
      <c r="P188">
        <f>N$168+O$168*14</f>
        <v>7759.8750000000018</v>
      </c>
      <c r="Q188">
        <f t="shared" si="144"/>
        <v>487.07500000000164</v>
      </c>
      <c r="R188">
        <f t="shared" si="145"/>
        <v>6.6972142778572441E-2</v>
      </c>
      <c r="S188">
        <f t="shared" si="146"/>
        <v>237242.05562500161</v>
      </c>
      <c r="Y188">
        <f>W$168+X$168*14</f>
        <v>7536.9366666666729</v>
      </c>
      <c r="Z188">
        <f t="shared" si="147"/>
        <v>264.13666666667268</v>
      </c>
      <c r="AA188">
        <f t="shared" si="148"/>
        <v>3.6318428482382668E-2</v>
      </c>
      <c r="AB188">
        <f t="shared" si="149"/>
        <v>69768.178677780961</v>
      </c>
      <c r="AH188">
        <f>AF$168+AG$168*14</f>
        <v>7038.3208000000013</v>
      </c>
      <c r="AI188">
        <f t="shared" si="150"/>
        <v>234.47919999999885</v>
      </c>
      <c r="AJ188">
        <f t="shared" si="151"/>
        <v>3.22405675943239E-2</v>
      </c>
      <c r="AK188">
        <f t="shared" si="152"/>
        <v>54980.495232639463</v>
      </c>
      <c r="AQ188">
        <f>AO$168+AP$168*14</f>
        <v>7671.3271666666642</v>
      </c>
      <c r="AR188">
        <f t="shared" si="153"/>
        <v>398.52716666666402</v>
      </c>
      <c r="AS188">
        <f t="shared" si="154"/>
        <v>5.4796937447291826E-2</v>
      </c>
      <c r="AT188">
        <f t="shared" si="155"/>
        <v>158823.90257135901</v>
      </c>
      <c r="AX188">
        <f>$AV$168+14*$AW$168</f>
        <v>7104.706979859403</v>
      </c>
      <c r="AY188">
        <f t="shared" si="156"/>
        <v>168.09302014059722</v>
      </c>
      <c r="AZ188">
        <f t="shared" si="157"/>
        <v>2.311255914374068E-2</v>
      </c>
      <c r="BA188">
        <f t="shared" si="159"/>
        <v>28255.263419987223</v>
      </c>
    </row>
    <row r="189" spans="1:53" x14ac:dyDescent="0.3">
      <c r="A189" s="11"/>
      <c r="B189">
        <v>181</v>
      </c>
      <c r="C189">
        <v>2024</v>
      </c>
      <c r="D189" t="str">
        <v>January</v>
      </c>
      <c r="E189">
        <v>7272.8</v>
      </c>
      <c r="G189">
        <f t="shared" si="158"/>
        <v>7156.9800000000005</v>
      </c>
      <c r="H189">
        <f t="shared" si="141"/>
        <v>115.81999999999971</v>
      </c>
      <c r="I189">
        <f t="shared" si="142"/>
        <v>1.5925090749092468E-2</v>
      </c>
      <c r="J189">
        <f t="shared" si="143"/>
        <v>13414.272399999933</v>
      </c>
      <c r="P189">
        <f>N$168+O$168*15</f>
        <v>7804.715000000002</v>
      </c>
      <c r="Q189">
        <f t="shared" si="144"/>
        <v>531.91500000000178</v>
      </c>
      <c r="R189">
        <f t="shared" si="145"/>
        <v>7.3137581124188999E-2</v>
      </c>
      <c r="S189">
        <f t="shared" si="146"/>
        <v>282933.56722500187</v>
      </c>
      <c r="Y189">
        <f>W$168+X$168*15</f>
        <v>7568.94333333334</v>
      </c>
      <c r="Z189">
        <f t="shared" si="147"/>
        <v>296.1433333333398</v>
      </c>
      <c r="AA189">
        <f t="shared" si="148"/>
        <v>4.0719301140322815E-2</v>
      </c>
      <c r="AB189">
        <f t="shared" si="149"/>
        <v>87700.873877781603</v>
      </c>
      <c r="AH189">
        <f>AF$168+AG$168*15</f>
        <v>7037.8276000000014</v>
      </c>
      <c r="AI189">
        <f t="shared" si="150"/>
        <v>234.97239999999874</v>
      </c>
      <c r="AJ189">
        <f t="shared" si="151"/>
        <v>3.2308381916180663E-2</v>
      </c>
      <c r="AK189">
        <f t="shared" si="152"/>
        <v>55212.028761759408</v>
      </c>
      <c r="AQ189">
        <f>AO$168+AP$168*15</f>
        <v>7707.3674999999976</v>
      </c>
      <c r="AR189">
        <f t="shared" si="153"/>
        <v>434.56749999999738</v>
      </c>
      <c r="AS189">
        <f t="shared" si="154"/>
        <v>5.9752433725662385E-2</v>
      </c>
      <c r="AT189">
        <f t="shared" si="155"/>
        <v>188848.91205624773</v>
      </c>
      <c r="AX189">
        <f>$AV$168+15*$AW$168</f>
        <v>7105.2832176742741</v>
      </c>
      <c r="AY189">
        <f t="shared" si="156"/>
        <v>167.51678232572613</v>
      </c>
      <c r="AZ189">
        <f t="shared" si="157"/>
        <v>2.3033327236514977E-2</v>
      </c>
      <c r="BA189">
        <f t="shared" si="159"/>
        <v>28061.872360764708</v>
      </c>
    </row>
    <row r="190" spans="1:53" x14ac:dyDescent="0.3">
      <c r="A190" s="11"/>
      <c r="B190">
        <v>182</v>
      </c>
      <c r="C190">
        <v>2024</v>
      </c>
      <c r="D190" t="str">
        <v>February</v>
      </c>
      <c r="E190">
        <v>7207.94</v>
      </c>
      <c r="G190">
        <f t="shared" si="158"/>
        <v>7156.9800000000005</v>
      </c>
      <c r="H190">
        <f t="shared" si="141"/>
        <v>50.959999999999127</v>
      </c>
      <c r="I190">
        <f t="shared" si="142"/>
        <v>7.0699811596654704E-3</v>
      </c>
      <c r="J190">
        <f t="shared" si="143"/>
        <v>2596.921599999911</v>
      </c>
      <c r="P190">
        <f>N$168+O$168*16</f>
        <v>7849.5550000000021</v>
      </c>
      <c r="Q190">
        <f t="shared" si="144"/>
        <v>641.61500000000251</v>
      </c>
      <c r="R190">
        <f t="shared" si="145"/>
        <v>8.9015030646759349E-2</v>
      </c>
      <c r="S190">
        <f t="shared" si="146"/>
        <v>411669.80822500325</v>
      </c>
      <c r="Y190">
        <f>W$168+X$168*16</f>
        <v>7600.9500000000071</v>
      </c>
      <c r="Z190">
        <f t="shared" si="147"/>
        <v>393.01000000000749</v>
      </c>
      <c r="AA190">
        <f t="shared" si="148"/>
        <v>5.4524593711935382E-2</v>
      </c>
      <c r="AB190">
        <f t="shared" si="149"/>
        <v>154456.8601000059</v>
      </c>
      <c r="AH190">
        <f>AF$168+AG$168*16</f>
        <v>7037.3344000000016</v>
      </c>
      <c r="AI190">
        <f t="shared" si="150"/>
        <v>170.60559999999805</v>
      </c>
      <c r="AJ190">
        <f t="shared" si="151"/>
        <v>2.3669120442178771E-2</v>
      </c>
      <c r="AK190">
        <f t="shared" si="152"/>
        <v>29106.270751359334</v>
      </c>
      <c r="AQ190">
        <f>AO$168+AP$168*16</f>
        <v>7743.4078333333309</v>
      </c>
      <c r="AR190">
        <f t="shared" si="153"/>
        <v>535.46783333333133</v>
      </c>
      <c r="AS190">
        <f t="shared" si="154"/>
        <v>7.4288608580722282E-2</v>
      </c>
      <c r="AT190">
        <f t="shared" si="155"/>
        <v>286725.8005346923</v>
      </c>
      <c r="AX190">
        <f>$AV$168+16*$AW$168</f>
        <v>7105.8594554891451</v>
      </c>
      <c r="AY190">
        <f t="shared" si="156"/>
        <v>102.08054451085445</v>
      </c>
      <c r="AZ190">
        <f t="shared" si="157"/>
        <v>1.4162235605575859E-2</v>
      </c>
      <c r="BA190">
        <f t="shared" si="159"/>
        <v>10420.437567632536</v>
      </c>
    </row>
    <row r="191" spans="1:53" x14ac:dyDescent="0.3">
      <c r="A191" s="11"/>
      <c r="B191">
        <v>183</v>
      </c>
      <c r="C191">
        <v>2024</v>
      </c>
      <c r="D191" t="str">
        <v>March</v>
      </c>
      <c r="E191">
        <v>7316.11</v>
      </c>
      <c r="G191">
        <f t="shared" si="158"/>
        <v>7156.9800000000005</v>
      </c>
      <c r="H191">
        <f t="shared" si="141"/>
        <v>159.1299999999992</v>
      </c>
      <c r="I191">
        <f t="shared" si="142"/>
        <v>2.1750629774565884E-2</v>
      </c>
      <c r="J191">
        <f t="shared" si="143"/>
        <v>25322.356899999744</v>
      </c>
      <c r="P191">
        <f>N$168+O$168*17</f>
        <v>7894.3950000000023</v>
      </c>
      <c r="Q191">
        <f t="shared" si="144"/>
        <v>578.28500000000258</v>
      </c>
      <c r="R191">
        <f t="shared" si="145"/>
        <v>7.9042687985828891E-2</v>
      </c>
      <c r="S191">
        <f t="shared" si="146"/>
        <v>334413.54122500296</v>
      </c>
      <c r="Y191">
        <f>W$168+X$168*17</f>
        <v>7632.9566666666742</v>
      </c>
      <c r="Z191">
        <f t="shared" si="147"/>
        <v>316.84666666667454</v>
      </c>
      <c r="AA191">
        <f t="shared" si="148"/>
        <v>4.3308078564520562E-2</v>
      </c>
      <c r="AB191">
        <f t="shared" si="149"/>
        <v>100391.81017778277</v>
      </c>
      <c r="AH191">
        <f>AF$168+AG$168*17</f>
        <v>7036.8412000000017</v>
      </c>
      <c r="AI191">
        <f t="shared" si="150"/>
        <v>279.26879999999801</v>
      </c>
      <c r="AJ191">
        <f t="shared" si="151"/>
        <v>3.8171760676096726E-2</v>
      </c>
      <c r="AK191">
        <f t="shared" si="152"/>
        <v>77991.062653438887</v>
      </c>
      <c r="AQ191">
        <f>AO$168+AP$168*17</f>
        <v>7779.4481666666643</v>
      </c>
      <c r="AR191">
        <f t="shared" si="153"/>
        <v>463.33816666666462</v>
      </c>
      <c r="AS191">
        <f t="shared" si="154"/>
        <v>6.333121927727503E-2</v>
      </c>
      <c r="AT191">
        <f t="shared" si="155"/>
        <v>214682.25669002588</v>
      </c>
      <c r="AX191">
        <f>$AV$168+17*$AW$168</f>
        <v>7106.4356933040162</v>
      </c>
      <c r="AY191">
        <f t="shared" si="156"/>
        <v>209.67430669598343</v>
      </c>
      <c r="AZ191">
        <f t="shared" si="157"/>
        <v>2.865926109585332E-2</v>
      </c>
      <c r="BA191">
        <f t="shared" si="159"/>
        <v>43963.314888441324</v>
      </c>
    </row>
    <row r="192" spans="1:53" x14ac:dyDescent="0.3">
      <c r="A192" s="11"/>
      <c r="B192">
        <v>184</v>
      </c>
      <c r="C192">
        <v>2024</v>
      </c>
      <c r="D192" t="str">
        <v>April</v>
      </c>
      <c r="E192">
        <v>7288.81</v>
      </c>
      <c r="G192">
        <f t="shared" si="158"/>
        <v>7156.9800000000005</v>
      </c>
      <c r="H192">
        <f t="shared" si="141"/>
        <v>131.82999999999993</v>
      </c>
      <c r="I192">
        <f t="shared" si="142"/>
        <v>1.8086628681499437E-2</v>
      </c>
      <c r="J192">
        <f t="shared" si="143"/>
        <v>17379.148899999982</v>
      </c>
      <c r="P192">
        <f>N$168+O$168*18</f>
        <v>7939.2350000000024</v>
      </c>
      <c r="Q192">
        <f t="shared" si="144"/>
        <v>650.425000000002</v>
      </c>
      <c r="R192">
        <f t="shared" si="145"/>
        <v>8.923610301270056E-2</v>
      </c>
      <c r="S192">
        <f t="shared" si="146"/>
        <v>423052.6806250026</v>
      </c>
      <c r="Y192">
        <f>W$168+X$168*18</f>
        <v>7664.9633333333413</v>
      </c>
      <c r="Z192">
        <f t="shared" si="147"/>
        <v>376.15333333334092</v>
      </c>
      <c r="AA192">
        <f t="shared" si="148"/>
        <v>5.1606960989975165E-2</v>
      </c>
      <c r="AB192">
        <f t="shared" si="149"/>
        <v>141491.3301777835</v>
      </c>
      <c r="AH192">
        <f>AF$168+AG$168*18</f>
        <v>7036.3480000000018</v>
      </c>
      <c r="AI192">
        <f t="shared" si="150"/>
        <v>252.46199999999862</v>
      </c>
      <c r="AJ192">
        <f t="shared" si="151"/>
        <v>3.4636929759452997E-2</v>
      </c>
      <c r="AK192">
        <f t="shared" si="152"/>
        <v>63737.061443999308</v>
      </c>
      <c r="AQ192">
        <f>AO$168+AP$168*18</f>
        <v>7815.4884999999977</v>
      </c>
      <c r="AR192">
        <f t="shared" si="153"/>
        <v>526.67849999999726</v>
      </c>
      <c r="AS192">
        <f t="shared" si="154"/>
        <v>7.2258503102700877E-2</v>
      </c>
      <c r="AT192">
        <f t="shared" si="155"/>
        <v>277390.24236224714</v>
      </c>
      <c r="AX192">
        <f>$AV$168+18*$AW$168</f>
        <v>7107.0119311188873</v>
      </c>
      <c r="AY192">
        <f t="shared" si="156"/>
        <v>181.79806888111307</v>
      </c>
      <c r="AZ192">
        <f t="shared" si="157"/>
        <v>2.4942078183011088E-2</v>
      </c>
      <c r="BA192">
        <f t="shared" si="159"/>
        <v>33050.537848901935</v>
      </c>
    </row>
    <row r="193" spans="8:54" x14ac:dyDescent="0.3">
      <c r="H193">
        <f>AVERAGE(H175:H192)</f>
        <v>240.34388888888907</v>
      </c>
      <c r="I193">
        <f>AVERAGE(I175:I192)</f>
        <v>3.500752352792405E-2</v>
      </c>
      <c r="J193">
        <f>AVERAGE(J175:J192)</f>
        <v>76751.601961111257</v>
      </c>
      <c r="K193" t="s">
        <v>48</v>
      </c>
      <c r="Q193">
        <f>AVERAGE(Q175:Q192)</f>
        <v>577.73000000000116</v>
      </c>
      <c r="R193">
        <f>AVERAGE(R175:R192)</f>
        <v>8.3100730844868353E-2</v>
      </c>
      <c r="S193">
        <f>AVERAGE(S175:S192)</f>
        <v>366587.84123611252</v>
      </c>
      <c r="T193" t="s">
        <v>48</v>
      </c>
      <c r="Z193">
        <f>AVERAGE(Z175:Z192)</f>
        <v>412.54166666667084</v>
      </c>
      <c r="AA193">
        <f>AVERAGE(AA175:AA192)</f>
        <v>5.9606538435679673E-2</v>
      </c>
      <c r="AB193">
        <f>AVERAGE(AB175:AB192)</f>
        <v>195597.4752574109</v>
      </c>
      <c r="AC193" t="s">
        <v>48</v>
      </c>
      <c r="AI193">
        <f>AVERAGE(AI175:AI192)</f>
        <v>199.09648888888873</v>
      </c>
      <c r="AJ193">
        <f>AVERAGE(AJ175:AJ192)</f>
        <v>2.8691210491027765E-2</v>
      </c>
      <c r="AK193">
        <f>AVERAGE(AK175:AK192)</f>
        <v>49921.770303111029</v>
      </c>
      <c r="AL193" t="s">
        <v>48</v>
      </c>
      <c r="AR193">
        <f>AVERAGE(AR175:AR192)</f>
        <v>528.78066666666507</v>
      </c>
      <c r="AS193">
        <f>AVERAGE(AS175:AS192)</f>
        <v>7.6213805462721523E-2</v>
      </c>
      <c r="AT193">
        <f>AVERAGE(AT175:AT192)</f>
        <v>306389.18478787795</v>
      </c>
      <c r="AU193" t="s">
        <v>48</v>
      </c>
      <c r="AY193">
        <f>AVERAGE(AY175:AY192)</f>
        <v>213.87810108740237</v>
      </c>
      <c r="AZ193">
        <f>AVERAGE(AZ175:AZ192)</f>
        <v>3.103727778304646E-2</v>
      </c>
      <c r="BA193">
        <f>AVERAGE(BA175:BA192)</f>
        <v>59531.233894612924</v>
      </c>
      <c r="BB193" t="s">
        <v>48</v>
      </c>
    </row>
    <row r="194" spans="8:54" x14ac:dyDescent="0.3">
      <c r="H194" t="s">
        <v>4</v>
      </c>
      <c r="I194" t="s">
        <v>5</v>
      </c>
      <c r="J194">
        <f>SQRT(J193)</f>
        <v>277.04079475974521</v>
      </c>
      <c r="K194" t="s">
        <v>3</v>
      </c>
      <c r="Q194" t="s">
        <v>4</v>
      </c>
      <c r="R194" t="s">
        <v>5</v>
      </c>
      <c r="S194">
        <f>SQRT(S193)</f>
        <v>605.46497936388732</v>
      </c>
      <c r="T194" t="s">
        <v>3</v>
      </c>
      <c r="Z194" t="s">
        <v>4</v>
      </c>
      <c r="AA194" t="s">
        <v>5</v>
      </c>
      <c r="AB194">
        <f>SQRT(AB193)</f>
        <v>442.26403342054721</v>
      </c>
      <c r="AC194" t="s">
        <v>3</v>
      </c>
      <c r="AI194" t="s">
        <v>4</v>
      </c>
      <c r="AJ194" t="s">
        <v>5</v>
      </c>
      <c r="AK194">
        <f>SQRT(AK193)</f>
        <v>223.4318023538973</v>
      </c>
      <c r="AL194" t="s">
        <v>3</v>
      </c>
      <c r="AR194" t="s">
        <v>4</v>
      </c>
      <c r="AS194" t="s">
        <v>5</v>
      </c>
      <c r="AT194">
        <f>SQRT(AT193)</f>
        <v>553.52433080026208</v>
      </c>
      <c r="AU194" t="s">
        <v>3</v>
      </c>
      <c r="AY194" t="s">
        <v>4</v>
      </c>
      <c r="AZ194" t="s">
        <v>5</v>
      </c>
      <c r="BA194">
        <f>SQRT(BA193)</f>
        <v>243.99023319512796</v>
      </c>
      <c r="BB194" t="s">
        <v>3</v>
      </c>
    </row>
  </sheetData>
  <mergeCells count="2">
    <mergeCell ref="A3:A168"/>
    <mergeCell ref="A175:A1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7607-4A6B-4CEE-AD51-19ED9D5A4572}">
  <dimension ref="A1:B185"/>
  <sheetViews>
    <sheetView zoomScale="109" zoomScaleNormal="69" workbookViewId="0">
      <selection activeCell="A2" sqref="A2"/>
    </sheetView>
  </sheetViews>
  <sheetFormatPr defaultRowHeight="14.4" x14ac:dyDescent="0.3"/>
  <sheetData>
    <row r="1" spans="1:2" x14ac:dyDescent="0.3">
      <c r="B1" t="s">
        <v>50</v>
      </c>
    </row>
    <row r="2" spans="1:2" x14ac:dyDescent="0.3">
      <c r="A2" t="str">
        <f>_xlfn.CONCAT('Raw Dataset'!B2," ",'Raw Dataset'!A2)</f>
        <v>January 2009</v>
      </c>
      <c r="B2" cm="1">
        <f t="array" ref="B2:B185">'Raw Dataset'!F2:'Raw Dataset'!F185</f>
        <v>1332.67</v>
      </c>
    </row>
    <row r="3" spans="1:2" x14ac:dyDescent="0.3">
      <c r="A3" t="str">
        <f>_xlfn.CONCAT('Raw Dataset'!B3," ",'Raw Dataset'!A3)</f>
        <v>February 2009</v>
      </c>
      <c r="B3">
        <v>1285.48</v>
      </c>
    </row>
    <row r="4" spans="1:2" x14ac:dyDescent="0.3">
      <c r="A4" t="str">
        <f>_xlfn.CONCAT('Raw Dataset'!B4," ",'Raw Dataset'!A4)</f>
        <v>March 2009</v>
      </c>
      <c r="B4">
        <v>1434.07</v>
      </c>
    </row>
    <row r="5" spans="1:2" x14ac:dyDescent="0.3">
      <c r="A5" t="str">
        <f>_xlfn.CONCAT('Raw Dataset'!B5," ",'Raw Dataset'!A5)</f>
        <v>April 2009</v>
      </c>
      <c r="B5">
        <v>1722.77</v>
      </c>
    </row>
    <row r="6" spans="1:2" x14ac:dyDescent="0.3">
      <c r="A6" t="str">
        <f>_xlfn.CONCAT('Raw Dataset'!B6," ",'Raw Dataset'!A6)</f>
        <v>May 2009</v>
      </c>
      <c r="B6">
        <v>1916.83</v>
      </c>
    </row>
    <row r="7" spans="1:2" x14ac:dyDescent="0.3">
      <c r="A7" t="str">
        <f>_xlfn.CONCAT('Raw Dataset'!B7," ",'Raw Dataset'!A7)</f>
        <v>June 2009</v>
      </c>
      <c r="B7">
        <v>2026.78</v>
      </c>
    </row>
    <row r="8" spans="1:2" x14ac:dyDescent="0.3">
      <c r="A8" t="str">
        <f>_xlfn.CONCAT('Raw Dataset'!B8," ",'Raw Dataset'!A8)</f>
        <v>July 2009</v>
      </c>
      <c r="B8">
        <v>2323.2399999999998</v>
      </c>
    </row>
    <row r="9" spans="1:2" x14ac:dyDescent="0.3">
      <c r="A9" t="str">
        <f>_xlfn.CONCAT('Raw Dataset'!B9," ",'Raw Dataset'!A9)</f>
        <v>August 2009</v>
      </c>
      <c r="B9">
        <v>2341.54</v>
      </c>
    </row>
    <row r="10" spans="1:2" x14ac:dyDescent="0.3">
      <c r="A10" t="str">
        <f>_xlfn.CONCAT('Raw Dataset'!B10," ",'Raw Dataset'!A10)</f>
        <v>September 2009</v>
      </c>
      <c r="B10">
        <v>2467.59</v>
      </c>
    </row>
    <row r="11" spans="1:2" x14ac:dyDescent="0.3">
      <c r="A11" t="str">
        <f>_xlfn.CONCAT('Raw Dataset'!B11," ",'Raw Dataset'!A11)</f>
        <v>October 2009</v>
      </c>
      <c r="B11">
        <v>2367.6999999999998</v>
      </c>
    </row>
    <row r="12" spans="1:2" x14ac:dyDescent="0.3">
      <c r="A12" t="str">
        <f>_xlfn.CONCAT('Raw Dataset'!B12," ",'Raw Dataset'!A12)</f>
        <v>November 2009</v>
      </c>
      <c r="B12">
        <v>2415.84</v>
      </c>
    </row>
    <row r="13" spans="1:2" x14ac:dyDescent="0.3">
      <c r="A13" t="str">
        <f>_xlfn.CONCAT('Raw Dataset'!B13," ",'Raw Dataset'!A13)</f>
        <v>December 2009</v>
      </c>
      <c r="B13">
        <v>2534.36</v>
      </c>
    </row>
    <row r="14" spans="1:2" x14ac:dyDescent="0.3">
      <c r="A14" t="str">
        <f>_xlfn.CONCAT('Raw Dataset'!B14," ",'Raw Dataset'!A14)</f>
        <v>January 2010</v>
      </c>
      <c r="B14">
        <v>2610.8000000000002</v>
      </c>
    </row>
    <row r="15" spans="1:2" x14ac:dyDescent="0.3">
      <c r="A15" t="str">
        <f>_xlfn.CONCAT('Raw Dataset'!B15," ",'Raw Dataset'!A15)</f>
        <v>February 2010</v>
      </c>
      <c r="B15">
        <v>2549.0300000000002</v>
      </c>
    </row>
    <row r="16" spans="1:2" x14ac:dyDescent="0.3">
      <c r="A16" t="str">
        <f>_xlfn.CONCAT('Raw Dataset'!B16," ",'Raw Dataset'!A16)</f>
        <v>March 2010</v>
      </c>
      <c r="B16">
        <v>2777.3</v>
      </c>
    </row>
    <row r="17" spans="1:2" x14ac:dyDescent="0.3">
      <c r="A17" t="str">
        <f>_xlfn.CONCAT('Raw Dataset'!B17," ",'Raw Dataset'!A17)</f>
        <v>April 2010</v>
      </c>
      <c r="B17">
        <v>2971.25</v>
      </c>
    </row>
    <row r="18" spans="1:2" x14ac:dyDescent="0.3">
      <c r="A18" t="str">
        <f>_xlfn.CONCAT('Raw Dataset'!B18," ",'Raw Dataset'!A18)</f>
        <v>May 2010</v>
      </c>
      <c r="B18">
        <v>2796.96</v>
      </c>
    </row>
    <row r="19" spans="1:2" x14ac:dyDescent="0.3">
      <c r="A19" t="str">
        <f>_xlfn.CONCAT('Raw Dataset'!B19," ",'Raw Dataset'!A19)</f>
        <v>June 2010</v>
      </c>
      <c r="B19">
        <v>2913.68</v>
      </c>
    </row>
    <row r="20" spans="1:2" x14ac:dyDescent="0.3">
      <c r="A20" t="str">
        <f>_xlfn.CONCAT('Raw Dataset'!B20," ",'Raw Dataset'!A20)</f>
        <v>July 2010</v>
      </c>
      <c r="B20">
        <v>3069.28</v>
      </c>
    </row>
    <row r="21" spans="1:2" x14ac:dyDescent="0.3">
      <c r="A21" t="str">
        <f>_xlfn.CONCAT('Raw Dataset'!B21," ",'Raw Dataset'!A21)</f>
        <v>August 2010</v>
      </c>
      <c r="B21">
        <v>3081.88</v>
      </c>
    </row>
    <row r="22" spans="1:2" x14ac:dyDescent="0.3">
      <c r="A22" t="str">
        <f>_xlfn.CONCAT('Raw Dataset'!B22," ",'Raw Dataset'!A22)</f>
        <v>September 2010</v>
      </c>
      <c r="B22">
        <v>3501.3</v>
      </c>
    </row>
    <row r="23" spans="1:2" x14ac:dyDescent="0.3">
      <c r="A23" t="str">
        <f>_xlfn.CONCAT('Raw Dataset'!B23," ",'Raw Dataset'!A23)</f>
        <v>October 2010</v>
      </c>
      <c r="B23">
        <v>3635.32</v>
      </c>
    </row>
    <row r="24" spans="1:2" x14ac:dyDescent="0.3">
      <c r="A24" t="str">
        <f>_xlfn.CONCAT('Raw Dataset'!B24," ",'Raw Dataset'!A24)</f>
        <v>November 2010</v>
      </c>
      <c r="B24">
        <v>3531.21</v>
      </c>
    </row>
    <row r="25" spans="1:2" x14ac:dyDescent="0.3">
      <c r="A25" t="str">
        <f>_xlfn.CONCAT('Raw Dataset'!B25," ",'Raw Dataset'!A25)</f>
        <v>December 2010</v>
      </c>
      <c r="B25">
        <v>3703.51</v>
      </c>
    </row>
    <row r="26" spans="1:2" x14ac:dyDescent="0.3">
      <c r="A26" t="str">
        <f>_xlfn.CONCAT('Raw Dataset'!B26," ",'Raw Dataset'!A26)</f>
        <v>January 2011</v>
      </c>
      <c r="B26">
        <v>3409.17</v>
      </c>
    </row>
    <row r="27" spans="1:2" x14ac:dyDescent="0.3">
      <c r="A27" t="str">
        <f>_xlfn.CONCAT('Raw Dataset'!B27," ",'Raw Dataset'!A27)</f>
        <v>February 2011</v>
      </c>
      <c r="B27">
        <v>3470.35</v>
      </c>
    </row>
    <row r="28" spans="1:2" x14ac:dyDescent="0.3">
      <c r="A28" t="str">
        <f>_xlfn.CONCAT('Raw Dataset'!B28," ",'Raw Dataset'!A28)</f>
        <v>March 2011</v>
      </c>
      <c r="B28">
        <v>3678.67</v>
      </c>
    </row>
    <row r="29" spans="1:2" x14ac:dyDescent="0.3">
      <c r="A29" t="str">
        <f>_xlfn.CONCAT('Raw Dataset'!B29," ",'Raw Dataset'!A29)</f>
        <v>April 2011</v>
      </c>
      <c r="B29">
        <v>3819.62</v>
      </c>
    </row>
    <row r="30" spans="1:2" x14ac:dyDescent="0.3">
      <c r="A30" t="str">
        <f>_xlfn.CONCAT('Raw Dataset'!B30," ",'Raw Dataset'!A30)</f>
        <v>May 2011</v>
      </c>
      <c r="B30">
        <v>3836.97</v>
      </c>
    </row>
    <row r="31" spans="1:2" x14ac:dyDescent="0.3">
      <c r="A31" t="str">
        <f>_xlfn.CONCAT('Raw Dataset'!B31," ",'Raw Dataset'!A31)</f>
        <v>June 2011</v>
      </c>
      <c r="B31">
        <v>3888.57</v>
      </c>
    </row>
    <row r="32" spans="1:2" x14ac:dyDescent="0.3">
      <c r="A32" t="str">
        <f>_xlfn.CONCAT('Raw Dataset'!B32," ",'Raw Dataset'!A32)</f>
        <v>July 2011</v>
      </c>
      <c r="B32">
        <v>4130.8</v>
      </c>
    </row>
    <row r="33" spans="1:2" x14ac:dyDescent="0.3">
      <c r="A33" t="str">
        <f>_xlfn.CONCAT('Raw Dataset'!B33," ",'Raw Dataset'!A33)</f>
        <v>August 2011</v>
      </c>
      <c r="B33">
        <v>3841.73</v>
      </c>
    </row>
    <row r="34" spans="1:2" x14ac:dyDescent="0.3">
      <c r="A34" t="str">
        <f>_xlfn.CONCAT('Raw Dataset'!B34," ",'Raw Dataset'!A34)</f>
        <v>September 2011</v>
      </c>
      <c r="B34">
        <v>3549.03</v>
      </c>
    </row>
    <row r="35" spans="1:2" x14ac:dyDescent="0.3">
      <c r="A35" t="str">
        <f>_xlfn.CONCAT('Raw Dataset'!B35," ",'Raw Dataset'!A35)</f>
        <v>October 2011</v>
      </c>
      <c r="B35">
        <v>3790.85</v>
      </c>
    </row>
    <row r="36" spans="1:2" x14ac:dyDescent="0.3">
      <c r="A36" t="str">
        <f>_xlfn.CONCAT('Raw Dataset'!B36," ",'Raw Dataset'!A36)</f>
        <v>November 2011</v>
      </c>
      <c r="B36">
        <v>3715.08</v>
      </c>
    </row>
    <row r="37" spans="1:2" x14ac:dyDescent="0.3">
      <c r="A37" t="str">
        <f>_xlfn.CONCAT('Raw Dataset'!B37," ",'Raw Dataset'!A37)</f>
        <v>December 2011</v>
      </c>
      <c r="B37">
        <v>3821.99</v>
      </c>
    </row>
    <row r="38" spans="1:2" x14ac:dyDescent="0.3">
      <c r="A38" t="str">
        <f>_xlfn.CONCAT('Raw Dataset'!B38," ",'Raw Dataset'!A38)</f>
        <v>January 2012</v>
      </c>
      <c r="B38">
        <v>3941.69</v>
      </c>
    </row>
    <row r="39" spans="1:2" x14ac:dyDescent="0.3">
      <c r="A39" t="str">
        <f>_xlfn.CONCAT('Raw Dataset'!B39," ",'Raw Dataset'!A39)</f>
        <v>February 2012</v>
      </c>
      <c r="B39">
        <v>3985.21</v>
      </c>
    </row>
    <row r="40" spans="1:2" x14ac:dyDescent="0.3">
      <c r="A40" t="str">
        <f>_xlfn.CONCAT('Raw Dataset'!B40," ",'Raw Dataset'!A40)</f>
        <v>March 2012</v>
      </c>
      <c r="B40">
        <v>4121.55</v>
      </c>
    </row>
    <row r="41" spans="1:2" x14ac:dyDescent="0.3">
      <c r="A41" t="str">
        <f>_xlfn.CONCAT('Raw Dataset'!B41," ",'Raw Dataset'!A41)</f>
        <v>April 2012</v>
      </c>
      <c r="B41">
        <v>4180.7299999999996</v>
      </c>
    </row>
    <row r="42" spans="1:2" x14ac:dyDescent="0.3">
      <c r="A42" t="str">
        <f>_xlfn.CONCAT('Raw Dataset'!B42," ",'Raw Dataset'!A42)</f>
        <v>May 2012</v>
      </c>
      <c r="B42">
        <v>3832.82</v>
      </c>
    </row>
    <row r="43" spans="1:2" x14ac:dyDescent="0.3">
      <c r="A43" t="str">
        <f>_xlfn.CONCAT('Raw Dataset'!B43," ",'Raw Dataset'!A43)</f>
        <v>June 2012</v>
      </c>
      <c r="B43">
        <v>3955.58</v>
      </c>
    </row>
    <row r="44" spans="1:2" x14ac:dyDescent="0.3">
      <c r="A44" t="str">
        <f>_xlfn.CONCAT('Raw Dataset'!B44," ",'Raw Dataset'!A44)</f>
        <v>July 2012</v>
      </c>
      <c r="B44">
        <v>4142.34</v>
      </c>
    </row>
    <row r="45" spans="1:2" x14ac:dyDescent="0.3">
      <c r="A45" t="str">
        <f>_xlfn.CONCAT('Raw Dataset'!B45," ",'Raw Dataset'!A45)</f>
        <v>August 2012</v>
      </c>
      <c r="B45">
        <v>4060.33</v>
      </c>
    </row>
    <row r="46" spans="1:2" x14ac:dyDescent="0.3">
      <c r="A46" t="str">
        <f>_xlfn.CONCAT('Raw Dataset'!B46," ",'Raw Dataset'!A46)</f>
        <v>September 2012</v>
      </c>
      <c r="B46">
        <v>4262.5600000000004</v>
      </c>
    </row>
    <row r="47" spans="1:2" x14ac:dyDescent="0.3">
      <c r="A47" t="str">
        <f>_xlfn.CONCAT('Raw Dataset'!B47," ",'Raw Dataset'!A47)</f>
        <v>October 2012</v>
      </c>
      <c r="B47">
        <v>4350.29</v>
      </c>
    </row>
    <row r="48" spans="1:2" x14ac:dyDescent="0.3">
      <c r="A48" t="str">
        <f>_xlfn.CONCAT('Raw Dataset'!B48," ",'Raw Dataset'!A48)</f>
        <v>November 2012</v>
      </c>
      <c r="B48">
        <v>4276.1400000000003</v>
      </c>
    </row>
    <row r="49" spans="1:2" x14ac:dyDescent="0.3">
      <c r="A49" t="str">
        <f>_xlfn.CONCAT('Raw Dataset'!B49," ",'Raw Dataset'!A49)</f>
        <v>December 2012</v>
      </c>
      <c r="B49">
        <v>4316.6899999999996</v>
      </c>
    </row>
    <row r="50" spans="1:2" x14ac:dyDescent="0.3">
      <c r="A50" t="str">
        <f>_xlfn.CONCAT('Raw Dataset'!B50," ",'Raw Dataset'!A50)</f>
        <v>January 2013</v>
      </c>
      <c r="B50">
        <v>4453.7</v>
      </c>
    </row>
    <row r="51" spans="1:2" x14ac:dyDescent="0.3">
      <c r="A51" t="str">
        <f>_xlfn.CONCAT('Raw Dataset'!B51," ",'Raw Dataset'!A51)</f>
        <v>February 2013</v>
      </c>
      <c r="B51">
        <v>4795.79</v>
      </c>
    </row>
    <row r="52" spans="1:2" x14ac:dyDescent="0.3">
      <c r="A52" t="str">
        <f>_xlfn.CONCAT('Raw Dataset'!B52," ",'Raw Dataset'!A52)</f>
        <v>March 2013</v>
      </c>
      <c r="B52">
        <v>4940.99</v>
      </c>
    </row>
    <row r="53" spans="1:2" x14ac:dyDescent="0.3">
      <c r="A53" t="str">
        <f>_xlfn.CONCAT('Raw Dataset'!B53," ",'Raw Dataset'!A53)</f>
        <v>April 2013</v>
      </c>
      <c r="B53">
        <v>5034.07</v>
      </c>
    </row>
    <row r="54" spans="1:2" x14ac:dyDescent="0.3">
      <c r="A54" t="str">
        <f>_xlfn.CONCAT('Raw Dataset'!B54," ",'Raw Dataset'!A54)</f>
        <v>May 2013</v>
      </c>
      <c r="B54">
        <v>5068.63</v>
      </c>
    </row>
    <row r="55" spans="1:2" x14ac:dyDescent="0.3">
      <c r="A55" t="str">
        <f>_xlfn.CONCAT('Raw Dataset'!B55," ",'Raw Dataset'!A55)</f>
        <v>June 2013</v>
      </c>
      <c r="B55">
        <v>4818.8999999999996</v>
      </c>
    </row>
    <row r="56" spans="1:2" x14ac:dyDescent="0.3">
      <c r="A56" t="str">
        <f>_xlfn.CONCAT('Raw Dataset'!B56," ",'Raw Dataset'!A56)</f>
        <v>July 2013</v>
      </c>
      <c r="B56">
        <v>4610.38</v>
      </c>
    </row>
    <row r="57" spans="1:2" x14ac:dyDescent="0.3">
      <c r="A57" t="str">
        <f>_xlfn.CONCAT('Raw Dataset'!B57," ",'Raw Dataset'!A57)</f>
        <v>August 2013</v>
      </c>
      <c r="B57">
        <v>4195.09</v>
      </c>
    </row>
    <row r="58" spans="1:2" x14ac:dyDescent="0.3">
      <c r="A58" t="str">
        <f>_xlfn.CONCAT('Raw Dataset'!B58," ",'Raw Dataset'!A58)</f>
        <v>September 2013</v>
      </c>
      <c r="B58">
        <v>4316.18</v>
      </c>
    </row>
    <row r="59" spans="1:2" x14ac:dyDescent="0.3">
      <c r="A59" t="str">
        <f>_xlfn.CONCAT('Raw Dataset'!B59," ",'Raw Dataset'!A59)</f>
        <v>October 2013</v>
      </c>
      <c r="B59">
        <v>4510.63</v>
      </c>
    </row>
    <row r="60" spans="1:2" x14ac:dyDescent="0.3">
      <c r="A60" t="str">
        <f>_xlfn.CONCAT('Raw Dataset'!B60," ",'Raw Dataset'!A60)</f>
        <v>November 2013</v>
      </c>
      <c r="B60">
        <v>4265.4399999999996</v>
      </c>
    </row>
    <row r="61" spans="1:2" x14ac:dyDescent="0.3">
      <c r="A61" t="str">
        <f>_xlfn.CONCAT('Raw Dataset'!B61," ",'Raw Dataset'!A61)</f>
        <v>December 2013</v>
      </c>
      <c r="B61">
        <v>4274.18</v>
      </c>
    </row>
    <row r="62" spans="1:2" x14ac:dyDescent="0.3">
      <c r="A62" t="str">
        <f>_xlfn.CONCAT('Raw Dataset'!B62," ",'Raw Dataset'!A62)</f>
        <v>January 2014</v>
      </c>
      <c r="B62">
        <v>4418.76</v>
      </c>
    </row>
    <row r="63" spans="1:2" x14ac:dyDescent="0.3">
      <c r="A63" t="str">
        <f>_xlfn.CONCAT('Raw Dataset'!B63," ",'Raw Dataset'!A63)</f>
        <v>February 2014</v>
      </c>
      <c r="B63">
        <v>4620.22</v>
      </c>
    </row>
    <row r="64" spans="1:2" x14ac:dyDescent="0.3">
      <c r="A64" t="str">
        <f>_xlfn.CONCAT('Raw Dataset'!B64," ",'Raw Dataset'!A64)</f>
        <v>March 2014</v>
      </c>
      <c r="B64">
        <v>4768.28</v>
      </c>
    </row>
    <row r="65" spans="1:2" x14ac:dyDescent="0.3">
      <c r="A65" t="str">
        <f>_xlfn.CONCAT('Raw Dataset'!B65," ",'Raw Dataset'!A65)</f>
        <v>April 2014</v>
      </c>
      <c r="B65">
        <v>4840.1499999999996</v>
      </c>
    </row>
    <row r="66" spans="1:2" x14ac:dyDescent="0.3">
      <c r="A66" t="str">
        <f>_xlfn.CONCAT('Raw Dataset'!B66," ",'Raw Dataset'!A66)</f>
        <v>May 2014</v>
      </c>
      <c r="B66">
        <v>4893.91</v>
      </c>
    </row>
    <row r="67" spans="1:2" x14ac:dyDescent="0.3">
      <c r="A67" t="str">
        <f>_xlfn.CONCAT('Raw Dataset'!B67," ",'Raw Dataset'!A67)</f>
        <v>June 2014</v>
      </c>
      <c r="B67">
        <v>4878.58</v>
      </c>
    </row>
    <row r="68" spans="1:2" x14ac:dyDescent="0.3">
      <c r="A68" t="str">
        <f>_xlfn.CONCAT('Raw Dataset'!B68," ",'Raw Dataset'!A68)</f>
        <v>July 2014</v>
      </c>
      <c r="B68">
        <v>5088.8</v>
      </c>
    </row>
    <row r="69" spans="1:2" x14ac:dyDescent="0.3">
      <c r="A69" t="str">
        <f>_xlfn.CONCAT('Raw Dataset'!B69," ",'Raw Dataset'!A69)</f>
        <v>August 2014</v>
      </c>
      <c r="B69">
        <v>5136.8599999999997</v>
      </c>
    </row>
    <row r="70" spans="1:2" x14ac:dyDescent="0.3">
      <c r="A70" t="str">
        <f>_xlfn.CONCAT('Raw Dataset'!B70," ",'Raw Dataset'!A70)</f>
        <v>September 2014</v>
      </c>
      <c r="B70">
        <v>5137.58</v>
      </c>
    </row>
    <row r="71" spans="1:2" x14ac:dyDescent="0.3">
      <c r="A71" t="str">
        <f>_xlfn.CONCAT('Raw Dataset'!B71," ",'Raw Dataset'!A71)</f>
        <v>October 2014</v>
      </c>
      <c r="B71">
        <v>5089.55</v>
      </c>
    </row>
    <row r="72" spans="1:2" x14ac:dyDescent="0.3">
      <c r="A72" t="str">
        <f>_xlfn.CONCAT('Raw Dataset'!B72," ",'Raw Dataset'!A72)</f>
        <v>November 2014</v>
      </c>
      <c r="B72">
        <v>5149.8900000000003</v>
      </c>
    </row>
    <row r="73" spans="1:2" x14ac:dyDescent="0.3">
      <c r="A73" t="str">
        <f>_xlfn.CONCAT('Raw Dataset'!B73," ",'Raw Dataset'!A73)</f>
        <v>December 2014</v>
      </c>
      <c r="B73">
        <v>5226.95</v>
      </c>
    </row>
    <row r="74" spans="1:2" x14ac:dyDescent="0.3">
      <c r="A74" t="str">
        <f>_xlfn.CONCAT('Raw Dataset'!B74," ",'Raw Dataset'!A74)</f>
        <v>January 2015</v>
      </c>
      <c r="B74">
        <v>5289.4</v>
      </c>
    </row>
    <row r="75" spans="1:2" x14ac:dyDescent="0.3">
      <c r="A75" t="str">
        <f>_xlfn.CONCAT('Raw Dataset'!B75," ",'Raw Dataset'!A75)</f>
        <v>February 2015</v>
      </c>
      <c r="B75">
        <v>5450.29</v>
      </c>
    </row>
    <row r="76" spans="1:2" x14ac:dyDescent="0.3">
      <c r="A76" t="str">
        <f>_xlfn.CONCAT('Raw Dataset'!B76," ",'Raw Dataset'!A76)</f>
        <v>March 2015</v>
      </c>
      <c r="B76">
        <v>5518.68</v>
      </c>
    </row>
    <row r="77" spans="1:2" x14ac:dyDescent="0.3">
      <c r="A77" t="str">
        <f>_xlfn.CONCAT('Raw Dataset'!B77," ",'Raw Dataset'!A77)</f>
        <v>April 2015</v>
      </c>
      <c r="B77">
        <v>5086.43</v>
      </c>
    </row>
    <row r="78" spans="1:2" x14ac:dyDescent="0.3">
      <c r="A78" t="str">
        <f>_xlfn.CONCAT('Raw Dataset'!B78," ",'Raw Dataset'!A78)</f>
        <v>May 2015</v>
      </c>
      <c r="B78">
        <v>5216.38</v>
      </c>
    </row>
    <row r="79" spans="1:2" x14ac:dyDescent="0.3">
      <c r="A79" t="str">
        <f>_xlfn.CONCAT('Raw Dataset'!B79," ",'Raw Dataset'!A79)</f>
        <v>June 2015</v>
      </c>
      <c r="B79">
        <v>4910.66</v>
      </c>
    </row>
    <row r="80" spans="1:2" x14ac:dyDescent="0.3">
      <c r="A80" t="str">
        <f>_xlfn.CONCAT('Raw Dataset'!B80," ",'Raw Dataset'!A80)</f>
        <v>July 2015</v>
      </c>
      <c r="B80">
        <v>4802.53</v>
      </c>
    </row>
    <row r="81" spans="1:2" x14ac:dyDescent="0.3">
      <c r="A81" t="str">
        <f>_xlfn.CONCAT('Raw Dataset'!B81," ",'Raw Dataset'!A81)</f>
        <v>August 2015</v>
      </c>
      <c r="B81">
        <v>4509.6099999999997</v>
      </c>
    </row>
    <row r="82" spans="1:2" x14ac:dyDescent="0.3">
      <c r="A82" t="str">
        <f>_xlfn.CONCAT('Raw Dataset'!B82," ",'Raw Dataset'!A82)</f>
        <v>September 2015</v>
      </c>
      <c r="B82">
        <v>4223.91</v>
      </c>
    </row>
    <row r="83" spans="1:2" x14ac:dyDescent="0.3">
      <c r="A83" t="str">
        <f>_xlfn.CONCAT('Raw Dataset'!B83," ",'Raw Dataset'!A83)</f>
        <v>October 2015</v>
      </c>
      <c r="B83">
        <v>4455.18</v>
      </c>
    </row>
    <row r="84" spans="1:2" x14ac:dyDescent="0.3">
      <c r="A84" t="str">
        <f>_xlfn.CONCAT('Raw Dataset'!B84," ",'Raw Dataset'!A84)</f>
        <v>November 2015</v>
      </c>
      <c r="B84">
        <v>4446.46</v>
      </c>
    </row>
    <row r="85" spans="1:2" x14ac:dyDescent="0.3">
      <c r="A85" t="str">
        <f>_xlfn.CONCAT('Raw Dataset'!B85," ",'Raw Dataset'!A85)</f>
        <v>December 2015</v>
      </c>
      <c r="B85">
        <v>4593.01</v>
      </c>
    </row>
    <row r="86" spans="1:2" x14ac:dyDescent="0.3">
      <c r="A86" t="str">
        <f>_xlfn.CONCAT('Raw Dataset'!B86," ",'Raw Dataset'!A86)</f>
        <v>January 2016</v>
      </c>
      <c r="B86">
        <v>4615.16</v>
      </c>
    </row>
    <row r="87" spans="1:2" x14ac:dyDescent="0.3">
      <c r="A87" t="str">
        <f>_xlfn.CONCAT('Raw Dataset'!B87," ",'Raw Dataset'!A87)</f>
        <v>February 2016</v>
      </c>
      <c r="B87">
        <v>4770.96</v>
      </c>
    </row>
    <row r="88" spans="1:2" x14ac:dyDescent="0.3">
      <c r="A88" t="str">
        <f>_xlfn.CONCAT('Raw Dataset'!B88," ",'Raw Dataset'!A88)</f>
        <v>March 2016</v>
      </c>
      <c r="B88">
        <v>4845.37</v>
      </c>
    </row>
    <row r="89" spans="1:2" x14ac:dyDescent="0.3">
      <c r="A89" t="str">
        <f>_xlfn.CONCAT('Raw Dataset'!B89," ",'Raw Dataset'!A89)</f>
        <v>April 2016</v>
      </c>
      <c r="B89">
        <v>4838.58</v>
      </c>
    </row>
    <row r="90" spans="1:2" x14ac:dyDescent="0.3">
      <c r="A90" t="str">
        <f>_xlfn.CONCAT('Raw Dataset'!B90," ",'Raw Dataset'!A90)</f>
        <v>May 2016</v>
      </c>
      <c r="B90">
        <v>4796.87</v>
      </c>
    </row>
    <row r="91" spans="1:2" x14ac:dyDescent="0.3">
      <c r="A91" t="str">
        <f>_xlfn.CONCAT('Raw Dataset'!B91," ",'Raw Dataset'!A91)</f>
        <v>June 2016</v>
      </c>
      <c r="B91">
        <v>5016.6499999999996</v>
      </c>
    </row>
    <row r="92" spans="1:2" x14ac:dyDescent="0.3">
      <c r="A92" t="str">
        <f>_xlfn.CONCAT('Raw Dataset'!B92," ",'Raw Dataset'!A92)</f>
        <v>July 2016</v>
      </c>
      <c r="B92">
        <v>5215.99</v>
      </c>
    </row>
    <row r="93" spans="1:2" x14ac:dyDescent="0.3">
      <c r="A93" t="str">
        <f>_xlfn.CONCAT('Raw Dataset'!B93," ",'Raw Dataset'!A93)</f>
        <v>August 2016</v>
      </c>
      <c r="B93">
        <v>5386</v>
      </c>
    </row>
    <row r="94" spans="1:2" x14ac:dyDescent="0.3">
      <c r="A94" t="str">
        <f>_xlfn.CONCAT('Raw Dataset'!B94," ",'Raw Dataset'!A94)</f>
        <v>September 2016</v>
      </c>
      <c r="B94">
        <v>5364.8</v>
      </c>
    </row>
    <row r="95" spans="1:2" x14ac:dyDescent="0.3">
      <c r="A95" t="str">
        <f>_xlfn.CONCAT('Raw Dataset'!B95," ",'Raw Dataset'!A95)</f>
        <v>October 2016</v>
      </c>
      <c r="B95">
        <v>5422.54</v>
      </c>
    </row>
    <row r="96" spans="1:2" x14ac:dyDescent="0.3">
      <c r="A96" t="str">
        <f>_xlfn.CONCAT('Raw Dataset'!B96," ",'Raw Dataset'!A96)</f>
        <v>November 2016</v>
      </c>
      <c r="B96">
        <v>5148.91</v>
      </c>
    </row>
    <row r="97" spans="1:2" x14ac:dyDescent="0.3">
      <c r="A97" t="str">
        <f>_xlfn.CONCAT('Raw Dataset'!B97," ",'Raw Dataset'!A97)</f>
        <v>December 2016</v>
      </c>
      <c r="B97">
        <v>5296.71</v>
      </c>
    </row>
    <row r="98" spans="1:2" x14ac:dyDescent="0.3">
      <c r="A98" t="str">
        <f>_xlfn.CONCAT('Raw Dataset'!B98," ",'Raw Dataset'!A98)</f>
        <v>January 2017</v>
      </c>
      <c r="B98">
        <v>5294.1</v>
      </c>
    </row>
    <row r="99" spans="1:2" x14ac:dyDescent="0.3">
      <c r="A99" t="str">
        <f>_xlfn.CONCAT('Raw Dataset'!B99," ",'Raw Dataset'!A99)</f>
        <v>February 2017</v>
      </c>
      <c r="B99">
        <v>5386.69</v>
      </c>
    </row>
    <row r="100" spans="1:2" x14ac:dyDescent="0.3">
      <c r="A100" t="str">
        <f>_xlfn.CONCAT('Raw Dataset'!B100," ",'Raw Dataset'!A100)</f>
        <v>March 2017</v>
      </c>
      <c r="B100">
        <v>5568.11</v>
      </c>
    </row>
    <row r="101" spans="1:2" x14ac:dyDescent="0.3">
      <c r="A101" t="str">
        <f>_xlfn.CONCAT('Raw Dataset'!B101," ",'Raw Dataset'!A101)</f>
        <v>April 2017</v>
      </c>
      <c r="B101">
        <v>5685.3</v>
      </c>
    </row>
    <row r="102" spans="1:2" x14ac:dyDescent="0.3">
      <c r="A102" t="str">
        <f>_xlfn.CONCAT('Raw Dataset'!B102," ",'Raw Dataset'!A102)</f>
        <v>May 2017</v>
      </c>
      <c r="B102">
        <v>5738.15</v>
      </c>
    </row>
    <row r="103" spans="1:2" x14ac:dyDescent="0.3">
      <c r="A103" t="str">
        <f>_xlfn.CONCAT('Raw Dataset'!B103," ",'Raw Dataset'!A103)</f>
        <v>June 2017</v>
      </c>
      <c r="B103">
        <v>5829.71</v>
      </c>
    </row>
    <row r="104" spans="1:2" x14ac:dyDescent="0.3">
      <c r="A104" t="str">
        <f>_xlfn.CONCAT('Raw Dataset'!B104," ",'Raw Dataset'!A104)</f>
        <v>July 2017</v>
      </c>
      <c r="B104">
        <v>5840.94</v>
      </c>
    </row>
    <row r="105" spans="1:2" x14ac:dyDescent="0.3">
      <c r="A105" t="str">
        <f>_xlfn.CONCAT('Raw Dataset'!B105," ",'Raw Dataset'!A105)</f>
        <v>August 2017</v>
      </c>
      <c r="B105">
        <v>5864.06</v>
      </c>
    </row>
    <row r="106" spans="1:2" x14ac:dyDescent="0.3">
      <c r="A106" t="str">
        <f>_xlfn.CONCAT('Raw Dataset'!B106," ",'Raw Dataset'!A106)</f>
        <v>September 2017</v>
      </c>
      <c r="B106">
        <v>5900.85</v>
      </c>
    </row>
    <row r="107" spans="1:2" x14ac:dyDescent="0.3">
      <c r="A107" t="str">
        <f>_xlfn.CONCAT('Raw Dataset'!B107," ",'Raw Dataset'!A107)</f>
        <v>October 2017</v>
      </c>
      <c r="B107">
        <v>6005.78</v>
      </c>
    </row>
    <row r="108" spans="1:2" x14ac:dyDescent="0.3">
      <c r="A108" t="str">
        <f>_xlfn.CONCAT('Raw Dataset'!B108," ",'Raw Dataset'!A108)</f>
        <v>November 2017</v>
      </c>
      <c r="B108">
        <v>5952.14</v>
      </c>
    </row>
    <row r="109" spans="1:2" x14ac:dyDescent="0.3">
      <c r="A109" t="str">
        <f>_xlfn.CONCAT('Raw Dataset'!B109," ",'Raw Dataset'!A109)</f>
        <v>December 2017</v>
      </c>
      <c r="B109">
        <v>6355.65</v>
      </c>
    </row>
    <row r="110" spans="1:2" x14ac:dyDescent="0.3">
      <c r="A110" t="str">
        <f>_xlfn.CONCAT('Raw Dataset'!B110," ",'Raw Dataset'!A110)</f>
        <v>January 2018</v>
      </c>
      <c r="B110">
        <v>6605.63</v>
      </c>
    </row>
    <row r="111" spans="1:2" x14ac:dyDescent="0.3">
      <c r="A111" t="str">
        <f>_xlfn.CONCAT('Raw Dataset'!B111," ",'Raw Dataset'!A111)</f>
        <v>February 2018</v>
      </c>
      <c r="B111">
        <v>6597.22</v>
      </c>
    </row>
    <row r="112" spans="1:2" x14ac:dyDescent="0.3">
      <c r="A112" t="str">
        <f>_xlfn.CONCAT('Raw Dataset'!B112," ",'Raw Dataset'!A112)</f>
        <v>March 2018</v>
      </c>
      <c r="B112">
        <v>6188.99</v>
      </c>
    </row>
    <row r="113" spans="1:2" x14ac:dyDescent="0.3">
      <c r="A113" t="str">
        <f>_xlfn.CONCAT('Raw Dataset'!B113," ",'Raw Dataset'!A113)</f>
        <v>April 2018</v>
      </c>
      <c r="B113">
        <v>5994.6</v>
      </c>
    </row>
    <row r="114" spans="1:2" x14ac:dyDescent="0.3">
      <c r="A114" t="str">
        <f>_xlfn.CONCAT('Raw Dataset'!B114," ",'Raw Dataset'!A114)</f>
        <v>May 2018</v>
      </c>
      <c r="B114">
        <v>5983.59</v>
      </c>
    </row>
    <row r="115" spans="1:2" x14ac:dyDescent="0.3">
      <c r="A115" t="str">
        <f>_xlfn.CONCAT('Raw Dataset'!B115," ",'Raw Dataset'!A115)</f>
        <v>June 2018</v>
      </c>
      <c r="B115">
        <v>5799.24</v>
      </c>
    </row>
    <row r="116" spans="1:2" x14ac:dyDescent="0.3">
      <c r="A116" t="str">
        <f>_xlfn.CONCAT('Raw Dataset'!B116," ",'Raw Dataset'!A116)</f>
        <v>July 2018</v>
      </c>
      <c r="B116">
        <v>5936.44</v>
      </c>
    </row>
    <row r="117" spans="1:2" x14ac:dyDescent="0.3">
      <c r="A117" t="str">
        <f>_xlfn.CONCAT('Raw Dataset'!B117," ",'Raw Dataset'!A117)</f>
        <v>August 2018</v>
      </c>
      <c r="B117">
        <v>6018.46</v>
      </c>
    </row>
    <row r="118" spans="1:2" x14ac:dyDescent="0.3">
      <c r="A118" t="str">
        <f>_xlfn.CONCAT('Raw Dataset'!B118," ",'Raw Dataset'!A118)</f>
        <v>September 2018</v>
      </c>
      <c r="B118">
        <v>5976.55</v>
      </c>
    </row>
    <row r="119" spans="1:2" x14ac:dyDescent="0.3">
      <c r="A119" t="str">
        <f>_xlfn.CONCAT('Raw Dataset'!B119," ",'Raw Dataset'!A119)</f>
        <v>October 2018</v>
      </c>
      <c r="B119">
        <v>5831.65</v>
      </c>
    </row>
    <row r="120" spans="1:2" x14ac:dyDescent="0.3">
      <c r="A120" t="str">
        <f>_xlfn.CONCAT('Raw Dataset'!B120," ",'Raw Dataset'!A120)</f>
        <v>November 2018</v>
      </c>
      <c r="B120">
        <v>6056.12</v>
      </c>
    </row>
    <row r="121" spans="1:2" x14ac:dyDescent="0.3">
      <c r="A121" t="str">
        <f>_xlfn.CONCAT('Raw Dataset'!B121," ",'Raw Dataset'!A121)</f>
        <v>December 2018</v>
      </c>
      <c r="B121">
        <v>6194.5</v>
      </c>
    </row>
    <row r="122" spans="1:2" x14ac:dyDescent="0.3">
      <c r="A122" t="str">
        <f>_xlfn.CONCAT('Raw Dataset'!B122," ",'Raw Dataset'!A122)</f>
        <v>January 2019</v>
      </c>
      <c r="B122">
        <v>6532.97</v>
      </c>
    </row>
    <row r="123" spans="1:2" x14ac:dyDescent="0.3">
      <c r="A123" t="str">
        <f>_xlfn.CONCAT('Raw Dataset'!B123," ",'Raw Dataset'!A123)</f>
        <v>February 2019</v>
      </c>
      <c r="B123">
        <v>6443.35</v>
      </c>
    </row>
    <row r="124" spans="1:2" x14ac:dyDescent="0.3">
      <c r="A124" t="str">
        <f>_xlfn.CONCAT('Raw Dataset'!B124," ",'Raw Dataset'!A124)</f>
        <v>March 2019</v>
      </c>
      <c r="B124">
        <v>6468.76</v>
      </c>
    </row>
    <row r="125" spans="1:2" x14ac:dyDescent="0.3">
      <c r="A125" t="str">
        <f>_xlfn.CONCAT('Raw Dataset'!B125," ",'Raw Dataset'!A125)</f>
        <v>April 2019</v>
      </c>
      <c r="B125">
        <v>6455.35</v>
      </c>
    </row>
    <row r="126" spans="1:2" x14ac:dyDescent="0.3">
      <c r="A126" t="str">
        <f>_xlfn.CONCAT('Raw Dataset'!B126," ",'Raw Dataset'!A126)</f>
        <v>May 2019</v>
      </c>
      <c r="B126">
        <v>6209.12</v>
      </c>
    </row>
    <row r="127" spans="1:2" x14ac:dyDescent="0.3">
      <c r="A127" t="str">
        <f>_xlfn.CONCAT('Raw Dataset'!B127," ",'Raw Dataset'!A127)</f>
        <v>June 2019</v>
      </c>
      <c r="B127">
        <v>6358.63</v>
      </c>
    </row>
    <row r="128" spans="1:2" x14ac:dyDescent="0.3">
      <c r="A128" t="str">
        <f>_xlfn.CONCAT('Raw Dataset'!B128," ",'Raw Dataset'!A128)</f>
        <v>July 2019</v>
      </c>
      <c r="B128">
        <v>6390.51</v>
      </c>
    </row>
    <row r="129" spans="1:2" x14ac:dyDescent="0.3">
      <c r="A129" t="str">
        <f>_xlfn.CONCAT('Raw Dataset'!B129," ",'Raw Dataset'!A129)</f>
        <v>August 2019</v>
      </c>
      <c r="B129">
        <v>6328.47</v>
      </c>
    </row>
    <row r="130" spans="1:2" x14ac:dyDescent="0.3">
      <c r="A130" t="str">
        <f>_xlfn.CONCAT('Raw Dataset'!B130," ",'Raw Dataset'!A130)</f>
        <v>September 2019</v>
      </c>
      <c r="B130">
        <v>6169.1</v>
      </c>
    </row>
    <row r="131" spans="1:2" x14ac:dyDescent="0.3">
      <c r="A131" t="str">
        <f>_xlfn.CONCAT('Raw Dataset'!B131," ",'Raw Dataset'!A131)</f>
        <v>October 2019</v>
      </c>
      <c r="B131">
        <v>6228.32</v>
      </c>
    </row>
    <row r="132" spans="1:2" x14ac:dyDescent="0.3">
      <c r="A132" t="str">
        <f>_xlfn.CONCAT('Raw Dataset'!B132," ",'Raw Dataset'!A132)</f>
        <v>November 2019</v>
      </c>
      <c r="B132">
        <v>6011.83</v>
      </c>
    </row>
    <row r="133" spans="1:2" x14ac:dyDescent="0.3">
      <c r="A133" t="str">
        <f>_xlfn.CONCAT('Raw Dataset'!B133," ",'Raw Dataset'!A133)</f>
        <v>December 2019</v>
      </c>
      <c r="B133">
        <v>6299.54</v>
      </c>
    </row>
    <row r="134" spans="1:2" x14ac:dyDescent="0.3">
      <c r="A134" t="str">
        <f>_xlfn.CONCAT('Raw Dataset'!B134," ",'Raw Dataset'!A134)</f>
        <v>January 2020</v>
      </c>
      <c r="B134">
        <v>5940.05</v>
      </c>
    </row>
    <row r="135" spans="1:2" x14ac:dyDescent="0.3">
      <c r="A135" t="str">
        <f>_xlfn.CONCAT('Raw Dataset'!B135," ",'Raw Dataset'!A135)</f>
        <v>February 2020</v>
      </c>
      <c r="B135">
        <v>5452.7</v>
      </c>
    </row>
    <row r="136" spans="1:2" x14ac:dyDescent="0.3">
      <c r="A136" t="str">
        <f>_xlfn.CONCAT('Raw Dataset'!B136," ",'Raw Dataset'!A136)</f>
        <v>March 2020</v>
      </c>
      <c r="B136">
        <v>4538.93</v>
      </c>
    </row>
    <row r="137" spans="1:2" x14ac:dyDescent="0.3">
      <c r="A137" t="str">
        <f>_xlfn.CONCAT('Raw Dataset'!B137," ",'Raw Dataset'!A137)</f>
        <v>April 2020</v>
      </c>
      <c r="B137">
        <v>4716.3999999999996</v>
      </c>
    </row>
    <row r="138" spans="1:2" x14ac:dyDescent="0.3">
      <c r="A138" t="str">
        <f>_xlfn.CONCAT('Raw Dataset'!B138," ",'Raw Dataset'!A138)</f>
        <v>May 2020</v>
      </c>
      <c r="B138">
        <v>4753.6099999999997</v>
      </c>
    </row>
    <row r="139" spans="1:2" x14ac:dyDescent="0.3">
      <c r="A139" t="str">
        <f>_xlfn.CONCAT('Raw Dataset'!B139," ",'Raw Dataset'!A139)</f>
        <v>June 2020</v>
      </c>
      <c r="B139">
        <v>4905.3900000000003</v>
      </c>
    </row>
    <row r="140" spans="1:2" x14ac:dyDescent="0.3">
      <c r="A140" t="str">
        <f>_xlfn.CONCAT('Raw Dataset'!B140," ",'Raw Dataset'!A140)</f>
        <v>July 2020</v>
      </c>
      <c r="B140">
        <v>5149.63</v>
      </c>
    </row>
    <row r="141" spans="1:2" x14ac:dyDescent="0.3">
      <c r="A141" t="str">
        <f>_xlfn.CONCAT('Raw Dataset'!B141," ",'Raw Dataset'!A141)</f>
        <v>August 2020</v>
      </c>
      <c r="B141">
        <v>6073.87</v>
      </c>
    </row>
    <row r="142" spans="1:2" x14ac:dyDescent="0.3">
      <c r="A142" t="str">
        <f>_xlfn.CONCAT('Raw Dataset'!B142," ",'Raw Dataset'!A142)</f>
        <v>September 2020</v>
      </c>
      <c r="B142">
        <v>4870.04</v>
      </c>
    </row>
    <row r="143" spans="1:2" x14ac:dyDescent="0.3">
      <c r="A143" t="str">
        <f>_xlfn.CONCAT('Raw Dataset'!B143," ",'Raw Dataset'!A143)</f>
        <v>October 2020</v>
      </c>
      <c r="B143">
        <v>5128.2299999999996</v>
      </c>
    </row>
    <row r="144" spans="1:2" x14ac:dyDescent="0.3">
      <c r="A144" t="str">
        <f>_xlfn.CONCAT('Raw Dataset'!B144," ",'Raw Dataset'!A144)</f>
        <v>November 2020</v>
      </c>
      <c r="B144">
        <v>5612.42</v>
      </c>
    </row>
    <row r="145" spans="1:2" x14ac:dyDescent="0.3">
      <c r="A145" t="str">
        <f>_xlfn.CONCAT('Raw Dataset'!B145," ",'Raw Dataset'!A145)</f>
        <v>December 2020</v>
      </c>
      <c r="B145">
        <v>5979.07</v>
      </c>
    </row>
    <row r="146" spans="1:2" x14ac:dyDescent="0.3">
      <c r="A146" t="str">
        <f>_xlfn.CONCAT('Raw Dataset'!B146," ",'Raw Dataset'!A146)</f>
        <v>January 2021</v>
      </c>
      <c r="B146">
        <v>5862.35</v>
      </c>
    </row>
    <row r="147" spans="1:2" x14ac:dyDescent="0.3">
      <c r="A147" t="str">
        <f>_xlfn.CONCAT('Raw Dataset'!B147," ",'Raw Dataset'!A147)</f>
        <v>February 2021</v>
      </c>
      <c r="B147">
        <v>6241.8</v>
      </c>
    </row>
    <row r="148" spans="1:2" x14ac:dyDescent="0.3">
      <c r="A148" t="str">
        <f>_xlfn.CONCAT('Raw Dataset'!B148," ",'Raw Dataset'!A148)</f>
        <v>March 2021</v>
      </c>
      <c r="B148">
        <v>5985.52</v>
      </c>
    </row>
    <row r="149" spans="1:2" x14ac:dyDescent="0.3">
      <c r="A149" t="str">
        <f>_xlfn.CONCAT('Raw Dataset'!B149," ",'Raw Dataset'!A149)</f>
        <v>April 2021</v>
      </c>
      <c r="B149">
        <v>5995.62</v>
      </c>
    </row>
    <row r="150" spans="1:2" x14ac:dyDescent="0.3">
      <c r="A150" t="str">
        <f>_xlfn.CONCAT('Raw Dataset'!B150," ",'Raw Dataset'!A150)</f>
        <v>May 2021</v>
      </c>
      <c r="B150">
        <v>5947.46</v>
      </c>
    </row>
    <row r="151" spans="1:2" x14ac:dyDescent="0.3">
      <c r="A151" t="str">
        <f>_xlfn.CONCAT('Raw Dataset'!B151," ",'Raw Dataset'!A151)</f>
        <v>June 2021</v>
      </c>
      <c r="B151">
        <v>5985.49</v>
      </c>
    </row>
    <row r="152" spans="1:2" x14ac:dyDescent="0.3">
      <c r="A152" t="str">
        <f>_xlfn.CONCAT('Raw Dataset'!B152," ",'Raw Dataset'!A152)</f>
        <v>July 2021</v>
      </c>
      <c r="B152">
        <v>6070.04</v>
      </c>
    </row>
    <row r="153" spans="1:2" x14ac:dyDescent="0.3">
      <c r="A153" t="str">
        <f>_xlfn.CONCAT('Raw Dataset'!B153," ",'Raw Dataset'!A153)</f>
        <v>August 2021</v>
      </c>
      <c r="B153">
        <v>6150.3</v>
      </c>
    </row>
    <row r="154" spans="1:2" x14ac:dyDescent="0.3">
      <c r="A154" t="str">
        <f>_xlfn.CONCAT('Raw Dataset'!B154," ",'Raw Dataset'!A154)</f>
        <v>September 2021</v>
      </c>
      <c r="B154">
        <v>6286.94</v>
      </c>
    </row>
    <row r="155" spans="1:2" x14ac:dyDescent="0.3">
      <c r="A155" t="str">
        <f>_xlfn.CONCAT('Raw Dataset'!B155," ",'Raw Dataset'!A155)</f>
        <v>October 2021</v>
      </c>
      <c r="B155">
        <v>6591.35</v>
      </c>
    </row>
    <row r="156" spans="1:2" x14ac:dyDescent="0.3">
      <c r="A156" t="str">
        <f>_xlfn.CONCAT('Raw Dataset'!B156," ",'Raw Dataset'!A156)</f>
        <v>November 2021</v>
      </c>
      <c r="B156">
        <v>6533.93</v>
      </c>
    </row>
    <row r="157" spans="1:2" x14ac:dyDescent="0.3">
      <c r="A157" t="str">
        <f>_xlfn.CONCAT('Raw Dataset'!B157," ",'Raw Dataset'!A157)</f>
        <v>December 2021</v>
      </c>
      <c r="B157">
        <v>6581.48</v>
      </c>
    </row>
    <row r="158" spans="1:2" x14ac:dyDescent="0.3">
      <c r="A158" t="str">
        <f>_xlfn.CONCAT('Raw Dataset'!B158," ",'Raw Dataset'!A158)</f>
        <v>January 2022</v>
      </c>
      <c r="B158">
        <v>6631.15</v>
      </c>
    </row>
    <row r="159" spans="1:2" x14ac:dyDescent="0.3">
      <c r="A159" t="str">
        <f>_xlfn.CONCAT('Raw Dataset'!B159," ",'Raw Dataset'!A159)</f>
        <v>February 2022</v>
      </c>
      <c r="B159">
        <v>6888.17</v>
      </c>
    </row>
    <row r="160" spans="1:2" x14ac:dyDescent="0.3">
      <c r="A160" t="str">
        <f>_xlfn.CONCAT('Raw Dataset'!B160," ",'Raw Dataset'!A160)</f>
        <v>March 2022</v>
      </c>
      <c r="B160">
        <v>7071.44</v>
      </c>
    </row>
    <row r="161" spans="1:2" x14ac:dyDescent="0.3">
      <c r="A161" t="str">
        <f>_xlfn.CONCAT('Raw Dataset'!B161," ",'Raw Dataset'!A161)</f>
        <v>April 2022</v>
      </c>
      <c r="B161">
        <v>7228.91</v>
      </c>
    </row>
    <row r="162" spans="1:2" x14ac:dyDescent="0.3">
      <c r="A162" t="str">
        <f>_xlfn.CONCAT('Raw Dataset'!B162," ",'Raw Dataset'!A162)</f>
        <v>May 2022</v>
      </c>
      <c r="B162">
        <v>7148.97</v>
      </c>
    </row>
    <row r="163" spans="1:2" x14ac:dyDescent="0.3">
      <c r="A163" t="str">
        <f>_xlfn.CONCAT('Raw Dataset'!B163," ",'Raw Dataset'!A163)</f>
        <v>June 2022</v>
      </c>
      <c r="B163">
        <v>6911.58</v>
      </c>
    </row>
    <row r="164" spans="1:2" x14ac:dyDescent="0.3">
      <c r="A164" t="str">
        <f>_xlfn.CONCAT('Raw Dataset'!B164," ",'Raw Dataset'!A164)</f>
        <v>July 2022</v>
      </c>
      <c r="B164">
        <v>6951.12</v>
      </c>
    </row>
    <row r="165" spans="1:2" x14ac:dyDescent="0.3">
      <c r="A165" t="str">
        <f>_xlfn.CONCAT('Raw Dataset'!B165," ",'Raw Dataset'!A165)</f>
        <v>August 2022</v>
      </c>
      <c r="B165">
        <v>7178.59</v>
      </c>
    </row>
    <row r="166" spans="1:2" x14ac:dyDescent="0.3">
      <c r="A166" t="str">
        <f>_xlfn.CONCAT('Raw Dataset'!B166," ",'Raw Dataset'!A166)</f>
        <v>September 2022</v>
      </c>
      <c r="B166">
        <v>7040.8</v>
      </c>
    </row>
    <row r="167" spans="1:2" x14ac:dyDescent="0.3">
      <c r="A167" t="str">
        <f>_xlfn.CONCAT('Raw Dataset'!B167," ",'Raw Dataset'!A167)</f>
        <v>October 2022</v>
      </c>
      <c r="B167">
        <v>7098.89</v>
      </c>
    </row>
    <row r="168" spans="1:2" x14ac:dyDescent="0.3">
      <c r="A168" t="str">
        <f>_xlfn.CONCAT('Raw Dataset'!B168," ",'Raw Dataset'!A168)</f>
        <v>November 2022</v>
      </c>
      <c r="B168">
        <v>7081.31</v>
      </c>
    </row>
    <row r="169" spans="1:2" x14ac:dyDescent="0.3">
      <c r="A169" t="str">
        <f>_xlfn.CONCAT('Raw Dataset'!B169," ",'Raw Dataset'!A169)</f>
        <v>December 2022</v>
      </c>
      <c r="B169">
        <v>6850.62</v>
      </c>
    </row>
    <row r="170" spans="1:2" x14ac:dyDescent="0.3">
      <c r="A170" t="str">
        <f>_xlfn.CONCAT('Raw Dataset'!B170," ",'Raw Dataset'!A170)</f>
        <v>January 2023</v>
      </c>
      <c r="B170">
        <v>6839.34</v>
      </c>
    </row>
    <row r="171" spans="1:2" x14ac:dyDescent="0.3">
      <c r="A171" t="str">
        <f>_xlfn.CONCAT('Raw Dataset'!B171," ",'Raw Dataset'!A171)</f>
        <v>February 2023</v>
      </c>
      <c r="B171">
        <v>6843.24</v>
      </c>
    </row>
    <row r="172" spans="1:2" x14ac:dyDescent="0.3">
      <c r="A172" t="str">
        <f>_xlfn.CONCAT('Raw Dataset'!B172," ",'Raw Dataset'!A172)</f>
        <v>March 2023</v>
      </c>
      <c r="B172">
        <v>6805.28</v>
      </c>
    </row>
    <row r="173" spans="1:2" x14ac:dyDescent="0.3">
      <c r="A173" t="str">
        <f>_xlfn.CONCAT('Raw Dataset'!B173," ",'Raw Dataset'!A173)</f>
        <v>April 2023</v>
      </c>
      <c r="B173">
        <v>6915.72</v>
      </c>
    </row>
    <row r="174" spans="1:2" x14ac:dyDescent="0.3">
      <c r="A174" t="str">
        <f>_xlfn.CONCAT('Raw Dataset'!B174," ",'Raw Dataset'!A174)</f>
        <v>May 2023</v>
      </c>
      <c r="B174">
        <v>6633.26</v>
      </c>
    </row>
    <row r="175" spans="1:2" x14ac:dyDescent="0.3">
      <c r="A175" t="str">
        <f>_xlfn.CONCAT('Raw Dataset'!B175," ",'Raw Dataset'!A175)</f>
        <v>June 2023</v>
      </c>
      <c r="B175">
        <v>6661.88</v>
      </c>
    </row>
    <row r="176" spans="1:2" x14ac:dyDescent="0.3">
      <c r="A176" t="str">
        <f>_xlfn.CONCAT('Raw Dataset'!B176," ",'Raw Dataset'!A176)</f>
        <v>July 2023</v>
      </c>
      <c r="B176">
        <v>6931.36</v>
      </c>
    </row>
    <row r="177" spans="1:2" x14ac:dyDescent="0.3">
      <c r="A177" t="str">
        <f>_xlfn.CONCAT('Raw Dataset'!B177," ",'Raw Dataset'!A177)</f>
        <v>August 2023</v>
      </c>
      <c r="B177">
        <v>6953.26</v>
      </c>
    </row>
    <row r="178" spans="1:2" x14ac:dyDescent="0.3">
      <c r="A178" t="str">
        <f>_xlfn.CONCAT('Raw Dataset'!B178," ",'Raw Dataset'!A178)</f>
        <v>September 2023</v>
      </c>
      <c r="B178">
        <v>6939.89</v>
      </c>
    </row>
    <row r="179" spans="1:2" x14ac:dyDescent="0.3">
      <c r="A179" t="str">
        <f>_xlfn.CONCAT('Raw Dataset'!B179," ",'Raw Dataset'!A179)</f>
        <v>October 2023</v>
      </c>
      <c r="B179">
        <v>6752.21</v>
      </c>
    </row>
    <row r="180" spans="1:2" x14ac:dyDescent="0.3">
      <c r="A180" t="str">
        <f>_xlfn.CONCAT('Raw Dataset'!B180," ",'Raw Dataset'!A180)</f>
        <v>November 2023</v>
      </c>
      <c r="B180">
        <v>7080.74</v>
      </c>
    </row>
    <row r="181" spans="1:2" x14ac:dyDescent="0.3">
      <c r="A181" t="str">
        <f>_xlfn.CONCAT('Raw Dataset'!B181," ",'Raw Dataset'!A181)</f>
        <v>December 2023</v>
      </c>
      <c r="B181">
        <v>7272.8</v>
      </c>
    </row>
    <row r="182" spans="1:2" x14ac:dyDescent="0.3">
      <c r="A182" t="str">
        <f>_xlfn.CONCAT('Raw Dataset'!B182," ",'Raw Dataset'!A182)</f>
        <v>January 2024</v>
      </c>
      <c r="B182">
        <v>7272.8</v>
      </c>
    </row>
    <row r="183" spans="1:2" x14ac:dyDescent="0.3">
      <c r="A183" t="str">
        <f>_xlfn.CONCAT('Raw Dataset'!B183," ",'Raw Dataset'!A183)</f>
        <v>February 2024</v>
      </c>
      <c r="B183">
        <v>7207.94</v>
      </c>
    </row>
    <row r="184" spans="1:2" x14ac:dyDescent="0.3">
      <c r="A184" t="str">
        <f>_xlfn.CONCAT('Raw Dataset'!B184," ",'Raw Dataset'!A184)</f>
        <v>March 2024</v>
      </c>
      <c r="B184">
        <v>7316.11</v>
      </c>
    </row>
    <row r="185" spans="1:2" x14ac:dyDescent="0.3">
      <c r="A185" t="str">
        <f>_xlfn.CONCAT('Raw Dataset'!B185," ",'Raw Dataset'!A185)</f>
        <v>April 2024</v>
      </c>
      <c r="B185">
        <v>7288.81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C3C9-D217-4B56-B16C-11BE03170FA5}">
  <dimension ref="A1:F185"/>
  <sheetViews>
    <sheetView topLeftCell="A160" zoomScale="109" zoomScaleNormal="69" workbookViewId="0">
      <selection activeCell="C186" sqref="C186"/>
    </sheetView>
  </sheetViews>
  <sheetFormatPr defaultRowHeight="14.4" x14ac:dyDescent="0.3"/>
  <cols>
    <col min="3" max="3" width="16.6640625" bestFit="1" customWidth="1"/>
    <col min="4" max="4" width="17.88671875" bestFit="1" customWidth="1"/>
    <col min="5" max="5" width="13.44140625" bestFit="1" customWidth="1"/>
    <col min="6" max="6" width="25.5546875" bestFit="1" customWidth="1"/>
  </cols>
  <sheetData>
    <row r="1" spans="1: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3">
      <c r="A2">
        <v>2009</v>
      </c>
      <c r="B2" t="s">
        <v>57</v>
      </c>
      <c r="C2">
        <v>397</v>
      </c>
      <c r="D2">
        <v>40558</v>
      </c>
      <c r="E2">
        <v>31391</v>
      </c>
      <c r="F2">
        <v>1332.67</v>
      </c>
    </row>
    <row r="3" spans="1:6" x14ac:dyDescent="0.3">
      <c r="A3">
        <v>2009</v>
      </c>
      <c r="B3" t="s">
        <v>58</v>
      </c>
      <c r="C3">
        <v>396</v>
      </c>
      <c r="D3">
        <v>36829</v>
      </c>
      <c r="E3">
        <v>24663</v>
      </c>
      <c r="F3">
        <v>1285.48</v>
      </c>
    </row>
    <row r="4" spans="1:6" x14ac:dyDescent="0.3">
      <c r="A4">
        <v>2009</v>
      </c>
      <c r="B4" t="s">
        <v>59</v>
      </c>
      <c r="C4">
        <v>396</v>
      </c>
      <c r="D4">
        <v>40082</v>
      </c>
      <c r="E4">
        <v>36788</v>
      </c>
      <c r="F4">
        <v>1434.07</v>
      </c>
    </row>
    <row r="5" spans="1:6" x14ac:dyDescent="0.3">
      <c r="A5">
        <v>2009</v>
      </c>
      <c r="B5" t="s">
        <v>60</v>
      </c>
      <c r="C5">
        <v>396</v>
      </c>
      <c r="D5">
        <v>188504</v>
      </c>
      <c r="E5">
        <v>79412</v>
      </c>
      <c r="F5">
        <v>1722.77</v>
      </c>
    </row>
    <row r="6" spans="1:6" x14ac:dyDescent="0.3">
      <c r="A6">
        <v>2009</v>
      </c>
      <c r="B6" t="s">
        <v>61</v>
      </c>
      <c r="C6">
        <v>396</v>
      </c>
      <c r="D6">
        <v>282751</v>
      </c>
      <c r="E6">
        <v>130920</v>
      </c>
      <c r="F6">
        <v>1916.83</v>
      </c>
    </row>
    <row r="7" spans="1:6" x14ac:dyDescent="0.3">
      <c r="A7">
        <v>2009</v>
      </c>
      <c r="B7" t="s">
        <v>62</v>
      </c>
      <c r="C7">
        <v>397</v>
      </c>
      <c r="D7">
        <v>185472</v>
      </c>
      <c r="E7">
        <v>126866</v>
      </c>
      <c r="F7">
        <v>2026.78</v>
      </c>
    </row>
    <row r="8" spans="1:6" x14ac:dyDescent="0.3">
      <c r="A8">
        <v>2009</v>
      </c>
      <c r="B8" t="s">
        <v>63</v>
      </c>
      <c r="C8">
        <v>401</v>
      </c>
      <c r="D8">
        <v>138406</v>
      </c>
      <c r="E8">
        <v>114624</v>
      </c>
      <c r="F8">
        <v>2323.2399999999998</v>
      </c>
    </row>
    <row r="9" spans="1:6" x14ac:dyDescent="0.3">
      <c r="A9">
        <v>2009</v>
      </c>
      <c r="B9" t="s">
        <v>64</v>
      </c>
      <c r="C9">
        <v>401</v>
      </c>
      <c r="D9">
        <v>185121</v>
      </c>
      <c r="E9">
        <v>121858</v>
      </c>
      <c r="F9">
        <v>2341.54</v>
      </c>
    </row>
    <row r="10" spans="1:6" x14ac:dyDescent="0.3">
      <c r="A10">
        <v>2009</v>
      </c>
      <c r="B10" t="s">
        <v>65</v>
      </c>
      <c r="C10">
        <v>401</v>
      </c>
      <c r="D10">
        <v>80123</v>
      </c>
      <c r="E10">
        <v>66804</v>
      </c>
      <c r="F10">
        <v>2467.59</v>
      </c>
    </row>
    <row r="11" spans="1:6" x14ac:dyDescent="0.3">
      <c r="A11">
        <v>2009</v>
      </c>
      <c r="B11" t="s">
        <v>66</v>
      </c>
      <c r="C11">
        <v>402</v>
      </c>
      <c r="D11">
        <v>100300</v>
      </c>
      <c r="E11">
        <v>98969</v>
      </c>
      <c r="F11">
        <v>2367.6999999999998</v>
      </c>
    </row>
    <row r="12" spans="1:6" x14ac:dyDescent="0.3">
      <c r="A12">
        <v>2009</v>
      </c>
      <c r="B12" t="s">
        <v>67</v>
      </c>
      <c r="C12">
        <v>402</v>
      </c>
      <c r="D12">
        <v>116416</v>
      </c>
      <c r="E12">
        <v>87741</v>
      </c>
      <c r="F12">
        <v>2415.84</v>
      </c>
    </row>
    <row r="13" spans="1:6" x14ac:dyDescent="0.3">
      <c r="A13">
        <v>2009</v>
      </c>
      <c r="B13" t="s">
        <v>68</v>
      </c>
      <c r="C13">
        <v>398</v>
      </c>
      <c r="D13">
        <v>73098</v>
      </c>
      <c r="E13">
        <v>55099</v>
      </c>
      <c r="F13">
        <v>2534.36</v>
      </c>
    </row>
    <row r="14" spans="1:6" x14ac:dyDescent="0.3">
      <c r="A14">
        <v>2010</v>
      </c>
      <c r="B14" t="s">
        <v>57</v>
      </c>
      <c r="C14">
        <v>398</v>
      </c>
      <c r="D14">
        <v>88248</v>
      </c>
      <c r="E14">
        <v>79012</v>
      </c>
      <c r="F14">
        <v>2610.8000000000002</v>
      </c>
    </row>
    <row r="15" spans="1:6" x14ac:dyDescent="0.3">
      <c r="A15">
        <v>2010</v>
      </c>
      <c r="B15" t="s">
        <v>58</v>
      </c>
      <c r="C15">
        <v>400</v>
      </c>
      <c r="D15">
        <v>76400</v>
      </c>
      <c r="E15">
        <v>63556</v>
      </c>
      <c r="F15">
        <v>2549.0300000000002</v>
      </c>
    </row>
    <row r="16" spans="1:6" x14ac:dyDescent="0.3">
      <c r="A16">
        <v>2010</v>
      </c>
      <c r="B16" t="s">
        <v>59</v>
      </c>
      <c r="C16">
        <v>401</v>
      </c>
      <c r="D16">
        <v>97681</v>
      </c>
      <c r="E16">
        <v>104136</v>
      </c>
      <c r="F16">
        <v>2777.3</v>
      </c>
    </row>
    <row r="17" spans="1:6" x14ac:dyDescent="0.3">
      <c r="A17">
        <v>2010</v>
      </c>
      <c r="B17" t="s">
        <v>60</v>
      </c>
      <c r="C17">
        <v>401</v>
      </c>
      <c r="D17">
        <v>119513</v>
      </c>
      <c r="E17">
        <v>110461</v>
      </c>
      <c r="F17">
        <v>2971.25</v>
      </c>
    </row>
    <row r="18" spans="1:6" x14ac:dyDescent="0.3">
      <c r="A18">
        <v>2010</v>
      </c>
      <c r="B18" t="s">
        <v>61</v>
      </c>
      <c r="C18">
        <v>401</v>
      </c>
      <c r="D18">
        <v>111216</v>
      </c>
      <c r="E18">
        <v>96959</v>
      </c>
      <c r="F18">
        <v>2796.96</v>
      </c>
    </row>
    <row r="19" spans="1:6" x14ac:dyDescent="0.3">
      <c r="A19">
        <v>2010</v>
      </c>
      <c r="B19" t="s">
        <v>62</v>
      </c>
      <c r="C19">
        <v>402</v>
      </c>
      <c r="D19">
        <v>108188</v>
      </c>
      <c r="E19">
        <v>73689</v>
      </c>
      <c r="F19">
        <v>2913.68</v>
      </c>
    </row>
    <row r="20" spans="1:6" x14ac:dyDescent="0.3">
      <c r="A20">
        <v>2010</v>
      </c>
      <c r="B20" t="s">
        <v>63</v>
      </c>
      <c r="C20">
        <v>408</v>
      </c>
      <c r="D20">
        <v>97266</v>
      </c>
      <c r="E20">
        <v>76936</v>
      </c>
      <c r="F20">
        <v>3069.28</v>
      </c>
    </row>
    <row r="21" spans="1:6" x14ac:dyDescent="0.3">
      <c r="A21">
        <v>2010</v>
      </c>
      <c r="B21" t="s">
        <v>64</v>
      </c>
      <c r="C21">
        <v>409</v>
      </c>
      <c r="D21">
        <v>99116</v>
      </c>
      <c r="E21">
        <v>89637</v>
      </c>
      <c r="F21">
        <v>3081.88</v>
      </c>
    </row>
    <row r="22" spans="1:6" x14ac:dyDescent="0.3">
      <c r="A22">
        <v>2010</v>
      </c>
      <c r="B22" t="s">
        <v>65</v>
      </c>
      <c r="C22">
        <v>409</v>
      </c>
      <c r="D22">
        <v>121598</v>
      </c>
      <c r="E22">
        <v>100613</v>
      </c>
      <c r="F22">
        <v>3501.3</v>
      </c>
    </row>
    <row r="23" spans="1:6" x14ac:dyDescent="0.3">
      <c r="A23">
        <v>2010</v>
      </c>
      <c r="B23" t="s">
        <v>66</v>
      </c>
      <c r="C23">
        <v>412</v>
      </c>
      <c r="D23">
        <v>152911</v>
      </c>
      <c r="E23">
        <v>122209</v>
      </c>
      <c r="F23">
        <v>3635.32</v>
      </c>
    </row>
    <row r="24" spans="1:6" x14ac:dyDescent="0.3">
      <c r="A24">
        <v>2010</v>
      </c>
      <c r="B24" t="s">
        <v>67</v>
      </c>
      <c r="C24">
        <v>417</v>
      </c>
      <c r="D24">
        <v>157479</v>
      </c>
      <c r="E24">
        <v>132496</v>
      </c>
      <c r="F24">
        <v>3531.21</v>
      </c>
    </row>
    <row r="25" spans="1:6" x14ac:dyDescent="0.3">
      <c r="A25">
        <v>2010</v>
      </c>
      <c r="B25" t="s">
        <v>68</v>
      </c>
      <c r="C25">
        <v>420</v>
      </c>
      <c r="D25">
        <v>101249</v>
      </c>
      <c r="E25">
        <v>126534</v>
      </c>
      <c r="F25">
        <v>3703.51</v>
      </c>
    </row>
    <row r="26" spans="1:6" x14ac:dyDescent="0.3">
      <c r="A26">
        <v>2011</v>
      </c>
      <c r="B26" t="s">
        <v>57</v>
      </c>
      <c r="C26">
        <v>421</v>
      </c>
      <c r="D26">
        <v>83940</v>
      </c>
      <c r="E26">
        <v>121284</v>
      </c>
      <c r="F26">
        <v>3409.17</v>
      </c>
    </row>
    <row r="27" spans="1:6" x14ac:dyDescent="0.3">
      <c r="A27">
        <v>2011</v>
      </c>
      <c r="B27" t="s">
        <v>58</v>
      </c>
      <c r="C27">
        <v>422</v>
      </c>
      <c r="D27">
        <v>55616</v>
      </c>
      <c r="E27">
        <v>85768</v>
      </c>
      <c r="F27">
        <v>3470.35</v>
      </c>
    </row>
    <row r="28" spans="1:6" x14ac:dyDescent="0.3">
      <c r="A28">
        <v>2011</v>
      </c>
      <c r="B28" t="s">
        <v>59</v>
      </c>
      <c r="C28">
        <v>422</v>
      </c>
      <c r="D28">
        <v>87360</v>
      </c>
      <c r="E28">
        <v>121871</v>
      </c>
      <c r="F28">
        <v>3678.67</v>
      </c>
    </row>
    <row r="29" spans="1:6" x14ac:dyDescent="0.3">
      <c r="A29">
        <v>2011</v>
      </c>
      <c r="B29" t="s">
        <v>60</v>
      </c>
      <c r="C29">
        <v>423</v>
      </c>
      <c r="D29">
        <v>101324</v>
      </c>
      <c r="E29">
        <v>101879</v>
      </c>
      <c r="F29">
        <v>3819.62</v>
      </c>
    </row>
    <row r="30" spans="1:6" x14ac:dyDescent="0.3">
      <c r="A30">
        <v>2011</v>
      </c>
      <c r="B30" t="s">
        <v>61</v>
      </c>
      <c r="C30">
        <v>426</v>
      </c>
      <c r="D30">
        <v>141309</v>
      </c>
      <c r="E30">
        <v>105412</v>
      </c>
      <c r="F30">
        <v>3836.97</v>
      </c>
    </row>
    <row r="31" spans="1:6" x14ac:dyDescent="0.3">
      <c r="A31">
        <v>2011</v>
      </c>
      <c r="B31" t="s">
        <v>62</v>
      </c>
      <c r="C31">
        <v>428</v>
      </c>
      <c r="D31">
        <v>105679</v>
      </c>
      <c r="E31">
        <v>82927</v>
      </c>
      <c r="F31">
        <v>3888.57</v>
      </c>
    </row>
    <row r="32" spans="1:6" x14ac:dyDescent="0.3">
      <c r="A32">
        <v>2011</v>
      </c>
      <c r="B32" t="s">
        <v>63</v>
      </c>
      <c r="C32">
        <v>432</v>
      </c>
      <c r="D32">
        <v>115958</v>
      </c>
      <c r="E32">
        <v>110092</v>
      </c>
      <c r="F32">
        <v>4130.8</v>
      </c>
    </row>
    <row r="33" spans="1:6" x14ac:dyDescent="0.3">
      <c r="A33">
        <v>2011</v>
      </c>
      <c r="B33" t="s">
        <v>64</v>
      </c>
      <c r="C33">
        <v>432</v>
      </c>
      <c r="D33">
        <v>136806</v>
      </c>
      <c r="E33">
        <v>132073</v>
      </c>
      <c r="F33">
        <v>3841.73</v>
      </c>
    </row>
    <row r="34" spans="1:6" x14ac:dyDescent="0.3">
      <c r="A34">
        <v>2011</v>
      </c>
      <c r="B34" t="s">
        <v>65</v>
      </c>
      <c r="C34">
        <v>432</v>
      </c>
      <c r="D34">
        <v>92916</v>
      </c>
      <c r="E34">
        <v>108040</v>
      </c>
      <c r="F34">
        <v>3549.03</v>
      </c>
    </row>
    <row r="35" spans="1:6" x14ac:dyDescent="0.3">
      <c r="A35">
        <v>2011</v>
      </c>
      <c r="B35" t="s">
        <v>66</v>
      </c>
      <c r="C35">
        <v>432</v>
      </c>
      <c r="D35">
        <v>108765</v>
      </c>
      <c r="E35">
        <v>97489</v>
      </c>
      <c r="F35">
        <v>3790.85</v>
      </c>
    </row>
    <row r="36" spans="1:6" x14ac:dyDescent="0.3">
      <c r="A36">
        <v>2011</v>
      </c>
      <c r="B36" t="s">
        <v>67</v>
      </c>
      <c r="C36">
        <v>435</v>
      </c>
      <c r="D36">
        <v>76970</v>
      </c>
      <c r="E36">
        <v>80596</v>
      </c>
      <c r="F36">
        <v>3715.08</v>
      </c>
    </row>
    <row r="37" spans="1:6" x14ac:dyDescent="0.3">
      <c r="A37">
        <v>2011</v>
      </c>
      <c r="B37" t="s">
        <v>68</v>
      </c>
      <c r="C37">
        <v>440</v>
      </c>
      <c r="D37">
        <v>96907</v>
      </c>
      <c r="E37">
        <v>76010</v>
      </c>
      <c r="F37">
        <v>3821.99</v>
      </c>
    </row>
    <row r="38" spans="1:6" x14ac:dyDescent="0.3">
      <c r="A38">
        <v>2012</v>
      </c>
      <c r="B38" t="s">
        <v>57</v>
      </c>
      <c r="C38">
        <v>442</v>
      </c>
      <c r="D38">
        <v>97611</v>
      </c>
      <c r="E38">
        <v>86754</v>
      </c>
      <c r="F38">
        <v>3941.69</v>
      </c>
    </row>
    <row r="39" spans="1:6" x14ac:dyDescent="0.3">
      <c r="A39">
        <v>2012</v>
      </c>
      <c r="B39" t="s">
        <v>58</v>
      </c>
      <c r="C39">
        <v>442</v>
      </c>
      <c r="D39">
        <v>88923</v>
      </c>
      <c r="E39">
        <v>106226</v>
      </c>
      <c r="F39">
        <v>3985.21</v>
      </c>
    </row>
    <row r="40" spans="1:6" x14ac:dyDescent="0.3">
      <c r="A40">
        <v>2012</v>
      </c>
      <c r="B40" t="s">
        <v>59</v>
      </c>
      <c r="C40">
        <v>442</v>
      </c>
      <c r="D40">
        <v>69026</v>
      </c>
      <c r="E40">
        <v>85421</v>
      </c>
      <c r="F40">
        <v>4121.55</v>
      </c>
    </row>
    <row r="41" spans="1:6" x14ac:dyDescent="0.3">
      <c r="A41">
        <v>2012</v>
      </c>
      <c r="B41" t="s">
        <v>60</v>
      </c>
      <c r="C41">
        <v>443</v>
      </c>
      <c r="D41">
        <v>100264</v>
      </c>
      <c r="E41">
        <v>97741</v>
      </c>
      <c r="F41">
        <v>4180.7299999999996</v>
      </c>
    </row>
    <row r="42" spans="1:6" x14ac:dyDescent="0.3">
      <c r="A42">
        <v>2012</v>
      </c>
      <c r="B42" t="s">
        <v>61</v>
      </c>
      <c r="C42">
        <v>443</v>
      </c>
      <c r="D42">
        <v>87554</v>
      </c>
      <c r="E42">
        <v>105236</v>
      </c>
      <c r="F42">
        <v>3832.82</v>
      </c>
    </row>
    <row r="43" spans="1:6" x14ac:dyDescent="0.3">
      <c r="A43">
        <v>2012</v>
      </c>
      <c r="B43" t="s">
        <v>62</v>
      </c>
      <c r="C43">
        <v>445</v>
      </c>
      <c r="D43">
        <v>83897</v>
      </c>
      <c r="E43">
        <v>84717</v>
      </c>
      <c r="F43">
        <v>3955.58</v>
      </c>
    </row>
    <row r="44" spans="1:6" x14ac:dyDescent="0.3">
      <c r="A44">
        <v>2012</v>
      </c>
      <c r="B44" t="s">
        <v>63</v>
      </c>
      <c r="C44">
        <v>451</v>
      </c>
      <c r="D44">
        <v>67085</v>
      </c>
      <c r="E44">
        <v>91229</v>
      </c>
      <c r="F44">
        <v>4142.34</v>
      </c>
    </row>
    <row r="45" spans="1:6" x14ac:dyDescent="0.3">
      <c r="A45">
        <v>2012</v>
      </c>
      <c r="B45" t="s">
        <v>64</v>
      </c>
      <c r="C45">
        <v>452</v>
      </c>
      <c r="D45">
        <v>60397</v>
      </c>
      <c r="E45">
        <v>71033</v>
      </c>
      <c r="F45">
        <v>4060.33</v>
      </c>
    </row>
    <row r="46" spans="1:6" x14ac:dyDescent="0.3">
      <c r="A46">
        <v>2012</v>
      </c>
      <c r="B46" t="s">
        <v>65</v>
      </c>
      <c r="C46">
        <v>454</v>
      </c>
      <c r="D46">
        <v>88409</v>
      </c>
      <c r="E46">
        <v>90730</v>
      </c>
      <c r="F46">
        <v>4262.5600000000004</v>
      </c>
    </row>
    <row r="47" spans="1:6" x14ac:dyDescent="0.3">
      <c r="A47">
        <v>2012</v>
      </c>
      <c r="B47" t="s">
        <v>66</v>
      </c>
      <c r="C47">
        <v>455</v>
      </c>
      <c r="D47">
        <v>98477</v>
      </c>
      <c r="E47">
        <v>99053</v>
      </c>
      <c r="F47">
        <v>4350.29</v>
      </c>
    </row>
    <row r="48" spans="1:6" x14ac:dyDescent="0.3">
      <c r="A48">
        <v>2012</v>
      </c>
      <c r="B48" t="s">
        <v>67</v>
      </c>
      <c r="C48">
        <v>458</v>
      </c>
      <c r="D48">
        <v>94252</v>
      </c>
      <c r="E48">
        <v>97697</v>
      </c>
      <c r="F48">
        <v>4276.1400000000003</v>
      </c>
    </row>
    <row r="49" spans="1:6" x14ac:dyDescent="0.3">
      <c r="A49">
        <v>2012</v>
      </c>
      <c r="B49" t="s">
        <v>68</v>
      </c>
      <c r="C49">
        <v>459</v>
      </c>
      <c r="D49">
        <v>117867</v>
      </c>
      <c r="E49">
        <v>100277</v>
      </c>
      <c r="F49">
        <v>4316.6899999999996</v>
      </c>
    </row>
    <row r="50" spans="1:6" x14ac:dyDescent="0.3">
      <c r="A50">
        <v>2013</v>
      </c>
      <c r="B50" t="s">
        <v>57</v>
      </c>
      <c r="C50">
        <v>463</v>
      </c>
      <c r="D50">
        <v>97907</v>
      </c>
      <c r="E50">
        <v>104780</v>
      </c>
      <c r="F50">
        <v>4453.7</v>
      </c>
    </row>
    <row r="51" spans="1:6" x14ac:dyDescent="0.3">
      <c r="A51">
        <v>2013</v>
      </c>
      <c r="B51" t="s">
        <v>58</v>
      </c>
      <c r="C51">
        <v>464</v>
      </c>
      <c r="D51">
        <v>136954</v>
      </c>
      <c r="E51">
        <v>119774</v>
      </c>
      <c r="F51">
        <v>4795.79</v>
      </c>
    </row>
    <row r="52" spans="1:6" x14ac:dyDescent="0.3">
      <c r="A52">
        <v>2013</v>
      </c>
      <c r="B52" t="s">
        <v>59</v>
      </c>
      <c r="C52">
        <v>464</v>
      </c>
      <c r="D52">
        <v>141112</v>
      </c>
      <c r="E52">
        <v>151499</v>
      </c>
      <c r="F52">
        <v>4940.99</v>
      </c>
    </row>
    <row r="53" spans="1:6" x14ac:dyDescent="0.3">
      <c r="A53">
        <v>2013</v>
      </c>
      <c r="B53" t="s">
        <v>60</v>
      </c>
      <c r="C53">
        <v>464</v>
      </c>
      <c r="D53">
        <v>128263</v>
      </c>
      <c r="E53">
        <v>138295</v>
      </c>
      <c r="F53">
        <v>5034.07</v>
      </c>
    </row>
    <row r="54" spans="1:6" x14ac:dyDescent="0.3">
      <c r="A54">
        <v>2013</v>
      </c>
      <c r="B54" t="s">
        <v>61</v>
      </c>
      <c r="C54">
        <v>465</v>
      </c>
      <c r="D54">
        <v>135960</v>
      </c>
      <c r="E54">
        <v>181778</v>
      </c>
      <c r="F54">
        <v>5068.63</v>
      </c>
    </row>
    <row r="55" spans="1:6" x14ac:dyDescent="0.3">
      <c r="A55">
        <v>2013</v>
      </c>
      <c r="B55" t="s">
        <v>62</v>
      </c>
      <c r="C55">
        <v>472</v>
      </c>
      <c r="D55">
        <v>119400</v>
      </c>
      <c r="E55">
        <v>162281</v>
      </c>
      <c r="F55">
        <v>4818.8999999999996</v>
      </c>
    </row>
    <row r="56" spans="1:6" x14ac:dyDescent="0.3">
      <c r="A56">
        <v>2013</v>
      </c>
      <c r="B56" t="s">
        <v>63</v>
      </c>
      <c r="C56">
        <v>479</v>
      </c>
      <c r="D56">
        <v>95011</v>
      </c>
      <c r="E56">
        <v>119096</v>
      </c>
      <c r="F56">
        <v>4610.38</v>
      </c>
    </row>
    <row r="57" spans="1:6" x14ac:dyDescent="0.3">
      <c r="A57">
        <v>2013</v>
      </c>
      <c r="B57" t="s">
        <v>64</v>
      </c>
      <c r="C57">
        <v>479</v>
      </c>
      <c r="D57">
        <v>91423</v>
      </c>
      <c r="E57">
        <v>105606</v>
      </c>
      <c r="F57">
        <v>4195.09</v>
      </c>
    </row>
    <row r="58" spans="1:6" x14ac:dyDescent="0.3">
      <c r="A58">
        <v>2013</v>
      </c>
      <c r="B58" t="s">
        <v>65</v>
      </c>
      <c r="C58">
        <v>479</v>
      </c>
      <c r="D58">
        <v>113009</v>
      </c>
      <c r="E58">
        <v>137774</v>
      </c>
      <c r="F58">
        <v>4316.18</v>
      </c>
    </row>
    <row r="59" spans="1:6" x14ac:dyDescent="0.3">
      <c r="A59">
        <v>2013</v>
      </c>
      <c r="B59" t="s">
        <v>66</v>
      </c>
      <c r="C59">
        <v>479</v>
      </c>
      <c r="D59">
        <v>100552</v>
      </c>
      <c r="E59">
        <v>111165</v>
      </c>
      <c r="F59">
        <v>4510.63</v>
      </c>
    </row>
    <row r="60" spans="1:6" x14ac:dyDescent="0.3">
      <c r="A60">
        <v>2013</v>
      </c>
      <c r="B60" t="s">
        <v>67</v>
      </c>
      <c r="C60">
        <v>480</v>
      </c>
      <c r="D60">
        <v>89003</v>
      </c>
      <c r="E60">
        <v>97942</v>
      </c>
      <c r="F60">
        <v>4265.4399999999996</v>
      </c>
    </row>
    <row r="61" spans="1:6" x14ac:dyDescent="0.3">
      <c r="A61">
        <v>2013</v>
      </c>
      <c r="B61" t="s">
        <v>68</v>
      </c>
      <c r="C61">
        <v>483</v>
      </c>
      <c r="D61">
        <v>94061</v>
      </c>
      <c r="E61">
        <v>92131</v>
      </c>
      <c r="F61">
        <v>4274.18</v>
      </c>
    </row>
    <row r="62" spans="1:6" x14ac:dyDescent="0.3">
      <c r="A62">
        <v>2014</v>
      </c>
      <c r="B62" t="s">
        <v>57</v>
      </c>
      <c r="C62">
        <v>488</v>
      </c>
      <c r="D62">
        <v>78078</v>
      </c>
      <c r="E62">
        <v>96886</v>
      </c>
      <c r="F62">
        <v>4418.76</v>
      </c>
    </row>
    <row r="63" spans="1:6" x14ac:dyDescent="0.3">
      <c r="A63">
        <v>2014</v>
      </c>
      <c r="B63" t="s">
        <v>58</v>
      </c>
      <c r="C63">
        <v>488</v>
      </c>
      <c r="D63">
        <v>89697</v>
      </c>
      <c r="E63">
        <v>112517</v>
      </c>
      <c r="F63">
        <v>4620.22</v>
      </c>
    </row>
    <row r="64" spans="1:6" x14ac:dyDescent="0.3">
      <c r="A64">
        <v>2014</v>
      </c>
      <c r="B64" t="s">
        <v>59</v>
      </c>
      <c r="C64">
        <v>489</v>
      </c>
      <c r="D64">
        <v>115971</v>
      </c>
      <c r="E64">
        <v>147669</v>
      </c>
      <c r="F64">
        <v>4768.28</v>
      </c>
    </row>
    <row r="65" spans="1:6" x14ac:dyDescent="0.3">
      <c r="A65">
        <v>2014</v>
      </c>
      <c r="B65" t="s">
        <v>60</v>
      </c>
      <c r="C65">
        <v>493</v>
      </c>
      <c r="D65">
        <v>108673</v>
      </c>
      <c r="E65">
        <v>137940</v>
      </c>
      <c r="F65">
        <v>4840.1499999999996</v>
      </c>
    </row>
    <row r="66" spans="1:6" x14ac:dyDescent="0.3">
      <c r="A66">
        <v>2014</v>
      </c>
      <c r="B66" t="s">
        <v>61</v>
      </c>
      <c r="C66">
        <v>494</v>
      </c>
      <c r="D66">
        <v>90306</v>
      </c>
      <c r="E66">
        <v>112281</v>
      </c>
      <c r="F66">
        <v>4893.91</v>
      </c>
    </row>
    <row r="67" spans="1:6" x14ac:dyDescent="0.3">
      <c r="A67">
        <v>2014</v>
      </c>
      <c r="B67" t="s">
        <v>62</v>
      </c>
      <c r="C67">
        <v>496</v>
      </c>
      <c r="D67">
        <v>96246</v>
      </c>
      <c r="E67">
        <v>105589</v>
      </c>
      <c r="F67">
        <v>4878.58</v>
      </c>
    </row>
    <row r="68" spans="1:6" x14ac:dyDescent="0.3">
      <c r="A68">
        <v>2014</v>
      </c>
      <c r="B68" t="s">
        <v>63</v>
      </c>
      <c r="C68">
        <v>501</v>
      </c>
      <c r="D68">
        <v>116638</v>
      </c>
      <c r="E68">
        <v>132830</v>
      </c>
      <c r="F68">
        <v>5088.8</v>
      </c>
    </row>
    <row r="69" spans="1:6" x14ac:dyDescent="0.3">
      <c r="A69">
        <v>2014</v>
      </c>
      <c r="B69" t="s">
        <v>64</v>
      </c>
      <c r="C69">
        <v>501</v>
      </c>
      <c r="D69">
        <v>109811</v>
      </c>
      <c r="E69">
        <v>115659</v>
      </c>
      <c r="F69">
        <v>5136.8599999999997</v>
      </c>
    </row>
    <row r="70" spans="1:6" x14ac:dyDescent="0.3">
      <c r="A70">
        <v>2014</v>
      </c>
      <c r="B70" t="s">
        <v>65</v>
      </c>
      <c r="C70">
        <v>501</v>
      </c>
      <c r="D70">
        <v>127460</v>
      </c>
      <c r="E70">
        <v>131523</v>
      </c>
      <c r="F70">
        <v>5137.58</v>
      </c>
    </row>
    <row r="71" spans="1:6" x14ac:dyDescent="0.3">
      <c r="A71">
        <v>2014</v>
      </c>
      <c r="B71" t="s">
        <v>66</v>
      </c>
      <c r="C71">
        <v>501</v>
      </c>
      <c r="D71">
        <v>114011</v>
      </c>
      <c r="E71">
        <v>133423</v>
      </c>
      <c r="F71">
        <v>5089.55</v>
      </c>
    </row>
    <row r="72" spans="1:6" x14ac:dyDescent="0.3">
      <c r="A72">
        <v>2014</v>
      </c>
      <c r="B72" t="s">
        <v>67</v>
      </c>
      <c r="C72">
        <v>501</v>
      </c>
      <c r="D72">
        <v>111326</v>
      </c>
      <c r="E72">
        <v>99886</v>
      </c>
      <c r="F72">
        <v>5149.8900000000003</v>
      </c>
    </row>
    <row r="73" spans="1:6" x14ac:dyDescent="0.3">
      <c r="A73">
        <v>2014</v>
      </c>
      <c r="B73" t="s">
        <v>68</v>
      </c>
      <c r="C73">
        <v>506</v>
      </c>
      <c r="D73">
        <v>168797</v>
      </c>
      <c r="E73">
        <v>127190</v>
      </c>
      <c r="F73">
        <v>5226.95</v>
      </c>
    </row>
    <row r="74" spans="1:6" x14ac:dyDescent="0.3">
      <c r="A74">
        <v>2015</v>
      </c>
      <c r="B74" t="s">
        <v>57</v>
      </c>
      <c r="C74">
        <v>506</v>
      </c>
      <c r="D74">
        <v>147941</v>
      </c>
      <c r="E74">
        <v>136604</v>
      </c>
      <c r="F74">
        <v>5289.4</v>
      </c>
    </row>
    <row r="75" spans="1:6" x14ac:dyDescent="0.3">
      <c r="A75">
        <v>2015</v>
      </c>
      <c r="B75" t="s">
        <v>58</v>
      </c>
      <c r="C75">
        <v>506</v>
      </c>
      <c r="D75">
        <v>117029</v>
      </c>
      <c r="E75">
        <v>130600</v>
      </c>
      <c r="F75">
        <v>5450.29</v>
      </c>
    </row>
    <row r="76" spans="1:6" x14ac:dyDescent="0.3">
      <c r="A76">
        <v>2015</v>
      </c>
      <c r="B76" t="s">
        <v>59</v>
      </c>
      <c r="C76">
        <v>507</v>
      </c>
      <c r="D76">
        <v>137569</v>
      </c>
      <c r="E76">
        <v>141351</v>
      </c>
      <c r="F76">
        <v>5518.68</v>
      </c>
    </row>
    <row r="77" spans="1:6" x14ac:dyDescent="0.3">
      <c r="A77">
        <v>2015</v>
      </c>
      <c r="B77" t="s">
        <v>60</v>
      </c>
      <c r="C77">
        <v>507</v>
      </c>
      <c r="D77">
        <v>142273</v>
      </c>
      <c r="E77">
        <v>150385</v>
      </c>
      <c r="F77">
        <v>5086.43</v>
      </c>
    </row>
    <row r="78" spans="1:6" x14ac:dyDescent="0.3">
      <c r="A78">
        <v>2015</v>
      </c>
      <c r="B78" t="s">
        <v>61</v>
      </c>
      <c r="C78">
        <v>510</v>
      </c>
      <c r="D78">
        <v>114090</v>
      </c>
      <c r="E78">
        <v>115300</v>
      </c>
      <c r="F78">
        <v>5216.38</v>
      </c>
    </row>
    <row r="79" spans="1:6" x14ac:dyDescent="0.3">
      <c r="A79">
        <v>2015</v>
      </c>
      <c r="B79" t="s">
        <v>62</v>
      </c>
      <c r="C79">
        <v>512</v>
      </c>
      <c r="D79">
        <v>115989</v>
      </c>
      <c r="E79">
        <v>104000</v>
      </c>
      <c r="F79">
        <v>4910.66</v>
      </c>
    </row>
    <row r="80" spans="1:6" x14ac:dyDescent="0.3">
      <c r="A80">
        <v>2015</v>
      </c>
      <c r="B80" t="s">
        <v>63</v>
      </c>
      <c r="C80">
        <v>516</v>
      </c>
      <c r="D80">
        <v>90296</v>
      </c>
      <c r="E80">
        <v>86306</v>
      </c>
      <c r="F80">
        <v>4802.53</v>
      </c>
    </row>
    <row r="81" spans="1:6" x14ac:dyDescent="0.3">
      <c r="A81">
        <v>2015</v>
      </c>
      <c r="B81" t="s">
        <v>64</v>
      </c>
      <c r="C81">
        <v>517</v>
      </c>
      <c r="D81">
        <v>109775</v>
      </c>
      <c r="E81">
        <v>104230</v>
      </c>
      <c r="F81">
        <v>4509.6099999999997</v>
      </c>
    </row>
    <row r="82" spans="1:6" x14ac:dyDescent="0.3">
      <c r="A82">
        <v>2015</v>
      </c>
      <c r="B82" t="s">
        <v>65</v>
      </c>
      <c r="C82">
        <v>517</v>
      </c>
      <c r="D82">
        <v>112610</v>
      </c>
      <c r="E82">
        <v>92182</v>
      </c>
      <c r="F82">
        <v>4223.91</v>
      </c>
    </row>
    <row r="83" spans="1:6" x14ac:dyDescent="0.3">
      <c r="A83">
        <v>2015</v>
      </c>
      <c r="B83" t="s">
        <v>66</v>
      </c>
      <c r="C83">
        <v>518</v>
      </c>
      <c r="D83">
        <v>138593</v>
      </c>
      <c r="E83">
        <v>141394</v>
      </c>
      <c r="F83">
        <v>4455.18</v>
      </c>
    </row>
    <row r="84" spans="1:6" x14ac:dyDescent="0.3">
      <c r="A84">
        <v>2015</v>
      </c>
      <c r="B84" t="s">
        <v>67</v>
      </c>
      <c r="C84">
        <v>518</v>
      </c>
      <c r="D84">
        <v>93912</v>
      </c>
      <c r="E84">
        <v>102170</v>
      </c>
      <c r="F84">
        <v>4446.46</v>
      </c>
    </row>
    <row r="85" spans="1:6" x14ac:dyDescent="0.3">
      <c r="A85">
        <v>2015</v>
      </c>
      <c r="B85" t="s">
        <v>68</v>
      </c>
      <c r="C85">
        <v>521</v>
      </c>
      <c r="D85">
        <v>126237</v>
      </c>
      <c r="E85">
        <v>101838</v>
      </c>
      <c r="F85">
        <v>4593.01</v>
      </c>
    </row>
    <row r="86" spans="1:6" x14ac:dyDescent="0.3">
      <c r="A86">
        <v>2016</v>
      </c>
      <c r="B86" t="s">
        <v>57</v>
      </c>
      <c r="C86">
        <v>522</v>
      </c>
      <c r="D86">
        <v>79156</v>
      </c>
      <c r="E86">
        <v>100014</v>
      </c>
      <c r="F86">
        <v>4615.16</v>
      </c>
    </row>
    <row r="87" spans="1:6" x14ac:dyDescent="0.3">
      <c r="A87">
        <v>2016</v>
      </c>
      <c r="B87" t="s">
        <v>58</v>
      </c>
      <c r="C87">
        <v>524</v>
      </c>
      <c r="D87">
        <v>94791</v>
      </c>
      <c r="E87">
        <v>118001</v>
      </c>
      <c r="F87">
        <v>4770.96</v>
      </c>
    </row>
    <row r="88" spans="1:6" x14ac:dyDescent="0.3">
      <c r="A88">
        <v>2016</v>
      </c>
      <c r="B88" t="s">
        <v>59</v>
      </c>
      <c r="C88">
        <v>524</v>
      </c>
      <c r="D88">
        <v>131300</v>
      </c>
      <c r="E88">
        <v>130137</v>
      </c>
      <c r="F88">
        <v>4845.37</v>
      </c>
    </row>
    <row r="89" spans="1:6" x14ac:dyDescent="0.3">
      <c r="A89">
        <v>2016</v>
      </c>
      <c r="B89" t="s">
        <v>60</v>
      </c>
      <c r="C89">
        <v>524</v>
      </c>
      <c r="D89">
        <v>114330</v>
      </c>
      <c r="E89">
        <v>122304</v>
      </c>
      <c r="F89">
        <v>4838.58</v>
      </c>
    </row>
    <row r="90" spans="1:6" x14ac:dyDescent="0.3">
      <c r="A90">
        <v>2016</v>
      </c>
      <c r="B90" t="s">
        <v>61</v>
      </c>
      <c r="C90">
        <v>525</v>
      </c>
      <c r="D90">
        <v>94130</v>
      </c>
      <c r="E90">
        <v>109362</v>
      </c>
      <c r="F90">
        <v>4796.87</v>
      </c>
    </row>
    <row r="91" spans="1:6" x14ac:dyDescent="0.3">
      <c r="A91">
        <v>2016</v>
      </c>
      <c r="B91" t="s">
        <v>62</v>
      </c>
      <c r="C91">
        <v>529</v>
      </c>
      <c r="D91">
        <v>143031</v>
      </c>
      <c r="E91">
        <v>135492</v>
      </c>
      <c r="F91">
        <v>5016.6499999999996</v>
      </c>
    </row>
    <row r="92" spans="1:6" x14ac:dyDescent="0.3">
      <c r="A92">
        <v>2016</v>
      </c>
      <c r="B92" t="s">
        <v>63</v>
      </c>
      <c r="C92">
        <v>531</v>
      </c>
      <c r="D92">
        <v>107755</v>
      </c>
      <c r="E92">
        <v>128653</v>
      </c>
      <c r="F92">
        <v>5215.99</v>
      </c>
    </row>
    <row r="93" spans="1:6" x14ac:dyDescent="0.3">
      <c r="A93">
        <v>2016</v>
      </c>
      <c r="B93" t="s">
        <v>64</v>
      </c>
      <c r="C93">
        <v>531</v>
      </c>
      <c r="D93">
        <v>176515</v>
      </c>
      <c r="E93">
        <v>183128</v>
      </c>
      <c r="F93">
        <v>5386</v>
      </c>
    </row>
    <row r="94" spans="1:6" x14ac:dyDescent="0.3">
      <c r="A94">
        <v>2016</v>
      </c>
      <c r="B94" t="s">
        <v>65</v>
      </c>
      <c r="C94">
        <v>535</v>
      </c>
      <c r="D94">
        <v>160521</v>
      </c>
      <c r="E94">
        <v>157846</v>
      </c>
      <c r="F94">
        <v>5364.8</v>
      </c>
    </row>
    <row r="95" spans="1:6" x14ac:dyDescent="0.3">
      <c r="A95">
        <v>2016</v>
      </c>
      <c r="B95" t="s">
        <v>66</v>
      </c>
      <c r="C95">
        <v>535</v>
      </c>
      <c r="D95">
        <v>269396</v>
      </c>
      <c r="E95">
        <v>150164</v>
      </c>
      <c r="F95">
        <v>5422.54</v>
      </c>
    </row>
    <row r="96" spans="1:6" x14ac:dyDescent="0.3">
      <c r="A96">
        <v>2016</v>
      </c>
      <c r="B96" t="s">
        <v>67</v>
      </c>
      <c r="C96">
        <v>535</v>
      </c>
      <c r="D96">
        <v>283703</v>
      </c>
      <c r="E96">
        <v>353821</v>
      </c>
      <c r="F96">
        <v>5148.91</v>
      </c>
    </row>
    <row r="97" spans="1:6" x14ac:dyDescent="0.3">
      <c r="A97">
        <v>2016</v>
      </c>
      <c r="B97" t="s">
        <v>68</v>
      </c>
      <c r="C97">
        <v>537</v>
      </c>
      <c r="D97">
        <v>270791</v>
      </c>
      <c r="E97">
        <v>155666</v>
      </c>
      <c r="F97">
        <v>5296.71</v>
      </c>
    </row>
    <row r="98" spans="1:6" x14ac:dyDescent="0.3">
      <c r="A98">
        <v>2017</v>
      </c>
      <c r="B98" t="s">
        <v>57</v>
      </c>
      <c r="C98">
        <v>535</v>
      </c>
      <c r="D98">
        <v>303220</v>
      </c>
      <c r="E98">
        <v>119291</v>
      </c>
      <c r="F98">
        <v>5294.1</v>
      </c>
    </row>
    <row r="99" spans="1:6" x14ac:dyDescent="0.3">
      <c r="A99">
        <v>2017</v>
      </c>
      <c r="B99" t="s">
        <v>58</v>
      </c>
      <c r="C99">
        <v>535</v>
      </c>
      <c r="D99">
        <v>415074</v>
      </c>
      <c r="E99">
        <v>143350</v>
      </c>
      <c r="F99">
        <v>5386.69</v>
      </c>
    </row>
    <row r="100" spans="1:6" x14ac:dyDescent="0.3">
      <c r="A100">
        <v>2017</v>
      </c>
      <c r="B100" t="s">
        <v>59</v>
      </c>
      <c r="C100">
        <v>536</v>
      </c>
      <c r="D100">
        <v>275347</v>
      </c>
      <c r="E100">
        <v>171063</v>
      </c>
      <c r="F100">
        <v>5568.11</v>
      </c>
    </row>
    <row r="101" spans="1:6" x14ac:dyDescent="0.3">
      <c r="A101">
        <v>2017</v>
      </c>
      <c r="B101" t="s">
        <v>60</v>
      </c>
      <c r="C101">
        <v>539</v>
      </c>
      <c r="D101">
        <v>203298</v>
      </c>
      <c r="E101">
        <v>173441</v>
      </c>
      <c r="F101">
        <v>5685.3</v>
      </c>
    </row>
    <row r="102" spans="1:6" x14ac:dyDescent="0.3">
      <c r="A102">
        <v>2017</v>
      </c>
      <c r="B102" t="s">
        <v>61</v>
      </c>
      <c r="C102">
        <v>543</v>
      </c>
      <c r="D102">
        <v>240022</v>
      </c>
      <c r="E102">
        <v>164356</v>
      </c>
      <c r="F102">
        <v>5738.15</v>
      </c>
    </row>
    <row r="103" spans="1:6" x14ac:dyDescent="0.3">
      <c r="A103">
        <v>2017</v>
      </c>
      <c r="B103" t="s">
        <v>62</v>
      </c>
      <c r="C103">
        <v>553</v>
      </c>
      <c r="D103">
        <v>141638</v>
      </c>
      <c r="E103">
        <v>109812</v>
      </c>
      <c r="F103">
        <v>5829.71</v>
      </c>
    </row>
    <row r="104" spans="1:6" x14ac:dyDescent="0.3">
      <c r="A104">
        <v>2017</v>
      </c>
      <c r="B104" t="s">
        <v>63</v>
      </c>
      <c r="C104">
        <v>554</v>
      </c>
      <c r="D104">
        <v>162203</v>
      </c>
      <c r="E104">
        <v>131863</v>
      </c>
      <c r="F104">
        <v>5840.94</v>
      </c>
    </row>
    <row r="105" spans="1:6" x14ac:dyDescent="0.3">
      <c r="A105">
        <v>2017</v>
      </c>
      <c r="B105" t="s">
        <v>64</v>
      </c>
      <c r="C105">
        <v>555</v>
      </c>
      <c r="D105">
        <v>186676</v>
      </c>
      <c r="E105">
        <v>138775</v>
      </c>
      <c r="F105">
        <v>5864.06</v>
      </c>
    </row>
    <row r="106" spans="1:6" x14ac:dyDescent="0.3">
      <c r="A106">
        <v>2017</v>
      </c>
      <c r="B106" t="s">
        <v>65</v>
      </c>
      <c r="C106">
        <v>556</v>
      </c>
      <c r="D106">
        <v>170331</v>
      </c>
      <c r="E106">
        <v>126037</v>
      </c>
      <c r="F106">
        <v>5900.85</v>
      </c>
    </row>
    <row r="107" spans="1:6" x14ac:dyDescent="0.3">
      <c r="A107">
        <v>2017</v>
      </c>
      <c r="B107" t="s">
        <v>66</v>
      </c>
      <c r="C107">
        <v>559</v>
      </c>
      <c r="D107">
        <v>198852</v>
      </c>
      <c r="E107">
        <v>168929</v>
      </c>
      <c r="F107">
        <v>6005.78</v>
      </c>
    </row>
    <row r="108" spans="1:6" x14ac:dyDescent="0.3">
      <c r="A108">
        <v>2017</v>
      </c>
      <c r="B108" t="s">
        <v>67</v>
      </c>
      <c r="C108">
        <v>560</v>
      </c>
      <c r="D108">
        <v>245943</v>
      </c>
      <c r="E108">
        <v>187096</v>
      </c>
      <c r="F108">
        <v>5952.14</v>
      </c>
    </row>
    <row r="109" spans="1:6" x14ac:dyDescent="0.3">
      <c r="A109">
        <v>2017</v>
      </c>
      <c r="B109" t="s">
        <v>68</v>
      </c>
      <c r="C109">
        <v>566</v>
      </c>
      <c r="D109">
        <v>302241</v>
      </c>
      <c r="E109">
        <v>175579</v>
      </c>
      <c r="F109">
        <v>6355.65</v>
      </c>
    </row>
    <row r="110" spans="1:6" x14ac:dyDescent="0.3">
      <c r="A110">
        <v>2018</v>
      </c>
      <c r="B110" t="s">
        <v>57</v>
      </c>
      <c r="C110">
        <v>567</v>
      </c>
      <c r="D110">
        <v>257196</v>
      </c>
      <c r="E110">
        <v>198902</v>
      </c>
      <c r="F110">
        <v>6605.63</v>
      </c>
    </row>
    <row r="111" spans="1:6" x14ac:dyDescent="0.3">
      <c r="A111">
        <v>2018</v>
      </c>
      <c r="B111" t="s">
        <v>58</v>
      </c>
      <c r="C111">
        <v>568</v>
      </c>
      <c r="D111">
        <v>282210</v>
      </c>
      <c r="E111">
        <v>172056</v>
      </c>
      <c r="F111">
        <v>6597.22</v>
      </c>
    </row>
    <row r="112" spans="1:6" x14ac:dyDescent="0.3">
      <c r="A112">
        <v>2018</v>
      </c>
      <c r="B112" t="s">
        <v>59</v>
      </c>
      <c r="C112">
        <v>569</v>
      </c>
      <c r="D112">
        <v>238661</v>
      </c>
      <c r="E112">
        <v>221371</v>
      </c>
      <c r="F112">
        <v>6188.99</v>
      </c>
    </row>
    <row r="113" spans="1:6" x14ac:dyDescent="0.3">
      <c r="A113">
        <v>2018</v>
      </c>
      <c r="B113" t="s">
        <v>60</v>
      </c>
      <c r="C113">
        <v>573</v>
      </c>
      <c r="D113">
        <v>188754</v>
      </c>
      <c r="E113">
        <v>146631</v>
      </c>
      <c r="F113">
        <v>5994.6</v>
      </c>
    </row>
    <row r="114" spans="1:6" x14ac:dyDescent="0.3">
      <c r="A114">
        <v>2018</v>
      </c>
      <c r="B114" t="s">
        <v>61</v>
      </c>
      <c r="C114">
        <v>581</v>
      </c>
      <c r="D114">
        <v>184974</v>
      </c>
      <c r="E114">
        <v>182237</v>
      </c>
      <c r="F114">
        <v>5983.59</v>
      </c>
    </row>
    <row r="115" spans="1:6" x14ac:dyDescent="0.3">
      <c r="A115">
        <v>2018</v>
      </c>
      <c r="B115" t="s">
        <v>62</v>
      </c>
      <c r="C115">
        <v>585</v>
      </c>
      <c r="D115">
        <v>133077</v>
      </c>
      <c r="E115">
        <v>122029</v>
      </c>
      <c r="F115">
        <v>5799.24</v>
      </c>
    </row>
    <row r="116" spans="1:6" x14ac:dyDescent="0.3">
      <c r="A116">
        <v>2018</v>
      </c>
      <c r="B116" t="s">
        <v>63</v>
      </c>
      <c r="C116">
        <v>594</v>
      </c>
      <c r="D116">
        <v>203306</v>
      </c>
      <c r="E116">
        <v>157852</v>
      </c>
      <c r="F116">
        <v>5936.44</v>
      </c>
    </row>
    <row r="117" spans="1:6" x14ac:dyDescent="0.3">
      <c r="A117">
        <v>2018</v>
      </c>
      <c r="B117" t="s">
        <v>64</v>
      </c>
      <c r="C117">
        <v>598</v>
      </c>
      <c r="D117">
        <v>190500</v>
      </c>
      <c r="E117">
        <v>184115</v>
      </c>
      <c r="F117">
        <v>6018.46</v>
      </c>
    </row>
    <row r="118" spans="1:6" x14ac:dyDescent="0.3">
      <c r="A118">
        <v>2018</v>
      </c>
      <c r="B118" t="s">
        <v>65</v>
      </c>
      <c r="C118">
        <v>600</v>
      </c>
      <c r="D118">
        <v>178049</v>
      </c>
      <c r="E118">
        <v>133958</v>
      </c>
      <c r="F118">
        <v>5976.55</v>
      </c>
    </row>
    <row r="119" spans="1:6" x14ac:dyDescent="0.3">
      <c r="A119">
        <v>2018</v>
      </c>
      <c r="B119" t="s">
        <v>66</v>
      </c>
      <c r="C119">
        <v>609</v>
      </c>
      <c r="D119">
        <v>226767</v>
      </c>
      <c r="E119">
        <v>155988</v>
      </c>
      <c r="F119">
        <v>5831.65</v>
      </c>
    </row>
    <row r="120" spans="1:6" x14ac:dyDescent="0.3">
      <c r="A120">
        <v>2018</v>
      </c>
      <c r="B120" t="s">
        <v>67</v>
      </c>
      <c r="C120">
        <v>615</v>
      </c>
      <c r="D120">
        <v>206276</v>
      </c>
      <c r="E120">
        <v>185235</v>
      </c>
      <c r="F120">
        <v>6056.12</v>
      </c>
    </row>
    <row r="121" spans="1:6" x14ac:dyDescent="0.3">
      <c r="A121">
        <v>2018</v>
      </c>
      <c r="B121" t="s">
        <v>68</v>
      </c>
      <c r="C121">
        <v>619</v>
      </c>
      <c r="D121">
        <v>246509</v>
      </c>
      <c r="E121">
        <v>179713</v>
      </c>
      <c r="F121">
        <v>6194.5</v>
      </c>
    </row>
    <row r="122" spans="1:6" x14ac:dyDescent="0.3">
      <c r="A122">
        <v>2019</v>
      </c>
      <c r="B122" t="s">
        <v>57</v>
      </c>
      <c r="C122">
        <v>624</v>
      </c>
      <c r="D122">
        <v>293512</v>
      </c>
      <c r="E122">
        <v>236675</v>
      </c>
      <c r="F122">
        <v>6532.97</v>
      </c>
    </row>
    <row r="123" spans="1:6" x14ac:dyDescent="0.3">
      <c r="A123">
        <v>2019</v>
      </c>
      <c r="B123" t="s">
        <v>58</v>
      </c>
      <c r="C123">
        <v>625</v>
      </c>
      <c r="D123">
        <v>272166</v>
      </c>
      <c r="E123">
        <v>180005</v>
      </c>
      <c r="F123">
        <v>6443.35</v>
      </c>
    </row>
    <row r="124" spans="1:6" x14ac:dyDescent="0.3">
      <c r="A124">
        <v>2019</v>
      </c>
      <c r="B124" t="s">
        <v>59</v>
      </c>
      <c r="C124">
        <v>626</v>
      </c>
      <c r="D124">
        <v>300768</v>
      </c>
      <c r="E124">
        <v>175149</v>
      </c>
      <c r="F124">
        <v>6468.76</v>
      </c>
    </row>
    <row r="125" spans="1:6" x14ac:dyDescent="0.3">
      <c r="A125">
        <v>2019</v>
      </c>
      <c r="B125" t="s">
        <v>60</v>
      </c>
      <c r="C125">
        <v>629</v>
      </c>
      <c r="D125">
        <v>290020</v>
      </c>
      <c r="E125">
        <v>230389</v>
      </c>
      <c r="F125">
        <v>6455.35</v>
      </c>
    </row>
    <row r="126" spans="1:6" x14ac:dyDescent="0.3">
      <c r="A126">
        <v>2019</v>
      </c>
      <c r="B126" t="s">
        <v>61</v>
      </c>
      <c r="C126">
        <v>630</v>
      </c>
      <c r="D126">
        <v>284584</v>
      </c>
      <c r="E126">
        <v>187098</v>
      </c>
      <c r="F126">
        <v>6209.12</v>
      </c>
    </row>
    <row r="127" spans="1:6" x14ac:dyDescent="0.3">
      <c r="A127">
        <v>2019</v>
      </c>
      <c r="B127" t="s">
        <v>62</v>
      </c>
      <c r="C127">
        <v>634</v>
      </c>
      <c r="D127">
        <v>225371</v>
      </c>
      <c r="E127">
        <v>156966</v>
      </c>
      <c r="F127">
        <v>6358.63</v>
      </c>
    </row>
    <row r="128" spans="1:6" x14ac:dyDescent="0.3">
      <c r="A128">
        <v>2019</v>
      </c>
      <c r="B128" t="s">
        <v>63</v>
      </c>
      <c r="C128">
        <v>649</v>
      </c>
      <c r="D128">
        <v>400624</v>
      </c>
      <c r="E128">
        <v>194938</v>
      </c>
      <c r="F128">
        <v>6390.51</v>
      </c>
    </row>
    <row r="129" spans="1:6" x14ac:dyDescent="0.3">
      <c r="A129">
        <v>2019</v>
      </c>
      <c r="B129" t="s">
        <v>64</v>
      </c>
      <c r="C129">
        <v>647</v>
      </c>
      <c r="D129">
        <v>338713</v>
      </c>
      <c r="E129">
        <v>184896</v>
      </c>
      <c r="F129">
        <v>6328.47</v>
      </c>
    </row>
    <row r="130" spans="1:6" x14ac:dyDescent="0.3">
      <c r="A130">
        <v>2019</v>
      </c>
      <c r="B130" t="s">
        <v>65</v>
      </c>
      <c r="C130">
        <v>652</v>
      </c>
      <c r="D130">
        <v>307071</v>
      </c>
      <c r="E130">
        <v>172000</v>
      </c>
      <c r="F130">
        <v>6169.1</v>
      </c>
    </row>
    <row r="131" spans="1:6" x14ac:dyDescent="0.3">
      <c r="A131">
        <v>2019</v>
      </c>
      <c r="B131" t="s">
        <v>66</v>
      </c>
      <c r="C131">
        <v>656</v>
      </c>
      <c r="D131">
        <v>383301</v>
      </c>
      <c r="E131">
        <v>202327</v>
      </c>
      <c r="F131">
        <v>6228.32</v>
      </c>
    </row>
    <row r="132" spans="1:6" x14ac:dyDescent="0.3">
      <c r="A132">
        <v>2019</v>
      </c>
      <c r="B132" t="s">
        <v>67</v>
      </c>
      <c r="C132">
        <v>661</v>
      </c>
      <c r="D132">
        <v>228062</v>
      </c>
      <c r="E132">
        <v>155332</v>
      </c>
      <c r="F132">
        <v>6011.83</v>
      </c>
    </row>
    <row r="133" spans="1:6" x14ac:dyDescent="0.3">
      <c r="A133">
        <v>2019</v>
      </c>
      <c r="B133" t="s">
        <v>68</v>
      </c>
      <c r="C133">
        <v>668</v>
      </c>
      <c r="D133">
        <v>238175</v>
      </c>
      <c r="E133">
        <v>155144</v>
      </c>
      <c r="F133">
        <v>6299.54</v>
      </c>
    </row>
    <row r="134" spans="1:6" x14ac:dyDescent="0.3">
      <c r="A134">
        <v>2020</v>
      </c>
      <c r="B134" t="s">
        <v>57</v>
      </c>
      <c r="C134">
        <v>674</v>
      </c>
      <c r="D134">
        <v>164351</v>
      </c>
      <c r="E134">
        <v>140067</v>
      </c>
      <c r="F134">
        <v>5940.05</v>
      </c>
    </row>
    <row r="135" spans="1:6" x14ac:dyDescent="0.3">
      <c r="A135">
        <v>2020</v>
      </c>
      <c r="B135" t="s">
        <v>58</v>
      </c>
      <c r="C135">
        <v>680</v>
      </c>
      <c r="D135">
        <v>122322</v>
      </c>
      <c r="E135">
        <v>131392</v>
      </c>
      <c r="F135">
        <v>5452.7</v>
      </c>
    </row>
    <row r="136" spans="1:6" x14ac:dyDescent="0.3">
      <c r="A136">
        <v>2020</v>
      </c>
      <c r="B136" t="s">
        <v>59</v>
      </c>
      <c r="C136">
        <v>685</v>
      </c>
      <c r="D136">
        <v>143293</v>
      </c>
      <c r="E136">
        <v>166004</v>
      </c>
      <c r="F136">
        <v>4538.93</v>
      </c>
    </row>
    <row r="137" spans="1:6" x14ac:dyDescent="0.3">
      <c r="A137">
        <v>2020</v>
      </c>
      <c r="B137" t="s">
        <v>60</v>
      </c>
      <c r="C137">
        <v>690</v>
      </c>
      <c r="D137">
        <v>158484</v>
      </c>
      <c r="E137">
        <v>143486</v>
      </c>
      <c r="F137">
        <v>4716.3999999999996</v>
      </c>
    </row>
    <row r="138" spans="1:6" x14ac:dyDescent="0.3">
      <c r="A138">
        <v>2020</v>
      </c>
      <c r="B138" t="s">
        <v>61</v>
      </c>
      <c r="C138">
        <v>691</v>
      </c>
      <c r="D138">
        <v>137187</v>
      </c>
      <c r="E138">
        <v>157169</v>
      </c>
      <c r="F138">
        <v>4753.6099999999997</v>
      </c>
    </row>
    <row r="139" spans="1:6" x14ac:dyDescent="0.3">
      <c r="A139">
        <v>2020</v>
      </c>
      <c r="B139" t="s">
        <v>62</v>
      </c>
      <c r="C139">
        <v>692</v>
      </c>
      <c r="D139">
        <v>198152</v>
      </c>
      <c r="E139">
        <v>189655</v>
      </c>
      <c r="F139">
        <v>4905.3900000000003</v>
      </c>
    </row>
    <row r="140" spans="1:6" x14ac:dyDescent="0.3">
      <c r="A140">
        <v>2020</v>
      </c>
      <c r="B140" t="s">
        <v>63</v>
      </c>
      <c r="C140">
        <v>697</v>
      </c>
      <c r="D140">
        <v>206979</v>
      </c>
      <c r="E140">
        <v>169543</v>
      </c>
      <c r="F140">
        <v>5149.63</v>
      </c>
    </row>
    <row r="141" spans="1:6" x14ac:dyDescent="0.3">
      <c r="A141">
        <v>2020</v>
      </c>
      <c r="B141" t="s">
        <v>64</v>
      </c>
      <c r="C141">
        <v>700</v>
      </c>
      <c r="D141">
        <v>217089</v>
      </c>
      <c r="E141">
        <v>172830</v>
      </c>
      <c r="F141">
        <v>6073.87</v>
      </c>
    </row>
    <row r="142" spans="1:6" x14ac:dyDescent="0.3">
      <c r="A142">
        <v>2020</v>
      </c>
      <c r="B142" t="s">
        <v>65</v>
      </c>
      <c r="C142">
        <v>709</v>
      </c>
      <c r="D142">
        <v>242612</v>
      </c>
      <c r="E142">
        <v>170705</v>
      </c>
      <c r="F142">
        <v>4870.04</v>
      </c>
    </row>
    <row r="143" spans="1:6" x14ac:dyDescent="0.3">
      <c r="A143">
        <v>2020</v>
      </c>
      <c r="B143" t="s">
        <v>66</v>
      </c>
      <c r="C143">
        <v>709</v>
      </c>
      <c r="D143">
        <v>222994</v>
      </c>
      <c r="E143">
        <v>161388</v>
      </c>
      <c r="F143">
        <v>5128.2299999999996</v>
      </c>
    </row>
    <row r="144" spans="1:6" x14ac:dyDescent="0.3">
      <c r="A144">
        <v>2020</v>
      </c>
      <c r="B144" t="s">
        <v>67</v>
      </c>
      <c r="C144">
        <v>708</v>
      </c>
      <c r="D144">
        <v>415152</v>
      </c>
      <c r="E144">
        <v>276428</v>
      </c>
      <c r="F144">
        <v>5612.42</v>
      </c>
    </row>
    <row r="145" spans="1:6" x14ac:dyDescent="0.3">
      <c r="A145">
        <v>2020</v>
      </c>
      <c r="B145" t="s">
        <v>68</v>
      </c>
      <c r="C145">
        <v>713</v>
      </c>
      <c r="D145">
        <v>523856</v>
      </c>
      <c r="E145">
        <v>350131</v>
      </c>
      <c r="F145">
        <v>5979.07</v>
      </c>
    </row>
    <row r="146" spans="1:6" x14ac:dyDescent="0.3">
      <c r="A146">
        <v>2021</v>
      </c>
      <c r="B146" t="s">
        <v>57</v>
      </c>
      <c r="C146">
        <v>716</v>
      </c>
      <c r="D146">
        <v>472372</v>
      </c>
      <c r="E146">
        <v>410267</v>
      </c>
      <c r="F146">
        <v>5862.35</v>
      </c>
    </row>
    <row r="147" spans="1:6" x14ac:dyDescent="0.3">
      <c r="A147">
        <v>2021</v>
      </c>
      <c r="B147" t="s">
        <v>58</v>
      </c>
      <c r="C147">
        <v>720</v>
      </c>
      <c r="D147">
        <v>351919</v>
      </c>
      <c r="E147">
        <v>296230</v>
      </c>
      <c r="F147">
        <v>6241.8</v>
      </c>
    </row>
    <row r="148" spans="1:6" x14ac:dyDescent="0.3">
      <c r="A148">
        <v>2021</v>
      </c>
      <c r="B148" t="s">
        <v>59</v>
      </c>
      <c r="C148">
        <v>724</v>
      </c>
      <c r="D148">
        <v>386117</v>
      </c>
      <c r="E148">
        <v>262571</v>
      </c>
      <c r="F148">
        <v>5985.52</v>
      </c>
    </row>
    <row r="149" spans="1:6" x14ac:dyDescent="0.3">
      <c r="A149">
        <v>2021</v>
      </c>
      <c r="B149" t="s">
        <v>60</v>
      </c>
      <c r="C149">
        <v>728</v>
      </c>
      <c r="D149">
        <v>317816</v>
      </c>
      <c r="E149">
        <v>198177</v>
      </c>
      <c r="F149">
        <v>5995.62</v>
      </c>
    </row>
    <row r="150" spans="1:6" x14ac:dyDescent="0.3">
      <c r="A150">
        <v>2021</v>
      </c>
      <c r="B150" t="s">
        <v>61</v>
      </c>
      <c r="C150">
        <v>729</v>
      </c>
      <c r="D150">
        <v>283957</v>
      </c>
      <c r="E150">
        <v>186755</v>
      </c>
      <c r="F150">
        <v>5947.46</v>
      </c>
    </row>
    <row r="151" spans="1:6" x14ac:dyDescent="0.3">
      <c r="A151">
        <v>2021</v>
      </c>
      <c r="B151" t="s">
        <v>62</v>
      </c>
      <c r="C151">
        <v>735</v>
      </c>
      <c r="D151">
        <v>438843</v>
      </c>
      <c r="E151">
        <v>254923</v>
      </c>
      <c r="F151">
        <v>5985.49</v>
      </c>
    </row>
    <row r="152" spans="1:6" x14ac:dyDescent="0.3">
      <c r="A152">
        <v>2021</v>
      </c>
      <c r="B152" t="s">
        <v>63</v>
      </c>
      <c r="C152">
        <v>739</v>
      </c>
      <c r="D152">
        <v>372062</v>
      </c>
      <c r="E152">
        <v>241219</v>
      </c>
      <c r="F152">
        <v>6070.04</v>
      </c>
    </row>
    <row r="153" spans="1:6" x14ac:dyDescent="0.3">
      <c r="A153">
        <v>2021</v>
      </c>
      <c r="B153" t="s">
        <v>64</v>
      </c>
      <c r="C153">
        <v>740</v>
      </c>
      <c r="D153">
        <v>466052</v>
      </c>
      <c r="E153">
        <v>275006</v>
      </c>
      <c r="F153">
        <v>6150.3</v>
      </c>
    </row>
    <row r="154" spans="1:6" x14ac:dyDescent="0.3">
      <c r="A154">
        <v>2021</v>
      </c>
      <c r="B154" t="s">
        <v>65</v>
      </c>
      <c r="C154">
        <v>750</v>
      </c>
      <c r="D154">
        <v>488726</v>
      </c>
      <c r="E154">
        <v>276621</v>
      </c>
      <c r="F154">
        <v>6286.94</v>
      </c>
    </row>
    <row r="155" spans="1:6" x14ac:dyDescent="0.3">
      <c r="A155">
        <v>2021</v>
      </c>
      <c r="B155" t="s">
        <v>66</v>
      </c>
      <c r="C155">
        <v>751</v>
      </c>
      <c r="D155">
        <v>473377</v>
      </c>
      <c r="E155">
        <v>340408</v>
      </c>
      <c r="F155">
        <v>6591.35</v>
      </c>
    </row>
    <row r="156" spans="1:6" x14ac:dyDescent="0.3">
      <c r="A156">
        <v>2021</v>
      </c>
      <c r="B156" t="s">
        <v>67</v>
      </c>
      <c r="C156">
        <v>755</v>
      </c>
      <c r="D156">
        <v>520665</v>
      </c>
      <c r="E156">
        <v>289277</v>
      </c>
      <c r="F156">
        <v>6533.93</v>
      </c>
    </row>
    <row r="157" spans="1:6" x14ac:dyDescent="0.3">
      <c r="A157">
        <v>2021</v>
      </c>
      <c r="B157" t="s">
        <v>68</v>
      </c>
      <c r="C157">
        <v>766</v>
      </c>
      <c r="D157">
        <v>524544</v>
      </c>
      <c r="E157">
        <v>271478</v>
      </c>
      <c r="F157">
        <v>6581.48</v>
      </c>
    </row>
    <row r="158" spans="1:6" x14ac:dyDescent="0.3">
      <c r="A158">
        <v>2022</v>
      </c>
      <c r="B158" t="s">
        <v>57</v>
      </c>
      <c r="C158">
        <v>771</v>
      </c>
      <c r="D158">
        <v>415148</v>
      </c>
      <c r="E158">
        <v>256484</v>
      </c>
      <c r="F158">
        <v>6631.15</v>
      </c>
    </row>
    <row r="159" spans="1:6" x14ac:dyDescent="0.3">
      <c r="A159">
        <v>2022</v>
      </c>
      <c r="B159" t="s">
        <v>58</v>
      </c>
      <c r="C159">
        <v>774</v>
      </c>
      <c r="D159">
        <v>442341</v>
      </c>
      <c r="E159">
        <v>248751</v>
      </c>
      <c r="F159">
        <v>6888.17</v>
      </c>
    </row>
    <row r="160" spans="1:6" x14ac:dyDescent="0.3">
      <c r="A160">
        <v>2022</v>
      </c>
      <c r="B160" t="s">
        <v>59</v>
      </c>
      <c r="C160">
        <v>778</v>
      </c>
      <c r="D160">
        <v>534785</v>
      </c>
      <c r="E160">
        <v>375567</v>
      </c>
      <c r="F160">
        <v>7071.44</v>
      </c>
    </row>
    <row r="161" spans="1:6" x14ac:dyDescent="0.3">
      <c r="A161">
        <v>2022</v>
      </c>
      <c r="B161" t="s">
        <v>60</v>
      </c>
      <c r="C161">
        <v>785</v>
      </c>
      <c r="D161">
        <v>482975</v>
      </c>
      <c r="E161">
        <v>356509</v>
      </c>
      <c r="F161">
        <v>7228.91</v>
      </c>
    </row>
    <row r="162" spans="1:6" x14ac:dyDescent="0.3">
      <c r="A162">
        <v>2022</v>
      </c>
      <c r="B162" t="s">
        <v>61</v>
      </c>
      <c r="C162">
        <v>787</v>
      </c>
      <c r="D162">
        <v>330610</v>
      </c>
      <c r="E162">
        <v>281786</v>
      </c>
      <c r="F162">
        <v>7148.97</v>
      </c>
    </row>
    <row r="163" spans="1:6" x14ac:dyDescent="0.3">
      <c r="A163">
        <v>2022</v>
      </c>
      <c r="B163" t="s">
        <v>62</v>
      </c>
      <c r="C163">
        <v>787</v>
      </c>
      <c r="D163">
        <v>539737</v>
      </c>
      <c r="E163">
        <v>348269</v>
      </c>
      <c r="F163">
        <v>6911.58</v>
      </c>
    </row>
    <row r="164" spans="1:6" x14ac:dyDescent="0.3">
      <c r="A164">
        <v>2022</v>
      </c>
      <c r="B164" t="s">
        <v>63</v>
      </c>
      <c r="C164">
        <v>795</v>
      </c>
      <c r="D164">
        <v>454071</v>
      </c>
      <c r="E164">
        <v>246225</v>
      </c>
      <c r="F164">
        <v>6951.12</v>
      </c>
    </row>
    <row r="165" spans="1:6" x14ac:dyDescent="0.3">
      <c r="A165">
        <v>2022</v>
      </c>
      <c r="B165" t="s">
        <v>64</v>
      </c>
      <c r="C165">
        <v>809</v>
      </c>
      <c r="D165">
        <v>574001</v>
      </c>
      <c r="E165">
        <v>310262</v>
      </c>
      <c r="F165">
        <v>7178.59</v>
      </c>
    </row>
    <row r="166" spans="1:6" x14ac:dyDescent="0.3">
      <c r="A166">
        <v>2022</v>
      </c>
      <c r="B166" t="s">
        <v>65</v>
      </c>
      <c r="C166">
        <v>810</v>
      </c>
      <c r="D166">
        <v>649089</v>
      </c>
      <c r="E166">
        <v>345530</v>
      </c>
      <c r="F166">
        <v>7040.8</v>
      </c>
    </row>
    <row r="167" spans="1:6" x14ac:dyDescent="0.3">
      <c r="A167">
        <v>2022</v>
      </c>
      <c r="B167" t="s">
        <v>66</v>
      </c>
      <c r="C167">
        <v>810</v>
      </c>
      <c r="D167">
        <v>483440</v>
      </c>
      <c r="E167">
        <v>272708</v>
      </c>
      <c r="F167">
        <v>7098.89</v>
      </c>
    </row>
    <row r="168" spans="1:6" x14ac:dyDescent="0.3">
      <c r="A168">
        <v>2022</v>
      </c>
      <c r="B168" t="s">
        <v>67</v>
      </c>
      <c r="C168">
        <v>820</v>
      </c>
      <c r="D168">
        <v>443586</v>
      </c>
      <c r="E168">
        <v>286100</v>
      </c>
      <c r="F168">
        <v>7081.31</v>
      </c>
    </row>
    <row r="169" spans="1:6" x14ac:dyDescent="0.3">
      <c r="A169">
        <v>2022</v>
      </c>
      <c r="B169" t="s">
        <v>68</v>
      </c>
      <c r="C169">
        <v>825</v>
      </c>
      <c r="D169">
        <v>536080</v>
      </c>
      <c r="E169">
        <v>289705</v>
      </c>
      <c r="F169">
        <v>6850.62</v>
      </c>
    </row>
    <row r="170" spans="1:6" x14ac:dyDescent="0.3">
      <c r="A170">
        <v>2023</v>
      </c>
      <c r="B170" t="s">
        <v>57</v>
      </c>
      <c r="C170">
        <v>835</v>
      </c>
      <c r="D170">
        <v>384617</v>
      </c>
      <c r="E170">
        <v>216200</v>
      </c>
      <c r="F170">
        <v>6839.34</v>
      </c>
    </row>
    <row r="171" spans="1:6" x14ac:dyDescent="0.3">
      <c r="A171">
        <v>2023</v>
      </c>
      <c r="B171" t="s">
        <v>58</v>
      </c>
      <c r="C171">
        <v>845</v>
      </c>
      <c r="D171">
        <v>379833</v>
      </c>
      <c r="E171">
        <v>196432</v>
      </c>
      <c r="F171">
        <v>6843.24</v>
      </c>
    </row>
    <row r="172" spans="1:6" x14ac:dyDescent="0.3">
      <c r="A172">
        <v>2023</v>
      </c>
      <c r="B172" t="s">
        <v>59</v>
      </c>
      <c r="C172">
        <v>853</v>
      </c>
      <c r="D172">
        <v>363778</v>
      </c>
      <c r="E172">
        <v>214133</v>
      </c>
      <c r="F172">
        <v>6805.28</v>
      </c>
    </row>
    <row r="173" spans="1:6" x14ac:dyDescent="0.3">
      <c r="A173">
        <v>2023</v>
      </c>
      <c r="B173" t="s">
        <v>60</v>
      </c>
      <c r="C173">
        <v>858</v>
      </c>
      <c r="D173">
        <v>218528</v>
      </c>
      <c r="E173">
        <v>154178</v>
      </c>
      <c r="F173">
        <v>6915.72</v>
      </c>
    </row>
    <row r="174" spans="1:6" x14ac:dyDescent="0.3">
      <c r="A174">
        <v>2023</v>
      </c>
      <c r="B174" t="s">
        <v>61</v>
      </c>
      <c r="C174">
        <v>864</v>
      </c>
      <c r="D174">
        <v>451603</v>
      </c>
      <c r="E174">
        <v>234591</v>
      </c>
      <c r="F174">
        <v>6633.26</v>
      </c>
    </row>
    <row r="175" spans="1:6" x14ac:dyDescent="0.3">
      <c r="A175">
        <v>2023</v>
      </c>
      <c r="B175" t="s">
        <v>62</v>
      </c>
      <c r="C175">
        <v>868</v>
      </c>
      <c r="D175">
        <v>312812</v>
      </c>
      <c r="E175">
        <v>163919</v>
      </c>
      <c r="F175">
        <v>6661.88</v>
      </c>
    </row>
    <row r="176" spans="1:6" x14ac:dyDescent="0.3">
      <c r="A176">
        <v>2023</v>
      </c>
      <c r="B176" t="s">
        <v>63</v>
      </c>
      <c r="C176">
        <v>876</v>
      </c>
      <c r="D176">
        <v>347317</v>
      </c>
      <c r="E176">
        <v>193180</v>
      </c>
      <c r="F176">
        <v>6931.36</v>
      </c>
    </row>
    <row r="177" spans="1:6" x14ac:dyDescent="0.3">
      <c r="A177">
        <v>2023</v>
      </c>
      <c r="B177" t="s">
        <v>64</v>
      </c>
      <c r="C177">
        <v>888</v>
      </c>
      <c r="D177">
        <v>427799</v>
      </c>
      <c r="E177">
        <v>246353</v>
      </c>
      <c r="F177">
        <v>6953.26</v>
      </c>
    </row>
    <row r="178" spans="1:6" x14ac:dyDescent="0.3">
      <c r="A178">
        <v>2023</v>
      </c>
      <c r="B178" t="s">
        <v>65</v>
      </c>
      <c r="C178">
        <v>890</v>
      </c>
      <c r="D178">
        <v>438654</v>
      </c>
      <c r="E178">
        <v>227256</v>
      </c>
      <c r="F178">
        <v>6939.89</v>
      </c>
    </row>
    <row r="179" spans="1:6" x14ac:dyDescent="0.3">
      <c r="A179">
        <v>2023</v>
      </c>
      <c r="B179" t="s">
        <v>66</v>
      </c>
      <c r="C179">
        <v>898</v>
      </c>
      <c r="D179">
        <v>435750</v>
      </c>
      <c r="E179">
        <v>228413</v>
      </c>
      <c r="F179">
        <v>6752.21</v>
      </c>
    </row>
    <row r="180" spans="1:6" x14ac:dyDescent="0.3">
      <c r="A180">
        <v>2023</v>
      </c>
      <c r="B180" t="s">
        <v>67</v>
      </c>
      <c r="C180">
        <v>902</v>
      </c>
      <c r="D180">
        <v>448917</v>
      </c>
      <c r="E180">
        <v>244214</v>
      </c>
      <c r="F180">
        <v>7080.74</v>
      </c>
    </row>
    <row r="181" spans="1:6" x14ac:dyDescent="0.3">
      <c r="A181">
        <v>2023</v>
      </c>
      <c r="B181" t="s">
        <v>68</v>
      </c>
      <c r="C181">
        <v>903</v>
      </c>
      <c r="D181">
        <v>520610</v>
      </c>
      <c r="E181">
        <v>249464</v>
      </c>
      <c r="F181">
        <v>7272.8</v>
      </c>
    </row>
    <row r="182" spans="1:6" x14ac:dyDescent="0.3">
      <c r="A182">
        <v>2024</v>
      </c>
      <c r="B182" t="s">
        <v>57</v>
      </c>
      <c r="C182">
        <v>903</v>
      </c>
      <c r="D182">
        <v>4730217</v>
      </c>
      <c r="E182">
        <v>2568333</v>
      </c>
      <c r="F182">
        <v>7272.8</v>
      </c>
    </row>
    <row r="183" spans="1:6" x14ac:dyDescent="0.3">
      <c r="A183">
        <v>2024</v>
      </c>
      <c r="B183" t="s">
        <v>58</v>
      </c>
      <c r="C183">
        <v>911</v>
      </c>
      <c r="D183">
        <v>373334</v>
      </c>
      <c r="E183">
        <v>224662</v>
      </c>
      <c r="F183">
        <v>7207.94</v>
      </c>
    </row>
    <row r="184" spans="1:6" x14ac:dyDescent="0.3">
      <c r="A184">
        <v>2024</v>
      </c>
      <c r="B184" t="s">
        <v>59</v>
      </c>
      <c r="C184">
        <v>921</v>
      </c>
      <c r="D184">
        <v>330240</v>
      </c>
      <c r="E184">
        <v>201744</v>
      </c>
      <c r="F184">
        <v>7316.11</v>
      </c>
    </row>
    <row r="185" spans="1:6" x14ac:dyDescent="0.3">
      <c r="A185">
        <v>2024</v>
      </c>
      <c r="B185" t="s">
        <v>60</v>
      </c>
      <c r="C185">
        <v>921</v>
      </c>
      <c r="D185">
        <v>310669</v>
      </c>
      <c r="E185">
        <v>210358</v>
      </c>
      <c r="F185">
        <v>7288.81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Sheet1</vt:lpstr>
      <vt:lpstr>Models</vt:lpstr>
      <vt:lpstr>TS Plot</vt:lpstr>
      <vt:lpstr>Raw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Elvano Pardede</dc:creator>
  <cp:keywords/>
  <dc:description/>
  <cp:lastModifiedBy>Elvano Pardede</cp:lastModifiedBy>
  <cp:revision/>
  <dcterms:created xsi:type="dcterms:W3CDTF">2024-05-05T14:49:37Z</dcterms:created>
  <dcterms:modified xsi:type="dcterms:W3CDTF">2024-06-25T09:20:16Z</dcterms:modified>
  <cp:category/>
  <cp:contentStatus/>
</cp:coreProperties>
</file>