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9353449a8f9cae3a/Documentos/DUOC UC/2025/Capstone/Capstone 300/Evaluación N°2/"/>
    </mc:Choice>
  </mc:AlternateContent>
  <xr:revisionPtr revIDLastSave="635" documentId="8_{2EFDF332-31E9-4C74-A6B5-E695634C1C45}" xr6:coauthVersionLast="47" xr6:coauthVersionMax="47" xr10:uidLastSave="{A0278072-07FB-40CF-B8F4-A18A6E987515}"/>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E15" i="1"/>
  <c r="D16" i="1"/>
  <c r="E16" i="1" s="1"/>
  <c r="D17" i="1"/>
  <c r="E17" i="1" s="1"/>
  <c r="E18" i="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G18" i="1"/>
  <c r="J16" i="1"/>
  <c r="K16" i="1" s="1"/>
  <c r="H16" i="1"/>
  <c r="I16" i="1" s="1"/>
  <c r="F16" i="1"/>
  <c r="G16" i="1" s="1"/>
  <c r="J15" i="1"/>
  <c r="K15" i="1" s="1"/>
  <c r="H15" i="1"/>
  <c r="I15" i="1" s="1"/>
  <c r="G15" i="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<sst xmlns="http://schemas.openxmlformats.org/spreadsheetml/2006/main" count="86" uniqueCount="66">
  <si>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</si>
  <si>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</si>
  <si>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</si>
  <si>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</si>
  <si>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</si>
  <si>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</si>
  <si>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</si>
  <si>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</si>
  <si>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</si>
  <si>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</si>
  <si>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</si>
  <si>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</si>
  <si>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</si>
  <si>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</si>
  <si>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</si>
  <si>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</si>
  <si>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</si>
  <si>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</si>
  <si>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</si>
  <si>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</si>
  <si>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</si>
  <si>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</si>
  <si>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</si>
  <si>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</si>
  <si>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</si>
  <si>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</si>
  <si>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</si>
  <si>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</si>
  <si>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</si>
  <si>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</si>
  <si>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</si>
  <si>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</si>
  <si>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</si>
  <si>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</si>
  <si>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</si>
  <si>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</si>
  <si>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</si>
  <si>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</si>
  <si>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</si>
  <si>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</si>
  <si>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</si>
  <si>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</si>
  <si>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</si>
  <si>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</si>
  <si>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</si>
  <si>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</si>
  <si>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</si>
  <si>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</si>
  <si>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</si>
  <si>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</si>
  <si>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</si>
  <si>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</si>
  <si>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</si>
  <si>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</si>
  <si>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</si>
  <si>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</si>
  <si>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</si>
  <si>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</si>
  <si>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</si>
  <si>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</si>
  <si>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</si>
  <si>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</si>
  <si>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</si>
  <si>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Elvis Andrade</t>
  </si>
  <si>
    <t>Rodrigo Mendoza</t>
  </si>
  <si>
    <t>Maximiliano Betta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</si>
</sst>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D18" sqref="D1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25" t="s">
        <v>63</v>
      </c>
      <c r="C4" s="5">
        <f>EVALUACION2!$C$22</f>
        <v>5.7</v>
      </c>
      <c r="G4" s="1"/>
    </row>
    <row r="5" spans="1:11" x14ac:dyDescent="0.25">
      <c r="A5" s="4">
        <v>2</v>
      </c>
      <c r="B5" s="25" t="s">
        <v>64</v>
      </c>
      <c r="C5" s="5">
        <f>EVALUACION2!$C$22</f>
        <v>5.7</v>
      </c>
      <c r="G5" s="1"/>
    </row>
    <row r="6" spans="1:11" x14ac:dyDescent="0.25">
      <c r="A6" s="4">
        <v>3</v>
      </c>
      <c r="B6" s="25" t="s">
        <v>65</v>
      </c>
      <c r="C6" s="5">
        <f>EVALUACION2!$C$22</f>
        <v>5.7</v>
      </c>
      <c r="G6" s="1"/>
    </row>
    <row r="11" spans="1:11" ht="18.75" outlineLevel="1" x14ac:dyDescent="0.25">
      <c r="A11" s="40" t="s">
        <v>9</v>
      </c>
      <c r="B11" s="14"/>
      <c r="C11" s="44" t="s">
        <v>10</v>
      </c>
      <c r="D11" s="45" t="s">
        <v>11</v>
      </c>
      <c r="E11" s="47"/>
      <c r="F11" s="47"/>
      <c r="G11" s="47"/>
      <c r="H11" s="47"/>
      <c r="I11" s="47"/>
      <c r="J11" s="47"/>
      <c r="K11" s="46"/>
    </row>
    <row r="12" spans="1:11" outlineLevel="1" x14ac:dyDescent="0.25">
      <c r="A12" s="41"/>
      <c r="B12" s="20" t="s">
        <v>12</v>
      </c>
      <c r="C12" s="43"/>
      <c r="D12" s="45" t="s">
        <v>5</v>
      </c>
      <c r="E12" s="46"/>
      <c r="F12" s="45" t="s">
        <v>6</v>
      </c>
      <c r="G12" s="46"/>
      <c r="H12" s="48" t="s">
        <v>23</v>
      </c>
      <c r="I12" s="46"/>
      <c r="J12" s="45" t="s">
        <v>7</v>
      </c>
      <c r="K12" s="46"/>
    </row>
    <row r="13" spans="1:11" ht="24" outlineLevel="1" x14ac:dyDescent="0.25">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
        <v>41</v>
      </c>
      <c r="G15" s="15">
        <f>IF(F15="X",60*0.25,"")</f>
        <v>15</v>
      </c>
      <c r="H15" s="15" t="str">
        <f t="shared" si="2"/>
        <v/>
      </c>
      <c r="I15" s="15" t="str">
        <f>IF(H15="X",30*0.25,"")</f>
        <v/>
      </c>
      <c r="J15" s="15" t="str">
        <f t="shared" si="3"/>
        <v/>
      </c>
      <c r="K15" s="15" t="str">
        <f t="shared" si="4"/>
        <v/>
      </c>
    </row>
    <row r="16" spans="1:11" ht="24" outlineLevel="1" x14ac:dyDescent="0.25">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42"/>
      <c r="B18" s="28" t="str">
        <f>RUBRICA!A9</f>
        <v>6. Entrega la documentación y evidencias requerida por la asignatura de acuerdo a la estrucutra y nombres solicitados, guardando todas las evidencias de avances en Git</v>
      </c>
      <c r="C18" s="26" t="s">
        <v>5</v>
      </c>
      <c r="D18" s="15"/>
      <c r="E18" s="15" t="str">
        <f>IF(D18="X",100*0.2,"")</f>
        <v/>
      </c>
      <c r="F18" s="15" t="s">
        <v>41</v>
      </c>
      <c r="G18" s="15">
        <f>IF(F18="X",60*0.2,"")</f>
        <v>12</v>
      </c>
      <c r="H18" s="15" t="str">
        <f>IF($C18=ML,"X","")</f>
        <v/>
      </c>
      <c r="I18" s="15" t="str">
        <f>IF(H18="X",30*0.2,"")</f>
        <v/>
      </c>
      <c r="J18" s="15" t="str">
        <f>IF($C18=NL,"X","")</f>
        <v/>
      </c>
      <c r="K18" s="15" t="str">
        <f t="shared" ref="K18:K20" si="5">IF($J18="X",0,"")</f>
        <v/>
      </c>
    </row>
    <row r="19" spans="1:11" ht="36" outlineLevel="1" x14ac:dyDescent="0.25">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1"/>
      <c r="B21" s="27" t="s">
        <v>4</v>
      </c>
      <c r="C21" s="31">
        <f>E21+G21+I21+K21</f>
        <v>82</v>
      </c>
      <c r="D21" s="16"/>
      <c r="E21" s="16">
        <f>SUM(E13:E20)</f>
        <v>55</v>
      </c>
      <c r="F21" s="16"/>
      <c r="G21" s="16">
        <f>SUM(G13:G20)</f>
        <v>27</v>
      </c>
      <c r="H21" s="16"/>
      <c r="I21" s="16">
        <f>SUM(I13:I20)</f>
        <v>0</v>
      </c>
      <c r="J21" s="16"/>
      <c r="K21" s="16">
        <f>SUM(K13:K20)</f>
        <v>0</v>
      </c>
    </row>
    <row r="22" spans="1:11" ht="15.75" customHeight="1" outlineLevel="1" x14ac:dyDescent="0.3">
      <c r="A22" s="43"/>
      <c r="B22" s="30" t="s">
        <v>13</v>
      </c>
      <c r="C22" s="17">
        <f>VLOOKUP(C21,ESCALA_IEP!A2:B202,2,FALSE)</f>
        <v>5.7</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9" t="s">
        <v>14</v>
      </c>
      <c r="B1" s="51" t="s">
        <v>15</v>
      </c>
      <c r="C1" s="52"/>
      <c r="D1" s="52"/>
      <c r="E1" s="53"/>
      <c r="F1" s="49" t="s">
        <v>16</v>
      </c>
    </row>
    <row r="2" spans="1:6" x14ac:dyDescent="0.25">
      <c r="A2" s="50"/>
      <c r="B2" s="55" t="s">
        <v>25</v>
      </c>
      <c r="C2" s="55" t="s">
        <v>17</v>
      </c>
      <c r="D2" s="21" t="s">
        <v>18</v>
      </c>
      <c r="E2" s="22" t="s">
        <v>7</v>
      </c>
      <c r="F2" s="50"/>
    </row>
    <row r="3" spans="1:6" ht="15.75" thickBot="1" x14ac:dyDescent="0.3">
      <c r="A3" s="50"/>
      <c r="B3" s="56"/>
      <c r="C3" s="56"/>
      <c r="D3" s="37">
        <v>-0.3</v>
      </c>
      <c r="E3" s="37">
        <v>0</v>
      </c>
      <c r="F3" s="54"/>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8">
        <v>5</v>
      </c>
    </row>
    <row r="9" spans="1:6" ht="51.75" thickBot="1" x14ac:dyDescent="0.3">
      <c r="A9" s="24" t="s">
        <v>53</v>
      </c>
      <c r="B9" s="24" t="s">
        <v>54</v>
      </c>
      <c r="C9" s="24" t="s">
        <v>55</v>
      </c>
      <c r="D9" s="24" t="s">
        <v>56</v>
      </c>
      <c r="E9" s="24" t="s">
        <v>57</v>
      </c>
      <c r="F9" s="23">
        <v>20</v>
      </c>
    </row>
    <row r="10" spans="1:6" ht="64.5" thickBot="1" x14ac:dyDescent="0.3">
      <c r="A10" s="39" t="s">
        <v>58</v>
      </c>
      <c r="B10" s="39" t="s">
        <v>59</v>
      </c>
      <c r="C10" s="39" t="s">
        <v>60</v>
      </c>
      <c r="D10" s="39" t="s">
        <v>61</v>
      </c>
      <c r="E10" s="39" t="s">
        <v>62</v>
      </c>
      <c r="F10" s="32">
        <v>15</v>
      </c>
    </row>
    <row r="11" spans="1:6" ht="81.599999999999994" customHeight="1" x14ac:dyDescent="0.2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7" t="s">
        <v>3</v>
      </c>
      <c r="B1" s="6" t="s">
        <v>4</v>
      </c>
      <c r="C1" s="7"/>
      <c r="D1" s="7"/>
      <c r="E1" s="8"/>
    </row>
    <row r="2" spans="1:5" ht="45.75" thickBot="1" x14ac:dyDescent="0.3">
      <c r="A2" s="58"/>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JORGE CASTRO</cp:lastModifiedBy>
  <dcterms:created xsi:type="dcterms:W3CDTF">2023-08-07T04:08:01Z</dcterms:created>
  <dcterms:modified xsi:type="dcterms:W3CDTF">2025-10-29T20:52:44Z</dcterms:modified>
</cp:coreProperties>
</file>