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17E60C74-B3D0-40FD-9764-F277793E9D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el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I15" i="1"/>
  <c r="G15" i="1"/>
  <c r="H122" i="1" l="1"/>
  <c r="I122" i="1"/>
  <c r="G122" i="1"/>
  <c r="H114" i="1"/>
  <c r="I114" i="1"/>
  <c r="G114" i="1"/>
  <c r="H108" i="1"/>
  <c r="I108" i="1"/>
  <c r="G108" i="1"/>
  <c r="H99" i="1"/>
  <c r="I99" i="1"/>
  <c r="G99" i="1"/>
  <c r="H93" i="1"/>
  <c r="I93" i="1"/>
  <c r="G93" i="1"/>
  <c r="G101" i="1" l="1"/>
  <c r="H116" i="1"/>
  <c r="H124" i="1" s="1"/>
  <c r="G116" i="1"/>
  <c r="G124" i="1" s="1"/>
  <c r="I116" i="1"/>
  <c r="I101" i="1"/>
  <c r="H101" i="1"/>
  <c r="I63" i="1"/>
  <c r="H63" i="1"/>
  <c r="G63" i="1"/>
  <c r="I56" i="1"/>
  <c r="H56" i="1"/>
  <c r="G56" i="1"/>
  <c r="I33" i="1"/>
  <c r="H33" i="1"/>
  <c r="G33" i="1"/>
  <c r="I19" i="1"/>
  <c r="H19" i="1"/>
  <c r="G19" i="1"/>
  <c r="G128" i="1" l="1"/>
  <c r="H128" i="1"/>
  <c r="H22" i="1"/>
  <c r="H25" i="1" s="1"/>
  <c r="H29" i="1" s="1"/>
  <c r="H35" i="1" s="1"/>
  <c r="H38" i="1" s="1"/>
  <c r="I22" i="1"/>
  <c r="I25" i="1" s="1"/>
  <c r="I29" i="1" s="1"/>
  <c r="I35" i="1" s="1"/>
  <c r="I38" i="1" s="1"/>
  <c r="G22" i="1"/>
  <c r="G25" i="1" s="1"/>
  <c r="G29" i="1" s="1"/>
  <c r="G35" i="1" s="1"/>
  <c r="G38" i="1" s="1"/>
  <c r="I75" i="1"/>
  <c r="H75" i="1"/>
  <c r="G75" i="1"/>
  <c r="H9" i="1"/>
  <c r="I9" i="1"/>
  <c r="H10" i="1"/>
  <c r="I10" i="1"/>
  <c r="H11" i="1"/>
  <c r="I11" i="1"/>
  <c r="G10" i="1" l="1"/>
  <c r="G11" i="1"/>
  <c r="G87" i="1"/>
  <c r="B83" i="1"/>
  <c r="B86" i="1"/>
  <c r="B46" i="1"/>
  <c r="G77" i="1" l="1"/>
  <c r="G79" i="1" s="1"/>
  <c r="H78" i="1" s="1"/>
  <c r="G48" i="1"/>
  <c r="B43" i="1"/>
  <c r="H7" i="1"/>
  <c r="H87" i="1" l="1"/>
  <c r="I7" i="1"/>
  <c r="H48" i="1"/>
  <c r="I87" i="1" l="1"/>
  <c r="I48" i="1"/>
  <c r="I124" i="1" l="1"/>
  <c r="I128" i="1" s="1"/>
  <c r="I77" i="1" l="1"/>
  <c r="H77" i="1"/>
  <c r="H79" i="1" s="1"/>
  <c r="I78" i="1" l="1"/>
  <c r="I79" i="1" s="1"/>
</calcChain>
</file>

<file path=xl/sharedStrings.xml><?xml version="1.0" encoding="utf-8"?>
<sst xmlns="http://schemas.openxmlformats.org/spreadsheetml/2006/main" count="81" uniqueCount="69">
  <si>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</si>
  <si>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</si>
  <si>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</si>
  <si>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</si>
  <si>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</si>
  <si>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</si>
  <si>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</si>
  <si>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</si>
  <si>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</si>
  <si>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</si>
  <si>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</si>
  <si>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</si>
  <si>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</si>
  <si>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</si>
  <si>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</si>
  <si>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</si>
  <si>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</si>
  <si>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</si>
  <si>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</si>
  <si>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</si>
  <si>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</si>
  <si>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</si>
  <si>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</si>
  <si>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</si>
  <si>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</si>
  <si>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</si>
  <si>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Balance Sheet</t>
  </si>
  <si>
    <t>ASSETS</t>
  </si>
  <si>
    <t>Accounts Receivable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</si>
  <si>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</si>
  <si>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</si>
  <si>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</si>
  <si>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</si>
  <si>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</si>
  <si>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</si>
  <si>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</si>
  <si>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</si>
  <si>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</si>
  <si>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</si>
  <si>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</si>
  <si>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</si>
  <si>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</si>
  <si>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</si>
  <si>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</si>
  <si>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</si>
  <si>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</si>
  <si>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</si>
  <si>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</si>
  <si>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</si>
  <si>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</si>
  <si>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</si>
  <si>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</si>
  <si>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</si>
  <si>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</si>
  <si>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</si>
  <si>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Preferred Shares</t>
  </si>
  <si>
    <t>Common Shares</t>
  </si>
  <si>
    <t>Preferred Share Dividends</t>
  </si>
  <si>
    <t>Common Share Dividends</t>
  </si>
  <si>
    <t>Net Interest Expense</t>
  </si>
  <si>
    <t>Millions for the Year Ended December 31</t>
  </si>
  <si>
    <t>Preferred Share Issuance / (Buy-Back)</t>
  </si>
  <si>
    <t>Common Share Issuance / (Buy-Back)</t>
  </si>
  <si>
    <t>Cost of Sales</t>
  </si>
  <si>
    <t>Prepaid Expenses</t>
  </si>
  <si>
    <t>Gross Revenue</t>
  </si>
  <si>
    <t>Freight &amp; Warehousing</t>
  </si>
  <si>
    <t>Net Revenue</t>
  </si>
  <si>
    <t>Elixir Equipment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</si>
</sst>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\A"/>
    <numFmt numFmtId="166" formatCode="0.0%;\(0.0%\)"/>
    <numFmt numFmtId="167" formatCode="#,##0.0_);\(#,##0.0\)"/>
    <numFmt numFmtId="168" formatCode="0%;\(0%\)"/>
    <numFmt numFmtId="169" formatCode="#,##0.000_);\(#,##0.000\)"/>
    <numFmt numFmtId="170" formatCode="_(* #,##0.0_);_(* \(#,##0.0\);_(* &quot;-&quot;??_);_(@_)"/>
    <numFmt numFmtId="171" formatCode="_-* #,##0_-;\-* #,##0_-;_-* &quot;-&quot;??_-;_-@_-"/>
    <numFmt numFmtId="172" formatCode="#,##0.00000_);\(#,##0.00000\)"/>
    <numFmt numFmtId="173" formatCode="#,##0.0000_);\(#,##0.0000\)"/>
  </numFmts>
  <fonts count="17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vertAlign val="superscript"/>
      <sz val="7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1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10" fillId="0" borderId="0" xfId="0" quotePrefix="1" applyFont="1"/>
    <xf numFmtId="0" fontId="11" fillId="0" borderId="0" xfId="0" applyFont="1" applyAlignment="1">
      <alignment horizontal="centerContinuous"/>
    </xf>
    <xf numFmtId="0" fontId="12" fillId="0" borderId="0" xfId="0" applyFont="1"/>
    <xf numFmtId="1" fontId="12" fillId="0" borderId="0" xfId="0" quotePrefix="1" applyNumberFormat="1" applyFont="1" applyAlignment="1">
      <alignment horizontal="right"/>
    </xf>
    <xf numFmtId="0" fontId="7" fillId="0" borderId="8" xfId="2" applyFont="1" applyBorder="1" applyAlignment="1">
      <alignment horizontal="left" vertical="center"/>
    </xf>
    <xf numFmtId="0" fontId="7" fillId="0" borderId="9" xfId="0" applyFont="1" applyBorder="1"/>
    <xf numFmtId="0" fontId="12" fillId="0" borderId="9" xfId="0" applyFont="1" applyBorder="1"/>
    <xf numFmtId="166" fontId="7" fillId="0" borderId="9" xfId="0" applyNumberFormat="1" applyFont="1" applyBorder="1"/>
    <xf numFmtId="166" fontId="7" fillId="0" borderId="10" xfId="0" applyNumberFormat="1" applyFont="1" applyBorder="1"/>
    <xf numFmtId="0" fontId="7" fillId="0" borderId="11" xfId="2" applyFont="1" applyBorder="1" applyAlignment="1">
      <alignment horizontal="left" vertical="center"/>
    </xf>
    <xf numFmtId="166" fontId="7" fillId="0" borderId="0" xfId="0" applyNumberFormat="1" applyFont="1"/>
    <xf numFmtId="166" fontId="7" fillId="0" borderId="12" xfId="0" applyNumberFormat="1" applyFont="1" applyBorder="1"/>
    <xf numFmtId="0" fontId="7" fillId="0" borderId="13" xfId="2" applyFont="1" applyBorder="1" applyAlignment="1">
      <alignment horizontal="left" vertical="center"/>
    </xf>
    <xf numFmtId="0" fontId="7" fillId="0" borderId="14" xfId="0" applyFont="1" applyBorder="1"/>
    <xf numFmtId="0" fontId="12" fillId="0" borderId="14" xfId="0" applyFont="1" applyBorder="1"/>
    <xf numFmtId="166" fontId="7" fillId="0" borderId="14" xfId="0" applyNumberFormat="1" applyFont="1" applyBorder="1"/>
    <xf numFmtId="166" fontId="7" fillId="0" borderId="15" xfId="0" applyNumberFormat="1" applyFont="1" applyBorder="1"/>
    <xf numFmtId="0" fontId="11" fillId="0" borderId="0" xfId="0" applyFont="1"/>
    <xf numFmtId="0" fontId="7" fillId="0" borderId="0" xfId="13" applyFont="1"/>
    <xf numFmtId="167" fontId="13" fillId="0" borderId="0" xfId="1" applyNumberFormat="1" applyFont="1" applyAlignment="1" applyProtection="1">
      <alignment horizontal="right"/>
      <protection locked="0"/>
    </xf>
    <xf numFmtId="0" fontId="7" fillId="0" borderId="0" xfId="0" quotePrefix="1" applyFont="1" applyAlignment="1">
      <alignment horizontal="left"/>
    </xf>
    <xf numFmtId="167" fontId="13" fillId="0" borderId="2" xfId="1" applyNumberFormat="1" applyFont="1" applyBorder="1" applyAlignment="1" applyProtection="1">
      <alignment horizontal="right"/>
      <protection locked="0"/>
    </xf>
    <xf numFmtId="0" fontId="11" fillId="0" borderId="0" xfId="0" quotePrefix="1" applyFont="1" applyAlignment="1">
      <alignment horizontal="left"/>
    </xf>
    <xf numFmtId="167" fontId="11" fillId="0" borderId="0" xfId="1" applyNumberFormat="1" applyFont="1" applyAlignment="1">
      <alignment horizontal="right"/>
    </xf>
    <xf numFmtId="167" fontId="13" fillId="0" borderId="2" xfId="14" applyNumberFormat="1" applyFont="1" applyBorder="1" applyAlignment="1" applyProtection="1">
      <alignment horizontal="right"/>
      <protection locked="0"/>
    </xf>
    <xf numFmtId="167" fontId="11" fillId="0" borderId="0" xfId="1" applyNumberFormat="1" applyFont="1"/>
    <xf numFmtId="167" fontId="13" fillId="0" borderId="0" xfId="14" applyNumberFormat="1" applyFont="1" applyProtection="1">
      <protection locked="0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7" fontId="7" fillId="0" borderId="0" xfId="0" applyNumberFormat="1" applyFont="1"/>
    <xf numFmtId="6" fontId="11" fillId="0" borderId="0" xfId="0" quotePrefix="1" applyNumberFormat="1" applyFont="1" applyAlignment="1">
      <alignment horizontal="left"/>
    </xf>
    <xf numFmtId="167" fontId="11" fillId="0" borderId="16" xfId="1" applyNumberFormat="1" applyFont="1" applyBorder="1" applyAlignment="1">
      <alignment horizontal="right"/>
    </xf>
    <xf numFmtId="6" fontId="7" fillId="0" borderId="0" xfId="0" quotePrefix="1" applyNumberFormat="1" applyFont="1" applyAlignment="1">
      <alignment horizontal="left"/>
    </xf>
    <xf numFmtId="167" fontId="13" fillId="0" borderId="2" xfId="1" applyNumberFormat="1" applyFont="1" applyBorder="1" applyProtection="1">
      <protection locked="0"/>
    </xf>
    <xf numFmtId="167" fontId="11" fillId="0" borderId="7" xfId="1" applyNumberFormat="1" applyFont="1" applyBorder="1" applyAlignment="1">
      <alignment horizontal="right"/>
    </xf>
    <xf numFmtId="0" fontId="7" fillId="0" borderId="2" xfId="0" applyFont="1" applyBorder="1"/>
    <xf numFmtId="164" fontId="7" fillId="0" borderId="2" xfId="1" applyNumberFormat="1" applyFont="1" applyBorder="1"/>
    <xf numFmtId="0" fontId="14" fillId="0" borderId="0" xfId="0" quotePrefix="1" applyFont="1"/>
    <xf numFmtId="168" fontId="10" fillId="0" borderId="0" xfId="0" applyNumberFormat="1" applyFont="1"/>
    <xf numFmtId="164" fontId="7" fillId="0" borderId="0" xfId="1" applyNumberFormat="1" applyFont="1"/>
    <xf numFmtId="0" fontId="7" fillId="0" borderId="0" xfId="0" applyFont="1" applyAlignment="1">
      <alignment horizontal="centerContinuous"/>
    </xf>
    <xf numFmtId="0" fontId="7" fillId="0" borderId="1" xfId="0" applyFont="1" applyBorder="1" applyAlignment="1">
      <alignment horizontal="centerContinuous"/>
    </xf>
    <xf numFmtId="0" fontId="10" fillId="0" borderId="0" xfId="0" quotePrefix="1" applyFont="1" applyAlignment="1">
      <alignment horizontal="left"/>
    </xf>
    <xf numFmtId="165" fontId="12" fillId="0" borderId="0" xfId="0" applyNumberFormat="1" applyFont="1" applyAlignment="1">
      <alignment horizontal="right"/>
    </xf>
    <xf numFmtId="37" fontId="7" fillId="0" borderId="0" xfId="1" applyNumberFormat="1" applyFont="1"/>
    <xf numFmtId="37" fontId="13" fillId="0" borderId="0" xfId="1" applyNumberFormat="1" applyFont="1"/>
    <xf numFmtId="167" fontId="15" fillId="0" borderId="2" xfId="14" applyNumberFormat="1" applyFont="1" applyBorder="1" applyAlignment="1" applyProtection="1">
      <alignment horizontal="right"/>
      <protection locked="0"/>
    </xf>
    <xf numFmtId="37" fontId="11" fillId="0" borderId="0" xfId="1" applyNumberFormat="1" applyFont="1"/>
    <xf numFmtId="167" fontId="11" fillId="0" borderId="0" xfId="1" applyNumberFormat="1" applyFont="1" applyProtection="1">
      <protection locked="0"/>
    </xf>
    <xf numFmtId="167" fontId="13" fillId="0" borderId="2" xfId="14" applyNumberFormat="1" applyFont="1" applyBorder="1" applyProtection="1">
      <protection locked="0"/>
    </xf>
    <xf numFmtId="9" fontId="7" fillId="0" borderId="0" xfId="12" applyFont="1"/>
    <xf numFmtId="167" fontId="15" fillId="0" borderId="0" xfId="14" applyNumberFormat="1" applyFont="1" applyFill="1" applyProtection="1">
      <protection locked="0"/>
    </xf>
    <xf numFmtId="167" fontId="7" fillId="0" borderId="0" xfId="1" applyNumberFormat="1" applyFont="1"/>
    <xf numFmtId="167" fontId="7" fillId="0" borderId="2" xfId="1" applyNumberFormat="1" applyFont="1" applyBorder="1"/>
    <xf numFmtId="0" fontId="16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167" fontId="15" fillId="0" borderId="0" xfId="0" applyNumberFormat="1" applyFont="1"/>
    <xf numFmtId="167" fontId="13" fillId="0" borderId="0" xfId="1" applyNumberFormat="1" applyFont="1" applyProtection="1">
      <protection locked="0"/>
    </xf>
    <xf numFmtId="167" fontId="15" fillId="0" borderId="0" xfId="14" applyNumberFormat="1" applyFont="1" applyProtection="1">
      <protection locked="0"/>
    </xf>
    <xf numFmtId="167" fontId="15" fillId="0" borderId="0" xfId="13" applyNumberFormat="1" applyFont="1"/>
    <xf numFmtId="167" fontId="7" fillId="0" borderId="4" xfId="1" applyNumberFormat="1" applyFont="1" applyBorder="1"/>
    <xf numFmtId="173" fontId="7" fillId="0" borderId="0" xfId="1" applyNumberFormat="1" applyFont="1"/>
    <xf numFmtId="167" fontId="11" fillId="0" borderId="3" xfId="1" applyNumberFormat="1" applyFont="1" applyBorder="1"/>
    <xf numFmtId="167" fontId="15" fillId="0" borderId="2" xfId="14" applyNumberFormat="1" applyFont="1" applyBorder="1" applyProtection="1">
      <protection locked="0"/>
    </xf>
    <xf numFmtId="169" fontId="13" fillId="0" borderId="0" xfId="1" applyNumberFormat="1" applyFont="1"/>
    <xf numFmtId="170" fontId="7" fillId="0" borderId="0" xfId="1" applyNumberFormat="1" applyFont="1"/>
    <xf numFmtId="0" fontId="10" fillId="0" borderId="2" xfId="0" quotePrefix="1" applyFont="1" applyBorder="1" applyAlignment="1">
      <alignment horizontal="left"/>
    </xf>
    <xf numFmtId="172" fontId="10" fillId="0" borderId="0" xfId="1" applyNumberFormat="1" applyFont="1"/>
    <xf numFmtId="167" fontId="11" fillId="0" borderId="0" xfId="1" applyNumberFormat="1" applyFont="1" applyAlignment="1" applyProtection="1">
      <alignment horizontal="right"/>
      <protection locked="0"/>
    </xf>
    <xf numFmtId="167" fontId="15" fillId="0" borderId="2" xfId="14" applyNumberFormat="1" applyFont="1" applyFill="1" applyBorder="1" applyProtection="1">
      <protection locked="0"/>
    </xf>
  </cellXfs>
  <cellStyles count="15">
    <cellStyle name="Across" xfId="3" xr:uid="{00000000-0005-0000-0000-000000000000}"/>
    <cellStyle name="Bottom" xfId="4" xr:uid="{00000000-0005-0000-0000-000001000000}"/>
    <cellStyle name="Center" xfId="5" xr:uid="{00000000-0005-0000-0000-000002000000}"/>
    <cellStyle name="Comma" xfId="1" builtinId="3"/>
    <cellStyle name="Comma 2" xfId="14" xr:uid="{7A04DB45-02A0-4873-81FE-05337998FFFE}"/>
    <cellStyle name="Currency [2]" xfId="6" xr:uid="{00000000-0005-0000-0000-000004000000}"/>
    <cellStyle name="Double" xfId="7" xr:uid="{00000000-0005-0000-0000-000005000000}"/>
    <cellStyle name="Normal" xfId="0" builtinId="0"/>
    <cellStyle name="Normal 2" xfId="13" xr:uid="{7996DED4-1A60-4CC9-9EF0-7933346080EE}"/>
    <cellStyle name="Normal_TrainingDCF1" xfId="2" xr:uid="{00000000-0005-0000-0000-000007000000}"/>
    <cellStyle name="Numbers" xfId="8" xr:uid="{00000000-0005-0000-0000-000008000000}"/>
    <cellStyle name="Numbers - Bold - Italic" xfId="9" xr:uid="{00000000-0005-0000-0000-000009000000}"/>
    <cellStyle name="Outline" xfId="10" xr:uid="{00000000-0005-0000-0000-00000A000000}"/>
    <cellStyle name="Percent" xfId="12" builtinId="5"/>
    <cellStyle name="Percent 2" xfId="11" xr:uid="{00000000-0005-0000-0000-00000C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I128"/>
  <sheetViews>
    <sheetView showGridLines="0" tabSelected="1" topLeftCell="A103" zoomScaleNormal="100" zoomScaleSheetLayoutView="90" workbookViewId="0">
      <selection activeCell="I150" sqref="I150"/>
    </sheetView>
  </sheetViews>
  <sheetFormatPr defaultColWidth="9.21875" defaultRowHeight="13.8"/>
  <cols>
    <col min="1" max="1" width="2.5546875" style="1" customWidth="1"/>
    <col min="2" max="2" width="1.77734375" style="1" customWidth="1"/>
    <col min="3" max="3" width="2.21875" style="1" customWidth="1"/>
    <col min="4" max="4" width="32.77734375" style="1" customWidth="1"/>
    <col min="5" max="5" width="12.77734375" style="1" customWidth="1"/>
    <col min="6" max="6" width="1.77734375" style="1" customWidth="1"/>
    <col min="7" max="9" width="12.77734375" style="1" customWidth="1"/>
    <col min="10" max="16384" width="9.21875" style="1"/>
  </cols>
  <sheetData>
    <row r="2" spans="2:9" ht="23.4">
      <c r="B2" s="2" t="s">
        <v>68</v>
      </c>
      <c r="C2" s="2"/>
      <c r="D2" s="2"/>
      <c r="E2" s="2"/>
      <c r="F2" s="2"/>
      <c r="G2" s="2"/>
      <c r="H2" s="2"/>
      <c r="I2" s="2"/>
    </row>
    <row r="3" spans="2:9" ht="19.5" customHeight="1">
      <c r="B3" s="3" t="s">
        <v>0</v>
      </c>
      <c r="C3" s="3"/>
      <c r="D3" s="3"/>
      <c r="E3" s="3"/>
      <c r="F3" s="3"/>
      <c r="G3" s="3"/>
      <c r="H3" s="3"/>
      <c r="I3" s="3"/>
    </row>
    <row r="4" spans="2:9" ht="6" customHeight="1" thickBot="1">
      <c r="B4" s="4"/>
      <c r="C4" s="4"/>
      <c r="D4" s="4"/>
      <c r="E4" s="4"/>
      <c r="F4" s="4"/>
      <c r="G4" s="4"/>
      <c r="H4" s="4"/>
      <c r="I4" s="4"/>
    </row>
    <row r="5" spans="2:9">
      <c r="B5" s="5" t="s">
        <v>60</v>
      </c>
    </row>
    <row r="6" spans="2:9">
      <c r="F6" s="6"/>
    </row>
    <row r="7" spans="2:9">
      <c r="F7" s="7"/>
      <c r="G7" s="8">
        <v>2018</v>
      </c>
      <c r="H7" s="8">
        <f>G7+1</f>
        <v>2019</v>
      </c>
      <c r="I7" s="8">
        <f>H7+1</f>
        <v>2020</v>
      </c>
    </row>
    <row r="8" spans="2:9" ht="13.2" customHeight="1">
      <c r="F8" s="7"/>
      <c r="G8" s="7"/>
      <c r="H8" s="7"/>
      <c r="I8" s="7"/>
    </row>
    <row r="9" spans="2:9">
      <c r="B9" s="9" t="s">
        <v>1</v>
      </c>
      <c r="C9" s="10"/>
      <c r="D9" s="10"/>
      <c r="E9" s="10"/>
      <c r="F9" s="11"/>
      <c r="G9" s="11"/>
      <c r="H9" s="12">
        <f>H15/G15-1</f>
        <v>3.937007874015741E-2</v>
      </c>
      <c r="I9" s="13">
        <f>I15/H15-1</f>
        <v>5.6818181818181879E-2</v>
      </c>
    </row>
    <row r="10" spans="2:9">
      <c r="B10" s="14" t="s">
        <v>2</v>
      </c>
      <c r="F10" s="7"/>
      <c r="G10" s="15">
        <f>G17/G$15</f>
        <v>0.57322834645669285</v>
      </c>
      <c r="H10" s="15">
        <f>H17/H$15</f>
        <v>0.59166666666666667</v>
      </c>
      <c r="I10" s="16">
        <f>I17/I$15</f>
        <v>0.57562724014336919</v>
      </c>
    </row>
    <row r="11" spans="2:9">
      <c r="B11" s="17" t="s">
        <v>3</v>
      </c>
      <c r="C11" s="18"/>
      <c r="D11" s="18"/>
      <c r="E11" s="18"/>
      <c r="F11" s="19"/>
      <c r="G11" s="20">
        <f>G18/G$15</f>
        <v>6.4566929133858267E-2</v>
      </c>
      <c r="H11" s="20">
        <f t="shared" ref="H11:I11" si="0">H18/H$15</f>
        <v>6.5151515151515155E-2</v>
      </c>
      <c r="I11" s="21">
        <f t="shared" si="0"/>
        <v>6.5232974910394259E-2</v>
      </c>
    </row>
    <row r="12" spans="2:9" ht="13.2" customHeight="1">
      <c r="B12" s="22"/>
      <c r="F12" s="7"/>
      <c r="G12" s="7"/>
      <c r="H12" s="7"/>
      <c r="I12" s="7"/>
    </row>
    <row r="13" spans="2:9" ht="13.2" customHeight="1">
      <c r="B13" s="22"/>
      <c r="C13" s="1" t="s">
        <v>65</v>
      </c>
      <c r="F13" s="7"/>
      <c r="G13" s="24">
        <v>130.1</v>
      </c>
      <c r="H13" s="24">
        <v>135.30000000000001</v>
      </c>
      <c r="I13" s="24">
        <v>143</v>
      </c>
    </row>
    <row r="14" spans="2:9" ht="13.2" customHeight="1">
      <c r="B14" s="22"/>
      <c r="C14" s="1" t="s">
        <v>66</v>
      </c>
      <c r="F14" s="7"/>
      <c r="G14" s="26">
        <v>3.1</v>
      </c>
      <c r="H14" s="26">
        <v>3.3</v>
      </c>
      <c r="I14" s="26">
        <v>3.5</v>
      </c>
    </row>
    <row r="15" spans="2:9" ht="13.05" customHeight="1">
      <c r="C15" s="22" t="s">
        <v>67</v>
      </c>
      <c r="D15" s="22"/>
      <c r="E15" s="22"/>
      <c r="F15" s="7"/>
      <c r="G15" s="73">
        <f>G13-G14</f>
        <v>127</v>
      </c>
      <c r="H15" s="73">
        <f t="shared" ref="H15:I15" si="1">H13-H14</f>
        <v>132</v>
      </c>
      <c r="I15" s="73">
        <f t="shared" si="1"/>
        <v>139.5</v>
      </c>
    </row>
    <row r="16" spans="2:9" ht="13.05" customHeight="1">
      <c r="F16" s="7"/>
      <c r="G16" s="7"/>
      <c r="H16" s="7"/>
      <c r="I16" s="7"/>
    </row>
    <row r="17" spans="2:9" ht="13.05" customHeight="1">
      <c r="C17" s="23" t="s">
        <v>63</v>
      </c>
      <c r="F17" s="7"/>
      <c r="G17" s="24">
        <v>72.8</v>
      </c>
      <c r="H17" s="24">
        <v>78.099999999999994</v>
      </c>
      <c r="I17" s="24">
        <v>80.3</v>
      </c>
    </row>
    <row r="18" spans="2:9" ht="13.05" customHeight="1">
      <c r="C18" s="25" t="s">
        <v>4</v>
      </c>
      <c r="F18" s="7"/>
      <c r="G18" s="26">
        <v>8.1999999999999993</v>
      </c>
      <c r="H18" s="26">
        <v>8.6</v>
      </c>
      <c r="I18" s="26">
        <v>9.1</v>
      </c>
    </row>
    <row r="19" spans="2:9" ht="13.05" customHeight="1">
      <c r="C19" s="27" t="s">
        <v>5</v>
      </c>
      <c r="F19" s="7"/>
      <c r="G19" s="28">
        <f t="shared" ref="G19:I19" si="2">SUM(G17:G18)</f>
        <v>81</v>
      </c>
      <c r="H19" s="28">
        <f t="shared" si="2"/>
        <v>86.699999999999989</v>
      </c>
      <c r="I19" s="28">
        <f t="shared" si="2"/>
        <v>89.399999999999991</v>
      </c>
    </row>
    <row r="20" spans="2:9" ht="13.05" customHeight="1">
      <c r="C20" s="27"/>
      <c r="F20" s="7"/>
      <c r="G20" s="7"/>
      <c r="H20" s="7"/>
      <c r="I20" s="7"/>
    </row>
    <row r="21" spans="2:9" ht="13.05" customHeight="1">
      <c r="C21" s="1" t="s">
        <v>6</v>
      </c>
      <c r="F21" s="7"/>
      <c r="G21" s="29">
        <v>0</v>
      </c>
      <c r="H21" s="29">
        <v>1.4</v>
      </c>
      <c r="I21" s="29">
        <v>-9.8000000000000007</v>
      </c>
    </row>
    <row r="22" spans="2:9" ht="13.05" customHeight="1">
      <c r="B22" s="22"/>
      <c r="C22" s="22" t="s">
        <v>7</v>
      </c>
      <c r="G22" s="30">
        <f t="shared" ref="G22:I22" si="3">G15-G19+G21</f>
        <v>46</v>
      </c>
      <c r="H22" s="30">
        <f t="shared" si="3"/>
        <v>46.70000000000001</v>
      </c>
      <c r="I22" s="30">
        <f t="shared" si="3"/>
        <v>40.300000000000011</v>
      </c>
    </row>
    <row r="23" spans="2:9" ht="13.05" customHeight="1"/>
    <row r="24" spans="2:9" ht="13.05" customHeight="1">
      <c r="C24" s="1" t="s">
        <v>8</v>
      </c>
      <c r="G24" s="68">
        <v>6.9</v>
      </c>
      <c r="H24" s="68">
        <v>7.4</v>
      </c>
      <c r="I24" s="68">
        <v>7.6</v>
      </c>
    </row>
    <row r="25" spans="2:9" ht="13.05" customHeight="1">
      <c r="C25" s="27" t="s">
        <v>9</v>
      </c>
      <c r="G25" s="30">
        <f t="shared" ref="G25:I25" si="4">G22-G24</f>
        <v>39.1</v>
      </c>
      <c r="H25" s="30">
        <f t="shared" si="4"/>
        <v>39.300000000000011</v>
      </c>
      <c r="I25" s="30">
        <f t="shared" si="4"/>
        <v>32.70000000000001</v>
      </c>
    </row>
    <row r="26" spans="2:9" ht="6" customHeight="1">
      <c r="C26" s="27"/>
    </row>
    <row r="27" spans="2:9" ht="13.05" customHeight="1">
      <c r="C27" s="1" t="s">
        <v>6</v>
      </c>
      <c r="G27" s="31">
        <v>0</v>
      </c>
      <c r="H27" s="31">
        <v>1.6</v>
      </c>
      <c r="I27" s="31">
        <v>0</v>
      </c>
    </row>
    <row r="28" spans="2:9" ht="13.05" customHeight="1">
      <c r="C28" s="32" t="s">
        <v>59</v>
      </c>
      <c r="G28" s="74">
        <v>5.4</v>
      </c>
      <c r="H28" s="74">
        <v>5.5</v>
      </c>
      <c r="I28" s="74">
        <v>6.4</v>
      </c>
    </row>
    <row r="29" spans="2:9" ht="13.05" customHeight="1">
      <c r="C29" s="33" t="s">
        <v>10</v>
      </c>
      <c r="G29" s="30">
        <f t="shared" ref="G29:I29" si="5">G25+G27-G28</f>
        <v>33.700000000000003</v>
      </c>
      <c r="H29" s="30">
        <f t="shared" si="5"/>
        <v>35.400000000000013</v>
      </c>
      <c r="I29" s="30">
        <f t="shared" si="5"/>
        <v>26.300000000000011</v>
      </c>
    </row>
    <row r="30" spans="2:9" ht="6" customHeight="1">
      <c r="C30" s="27"/>
    </row>
    <row r="31" spans="2:9" ht="13.05" customHeight="1">
      <c r="C31" s="1" t="s">
        <v>11</v>
      </c>
      <c r="G31" s="56">
        <v>7.8</v>
      </c>
      <c r="H31" s="56">
        <v>6.7</v>
      </c>
      <c r="I31" s="56">
        <v>2.4</v>
      </c>
    </row>
    <row r="32" spans="2:9" ht="13.05" customHeight="1">
      <c r="C32" s="1" t="s">
        <v>12</v>
      </c>
      <c r="G32" s="68">
        <v>3.1000000000000005</v>
      </c>
      <c r="H32" s="68">
        <v>4.8</v>
      </c>
      <c r="I32" s="68">
        <v>6.2999999999999989</v>
      </c>
    </row>
    <row r="33" spans="2:9" ht="13.05" customHeight="1">
      <c r="C33" s="22" t="s">
        <v>13</v>
      </c>
      <c r="G33" s="30">
        <f t="shared" ref="G33:I33" si="6">SUM(G31:G32)</f>
        <v>10.9</v>
      </c>
      <c r="H33" s="30">
        <f t="shared" si="6"/>
        <v>11.5</v>
      </c>
      <c r="I33" s="30">
        <f t="shared" si="6"/>
        <v>8.6999999999999993</v>
      </c>
    </row>
    <row r="34" spans="2:9" ht="9" customHeight="1">
      <c r="G34" s="34"/>
      <c r="H34" s="34"/>
      <c r="I34" s="34"/>
    </row>
    <row r="35" spans="2:9" ht="13.05" customHeight="1">
      <c r="C35" s="35" t="s">
        <v>14</v>
      </c>
      <c r="D35" s="22"/>
      <c r="E35" s="22"/>
      <c r="G35" s="36">
        <f t="shared" ref="G35:I35" si="7">G29-G33</f>
        <v>22.800000000000004</v>
      </c>
      <c r="H35" s="36">
        <f t="shared" si="7"/>
        <v>23.900000000000013</v>
      </c>
      <c r="I35" s="36">
        <f t="shared" si="7"/>
        <v>17.600000000000012</v>
      </c>
    </row>
    <row r="36" spans="2:9" ht="13.05" customHeight="1">
      <c r="C36" s="35"/>
      <c r="D36" s="22"/>
      <c r="E36" s="22"/>
      <c r="G36" s="28"/>
      <c r="H36" s="28"/>
      <c r="I36" s="28"/>
    </row>
    <row r="37" spans="2:9" ht="13.05" customHeight="1">
      <c r="C37" s="37" t="s">
        <v>53</v>
      </c>
      <c r="D37" s="22"/>
      <c r="E37" s="22"/>
      <c r="G37" s="38">
        <v>0</v>
      </c>
      <c r="H37" s="38">
        <v>0</v>
      </c>
      <c r="I37" s="38">
        <v>0</v>
      </c>
    </row>
    <row r="38" spans="2:9" ht="13.05" customHeight="1" thickBot="1">
      <c r="C38" s="35" t="s">
        <v>54</v>
      </c>
      <c r="D38" s="22"/>
      <c r="E38" s="22"/>
      <c r="G38" s="39">
        <f t="shared" ref="G38:I38" si="8">G35-G37</f>
        <v>22.800000000000004</v>
      </c>
      <c r="H38" s="39">
        <f t="shared" si="8"/>
        <v>23.900000000000013</v>
      </c>
      <c r="I38" s="39">
        <f t="shared" si="8"/>
        <v>17.600000000000012</v>
      </c>
    </row>
    <row r="39" spans="2:9" ht="13.05" customHeight="1" thickTop="1">
      <c r="B39" s="40"/>
      <c r="C39" s="40"/>
      <c r="D39" s="40"/>
      <c r="E39" s="40"/>
      <c r="F39" s="40"/>
      <c r="G39" s="41"/>
      <c r="H39" s="41"/>
      <c r="I39" s="41"/>
    </row>
    <row r="40" spans="2:9">
      <c r="C40" s="42"/>
      <c r="G40" s="43"/>
      <c r="H40" s="43"/>
      <c r="I40" s="43"/>
    </row>
    <row r="41" spans="2:9">
      <c r="B41" s="22"/>
      <c r="C41" s="22"/>
      <c r="D41" s="22"/>
      <c r="E41" s="22"/>
      <c r="F41" s="22"/>
      <c r="G41" s="22"/>
      <c r="H41" s="22"/>
      <c r="I41" s="22"/>
    </row>
    <row r="42" spans="2:9">
      <c r="B42" s="22"/>
      <c r="G42" s="44"/>
      <c r="H42" s="44"/>
      <c r="I42" s="44"/>
    </row>
    <row r="43" spans="2:9" ht="23.4">
      <c r="B43" s="2" t="str">
        <f>$B$2</f>
        <v>Elixir Equipment Company</v>
      </c>
      <c r="C43" s="45"/>
      <c r="D43" s="45"/>
      <c r="E43" s="45"/>
      <c r="F43" s="45"/>
      <c r="G43" s="45"/>
      <c r="H43" s="45"/>
      <c r="I43" s="45"/>
    </row>
    <row r="44" spans="2:9" ht="18">
      <c r="B44" s="3" t="s">
        <v>15</v>
      </c>
      <c r="C44" s="45"/>
      <c r="D44" s="45"/>
      <c r="E44" s="45"/>
      <c r="F44" s="45"/>
      <c r="G44" s="45"/>
      <c r="H44" s="45"/>
      <c r="I44" s="45"/>
    </row>
    <row r="45" spans="2:9" ht="6" customHeight="1" thickBot="1">
      <c r="B45" s="4"/>
      <c r="C45" s="46"/>
      <c r="D45" s="46"/>
      <c r="E45" s="46"/>
      <c r="F45" s="46"/>
      <c r="G45" s="46"/>
      <c r="H45" s="46"/>
      <c r="I45" s="46"/>
    </row>
    <row r="46" spans="2:9">
      <c r="B46" s="5" t="str">
        <f>$B$5</f>
        <v>Millions for the Year Ended December 31</v>
      </c>
    </row>
    <row r="48" spans="2:9">
      <c r="B48" s="47"/>
      <c r="F48" s="48"/>
      <c r="G48" s="8">
        <f>G$7</f>
        <v>2018</v>
      </c>
      <c r="H48" s="8">
        <f t="shared" ref="H48:I48" si="9">H$7</f>
        <v>2019</v>
      </c>
      <c r="I48" s="8">
        <f t="shared" si="9"/>
        <v>2020</v>
      </c>
    </row>
    <row r="49" spans="2:9" ht="13.05" customHeight="1">
      <c r="B49" s="47"/>
      <c r="F49" s="48"/>
      <c r="G49" s="48"/>
      <c r="H49" s="48"/>
      <c r="I49" s="48"/>
    </row>
    <row r="50" spans="2:9" ht="13.05" customHeight="1">
      <c r="B50" s="22" t="s">
        <v>16</v>
      </c>
    </row>
    <row r="51" spans="2:9" ht="13.05" customHeight="1">
      <c r="C51" s="1" t="s">
        <v>14</v>
      </c>
      <c r="F51" s="49"/>
      <c r="G51" s="63">
        <v>22.800000000000004</v>
      </c>
      <c r="H51" s="63">
        <v>23.900000000000013</v>
      </c>
      <c r="I51" s="63">
        <v>17.600000000000012</v>
      </c>
    </row>
    <row r="52" spans="2:9" ht="13.05" customHeight="1">
      <c r="C52" s="1" t="s">
        <v>8</v>
      </c>
      <c r="F52" s="49"/>
      <c r="G52" s="63">
        <v>6.9</v>
      </c>
      <c r="H52" s="63">
        <v>7.4</v>
      </c>
      <c r="I52" s="63">
        <v>7.6</v>
      </c>
    </row>
    <row r="53" spans="2:9" ht="13.05" customHeight="1">
      <c r="C53" s="1" t="s">
        <v>12</v>
      </c>
      <c r="F53" s="49"/>
      <c r="G53" s="63">
        <v>3.1000000000000005</v>
      </c>
      <c r="H53" s="63">
        <v>4.8</v>
      </c>
      <c r="I53" s="63">
        <v>6.2999999999999989</v>
      </c>
    </row>
    <row r="54" spans="2:9" ht="13.05" customHeight="1">
      <c r="C54" s="1" t="s">
        <v>17</v>
      </c>
      <c r="F54" s="50"/>
      <c r="G54" s="63">
        <v>-2.6</v>
      </c>
      <c r="H54" s="63">
        <v>-2.8000000000000007</v>
      </c>
      <c r="I54" s="63">
        <v>0.1</v>
      </c>
    </row>
    <row r="55" spans="2:9" ht="13.05" customHeight="1">
      <c r="C55" s="1" t="s">
        <v>29</v>
      </c>
      <c r="F55" s="50"/>
      <c r="G55" s="51">
        <v>-0.6</v>
      </c>
      <c r="H55" s="51">
        <v>0.2</v>
      </c>
      <c r="I55" s="29">
        <v>-0.2</v>
      </c>
    </row>
    <row r="56" spans="2:9" ht="13.05" customHeight="1">
      <c r="C56" s="27" t="s">
        <v>18</v>
      </c>
      <c r="F56" s="52"/>
      <c r="G56" s="53">
        <f t="shared" ref="G56:I56" si="10">SUM(G51:G55)</f>
        <v>29.6</v>
      </c>
      <c r="H56" s="53">
        <f t="shared" si="10"/>
        <v>33.500000000000014</v>
      </c>
      <c r="I56" s="53">
        <f t="shared" si="10"/>
        <v>31.400000000000009</v>
      </c>
    </row>
    <row r="57" spans="2:9" ht="13.05" customHeight="1">
      <c r="B57" s="25"/>
    </row>
    <row r="58" spans="2:9" ht="13.05" customHeight="1">
      <c r="B58" s="25"/>
    </row>
    <row r="59" spans="2:9" ht="13.05" customHeight="1">
      <c r="B59" s="22" t="s">
        <v>19</v>
      </c>
    </row>
    <row r="60" spans="2:9" ht="13.05" customHeight="1">
      <c r="C60" s="1" t="s">
        <v>20</v>
      </c>
      <c r="G60" s="31">
        <v>-24.3</v>
      </c>
      <c r="H60" s="31">
        <v>-30</v>
      </c>
      <c r="I60" s="31">
        <v>-24.2</v>
      </c>
    </row>
    <row r="61" spans="2:9" ht="13.05" customHeight="1">
      <c r="C61" s="1" t="s">
        <v>21</v>
      </c>
      <c r="G61" s="31">
        <v>4.5</v>
      </c>
      <c r="H61" s="31">
        <v>3.7</v>
      </c>
      <c r="I61" s="31">
        <v>4.0999999999999996</v>
      </c>
    </row>
    <row r="62" spans="2:9" ht="13.05" customHeight="1">
      <c r="C62" s="1" t="s">
        <v>29</v>
      </c>
      <c r="G62" s="54">
        <v>0</v>
      </c>
      <c r="H62" s="54">
        <v>0</v>
      </c>
      <c r="I62" s="54">
        <v>0</v>
      </c>
    </row>
    <row r="63" spans="2:9" ht="13.05" customHeight="1">
      <c r="C63" s="22" t="s">
        <v>22</v>
      </c>
      <c r="F63" s="52"/>
      <c r="G63" s="53">
        <f t="shared" ref="G63:I63" si="11">SUM(G60:G62)</f>
        <v>-19.8</v>
      </c>
      <c r="H63" s="53">
        <f t="shared" si="11"/>
        <v>-26.3</v>
      </c>
      <c r="I63" s="53">
        <f t="shared" si="11"/>
        <v>-20.100000000000001</v>
      </c>
    </row>
    <row r="64" spans="2:9" ht="13.05" customHeight="1">
      <c r="B64" s="33"/>
      <c r="F64" s="49"/>
      <c r="G64" s="49"/>
      <c r="H64" s="49"/>
      <c r="I64" s="49"/>
    </row>
    <row r="65" spans="2:9" ht="13.05" customHeight="1">
      <c r="B65" s="33"/>
      <c r="F65" s="49"/>
      <c r="G65" s="55"/>
      <c r="H65" s="55"/>
      <c r="I65" s="55"/>
    </row>
    <row r="66" spans="2:9" ht="13.05" customHeight="1">
      <c r="B66" s="33" t="s">
        <v>23</v>
      </c>
      <c r="F66" s="49"/>
      <c r="G66" s="49"/>
      <c r="H66" s="49"/>
      <c r="I66" s="49"/>
    </row>
    <row r="67" spans="2:9" ht="13.05" customHeight="1">
      <c r="B67" s="33"/>
      <c r="C67" s="1" t="s">
        <v>24</v>
      </c>
      <c r="F67" s="52"/>
      <c r="G67" s="63">
        <v>0</v>
      </c>
      <c r="H67" s="63">
        <v>0</v>
      </c>
      <c r="I67" s="63">
        <v>0</v>
      </c>
    </row>
    <row r="68" spans="2:9" ht="13.05" customHeight="1">
      <c r="B68" s="33"/>
      <c r="C68" s="32" t="s">
        <v>51</v>
      </c>
      <c r="F68" s="52"/>
      <c r="G68" s="56">
        <v>-4.8</v>
      </c>
      <c r="H68" s="56">
        <v>-10</v>
      </c>
      <c r="I68" s="56">
        <v>6</v>
      </c>
    </row>
    <row r="69" spans="2:9" ht="13.05" customHeight="1">
      <c r="B69" s="33"/>
      <c r="C69" s="32" t="s">
        <v>52</v>
      </c>
      <c r="F69" s="52"/>
      <c r="G69" s="56">
        <v>-8</v>
      </c>
      <c r="H69" s="56">
        <v>12.8</v>
      </c>
      <c r="I69" s="56">
        <v>10.3</v>
      </c>
    </row>
    <row r="70" spans="2:9" ht="13.05" customHeight="1">
      <c r="C70" s="1" t="s">
        <v>61</v>
      </c>
      <c r="G70" s="56">
        <v>0</v>
      </c>
      <c r="H70" s="56">
        <v>0</v>
      </c>
      <c r="I70" s="56">
        <v>0</v>
      </c>
    </row>
    <row r="71" spans="2:9" ht="13.05" customHeight="1">
      <c r="C71" s="1" t="s">
        <v>62</v>
      </c>
      <c r="G71" s="56">
        <v>-2.2999999999999998</v>
      </c>
      <c r="H71" s="56">
        <v>5.7</v>
      </c>
      <c r="I71" s="56">
        <v>-4.8</v>
      </c>
    </row>
    <row r="72" spans="2:9" ht="13.05" customHeight="1">
      <c r="C72" s="1" t="s">
        <v>57</v>
      </c>
      <c r="G72" s="56">
        <v>0</v>
      </c>
      <c r="H72" s="56">
        <v>0</v>
      </c>
      <c r="I72" s="56">
        <v>0</v>
      </c>
    </row>
    <row r="73" spans="2:9" ht="13.05" customHeight="1">
      <c r="B73" s="33"/>
      <c r="C73" s="1" t="s">
        <v>58</v>
      </c>
      <c r="F73" s="52"/>
      <c r="G73" s="56">
        <v>-8</v>
      </c>
      <c r="H73" s="56">
        <v>-8.1</v>
      </c>
      <c r="I73" s="56">
        <v>-7.8</v>
      </c>
    </row>
    <row r="74" spans="2:9" ht="13.05" customHeight="1">
      <c r="B74" s="33"/>
      <c r="C74" s="1" t="s">
        <v>29</v>
      </c>
      <c r="F74" s="52"/>
      <c r="G74" s="54">
        <v>-0.2</v>
      </c>
      <c r="H74" s="54">
        <v>0.1</v>
      </c>
      <c r="I74" s="54">
        <v>-0.3</v>
      </c>
    </row>
    <row r="75" spans="2:9" ht="13.05" customHeight="1">
      <c r="B75" s="33"/>
      <c r="C75" s="22" t="s">
        <v>25</v>
      </c>
      <c r="F75" s="52"/>
      <c r="G75" s="53">
        <f>SUM(G67:G74)</f>
        <v>-23.3</v>
      </c>
      <c r="H75" s="53">
        <f>SUM(H67:H74)</f>
        <v>0.50000000000000033</v>
      </c>
      <c r="I75" s="53">
        <f>SUM(I67:I74)</f>
        <v>3.4000000000000004</v>
      </c>
    </row>
    <row r="76" spans="2:9" ht="13.05" customHeight="1">
      <c r="B76" s="33"/>
      <c r="C76" s="22"/>
      <c r="F76" s="52"/>
    </row>
    <row r="77" spans="2:9" ht="13.05" customHeight="1">
      <c r="C77" s="25" t="s">
        <v>45</v>
      </c>
      <c r="F77" s="52"/>
      <c r="G77" s="57">
        <f>G75+G63+G56</f>
        <v>-13.5</v>
      </c>
      <c r="H77" s="57">
        <f>H75+H63+H56</f>
        <v>7.7000000000000135</v>
      </c>
      <c r="I77" s="57">
        <f>I75+I63+I56</f>
        <v>14.700000000000006</v>
      </c>
    </row>
    <row r="78" spans="2:9" ht="13.05" customHeight="1">
      <c r="C78" s="25" t="s">
        <v>46</v>
      </c>
      <c r="F78" s="52"/>
      <c r="G78" s="54">
        <v>16.3</v>
      </c>
      <c r="H78" s="58">
        <f>G79</f>
        <v>2.8000000000000007</v>
      </c>
      <c r="I78" s="58">
        <f>H79</f>
        <v>10.500000000000014</v>
      </c>
    </row>
    <row r="79" spans="2:9" ht="13.05" customHeight="1">
      <c r="C79" s="27" t="s">
        <v>47</v>
      </c>
      <c r="F79" s="52"/>
      <c r="G79" s="30">
        <f>G78+G77</f>
        <v>2.8000000000000007</v>
      </c>
      <c r="H79" s="30">
        <f>H78+H77</f>
        <v>10.500000000000014</v>
      </c>
      <c r="I79" s="30">
        <f>I78+I77</f>
        <v>25.200000000000021</v>
      </c>
    </row>
    <row r="80" spans="2:9">
      <c r="B80" s="40"/>
      <c r="C80" s="40"/>
      <c r="D80" s="40"/>
      <c r="E80" s="40"/>
      <c r="F80" s="40"/>
      <c r="G80" s="40"/>
      <c r="H80" s="40"/>
      <c r="I80" s="40"/>
    </row>
    <row r="83" spans="2:9" ht="23.4">
      <c r="B83" s="2" t="str">
        <f>$B$2</f>
        <v>Elixir Equipment Company</v>
      </c>
      <c r="C83" s="45"/>
      <c r="D83" s="45"/>
      <c r="E83" s="45"/>
      <c r="F83" s="45"/>
      <c r="G83" s="45"/>
      <c r="H83" s="45"/>
      <c r="I83" s="45"/>
    </row>
    <row r="84" spans="2:9" ht="18">
      <c r="B84" s="3" t="s">
        <v>26</v>
      </c>
      <c r="C84" s="45"/>
      <c r="D84" s="45"/>
      <c r="E84" s="45"/>
      <c r="F84" s="45"/>
      <c r="G84" s="45"/>
      <c r="H84" s="45"/>
      <c r="I84" s="45"/>
    </row>
    <row r="85" spans="2:9" ht="6" customHeight="1" thickBot="1">
      <c r="B85" s="4"/>
      <c r="C85" s="46"/>
      <c r="D85" s="46"/>
      <c r="E85" s="46"/>
      <c r="F85" s="46"/>
      <c r="G85" s="46"/>
      <c r="H85" s="46"/>
      <c r="I85" s="46"/>
    </row>
    <row r="86" spans="2:9">
      <c r="B86" s="5" t="str">
        <f>$B$5</f>
        <v>Millions for the Year Ended December 31</v>
      </c>
      <c r="D86" s="22"/>
      <c r="E86" s="22"/>
      <c r="G86" s="59"/>
      <c r="H86" s="59"/>
      <c r="I86" s="59"/>
    </row>
    <row r="87" spans="2:9">
      <c r="B87" s="60"/>
      <c r="F87" s="48"/>
      <c r="G87" s="8">
        <f>G$7</f>
        <v>2018</v>
      </c>
      <c r="H87" s="8">
        <f t="shared" ref="H87:I87" si="12">H$7</f>
        <v>2019</v>
      </c>
      <c r="I87" s="8">
        <f t="shared" si="12"/>
        <v>2020</v>
      </c>
    </row>
    <row r="88" spans="2:9" ht="13.05" customHeight="1">
      <c r="B88" s="22" t="s">
        <v>27</v>
      </c>
    </row>
    <row r="89" spans="2:9" ht="13.05" customHeight="1">
      <c r="C89" s="1" t="s">
        <v>48</v>
      </c>
      <c r="F89" s="50"/>
      <c r="G89" s="61">
        <v>2.8000000000000007</v>
      </c>
      <c r="H89" s="61">
        <v>10.500000000000014</v>
      </c>
      <c r="I89" s="61">
        <v>25.200000000000024</v>
      </c>
    </row>
    <row r="90" spans="2:9" ht="13.05" customHeight="1">
      <c r="C90" s="1" t="s">
        <v>28</v>
      </c>
      <c r="F90" s="50"/>
      <c r="G90" s="62">
        <v>19.5</v>
      </c>
      <c r="H90" s="62">
        <v>22.1</v>
      </c>
      <c r="I90" s="62">
        <v>22.5</v>
      </c>
    </row>
    <row r="91" spans="2:9" ht="13.05" customHeight="1">
      <c r="C91" s="1" t="s">
        <v>64</v>
      </c>
      <c r="F91" s="50"/>
      <c r="G91" s="62">
        <v>13.6</v>
      </c>
      <c r="H91" s="62">
        <v>15</v>
      </c>
      <c r="I91" s="62">
        <v>16.3</v>
      </c>
    </row>
    <row r="92" spans="2:9" ht="13.05" customHeight="1">
      <c r="C92" s="32" t="s">
        <v>29</v>
      </c>
      <c r="F92" s="50"/>
      <c r="G92" s="38">
        <v>5.5</v>
      </c>
      <c r="H92" s="38">
        <v>4.7</v>
      </c>
      <c r="I92" s="38">
        <v>4.8</v>
      </c>
    </row>
    <row r="93" spans="2:9" ht="13.05" customHeight="1">
      <c r="C93" s="27" t="s">
        <v>30</v>
      </c>
      <c r="F93" s="49"/>
      <c r="G93" s="57">
        <f>SUM(G89:G92)</f>
        <v>41.4</v>
      </c>
      <c r="H93" s="57">
        <f t="shared" ref="H93:I93" si="13">SUM(H89:H92)</f>
        <v>52.300000000000018</v>
      </c>
      <c r="I93" s="57">
        <f t="shared" si="13"/>
        <v>68.800000000000026</v>
      </c>
    </row>
    <row r="94" spans="2:9" ht="13.05" customHeight="1">
      <c r="F94" s="49"/>
      <c r="G94" s="62"/>
      <c r="H94" s="62"/>
      <c r="I94" s="62"/>
    </row>
    <row r="95" spans="2:9" ht="13.05" customHeight="1">
      <c r="C95" s="1" t="s">
        <v>31</v>
      </c>
      <c r="F95" s="50"/>
      <c r="G95" s="63">
        <v>163.19999999999999</v>
      </c>
      <c r="H95" s="64">
        <v>185.79999999999998</v>
      </c>
      <c r="I95" s="64">
        <v>202.39999999999998</v>
      </c>
    </row>
    <row r="96" spans="2:9" ht="13.05" customHeight="1">
      <c r="C96" s="1" t="s">
        <v>32</v>
      </c>
      <c r="F96" s="50"/>
      <c r="G96" s="63">
        <v>60.2</v>
      </c>
      <c r="H96" s="63">
        <v>60.2</v>
      </c>
      <c r="I96" s="63">
        <v>60.2</v>
      </c>
    </row>
    <row r="97" spans="2:9" ht="13.05" customHeight="1">
      <c r="C97" s="1" t="s">
        <v>33</v>
      </c>
      <c r="F97" s="50"/>
      <c r="G97" s="63">
        <v>48.9</v>
      </c>
      <c r="H97" s="63">
        <v>45.9</v>
      </c>
      <c r="I97" s="63">
        <v>42.7</v>
      </c>
    </row>
    <row r="98" spans="2:9" ht="13.05" customHeight="1">
      <c r="C98" s="32" t="s">
        <v>29</v>
      </c>
      <c r="F98" s="50"/>
      <c r="G98" s="63">
        <v>3.2</v>
      </c>
      <c r="H98" s="63">
        <v>3.5</v>
      </c>
      <c r="I98" s="63">
        <v>2.7</v>
      </c>
    </row>
    <row r="99" spans="2:9" ht="13.05" customHeight="1">
      <c r="C99" s="33" t="s">
        <v>34</v>
      </c>
      <c r="F99" s="50"/>
      <c r="G99" s="65">
        <f>SUM(G95:G98)</f>
        <v>275.49999999999994</v>
      </c>
      <c r="H99" s="65">
        <f t="shared" ref="H99:I99" si="14">SUM(H95:H98)</f>
        <v>295.39999999999998</v>
      </c>
      <c r="I99" s="65">
        <f t="shared" si="14"/>
        <v>307.99999999999994</v>
      </c>
    </row>
    <row r="100" spans="2:9" ht="13.05" customHeight="1">
      <c r="C100" s="32"/>
      <c r="F100" s="49"/>
      <c r="G100" s="66"/>
      <c r="H100" s="66"/>
      <c r="I100" s="66"/>
    </row>
    <row r="101" spans="2:9" ht="13.05" customHeight="1" thickBot="1">
      <c r="C101" s="22" t="s">
        <v>35</v>
      </c>
      <c r="F101" s="52"/>
      <c r="G101" s="67">
        <f>G93+G99</f>
        <v>316.89999999999992</v>
      </c>
      <c r="H101" s="67">
        <f t="shared" ref="H101:I101" si="15">H93+H99</f>
        <v>347.7</v>
      </c>
      <c r="I101" s="67">
        <f t="shared" si="15"/>
        <v>376.79999999999995</v>
      </c>
    </row>
    <row r="102" spans="2:9" ht="13.05" customHeight="1" thickTop="1">
      <c r="F102" s="49"/>
      <c r="G102" s="49"/>
      <c r="H102" s="49"/>
      <c r="I102" s="49"/>
    </row>
    <row r="103" spans="2:9" ht="13.05" customHeight="1">
      <c r="F103" s="49"/>
      <c r="G103" s="49"/>
      <c r="H103" s="49"/>
      <c r="I103" s="49"/>
    </row>
    <row r="104" spans="2:9" ht="13.05" customHeight="1">
      <c r="B104" s="27" t="s">
        <v>36</v>
      </c>
      <c r="F104" s="49"/>
      <c r="G104" s="49"/>
      <c r="H104" s="49"/>
      <c r="I104" s="49"/>
    </row>
    <row r="105" spans="2:9" ht="13.05" customHeight="1">
      <c r="C105" s="32" t="s">
        <v>37</v>
      </c>
      <c r="F105" s="50"/>
      <c r="G105" s="63">
        <v>0</v>
      </c>
      <c r="H105" s="64">
        <v>0</v>
      </c>
      <c r="I105" s="64">
        <v>0</v>
      </c>
    </row>
    <row r="106" spans="2:9" ht="13.05" customHeight="1">
      <c r="C106" s="32" t="s">
        <v>38</v>
      </c>
      <c r="F106" s="50"/>
      <c r="G106" s="64">
        <v>18.100000000000001</v>
      </c>
      <c r="H106" s="64">
        <v>19.3</v>
      </c>
      <c r="I106" s="64">
        <v>21.1</v>
      </c>
    </row>
    <row r="107" spans="2:9" ht="13.05" customHeight="1">
      <c r="C107" s="32" t="s">
        <v>29</v>
      </c>
      <c r="F107" s="50"/>
      <c r="G107" s="68">
        <v>1.1000000000000001</v>
      </c>
      <c r="H107" s="68">
        <v>0.8</v>
      </c>
      <c r="I107" s="68">
        <v>0.6</v>
      </c>
    </row>
    <row r="108" spans="2:9" ht="13.05" customHeight="1">
      <c r="C108" s="27" t="s">
        <v>39</v>
      </c>
      <c r="F108" s="49"/>
      <c r="G108" s="57">
        <f>SUM(G105:G107)</f>
        <v>19.200000000000003</v>
      </c>
      <c r="H108" s="57">
        <f t="shared" ref="H108:I108" si="16">SUM(H105:H107)</f>
        <v>20.100000000000001</v>
      </c>
      <c r="I108" s="57">
        <f t="shared" si="16"/>
        <v>21.700000000000003</v>
      </c>
    </row>
    <row r="109" spans="2:9" ht="13.05" customHeight="1">
      <c r="F109" s="49"/>
      <c r="G109" s="49"/>
      <c r="H109" s="49"/>
      <c r="I109" s="49"/>
    </row>
    <row r="110" spans="2:9" ht="13.05" customHeight="1">
      <c r="C110" s="32" t="s">
        <v>49</v>
      </c>
      <c r="F110" s="69"/>
      <c r="G110" s="63">
        <v>64.400000000000006</v>
      </c>
      <c r="H110" s="64">
        <v>54.400000000000006</v>
      </c>
      <c r="I110" s="64">
        <v>60.400000000000006</v>
      </c>
    </row>
    <row r="111" spans="2:9" ht="13.05" customHeight="1">
      <c r="C111" s="32" t="s">
        <v>50</v>
      </c>
      <c r="F111" s="69"/>
      <c r="G111" s="63">
        <v>103.8</v>
      </c>
      <c r="H111" s="64">
        <v>116.6</v>
      </c>
      <c r="I111" s="64">
        <v>126.89999999999999</v>
      </c>
    </row>
    <row r="112" spans="2:9" ht="13.05" customHeight="1">
      <c r="C112" s="1" t="s">
        <v>12</v>
      </c>
      <c r="F112" s="69"/>
      <c r="G112" s="63">
        <v>18</v>
      </c>
      <c r="H112" s="63">
        <v>22.8</v>
      </c>
      <c r="I112" s="63">
        <v>29.1</v>
      </c>
    </row>
    <row r="113" spans="2:9" ht="13.05" customHeight="1">
      <c r="C113" s="32" t="s">
        <v>29</v>
      </c>
      <c r="F113" s="69"/>
      <c r="G113" s="68">
        <v>0.6</v>
      </c>
      <c r="H113" s="68">
        <v>1.1000000000000001</v>
      </c>
      <c r="I113" s="68">
        <v>0.8</v>
      </c>
    </row>
    <row r="114" spans="2:9" ht="13.05" customHeight="1">
      <c r="C114" s="33" t="s">
        <v>40</v>
      </c>
      <c r="F114" s="50"/>
      <c r="G114" s="57">
        <f>SUM(G110:G113)</f>
        <v>186.79999999999998</v>
      </c>
      <c r="H114" s="57">
        <f t="shared" ref="H114:I114" si="17">SUM(H110:H113)</f>
        <v>194.9</v>
      </c>
      <c r="I114" s="57">
        <f t="shared" si="17"/>
        <v>217.20000000000002</v>
      </c>
    </row>
    <row r="115" spans="2:9" ht="13.05" customHeight="1">
      <c r="C115" s="27"/>
      <c r="F115" s="49"/>
      <c r="G115" s="66"/>
      <c r="H115" s="66"/>
      <c r="I115" s="66"/>
    </row>
    <row r="116" spans="2:9" ht="13.05" customHeight="1">
      <c r="C116" s="33" t="s">
        <v>41</v>
      </c>
      <c r="F116" s="52"/>
      <c r="G116" s="30">
        <f>G108+G114</f>
        <v>206</v>
      </c>
      <c r="H116" s="30">
        <f t="shared" ref="H116:I116" si="18">H108+H114</f>
        <v>215</v>
      </c>
      <c r="I116" s="30">
        <f t="shared" si="18"/>
        <v>238.90000000000003</v>
      </c>
    </row>
    <row r="117" spans="2:9" ht="13.05" customHeight="1">
      <c r="F117" s="49"/>
      <c r="G117" s="49"/>
      <c r="H117" s="49"/>
      <c r="I117" s="49"/>
    </row>
    <row r="118" spans="2:9" ht="13.05" customHeight="1">
      <c r="C118" s="1" t="s">
        <v>55</v>
      </c>
      <c r="F118" s="49"/>
      <c r="G118" s="63">
        <v>0</v>
      </c>
      <c r="H118" s="64">
        <v>0</v>
      </c>
      <c r="I118" s="64">
        <v>0</v>
      </c>
    </row>
    <row r="119" spans="2:9" ht="13.05" customHeight="1">
      <c r="C119" s="1" t="s">
        <v>56</v>
      </c>
      <c r="F119" s="49"/>
      <c r="G119" s="63">
        <v>62.8</v>
      </c>
      <c r="H119" s="64">
        <v>68.5</v>
      </c>
      <c r="I119" s="64">
        <v>63.7</v>
      </c>
    </row>
    <row r="120" spans="2:9" ht="13.05" customHeight="1">
      <c r="C120" s="1" t="s">
        <v>42</v>
      </c>
      <c r="F120" s="49"/>
      <c r="G120" s="63">
        <v>47.6</v>
      </c>
      <c r="H120" s="64">
        <v>63.400000000000013</v>
      </c>
      <c r="I120" s="64">
        <v>73.200000000000031</v>
      </c>
    </row>
    <row r="121" spans="2:9" ht="13.05" customHeight="1">
      <c r="C121" s="1" t="s">
        <v>29</v>
      </c>
      <c r="F121" s="49"/>
      <c r="G121" s="68">
        <v>0.5</v>
      </c>
      <c r="H121" s="68">
        <v>0.8</v>
      </c>
      <c r="I121" s="68">
        <v>1</v>
      </c>
    </row>
    <row r="122" spans="2:9" ht="13.05" customHeight="1">
      <c r="C122" s="27" t="s">
        <v>43</v>
      </c>
      <c r="F122" s="50"/>
      <c r="G122" s="30">
        <f>SUM(G118:G121)</f>
        <v>110.9</v>
      </c>
      <c r="H122" s="30">
        <f t="shared" ref="H122:I122" si="19">SUM(H118:H121)</f>
        <v>132.70000000000002</v>
      </c>
      <c r="I122" s="30">
        <f t="shared" si="19"/>
        <v>137.90000000000003</v>
      </c>
    </row>
    <row r="123" spans="2:9" ht="13.05" customHeight="1">
      <c r="F123" s="49"/>
      <c r="G123" s="49"/>
      <c r="H123" s="49"/>
      <c r="I123" s="49"/>
    </row>
    <row r="124" spans="2:9" ht="13.05" customHeight="1" thickBot="1">
      <c r="B124" s="27" t="s">
        <v>44</v>
      </c>
      <c r="F124" s="52"/>
      <c r="G124" s="67">
        <f>G122+G116</f>
        <v>316.89999999999998</v>
      </c>
      <c r="H124" s="67">
        <f>H122+H116</f>
        <v>347.70000000000005</v>
      </c>
      <c r="I124" s="67">
        <f t="shared" ref="I124" si="20">I122+I116</f>
        <v>376.80000000000007</v>
      </c>
    </row>
    <row r="125" spans="2:9" ht="6" customHeight="1" thickTop="1">
      <c r="F125" s="70"/>
      <c r="G125" s="70"/>
      <c r="H125" s="70"/>
      <c r="I125" s="70"/>
    </row>
    <row r="126" spans="2:9" ht="6" customHeight="1">
      <c r="B126" s="71"/>
      <c r="C126" s="40"/>
      <c r="D126" s="40"/>
      <c r="E126" s="40"/>
      <c r="F126" s="40"/>
      <c r="G126" s="40"/>
      <c r="H126" s="40"/>
      <c r="I126" s="40"/>
    </row>
    <row r="127" spans="2:9">
      <c r="B127" s="47"/>
    </row>
    <row r="128" spans="2:9">
      <c r="G128" s="72">
        <f>G124-G101</f>
        <v>0</v>
      </c>
      <c r="H128" s="72">
        <f>H124-H101</f>
        <v>0</v>
      </c>
      <c r="I128" s="72">
        <f>I124-I101</f>
        <v>0</v>
      </c>
    </row>
  </sheetData>
  <sheetProtection formatCells="0"/>
  <printOptions horizontalCentered="1"/>
  <pageMargins left="0.25" right="0.25" top="0.25" bottom="0.5" header="0.25" footer="0.2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2022-10-14T01:12:10Z</dcterms:modified>
</cp:coreProperties>
</file>