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Fwd Straight" sheetId="1" r:id="rId1"/>
    <sheet name="On Spot Rotate" sheetId="2" r:id="rId2"/>
    <sheet name="Rotation" sheetId="3" r:id="rId3"/>
  </sheets>
  <calcPr calcId="144525"/>
</workbook>
</file>

<file path=xl/calcChain.xml><?xml version="1.0" encoding="utf-8"?>
<calcChain xmlns="http://schemas.openxmlformats.org/spreadsheetml/2006/main">
  <c r="K22" i="3" l="1"/>
  <c r="K17" i="3"/>
  <c r="K12" i="3"/>
  <c r="K6" i="3"/>
  <c r="K23" i="3" l="1"/>
  <c r="M23" i="3" s="1"/>
  <c r="K21" i="3"/>
  <c r="G24" i="3"/>
  <c r="E24" i="3"/>
  <c r="M29" i="1"/>
  <c r="M28" i="1"/>
  <c r="K28" i="1"/>
  <c r="K27" i="1"/>
  <c r="K26" i="1"/>
  <c r="K23" i="1"/>
  <c r="K24" i="1" s="1"/>
  <c r="K22" i="1"/>
  <c r="G23" i="1"/>
  <c r="E23" i="1"/>
  <c r="G29" i="1"/>
  <c r="E29" i="1"/>
  <c r="G18" i="3"/>
  <c r="E18" i="3"/>
  <c r="K16" i="3" s="1"/>
  <c r="G12" i="3"/>
  <c r="E12" i="3"/>
  <c r="K11" i="3" s="1"/>
  <c r="G8" i="3"/>
  <c r="E8" i="3"/>
  <c r="K5" i="3" s="1"/>
  <c r="H3" i="3"/>
  <c r="H2" i="3"/>
  <c r="K24" i="3" l="1"/>
  <c r="M24" i="3" s="1"/>
  <c r="K7" i="3"/>
  <c r="M7" i="3" s="1"/>
  <c r="K18" i="3"/>
  <c r="M18" i="3" s="1"/>
  <c r="K13" i="3"/>
  <c r="M13" i="3" s="1"/>
  <c r="E8" i="2"/>
  <c r="F8" i="2" s="1"/>
  <c r="G8" i="2" s="1"/>
  <c r="E13" i="2"/>
  <c r="F13" i="2" s="1"/>
  <c r="G13" i="2" s="1"/>
  <c r="F3" i="2"/>
  <c r="F2" i="2"/>
  <c r="H3" i="1"/>
  <c r="H2" i="1"/>
  <c r="E9" i="1"/>
  <c r="K5" i="1" s="1"/>
  <c r="G9" i="1"/>
  <c r="K6" i="1" s="1"/>
  <c r="G14" i="1"/>
  <c r="K12" i="1" s="1"/>
  <c r="E14" i="1"/>
  <c r="K11" i="1" s="1"/>
  <c r="G19" i="1"/>
  <c r="K17" i="1" s="1"/>
  <c r="E19" i="1"/>
  <c r="K16" i="1" s="1"/>
  <c r="K29" i="1" l="1"/>
  <c r="K13" i="1"/>
  <c r="M13" i="1" s="1"/>
  <c r="K18" i="1"/>
  <c r="M18" i="1" s="1"/>
  <c r="K7" i="1"/>
  <c r="K8" i="1" s="1"/>
  <c r="M8" i="1" s="1"/>
  <c r="K8" i="3"/>
  <c r="M8" i="3" s="1"/>
  <c r="K14" i="3"/>
  <c r="M14" i="3" s="1"/>
  <c r="K19" i="3"/>
  <c r="M19" i="3" s="1"/>
  <c r="M7" i="1" l="1"/>
  <c r="K19" i="1"/>
  <c r="M19" i="1" s="1"/>
  <c r="K14" i="1"/>
  <c r="M14" i="1" s="1"/>
  <c r="M24" i="1"/>
  <c r="M23" i="1"/>
  <c r="K21" i="1"/>
</calcChain>
</file>

<file path=xl/sharedStrings.xml><?xml version="1.0" encoding="utf-8"?>
<sst xmlns="http://schemas.openxmlformats.org/spreadsheetml/2006/main" count="113" uniqueCount="47">
  <si>
    <t>DETERMINE CONTROL INPUT</t>
  </si>
  <si>
    <t>Test no.</t>
  </si>
  <si>
    <t>S(mm)</t>
  </si>
  <si>
    <t>t(s)</t>
  </si>
  <si>
    <t>V(m/s)</t>
  </si>
  <si>
    <t>delta theta(deg)</t>
  </si>
  <si>
    <t>T01v6</t>
  </si>
  <si>
    <t>delta theta/time (rad/s)</t>
  </si>
  <si>
    <t>T03v6</t>
  </si>
  <si>
    <t>T05v6</t>
  </si>
  <si>
    <t>T02v12</t>
  </si>
  <si>
    <t>T04v12</t>
  </si>
  <si>
    <t>T06v12</t>
  </si>
  <si>
    <t>T09v19</t>
  </si>
  <si>
    <t>T11V19</t>
  </si>
  <si>
    <t>T13V19</t>
  </si>
  <si>
    <t>dt(s)</t>
  </si>
  <si>
    <t>Del S(m)</t>
  </si>
  <si>
    <t>Del theta(rad)</t>
  </si>
  <si>
    <t>S_L</t>
  </si>
  <si>
    <t>S_R</t>
  </si>
  <si>
    <t>AngVel_L</t>
  </si>
  <si>
    <t>AngVel_R</t>
  </si>
  <si>
    <t>ROLLO_WHEEL_RADIUS_L (m)</t>
  </si>
  <si>
    <t>ROLLO_WHEEL_RADIUS_R (m)</t>
  </si>
  <si>
    <t>Wheelbase (m)</t>
  </si>
  <si>
    <t>Del theta (deg)</t>
  </si>
  <si>
    <t>T07R</t>
  </si>
  <si>
    <t>T08R</t>
  </si>
  <si>
    <t>T10L</t>
  </si>
  <si>
    <t>T10Lb</t>
  </si>
  <si>
    <t>T12L</t>
  </si>
  <si>
    <t>T20VL12VR19</t>
  </si>
  <si>
    <t>T22VL12VR19</t>
  </si>
  <si>
    <t>T21VL19VR12</t>
  </si>
  <si>
    <t>T23VL19VR12</t>
  </si>
  <si>
    <t>T30V56.F9</t>
  </si>
  <si>
    <t>T32V56.F9</t>
  </si>
  <si>
    <t>T31V56.B9</t>
  </si>
  <si>
    <t>T33V56.B9</t>
  </si>
  <si>
    <t>T35V56.B9</t>
  </si>
  <si>
    <t>T40VL31VR38.f4-5</t>
  </si>
  <si>
    <t>T42VL31VR38.f4-5</t>
  </si>
  <si>
    <t>T44VL31VR38.f4-5</t>
  </si>
  <si>
    <t>T41VL31VR38.f5-4</t>
  </si>
  <si>
    <t>T43VL31VR38.f5-4</t>
  </si>
  <si>
    <t>T45VL31VR38.f5-4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</si>
</sst>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11" fontId="0" fillId="0" borderId="9" xfId="0" applyNumberFormat="1" applyBorder="1"/>
    <xf numFmtId="0" fontId="0" fillId="0" borderId="9" xfId="0" applyBorder="1"/>
    <xf numFmtId="0" fontId="0" fillId="0" borderId="1" xfId="0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0" xfId="0" applyNumberFormat="1" applyBorder="1"/>
    <xf numFmtId="11" fontId="0" fillId="0" borderId="8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6" xfId="0" applyBorder="1"/>
    <xf numFmtId="0" fontId="0" fillId="0" borderId="1" xfId="0" applyFont="1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/>
    <xf numFmtId="0" fontId="0" fillId="0" borderId="0" xfId="0" applyFon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tabSelected="1" workbookViewId="0">
      <selection activeCell="D1" sqref="D1"/>
    </sheetView>
  </sheetViews>
  <sheetFormatPr defaultRowHeight="15" x14ac:dyDescent="0.25"/>
  <cols>
    <col min="2" max="2" width="10.42578125" customWidth="1"/>
    <col min="6" max="6" width="17.5703125" customWidth="1"/>
    <col min="7" max="7" width="26.5703125" customWidth="1"/>
    <col min="10" max="10" width="13" customWidth="1"/>
    <col min="11" max="11" width="11" bestFit="1" customWidth="1"/>
    <col min="12" max="12" width="11.28515625" customWidth="1"/>
  </cols>
  <sheetData>
    <row r="1" spans="2:13" ht="15.75" thickBot="1" x14ac:dyDescent="0.3">
      <c r="G1" s="22" t="s">
        <v>25</v>
      </c>
      <c r="H1" s="23">
        <v>2.0500000000000001E-2</v>
      </c>
    </row>
    <row r="2" spans="2:13" x14ac:dyDescent="0.25">
      <c r="G2" s="1" t="s">
        <v>23</v>
      </c>
      <c r="H2" s="3">
        <f>15.2/2000</f>
        <v>7.6E-3</v>
      </c>
      <c r="J2" t="s">
        <v>16</v>
      </c>
      <c r="K2">
        <v>1</v>
      </c>
    </row>
    <row r="3" spans="2:13" ht="19.5" thickBot="1" x14ac:dyDescent="0.35">
      <c r="B3" s="21" t="s">
        <v>0</v>
      </c>
      <c r="C3" s="21"/>
      <c r="D3" s="21"/>
      <c r="G3" s="7" t="s">
        <v>24</v>
      </c>
      <c r="H3" s="10">
        <f>15.2/2000</f>
        <v>7.6E-3</v>
      </c>
    </row>
    <row r="4" spans="2:13" ht="15.75" thickBot="1" x14ac:dyDescent="0.3"/>
    <row r="5" spans="2:13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8" t="s">
        <v>7</v>
      </c>
      <c r="J5" s="1" t="s">
        <v>17</v>
      </c>
      <c r="K5" s="3">
        <f>E9</f>
        <v>1.0500000000000001E-2</v>
      </c>
    </row>
    <row r="6" spans="2:13" ht="15.75" thickBot="1" x14ac:dyDescent="0.3">
      <c r="B6" s="4" t="s">
        <v>6</v>
      </c>
      <c r="C6" s="5">
        <v>756.31219999999996</v>
      </c>
      <c r="D6" s="5">
        <v>66.760199999999998</v>
      </c>
      <c r="E6" s="5">
        <v>1.1299999999999999E-2</v>
      </c>
      <c r="F6" s="5">
        <v>-1.484</v>
      </c>
      <c r="G6" s="6">
        <v>-3.8798000000000001E-4</v>
      </c>
      <c r="J6" s="4" t="s">
        <v>18</v>
      </c>
      <c r="K6" s="19">
        <f>G9</f>
        <v>-4.7042333333333335E-4</v>
      </c>
    </row>
    <row r="7" spans="2:13" x14ac:dyDescent="0.25">
      <c r="B7" s="4" t="s">
        <v>8</v>
      </c>
      <c r="C7" s="5">
        <v>494.73</v>
      </c>
      <c r="D7" s="5">
        <v>58.720199999999998</v>
      </c>
      <c r="E7" s="5">
        <v>8.3999999999999995E-3</v>
      </c>
      <c r="F7" s="5">
        <v>-1.2948</v>
      </c>
      <c r="G7" s="6">
        <v>-3.8485E-4</v>
      </c>
      <c r="J7" s="4" t="s">
        <v>19</v>
      </c>
      <c r="K7" s="19">
        <f>(2*K5+ H1*K6)/2</f>
        <v>1.0495178160833334E-2</v>
      </c>
      <c r="L7" s="2" t="s">
        <v>21</v>
      </c>
      <c r="M7" s="3">
        <f>K7/H2</f>
        <v>1.3809444948464913</v>
      </c>
    </row>
    <row r="8" spans="2:13" ht="15.75" thickBot="1" x14ac:dyDescent="0.3">
      <c r="B8" s="7" t="s">
        <v>9</v>
      </c>
      <c r="C8" s="8">
        <v>722.18439999999998</v>
      </c>
      <c r="D8" s="8">
        <v>61.440199999999997</v>
      </c>
      <c r="E8" s="8">
        <v>1.18E-2</v>
      </c>
      <c r="F8" s="8">
        <v>-2.2475000000000001</v>
      </c>
      <c r="G8" s="9">
        <v>-6.3843999999999999E-4</v>
      </c>
      <c r="J8" s="7" t="s">
        <v>20</v>
      </c>
      <c r="K8" s="10">
        <f xml:space="preserve"> 2*K5 - K7</f>
        <v>1.0504821839166668E-2</v>
      </c>
      <c r="L8" s="8" t="s">
        <v>22</v>
      </c>
      <c r="M8" s="10">
        <f>K8/H3</f>
        <v>1.382213399890351</v>
      </c>
    </row>
    <row r="9" spans="2:13" ht="15.75" thickBot="1" x14ac:dyDescent="0.3">
      <c r="E9" s="11">
        <f>AVERAGE(E6:E8)</f>
        <v>1.0500000000000001E-2</v>
      </c>
      <c r="G9" s="11">
        <f t="shared" ref="G9" si="0">AVERAGE(G6:G8)</f>
        <v>-4.7042333333333335E-4</v>
      </c>
    </row>
    <row r="10" spans="2:13" ht="15.75" thickBot="1" x14ac:dyDescent="0.3"/>
    <row r="11" spans="2:13" x14ac:dyDescent="0.25">
      <c r="B11" s="1" t="s">
        <v>10</v>
      </c>
      <c r="C11" s="12">
        <v>1221.0999999999999</v>
      </c>
      <c r="D11" s="2">
        <v>16.6401</v>
      </c>
      <c r="E11" s="2">
        <v>7.3400000000000007E-2</v>
      </c>
      <c r="F11" s="2">
        <v>0.40350000000000003</v>
      </c>
      <c r="G11" s="13">
        <v>4.2323000000000003E-4</v>
      </c>
      <c r="J11" s="1" t="s">
        <v>17</v>
      </c>
      <c r="K11" s="3">
        <f>E14</f>
        <v>7.2433333333333336E-2</v>
      </c>
    </row>
    <row r="12" spans="2:13" ht="15.75" thickBot="1" x14ac:dyDescent="0.3">
      <c r="B12" s="4" t="s">
        <v>11</v>
      </c>
      <c r="C12" s="14">
        <v>2351.4</v>
      </c>
      <c r="D12" s="5">
        <v>33.319899999999997</v>
      </c>
      <c r="E12" s="5">
        <v>7.0599999999999996E-2</v>
      </c>
      <c r="F12" s="5">
        <v>0.29980000000000001</v>
      </c>
      <c r="G12" s="6">
        <v>1.5705E-4</v>
      </c>
      <c r="J12" s="4" t="s">
        <v>18</v>
      </c>
      <c r="K12" s="19">
        <f>G14</f>
        <v>8.5840000000000018E-5</v>
      </c>
    </row>
    <row r="13" spans="2:13" ht="15.75" thickBot="1" x14ac:dyDescent="0.3">
      <c r="B13" s="7" t="s">
        <v>12</v>
      </c>
      <c r="C13" s="15">
        <v>2441.6</v>
      </c>
      <c r="D13" s="8">
        <v>33.320099999999996</v>
      </c>
      <c r="E13" s="8">
        <v>7.3300000000000004E-2</v>
      </c>
      <c r="F13" s="8">
        <v>-0.3085</v>
      </c>
      <c r="G13" s="9">
        <v>-3.2276000000000001E-4</v>
      </c>
      <c r="J13" s="4" t="s">
        <v>19</v>
      </c>
      <c r="K13" s="19">
        <f>(2*K11 + H1* K12)/2</f>
        <v>7.2434213193333333E-2</v>
      </c>
      <c r="L13" s="2" t="s">
        <v>21</v>
      </c>
      <c r="M13" s="3">
        <f>K13/H2</f>
        <v>9.5308175254385965</v>
      </c>
    </row>
    <row r="14" spans="2:13" ht="15.75" thickBot="1" x14ac:dyDescent="0.3">
      <c r="E14" s="11">
        <f>AVERAGE(E11:E13)</f>
        <v>7.2433333333333336E-2</v>
      </c>
      <c r="G14" s="11">
        <f t="shared" ref="G14" si="1">AVERAGE(G11:G13)</f>
        <v>8.5840000000000018E-5</v>
      </c>
      <c r="J14" s="7" t="s">
        <v>20</v>
      </c>
      <c r="K14" s="10">
        <f xml:space="preserve"> 2*K11 - K13</f>
        <v>7.2432453473333339E-2</v>
      </c>
      <c r="L14" s="8" t="s">
        <v>22</v>
      </c>
      <c r="M14" s="10">
        <f>K14/H3</f>
        <v>9.5305859833333333</v>
      </c>
    </row>
    <row r="15" spans="2:13" ht="15.75" thickBot="1" x14ac:dyDescent="0.3"/>
    <row r="16" spans="2:13" x14ac:dyDescent="0.25">
      <c r="B16" s="1" t="s">
        <v>13</v>
      </c>
      <c r="C16" s="12">
        <v>2134.3000000000002</v>
      </c>
      <c r="D16" s="2">
        <v>16.6401</v>
      </c>
      <c r="E16" s="2">
        <v>0.1283</v>
      </c>
      <c r="F16" s="2">
        <v>-2.5966</v>
      </c>
      <c r="G16" s="3">
        <v>-2.7000000000000001E-3</v>
      </c>
      <c r="J16" s="1" t="s">
        <v>17</v>
      </c>
      <c r="K16" s="3">
        <f>E19</f>
        <v>0.12716666666666668</v>
      </c>
    </row>
    <row r="17" spans="2:13" ht="15.75" thickBot="1" x14ac:dyDescent="0.3">
      <c r="B17" s="4" t="s">
        <v>14</v>
      </c>
      <c r="C17" s="14">
        <v>2088</v>
      </c>
      <c r="D17" s="5">
        <v>16.6404</v>
      </c>
      <c r="E17" s="5">
        <v>0.1255</v>
      </c>
      <c r="F17" s="5">
        <v>-2.2115</v>
      </c>
      <c r="G17" s="19">
        <v>-2.3E-3</v>
      </c>
      <c r="J17" s="4" t="s">
        <v>18</v>
      </c>
      <c r="K17" s="19">
        <f>G19</f>
        <v>-2.3333333333333335E-3</v>
      </c>
    </row>
    <row r="18" spans="2:13" ht="15.75" thickBot="1" x14ac:dyDescent="0.3">
      <c r="B18" s="7" t="s">
        <v>15</v>
      </c>
      <c r="C18" s="15">
        <v>1802.8</v>
      </c>
      <c r="D18" s="8">
        <v>14.120200000000001</v>
      </c>
      <c r="E18" s="8">
        <v>0.12770000000000001</v>
      </c>
      <c r="F18" s="8">
        <v>-1.6408</v>
      </c>
      <c r="G18" s="10">
        <v>-2E-3</v>
      </c>
      <c r="J18" s="4" t="s">
        <v>19</v>
      </c>
      <c r="K18" s="19">
        <f>(2*K16 + H1*K17)/2</f>
        <v>0.12714275</v>
      </c>
      <c r="L18" s="2" t="s">
        <v>21</v>
      </c>
      <c r="M18" s="3">
        <f>K18/H2</f>
        <v>16.729309210526317</v>
      </c>
    </row>
    <row r="19" spans="2:13" ht="15.75" thickBot="1" x14ac:dyDescent="0.3">
      <c r="E19" s="11">
        <f>AVERAGE(E16:E18)</f>
        <v>0.12716666666666668</v>
      </c>
      <c r="G19" s="20">
        <f t="shared" ref="G19" si="2">AVERAGE(G16:G18)</f>
        <v>-2.3333333333333335E-3</v>
      </c>
      <c r="J19" s="7" t="s">
        <v>20</v>
      </c>
      <c r="K19" s="10">
        <f xml:space="preserve"> 2*K16 - K18</f>
        <v>0.12719058333333336</v>
      </c>
      <c r="L19" s="8" t="s">
        <v>22</v>
      </c>
      <c r="M19" s="10">
        <f>K19/H3</f>
        <v>16.735603070175443</v>
      </c>
    </row>
    <row r="20" spans="2:13" ht="15.75" thickBot="1" x14ac:dyDescent="0.3"/>
    <row r="21" spans="2:13" x14ac:dyDescent="0.25">
      <c r="B21" s="1" t="s">
        <v>36</v>
      </c>
      <c r="C21" s="12">
        <v>3213.6</v>
      </c>
      <c r="D21" s="2">
        <v>10.0802</v>
      </c>
      <c r="E21" s="2">
        <v>0.31879999999999997</v>
      </c>
      <c r="F21" s="2">
        <v>347.40600000000001</v>
      </c>
      <c r="G21" s="3">
        <v>0.60150000000000003</v>
      </c>
      <c r="J21" s="1" t="s">
        <v>17</v>
      </c>
      <c r="K21" s="27">
        <f>E23</f>
        <v>0.24049999999999999</v>
      </c>
    </row>
    <row r="22" spans="2:13" ht="15.75" thickBot="1" x14ac:dyDescent="0.3">
      <c r="B22" s="7" t="s">
        <v>37</v>
      </c>
      <c r="C22" s="15">
        <v>2374.1999999999998</v>
      </c>
      <c r="D22" s="8">
        <v>14.64</v>
      </c>
      <c r="E22" s="8">
        <v>0.16220000000000001</v>
      </c>
      <c r="F22" s="8">
        <v>-13.1096</v>
      </c>
      <c r="G22" s="10">
        <v>-1.5599999999999999E-2</v>
      </c>
      <c r="J22" s="4" t="s">
        <v>18</v>
      </c>
      <c r="K22" s="19">
        <f>G23</f>
        <v>0.29295000000000004</v>
      </c>
    </row>
    <row r="23" spans="2:13" ht="15.75" thickBot="1" x14ac:dyDescent="0.3">
      <c r="E23" s="11">
        <f>AVERAGE(E21:E22)</f>
        <v>0.24049999999999999</v>
      </c>
      <c r="G23" s="20">
        <f>AVERAGE(G21:G22)</f>
        <v>0.29295000000000004</v>
      </c>
      <c r="J23" s="4" t="s">
        <v>19</v>
      </c>
      <c r="K23" s="19">
        <f>(2*K21 + H1*K22)/2</f>
        <v>0.24350273749999998</v>
      </c>
      <c r="L23" s="2" t="s">
        <v>21</v>
      </c>
      <c r="M23" s="3">
        <f>K23/H2</f>
        <v>32.039833881578943</v>
      </c>
    </row>
    <row r="24" spans="2:13" ht="15.75" thickBot="1" x14ac:dyDescent="0.3">
      <c r="E24" s="5"/>
      <c r="F24" s="5"/>
      <c r="G24" s="26"/>
      <c r="J24" s="7" t="s">
        <v>20</v>
      </c>
      <c r="K24" s="10">
        <f xml:space="preserve"> 2*K21 - K23</f>
        <v>0.2374972625</v>
      </c>
      <c r="L24" s="8" t="s">
        <v>22</v>
      </c>
      <c r="M24" s="10">
        <f>K24/H3</f>
        <v>31.249639802631577</v>
      </c>
    </row>
    <row r="25" spans="2:13" ht="15.75" thickBot="1" x14ac:dyDescent="0.3">
      <c r="E25" s="5"/>
      <c r="F25" s="5"/>
      <c r="G25" s="5"/>
    </row>
    <row r="26" spans="2:13" x14ac:dyDescent="0.25">
      <c r="B26" s="1" t="s">
        <v>38</v>
      </c>
      <c r="C26" s="12">
        <v>4217.8999999999996</v>
      </c>
      <c r="D26" s="2">
        <v>26.92</v>
      </c>
      <c r="E26" s="2">
        <v>0.15670000000000001</v>
      </c>
      <c r="F26" s="2">
        <v>6.2819000000000003</v>
      </c>
      <c r="G26" s="3">
        <v>5.7000000000000002E-3</v>
      </c>
      <c r="J26" s="1" t="s">
        <v>17</v>
      </c>
      <c r="K26" s="27">
        <f>E29</f>
        <v>0.27183333333333332</v>
      </c>
    </row>
    <row r="27" spans="2:13" ht="15.75" thickBot="1" x14ac:dyDescent="0.3">
      <c r="B27" s="4" t="s">
        <v>39</v>
      </c>
      <c r="C27" s="14">
        <v>3567.3</v>
      </c>
      <c r="D27" s="5">
        <v>14.520099999999999</v>
      </c>
      <c r="E27" s="14">
        <v>0.2457</v>
      </c>
      <c r="F27" s="5">
        <v>9.9090000000000007</v>
      </c>
      <c r="G27" s="19">
        <v>1.1900000000000001E-2</v>
      </c>
      <c r="J27" s="4" t="s">
        <v>18</v>
      </c>
      <c r="K27" s="19">
        <f>G29</f>
        <v>1.5900000000000001E-2</v>
      </c>
    </row>
    <row r="28" spans="2:13" ht="15.75" thickBot="1" x14ac:dyDescent="0.3">
      <c r="B28" s="7" t="s">
        <v>40</v>
      </c>
      <c r="C28" s="15">
        <v>2760.1</v>
      </c>
      <c r="D28" s="8">
        <v>6.681</v>
      </c>
      <c r="E28" s="8">
        <v>0.41310000000000002</v>
      </c>
      <c r="F28" s="8">
        <v>11.530099999999999</v>
      </c>
      <c r="G28" s="10">
        <v>3.0099999999999998E-2</v>
      </c>
      <c r="J28" s="4" t="s">
        <v>19</v>
      </c>
      <c r="K28" s="19">
        <f>(2*K26 + H1*K27)/2</f>
        <v>0.27199630833333333</v>
      </c>
      <c r="L28" s="2" t="s">
        <v>21</v>
      </c>
      <c r="M28" s="3">
        <f>K28/H2</f>
        <v>35.788987938596492</v>
      </c>
    </row>
    <row r="29" spans="2:13" ht="15.75" thickBot="1" x14ac:dyDescent="0.3">
      <c r="E29" s="11">
        <f>AVERAGE(E26:E28)</f>
        <v>0.27183333333333332</v>
      </c>
      <c r="G29" s="11">
        <f>AVERAGE(G26:G28)</f>
        <v>1.5900000000000001E-2</v>
      </c>
      <c r="J29" s="7" t="s">
        <v>20</v>
      </c>
      <c r="K29" s="10">
        <f xml:space="preserve"> 2*K26 - K28</f>
        <v>0.27167035833333331</v>
      </c>
      <c r="L29" s="8" t="s">
        <v>22</v>
      </c>
      <c r="M29" s="10">
        <f>K29/H3</f>
        <v>35.746099780701748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C2" sqref="C2"/>
    </sheetView>
  </sheetViews>
  <sheetFormatPr defaultRowHeight="15" x14ac:dyDescent="0.25"/>
  <cols>
    <col min="3" max="3" width="16" customWidth="1"/>
    <col min="5" max="5" width="27.42578125" customWidth="1"/>
  </cols>
  <sheetData>
    <row r="1" spans="2:7" ht="15.75" thickBot="1" x14ac:dyDescent="0.3">
      <c r="E1" s="22" t="s">
        <v>25</v>
      </c>
      <c r="F1" s="23">
        <v>2.0500000000000001E-2</v>
      </c>
    </row>
    <row r="2" spans="2:7" x14ac:dyDescent="0.25">
      <c r="E2" s="1" t="s">
        <v>23</v>
      </c>
      <c r="F2" s="3">
        <f>15.2/2000</f>
        <v>7.6E-3</v>
      </c>
    </row>
    <row r="3" spans="2:7" ht="19.5" thickBot="1" x14ac:dyDescent="0.35">
      <c r="B3" s="21" t="s">
        <v>0</v>
      </c>
      <c r="C3" s="21"/>
      <c r="D3" s="21"/>
      <c r="E3" s="7" t="s">
        <v>24</v>
      </c>
      <c r="F3" s="10">
        <f>15.2/2000</f>
        <v>7.6E-3</v>
      </c>
    </row>
    <row r="4" spans="2:7" ht="15.75" thickBot="1" x14ac:dyDescent="0.3"/>
    <row r="5" spans="2:7" x14ac:dyDescent="0.25">
      <c r="B5" s="16" t="s">
        <v>1</v>
      </c>
      <c r="C5" s="17" t="s">
        <v>26</v>
      </c>
      <c r="D5" s="17" t="s">
        <v>3</v>
      </c>
      <c r="E5" s="18" t="s">
        <v>7</v>
      </c>
    </row>
    <row r="6" spans="2:7" x14ac:dyDescent="0.25">
      <c r="B6" s="4" t="s">
        <v>27</v>
      </c>
      <c r="C6" s="5">
        <v>-79.622900000000001</v>
      </c>
      <c r="D6" s="5">
        <v>4.1994999999999996</v>
      </c>
      <c r="E6" s="19">
        <v>-0.33090000000000003</v>
      </c>
    </row>
    <row r="7" spans="2:7" ht="15.75" thickBot="1" x14ac:dyDescent="0.3">
      <c r="B7" s="7" t="s">
        <v>28</v>
      </c>
      <c r="C7" s="8">
        <v>-80.374499999999998</v>
      </c>
      <c r="D7" s="8">
        <v>4.1601999999999997</v>
      </c>
      <c r="E7" s="10">
        <v>-0.3372</v>
      </c>
    </row>
    <row r="8" spans="2:7" ht="15.75" thickBot="1" x14ac:dyDescent="0.3">
      <c r="E8" s="24">
        <f>AVERAGE(E6:E7)</f>
        <v>-0.33405000000000001</v>
      </c>
      <c r="F8">
        <f>E8*180/3.1415</f>
        <v>-19.140219640299222</v>
      </c>
      <c r="G8">
        <f>90/F8</f>
        <v>-4.7021403981439898</v>
      </c>
    </row>
    <row r="9" spans="2:7" ht="15.75" thickBot="1" x14ac:dyDescent="0.3"/>
    <row r="10" spans="2:7" x14ac:dyDescent="0.25">
      <c r="B10" s="1" t="s">
        <v>29</v>
      </c>
      <c r="C10" s="2">
        <v>50.602400000000003</v>
      </c>
      <c r="D10" s="2">
        <v>4.1996000000000002</v>
      </c>
      <c r="E10" s="3">
        <v>0.21029999999999999</v>
      </c>
    </row>
    <row r="11" spans="2:7" x14ac:dyDescent="0.25">
      <c r="B11" s="4" t="s">
        <v>30</v>
      </c>
      <c r="C11" s="5">
        <v>103.3121</v>
      </c>
      <c r="D11" s="5">
        <v>5.8399000000000001</v>
      </c>
      <c r="E11" s="19">
        <v>0.30880000000000002</v>
      </c>
    </row>
    <row r="12" spans="2:7" ht="15.75" thickBot="1" x14ac:dyDescent="0.3">
      <c r="B12" s="7" t="s">
        <v>31</v>
      </c>
      <c r="C12" s="8">
        <v>95.099400000000003</v>
      </c>
      <c r="D12" s="8">
        <v>5.84</v>
      </c>
      <c r="E12" s="10">
        <v>0.28420000000000001</v>
      </c>
    </row>
    <row r="13" spans="2:7" ht="15.75" thickBot="1" x14ac:dyDescent="0.3">
      <c r="E13" s="24">
        <f>AVERAGE(E10:E12)</f>
        <v>0.26776666666666665</v>
      </c>
      <c r="F13">
        <f>E13*180/3.1415</f>
        <v>15.342352379436575</v>
      </c>
      <c r="G13">
        <f>90/F13</f>
        <v>5.8661147765467447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topLeftCell="A2" workbookViewId="0">
      <selection activeCell="K27" sqref="K27"/>
    </sheetView>
  </sheetViews>
  <sheetFormatPr defaultRowHeight="15" x14ac:dyDescent="0.25"/>
  <cols>
    <col min="2" max="2" width="17" customWidth="1"/>
    <col min="6" max="6" width="16.140625" customWidth="1"/>
    <col min="7" max="7" width="27.5703125" bestFit="1" customWidth="1"/>
    <col min="10" max="10" width="13.28515625" customWidth="1"/>
    <col min="12" max="12" width="11.7109375" customWidth="1"/>
    <col min="13" max="13" width="13.5703125" customWidth="1"/>
  </cols>
  <sheetData>
    <row r="1" spans="2:13" ht="15.75" thickBot="1" x14ac:dyDescent="0.3">
      <c r="G1" s="22" t="s">
        <v>25</v>
      </c>
      <c r="H1" s="23">
        <v>2.0500000000000001E-2</v>
      </c>
    </row>
    <row r="2" spans="2:13" x14ac:dyDescent="0.25">
      <c r="G2" s="1" t="s">
        <v>23</v>
      </c>
      <c r="H2" s="3">
        <f>15.2/2000</f>
        <v>7.6E-3</v>
      </c>
      <c r="J2" t="s">
        <v>16</v>
      </c>
      <c r="K2">
        <v>1</v>
      </c>
    </row>
    <row r="3" spans="2:13" ht="19.5" thickBot="1" x14ac:dyDescent="0.35">
      <c r="B3" s="21" t="s">
        <v>0</v>
      </c>
      <c r="C3" s="21"/>
      <c r="D3" s="21"/>
      <c r="G3" s="7" t="s">
        <v>24</v>
      </c>
      <c r="H3" s="10">
        <f>15.2/2000</f>
        <v>7.6E-3</v>
      </c>
    </row>
    <row r="4" spans="2:13" ht="15.75" thickBot="1" x14ac:dyDescent="0.3"/>
    <row r="5" spans="2:13" x14ac:dyDescent="0.25">
      <c r="B5" s="16" t="s">
        <v>1</v>
      </c>
      <c r="C5" s="17" t="s">
        <v>2</v>
      </c>
      <c r="D5" s="17" t="s">
        <v>3</v>
      </c>
      <c r="E5" s="17" t="s">
        <v>4</v>
      </c>
      <c r="F5" s="17" t="s">
        <v>5</v>
      </c>
      <c r="G5" s="18" t="s">
        <v>7</v>
      </c>
      <c r="J5" s="1" t="s">
        <v>17</v>
      </c>
      <c r="K5" s="3">
        <f>E8</f>
        <v>9.035E-2</v>
      </c>
    </row>
    <row r="6" spans="2:13" ht="15.75" thickBot="1" x14ac:dyDescent="0.3">
      <c r="B6" s="4" t="s">
        <v>32</v>
      </c>
      <c r="C6" s="5">
        <v>715.68050000000005</v>
      </c>
      <c r="D6" s="5">
        <v>6.9199000000000002</v>
      </c>
      <c r="E6" s="5">
        <v>0.10340000000000001</v>
      </c>
      <c r="F6" s="5">
        <v>35.657400000000003</v>
      </c>
      <c r="G6" s="19">
        <v>8.9899999999999994E-2</v>
      </c>
      <c r="J6" s="4" t="s">
        <v>18</v>
      </c>
      <c r="K6" s="19">
        <f>-1*G8</f>
        <v>-8.165E-2</v>
      </c>
    </row>
    <row r="7" spans="2:13" ht="15.75" thickBot="1" x14ac:dyDescent="0.3">
      <c r="B7" s="7" t="s">
        <v>33</v>
      </c>
      <c r="C7" s="8">
        <v>358.82740000000001</v>
      </c>
      <c r="D7" s="8">
        <v>4.6398999999999999</v>
      </c>
      <c r="E7" s="8">
        <v>7.7299999999999994E-2</v>
      </c>
      <c r="F7" s="8">
        <v>19.513400000000001</v>
      </c>
      <c r="G7" s="10">
        <v>7.3400000000000007E-2</v>
      </c>
      <c r="J7" s="4" t="s">
        <v>19</v>
      </c>
      <c r="K7" s="19">
        <f>(2*K5+ H1*K6)/2</f>
        <v>8.9513087500000005E-2</v>
      </c>
      <c r="L7" s="2" t="s">
        <v>21</v>
      </c>
      <c r="M7" s="3">
        <f>K7/H2</f>
        <v>11.778037828947369</v>
      </c>
    </row>
    <row r="8" spans="2:13" ht="15.75" thickBot="1" x14ac:dyDescent="0.3">
      <c r="E8" s="24">
        <f>AVERAGE(E6:E7)</f>
        <v>9.035E-2</v>
      </c>
      <c r="G8" s="24">
        <f>AVERAGE(G6:G7)</f>
        <v>8.165E-2</v>
      </c>
      <c r="J8" s="7" t="s">
        <v>20</v>
      </c>
      <c r="K8" s="10">
        <f xml:space="preserve"> 2*K5 - K7</f>
        <v>9.1186912499999995E-2</v>
      </c>
      <c r="L8" s="8" t="s">
        <v>22</v>
      </c>
      <c r="M8" s="10">
        <f>K8/H3</f>
        <v>11.998277960526314</v>
      </c>
    </row>
    <row r="9" spans="2:13" ht="15.75" thickBot="1" x14ac:dyDescent="0.3"/>
    <row r="10" spans="2:13" ht="15.75" thickBot="1" x14ac:dyDescent="0.3">
      <c r="B10" s="1" t="s">
        <v>34</v>
      </c>
      <c r="C10" s="2">
        <v>597.66200000000003</v>
      </c>
      <c r="D10" s="2">
        <v>6.9600999999999997</v>
      </c>
      <c r="E10" s="2">
        <v>8.5900000000000004E-2</v>
      </c>
      <c r="F10" s="2">
        <v>-36.453600000000002</v>
      </c>
      <c r="G10" s="3">
        <v>-9.1399999999999995E-2</v>
      </c>
    </row>
    <row r="11" spans="2:13" ht="15.75" thickBot="1" x14ac:dyDescent="0.3">
      <c r="B11" s="7" t="s">
        <v>35</v>
      </c>
      <c r="C11" s="8">
        <v>557.95950000000005</v>
      </c>
      <c r="D11" s="8">
        <v>5.92</v>
      </c>
      <c r="E11" s="8">
        <v>9.4200000000000006E-2</v>
      </c>
      <c r="F11" s="8">
        <v>-33.954599999999999</v>
      </c>
      <c r="G11" s="10">
        <v>-0.10009999999999999</v>
      </c>
      <c r="J11" s="1" t="s">
        <v>17</v>
      </c>
      <c r="K11" s="3">
        <f>E12</f>
        <v>9.0050000000000005E-2</v>
      </c>
    </row>
    <row r="12" spans="2:13" ht="15.75" thickBot="1" x14ac:dyDescent="0.3">
      <c r="E12" s="24">
        <f>AVERAGE(E10:E11)</f>
        <v>9.0050000000000005E-2</v>
      </c>
      <c r="G12" s="24">
        <f>AVERAGE(G10:G11)</f>
        <v>-9.5750000000000002E-2</v>
      </c>
      <c r="J12" s="4" t="s">
        <v>18</v>
      </c>
      <c r="K12" s="19">
        <f>-1*G12</f>
        <v>9.5750000000000002E-2</v>
      </c>
    </row>
    <row r="13" spans="2:13" x14ac:dyDescent="0.25">
      <c r="E13" s="5"/>
      <c r="G13" s="5"/>
      <c r="J13" s="4" t="s">
        <v>19</v>
      </c>
      <c r="K13" s="19">
        <f>(2*K11 + H1* K12)/2</f>
        <v>9.1031437500000006E-2</v>
      </c>
      <c r="L13" s="2" t="s">
        <v>21</v>
      </c>
      <c r="M13" s="3">
        <f>K13/H2</f>
        <v>11.977820723684211</v>
      </c>
    </row>
    <row r="14" spans="2:13" ht="15.75" thickBot="1" x14ac:dyDescent="0.3">
      <c r="J14" s="7" t="s">
        <v>20</v>
      </c>
      <c r="K14" s="10">
        <f xml:space="preserve"> 2*K11 - K13</f>
        <v>8.9068562500000004E-2</v>
      </c>
      <c r="L14" s="8" t="s">
        <v>22</v>
      </c>
      <c r="M14" s="10">
        <f>K14/H3</f>
        <v>11.719547697368421</v>
      </c>
    </row>
    <row r="15" spans="2:13" ht="15.75" thickBot="1" x14ac:dyDescent="0.3">
      <c r="B15" s="1" t="s">
        <v>41</v>
      </c>
      <c r="C15" s="12">
        <v>2895.7</v>
      </c>
      <c r="D15" s="2">
        <v>18.399999999999999</v>
      </c>
      <c r="E15" s="2">
        <v>0.15740000000000001</v>
      </c>
      <c r="F15" s="2">
        <v>40.038800000000002</v>
      </c>
      <c r="G15" s="3">
        <v>3.7959E-2</v>
      </c>
    </row>
    <row r="16" spans="2:13" x14ac:dyDescent="0.25">
      <c r="B16" s="4" t="s">
        <v>42</v>
      </c>
      <c r="C16" s="14">
        <v>1926.8</v>
      </c>
      <c r="D16" s="5">
        <v>9</v>
      </c>
      <c r="E16" s="5">
        <v>0.21410000000000001</v>
      </c>
      <c r="F16" s="5">
        <v>28.5259</v>
      </c>
      <c r="G16" s="19">
        <v>5.5300000000000002E-2</v>
      </c>
      <c r="J16" s="1" t="s">
        <v>17</v>
      </c>
      <c r="K16" s="3">
        <f>E18</f>
        <v>0.21313333333333337</v>
      </c>
    </row>
    <row r="17" spans="2:13" ht="15.75" thickBot="1" x14ac:dyDescent="0.3">
      <c r="B17" s="7" t="s">
        <v>43</v>
      </c>
      <c r="C17" s="15">
        <v>1478.8</v>
      </c>
      <c r="D17" s="8">
        <v>5.52</v>
      </c>
      <c r="E17" s="8">
        <v>0.26790000000000003</v>
      </c>
      <c r="F17" s="8">
        <v>19.484200000000001</v>
      </c>
      <c r="G17" s="10">
        <v>6.1573999999999997E-2</v>
      </c>
      <c r="J17" s="4" t="s">
        <v>18</v>
      </c>
      <c r="K17" s="19">
        <f>-1*G18</f>
        <v>-5.1610999999999997E-2</v>
      </c>
    </row>
    <row r="18" spans="2:13" ht="15.75" thickBot="1" x14ac:dyDescent="0.3">
      <c r="E18" s="24">
        <f>AVERAGE(E15:E17)</f>
        <v>0.21313333333333337</v>
      </c>
      <c r="G18" s="25">
        <f t="shared" ref="G18" si="0">AVERAGE(G15:G17)</f>
        <v>5.1610999999999997E-2</v>
      </c>
      <c r="J18" s="4" t="s">
        <v>19</v>
      </c>
      <c r="K18" s="19">
        <f>(2*K16 + H1*K17)/2</f>
        <v>0.21260432058333337</v>
      </c>
      <c r="L18" s="2" t="s">
        <v>21</v>
      </c>
      <c r="M18" s="3">
        <f>K18/H2</f>
        <v>27.974252708333339</v>
      </c>
    </row>
    <row r="19" spans="2:13" ht="15.75" thickBot="1" x14ac:dyDescent="0.3">
      <c r="J19" s="7" t="s">
        <v>20</v>
      </c>
      <c r="K19" s="10">
        <f xml:space="preserve"> 2*K16 - K18</f>
        <v>0.21366234608333337</v>
      </c>
      <c r="L19" s="8" t="s">
        <v>22</v>
      </c>
      <c r="M19" s="10">
        <f>K19/H3</f>
        <v>28.113466589912285</v>
      </c>
    </row>
    <row r="20" spans="2:13" ht="15.75" thickBot="1" x14ac:dyDescent="0.3"/>
    <row r="21" spans="2:13" x14ac:dyDescent="0.25">
      <c r="B21" s="1" t="s">
        <v>44</v>
      </c>
      <c r="C21" s="12">
        <v>1255.5</v>
      </c>
      <c r="D21" s="2">
        <v>7.0400999999999998</v>
      </c>
      <c r="E21" s="2">
        <v>0.17829999999999999</v>
      </c>
      <c r="F21" s="2">
        <v>-27.536999999999999</v>
      </c>
      <c r="G21" s="3">
        <v>-6.83E-2</v>
      </c>
      <c r="J21" s="1" t="s">
        <v>17</v>
      </c>
      <c r="K21" s="3">
        <f>E24</f>
        <v>0.18043333333333333</v>
      </c>
    </row>
    <row r="22" spans="2:13" ht="15.75" thickBot="1" x14ac:dyDescent="0.3">
      <c r="B22" s="4" t="s">
        <v>45</v>
      </c>
      <c r="C22" s="5">
        <v>770.54629999999997</v>
      </c>
      <c r="D22" s="5">
        <v>7.9599000000000002</v>
      </c>
      <c r="E22" s="5">
        <v>9.6799999999999997E-2</v>
      </c>
      <c r="F22" s="5">
        <v>25.552900000000001</v>
      </c>
      <c r="G22" s="19">
        <v>5.6000000000000001E-2</v>
      </c>
      <c r="J22" s="4" t="s">
        <v>18</v>
      </c>
      <c r="K22" s="19">
        <f>-1*G24</f>
        <v>4.1833333333333333E-2</v>
      </c>
    </row>
    <row r="23" spans="2:13" ht="15.75" thickBot="1" x14ac:dyDescent="0.3">
      <c r="B23" s="7" t="s">
        <v>46</v>
      </c>
      <c r="C23" s="8">
        <v>596.22119999999995</v>
      </c>
      <c r="D23" s="8">
        <v>2.2400000000000002</v>
      </c>
      <c r="E23" s="8">
        <v>0.26619999999999999</v>
      </c>
      <c r="F23" s="8">
        <v>-14.5329</v>
      </c>
      <c r="G23" s="10">
        <v>-0.1132</v>
      </c>
      <c r="J23" s="4" t="s">
        <v>19</v>
      </c>
      <c r="K23" s="19">
        <f>(2*K21 + H1*K22)/2</f>
        <v>0.18086212500000001</v>
      </c>
      <c r="L23" s="2" t="s">
        <v>21</v>
      </c>
      <c r="M23" s="3">
        <f>K23/H2</f>
        <v>23.797648026315791</v>
      </c>
    </row>
    <row r="24" spans="2:13" ht="15.75" thickBot="1" x14ac:dyDescent="0.3">
      <c r="E24" s="11">
        <f>AVERAGE(E21:E23)</f>
        <v>0.18043333333333333</v>
      </c>
      <c r="G24" s="11">
        <f>AVERAGE(G21:G23)</f>
        <v>-4.1833333333333333E-2</v>
      </c>
      <c r="J24" s="7" t="s">
        <v>20</v>
      </c>
      <c r="K24" s="10">
        <f xml:space="preserve"> 2*K21 - K23</f>
        <v>0.18000454166666666</v>
      </c>
      <c r="L24" s="8" t="s">
        <v>22</v>
      </c>
      <c r="M24" s="10">
        <f>K24/H3</f>
        <v>23.684808114035086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Fwd Straight</vt:lpstr>
      <vt:lpstr>On Spot Rotate</vt:lpstr>
      <vt:lpstr>Rotation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2016-02-24T00:58:30Z</dcterms:created>
  <dcterms:modified xsi:type="dcterms:W3CDTF">2016-03-01T04:35:33Z</dcterms:modified>
</cp:coreProperties>
</file>