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em398_bath_ac_uk/Documents/Documents/GitHub/AdvLCA - Brightway - 2022/Mass Balance Paper/"/>
    </mc:Choice>
  </mc:AlternateContent>
  <xr:revisionPtr revIDLastSave="242" documentId="13_ncr:1_{FFEECF53-1074-7F43-B6F6-567169671197}" xr6:coauthVersionLast="47" xr6:coauthVersionMax="47" xr10:uidLastSave="{E1494907-5943-41CC-A877-2C6520ADBD69}"/>
  <bookViews>
    <workbookView xWindow="1176" yWindow="0" windowWidth="10932" windowHeight="12960" tabRatio="500" xr2:uid="{00000000-000D-0000-FFFF-FFFF00000000}"/>
  </bookViews>
  <sheets>
    <sheet name="test0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S5" i="1"/>
  <c r="S7" i="1"/>
  <c r="S6" i="1"/>
  <c r="S4" i="1"/>
  <c r="S3" i="1"/>
  <c r="X7" i="1" l="1"/>
  <c r="Y4" i="1"/>
  <c r="Y5" i="1"/>
  <c r="Y6" i="1"/>
  <c r="Y7" i="1"/>
  <c r="Y3" i="1"/>
  <c r="X6" i="1"/>
  <c r="X5" i="1"/>
  <c r="X4" i="1"/>
  <c r="X3" i="1"/>
  <c r="L4" i="1"/>
  <c r="L5" i="1"/>
  <c r="L6" i="1"/>
  <c r="L7" i="1"/>
  <c r="L3" i="1"/>
  <c r="M14" i="1"/>
  <c r="M15" i="1"/>
  <c r="M16" i="1"/>
  <c r="M17" i="1"/>
  <c r="M13" i="1"/>
  <c r="T3" i="1"/>
  <c r="U3" i="1" s="1"/>
  <c r="V3" i="1" s="1"/>
  <c r="W3" i="1" s="1"/>
  <c r="T4" i="1"/>
  <c r="U4" i="1" s="1"/>
  <c r="V4" i="1" s="1"/>
  <c r="W4" i="1" s="1"/>
  <c r="T5" i="1"/>
  <c r="U5" i="1" s="1"/>
  <c r="V5" i="1" s="1"/>
  <c r="W5" i="1" s="1"/>
  <c r="T6" i="1"/>
  <c r="U6" i="1" s="1"/>
  <c r="V6" i="1" s="1"/>
  <c r="W6" i="1" s="1"/>
  <c r="T7" i="1"/>
  <c r="U7" i="1" s="1"/>
  <c r="V7" i="1" s="1"/>
  <c r="W7" i="1" s="1"/>
  <c r="M10" i="1"/>
  <c r="M11" i="1"/>
  <c r="T2" i="1"/>
  <c r="U2" i="1" s="1"/>
  <c r="V2" i="1" s="1"/>
  <c r="W2" i="1" s="1"/>
  <c r="Z5" i="1" l="1"/>
  <c r="Z4" i="1"/>
  <c r="Z3" i="1"/>
  <c r="Z6" i="1"/>
  <c r="Z7" i="1"/>
  <c r="M3" i="1"/>
  <c r="M7" i="1"/>
  <c r="M6" i="1"/>
  <c r="M12" i="1"/>
  <c r="M5" i="1"/>
  <c r="M4" i="1"/>
  <c r="M9" i="1"/>
  <c r="M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tc={B3192350-D59A-4F83-A02F-86CF4409A380}</author>
  </authors>
  <commentList>
    <comment ref="H2" authorId="0" shapeId="0" xr:uid="{B3192350-D59A-4F83-A02F-86CF4409A380}">
      <text>
        <t>[Threaded comment]
Your version of Excel allows you to read this threaded comment; however, any edits to it will get removed if the file is opened in a newer version of Excel. Learn more: https://go.microsoft.com/fwlink/?linkid=870924
Comment:
    Equivalent to one m3</t>
      </text>
    </comment>
  </commentList>
</comments>
</file>

<file path=xl/sharedStrings.xml><?xml version="1.0" encoding="utf-8"?>
<sst xmlns="http://schemas.openxmlformats.org/spreadsheetml/2006/main" count="186" uniqueCount="46">
  <si>
    <t>technosphere</t>
  </si>
  <si>
    <t>Carbon dioxide</t>
  </si>
  <si>
    <t>biosphere</t>
  </si>
  <si>
    <t>production</t>
  </si>
  <si>
    <t>process</t>
  </si>
  <si>
    <t>Activity database</t>
  </si>
  <si>
    <t>Activity code</t>
  </si>
  <si>
    <t>Activity name</t>
  </si>
  <si>
    <t>Activity unit</t>
  </si>
  <si>
    <t>Activity type</t>
  </si>
  <si>
    <t>Exchange database</t>
  </si>
  <si>
    <t>Exchange input</t>
  </si>
  <si>
    <t>Exchange amount</t>
  </si>
  <si>
    <t>Exchange unit</t>
  </si>
  <si>
    <t>Exchange type</t>
  </si>
  <si>
    <t>Exchange loc</t>
  </si>
  <si>
    <t>Exchange scale</t>
  </si>
  <si>
    <t>Exchange negative</t>
  </si>
  <si>
    <t>Exchange uncertainty type</t>
  </si>
  <si>
    <t>Notes</t>
  </si>
  <si>
    <t>kilogram</t>
  </si>
  <si>
    <t>balancedb_extended</t>
  </si>
  <si>
    <t>Concrete production</t>
  </si>
  <si>
    <t>Cement</t>
  </si>
  <si>
    <t>Water</t>
  </si>
  <si>
    <t>Fine Aggregate</t>
  </si>
  <si>
    <t>Course Aggregate</t>
  </si>
  <si>
    <t xml:space="preserve">GGBS </t>
  </si>
  <si>
    <t>Fly-ash</t>
  </si>
  <si>
    <t>1</t>
  </si>
  <si>
    <t>2316</t>
  </si>
  <si>
    <t>Variance - Basic</t>
  </si>
  <si>
    <t>Variance - Pedigree</t>
  </si>
  <si>
    <t>Variance - Total</t>
  </si>
  <si>
    <t>sigma*</t>
  </si>
  <si>
    <t>sigma</t>
  </si>
  <si>
    <t>CI/2wP, half range of confidence interval</t>
  </si>
  <si>
    <t>0.958</t>
  </si>
  <si>
    <t>0.0021</t>
  </si>
  <si>
    <t>0.003</t>
  </si>
  <si>
    <t>0.029</t>
  </si>
  <si>
    <t>sigma* - basic</t>
  </si>
  <si>
    <t>sigma* - relative</t>
  </si>
  <si>
    <t>Variance - Pedigree (Relative</t>
  </si>
  <si>
    <t>Variance - Pedigree (Scaled)</t>
  </si>
  <si>
    <t>sigma* - 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</si>
</sst>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rgb="FF222222"/>
      <name val="Helvetica LT Pro Light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lie Marsh" id="{CBC54D9C-54AA-4173-BD39-FC1748071CEA}" userId="S::em398@bath.ac.uk::a70c73be-8b00-458c-b251-ec14f1d73f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8-22T08:56:41.91" personId="{CBC54D9C-54AA-4173-BD39-FC1748071CEA}" id="{B3192350-D59A-4F83-A02F-86CF4409A380}">
    <text>Equivalent to one m3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topLeftCell="T1" workbookViewId="0">
      <selection activeCell="W8" sqref="T8:W12"/>
    </sheetView>
  </sheetViews>
  <sheetFormatPr defaultColWidth="13.69921875" defaultRowHeight="15.6"/>
  <cols>
    <col min="1" max="1" width="20.8984375" customWidth="1"/>
    <col min="2" max="3" width="18.5" bestFit="1" customWidth="1"/>
    <col min="4" max="4" width="13" style="2" customWidth="1"/>
    <col min="5" max="5" width="11.19921875" bestFit="1" customWidth="1"/>
    <col min="6" max="6" width="18.296875" style="2" bestFit="1" customWidth="1"/>
    <col min="7" max="7" width="36" style="2" bestFit="1" customWidth="1"/>
    <col min="8" max="8" width="15.69921875" bestFit="1" customWidth="1"/>
    <col min="9" max="9" width="12.5" style="2" bestFit="1" customWidth="1"/>
    <col min="10" max="10" width="12.796875" style="2" bestFit="1" customWidth="1"/>
    <col min="11" max="11" width="22.796875" bestFit="1" customWidth="1"/>
    <col min="12" max="12" width="11.69921875" bestFit="1" customWidth="1"/>
    <col min="13" max="13" width="13.5" bestFit="1" customWidth="1"/>
    <col min="14" max="14" width="16.5" bestFit="1" customWidth="1"/>
    <col min="15" max="15" width="64.69921875" bestFit="1" customWidth="1"/>
  </cols>
  <sheetData>
    <row r="1" spans="1:26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t="s">
        <v>12</v>
      </c>
      <c r="I1" s="2" t="s">
        <v>13</v>
      </c>
      <c r="J1" s="2" t="s">
        <v>14</v>
      </c>
      <c r="K1" t="s">
        <v>18</v>
      </c>
      <c r="L1" t="s">
        <v>15</v>
      </c>
      <c r="M1" t="s">
        <v>16</v>
      </c>
      <c r="N1" t="s">
        <v>17</v>
      </c>
      <c r="O1" t="s">
        <v>19</v>
      </c>
      <c r="P1" t="s">
        <v>31</v>
      </c>
      <c r="Q1" t="s">
        <v>32</v>
      </c>
      <c r="R1" t="s">
        <v>43</v>
      </c>
      <c r="S1" t="s">
        <v>44</v>
      </c>
      <c r="T1" t="s">
        <v>33</v>
      </c>
      <c r="U1" s="3" t="s">
        <v>36</v>
      </c>
      <c r="V1" t="s">
        <v>35</v>
      </c>
      <c r="W1" t="s">
        <v>34</v>
      </c>
      <c r="X1" t="s">
        <v>41</v>
      </c>
      <c r="Y1" t="s">
        <v>42</v>
      </c>
      <c r="Z1" t="s">
        <v>45</v>
      </c>
    </row>
    <row r="2" spans="1:26">
      <c r="A2" s="2" t="s">
        <v>21</v>
      </c>
      <c r="B2" s="2" t="s">
        <v>22</v>
      </c>
      <c r="C2" s="2" t="s">
        <v>22</v>
      </c>
      <c r="D2" s="2" t="s">
        <v>20</v>
      </c>
      <c r="E2" s="2" t="s">
        <v>4</v>
      </c>
      <c r="F2" s="2" t="s">
        <v>21</v>
      </c>
      <c r="G2" s="2" t="s">
        <v>22</v>
      </c>
      <c r="H2" s="2" t="s">
        <v>30</v>
      </c>
      <c r="I2" s="2" t="s">
        <v>20</v>
      </c>
      <c r="J2" s="2" t="s">
        <v>3</v>
      </c>
      <c r="T2">
        <f>P2+Q2</f>
        <v>0</v>
      </c>
      <c r="U2">
        <f>POWER(EXP(SQRT(T2)),2)</f>
        <v>1</v>
      </c>
      <c r="V2">
        <f>SQRT(U2)</f>
        <v>1</v>
      </c>
      <c r="W2">
        <f>LN(V2)</f>
        <v>0</v>
      </c>
    </row>
    <row r="3" spans="1:26">
      <c r="A3" s="2" t="s">
        <v>21</v>
      </c>
      <c r="B3" s="2" t="s">
        <v>22</v>
      </c>
      <c r="C3" s="2" t="s">
        <v>22</v>
      </c>
      <c r="D3" s="2" t="s">
        <v>20</v>
      </c>
      <c r="E3" s="2" t="s">
        <v>4</v>
      </c>
      <c r="F3" s="2" t="s">
        <v>21</v>
      </c>
      <c r="G3" s="2" t="s">
        <v>23</v>
      </c>
      <c r="H3">
        <v>176</v>
      </c>
      <c r="I3" s="2" t="s">
        <v>20</v>
      </c>
      <c r="J3" s="2" t="s">
        <v>0</v>
      </c>
      <c r="K3">
        <v>2</v>
      </c>
      <c r="L3">
        <f>IF(H3&gt;0,LN(H3),"")</f>
        <v>5.1704839950381514</v>
      </c>
      <c r="M3">
        <f>IF(T3&gt;0,W3,"")</f>
        <v>0.1808314132002512</v>
      </c>
      <c r="N3" s="1"/>
      <c r="P3">
        <v>0.02</v>
      </c>
      <c r="Q3">
        <v>1.2699999999999999E-2</v>
      </c>
      <c r="R3">
        <f>Q3*(H3/2316)</f>
        <v>9.6511226252158895E-4</v>
      </c>
      <c r="S3">
        <f>Q3*0.1</f>
        <v>1.2700000000000001E-3</v>
      </c>
      <c r="T3">
        <f>P3+Q3</f>
        <v>3.27E-2</v>
      </c>
      <c r="U3">
        <f t="shared" ref="U3:U12" si="0">POWER(EXP(SQRT(T3)),2)</f>
        <v>1.4357147752222044</v>
      </c>
      <c r="V3">
        <f t="shared" ref="V3:V12" si="1">SQRT(U3)</f>
        <v>1.1982131593427792</v>
      </c>
      <c r="W3">
        <f t="shared" ref="W3:W12" si="2">LN(V3)</f>
        <v>0.1808314132002512</v>
      </c>
      <c r="X3">
        <f>LN(SQRT(POWER(EXP(SQRT(P3)),2)))</f>
        <v>0.14142135623730953</v>
      </c>
      <c r="Y3">
        <f>LN(SQRT(POWER(EXP(SQRT(P3+R3)),2)))</f>
        <v>0.14479334329492358</v>
      </c>
      <c r="Z3">
        <f>LN(SQRT(POWER(EXP(SQRT(P3+S3)),2)))</f>
        <v>0.1458423806717376</v>
      </c>
    </row>
    <row r="4" spans="1:26">
      <c r="A4" s="2" t="s">
        <v>21</v>
      </c>
      <c r="B4" s="2" t="s">
        <v>22</v>
      </c>
      <c r="C4" s="2" t="s">
        <v>22</v>
      </c>
      <c r="D4" s="2" t="s">
        <v>20</v>
      </c>
      <c r="E4" s="2" t="s">
        <v>4</v>
      </c>
      <c r="F4" s="2" t="s">
        <v>21</v>
      </c>
      <c r="G4" s="2" t="s">
        <v>24</v>
      </c>
      <c r="H4">
        <v>176</v>
      </c>
      <c r="I4" s="2" t="s">
        <v>20</v>
      </c>
      <c r="J4" s="2" t="s">
        <v>0</v>
      </c>
      <c r="K4">
        <v>2</v>
      </c>
      <c r="L4">
        <f t="shared" ref="L4:L7" si="3">IF(H4&gt;0,LN(H4),"")</f>
        <v>5.1704839950381514</v>
      </c>
      <c r="M4">
        <f>IF(T4&gt;0,W4,"")</f>
        <v>0.1808314132002512</v>
      </c>
      <c r="N4" s="1"/>
      <c r="P4">
        <v>0.02</v>
      </c>
      <c r="Q4">
        <v>1.2699999999999999E-2</v>
      </c>
      <c r="R4">
        <f t="shared" ref="R4:R7" si="4">Q4*(H4/2316)</f>
        <v>9.6511226252158895E-4</v>
      </c>
      <c r="S4">
        <f>Q4*0.1</f>
        <v>1.2700000000000001E-3</v>
      </c>
      <c r="T4">
        <f>P4+Q4</f>
        <v>3.27E-2</v>
      </c>
      <c r="U4">
        <f t="shared" si="0"/>
        <v>1.4357147752222044</v>
      </c>
      <c r="V4">
        <f t="shared" si="1"/>
        <v>1.1982131593427792</v>
      </c>
      <c r="W4">
        <f t="shared" si="2"/>
        <v>0.1808314132002512</v>
      </c>
      <c r="X4">
        <f>LN(SQRT(POWER(EXP(SQRT(P4)),2)))</f>
        <v>0.14142135623730953</v>
      </c>
      <c r="Y4">
        <f t="shared" ref="Y4:Z6" si="5">LN(SQRT(POWER(EXP(SQRT(P4+R4)),2)))</f>
        <v>0.14479334329492358</v>
      </c>
      <c r="Z4">
        <f t="shared" ref="Z4:Z7" si="6">LN(SQRT(POWER(EXP(SQRT(P4+S4)),2)))</f>
        <v>0.1458423806717376</v>
      </c>
    </row>
    <row r="5" spans="1:26">
      <c r="A5" s="2" t="s">
        <v>21</v>
      </c>
      <c r="B5" s="2" t="s">
        <v>22</v>
      </c>
      <c r="C5" s="2" t="s">
        <v>22</v>
      </c>
      <c r="D5" s="2" t="s">
        <v>20</v>
      </c>
      <c r="E5" s="2" t="s">
        <v>4</v>
      </c>
      <c r="F5" s="2" t="s">
        <v>21</v>
      </c>
      <c r="G5" s="2" t="s">
        <v>25</v>
      </c>
      <c r="H5">
        <v>725</v>
      </c>
      <c r="I5" s="2" t="s">
        <v>20</v>
      </c>
      <c r="J5" s="2" t="s">
        <v>0</v>
      </c>
      <c r="K5">
        <v>2</v>
      </c>
      <c r="L5">
        <f t="shared" si="3"/>
        <v>6.5861716548546747</v>
      </c>
      <c r="M5">
        <f>IF(T5&gt;0,W5,"")</f>
        <v>0.1808314132002512</v>
      </c>
      <c r="N5" s="1"/>
      <c r="P5">
        <v>0.02</v>
      </c>
      <c r="Q5">
        <v>1.2699999999999999E-2</v>
      </c>
      <c r="R5">
        <f t="shared" si="4"/>
        <v>3.9756044905008628E-3</v>
      </c>
      <c r="S5">
        <f>Q5*0.1</f>
        <v>1.2700000000000001E-3</v>
      </c>
      <c r="T5">
        <f>P5+Q5</f>
        <v>3.27E-2</v>
      </c>
      <c r="U5">
        <f t="shared" si="0"/>
        <v>1.4357147752222044</v>
      </c>
      <c r="V5">
        <f t="shared" si="1"/>
        <v>1.1982131593427792</v>
      </c>
      <c r="W5">
        <f t="shared" si="2"/>
        <v>0.1808314132002512</v>
      </c>
      <c r="X5">
        <f>LN(SQRT(POWER(EXP(SQRT(P5)),2)))</f>
        <v>0.14142135623730953</v>
      </c>
      <c r="Y5">
        <f t="shared" si="5"/>
        <v>0.15484057766135095</v>
      </c>
      <c r="Z5">
        <f t="shared" si="6"/>
        <v>0.1458423806717376</v>
      </c>
    </row>
    <row r="6" spans="1:26">
      <c r="A6" s="2" t="s">
        <v>21</v>
      </c>
      <c r="B6" s="2" t="s">
        <v>22</v>
      </c>
      <c r="C6" s="2" t="s">
        <v>22</v>
      </c>
      <c r="D6" s="2" t="s">
        <v>20</v>
      </c>
      <c r="E6" s="2" t="s">
        <v>4</v>
      </c>
      <c r="F6" s="2" t="s">
        <v>21</v>
      </c>
      <c r="G6" s="2" t="s">
        <v>26</v>
      </c>
      <c r="H6">
        <v>1169</v>
      </c>
      <c r="I6" s="2" t="s">
        <v>20</v>
      </c>
      <c r="J6" s="2" t="s">
        <v>0</v>
      </c>
      <c r="K6">
        <v>2</v>
      </c>
      <c r="L6">
        <f t="shared" si="3"/>
        <v>7.063903961472068</v>
      </c>
      <c r="M6">
        <f>IF(T6&gt;0,W6,"")</f>
        <v>0.1808314132002512</v>
      </c>
      <c r="P6">
        <v>0.02</v>
      </c>
      <c r="Q6">
        <v>1.2699999999999999E-2</v>
      </c>
      <c r="R6">
        <f t="shared" si="4"/>
        <v>6.4103195164076001E-3</v>
      </c>
      <c r="S6">
        <f>Q6</f>
        <v>1.2699999999999999E-2</v>
      </c>
      <c r="T6">
        <f>P6+Q6</f>
        <v>3.27E-2</v>
      </c>
      <c r="U6">
        <f t="shared" si="0"/>
        <v>1.4357147752222044</v>
      </c>
      <c r="V6">
        <f t="shared" si="1"/>
        <v>1.1982131593427792</v>
      </c>
      <c r="W6">
        <f t="shared" si="2"/>
        <v>0.1808314132002512</v>
      </c>
      <c r="X6">
        <f>LN(SQRT(POWER(EXP(SQRT(P6)),2)))</f>
        <v>0.14142135623730953</v>
      </c>
      <c r="Y6">
        <f t="shared" si="5"/>
        <v>0.16251252110655223</v>
      </c>
      <c r="Z6">
        <f t="shared" si="6"/>
        <v>0.1808314132002512</v>
      </c>
    </row>
    <row r="7" spans="1:26">
      <c r="A7" s="2" t="s">
        <v>21</v>
      </c>
      <c r="B7" s="2" t="s">
        <v>22</v>
      </c>
      <c r="C7" s="2" t="s">
        <v>22</v>
      </c>
      <c r="D7" s="2" t="s">
        <v>20</v>
      </c>
      <c r="E7" s="2" t="s">
        <v>4</v>
      </c>
      <c r="F7" s="2" t="s">
        <v>21</v>
      </c>
      <c r="G7" s="2" t="s">
        <v>28</v>
      </c>
      <c r="H7">
        <v>70</v>
      </c>
      <c r="I7" s="2" t="s">
        <v>20</v>
      </c>
      <c r="J7" s="2" t="s">
        <v>0</v>
      </c>
      <c r="K7">
        <v>2</v>
      </c>
      <c r="L7">
        <f t="shared" si="3"/>
        <v>4.2484952420493594</v>
      </c>
      <c r="M7">
        <f>IF(T7&gt;0,W7,"")</f>
        <v>0.1808314132002512</v>
      </c>
      <c r="P7">
        <v>0.02</v>
      </c>
      <c r="Q7">
        <v>1.2699999999999999E-2</v>
      </c>
      <c r="R7">
        <f t="shared" si="4"/>
        <v>3.8385146804835923E-4</v>
      </c>
      <c r="S7">
        <f>Q7*0.01</f>
        <v>1.27E-4</v>
      </c>
      <c r="T7">
        <f>P7+Q7</f>
        <v>3.27E-2</v>
      </c>
      <c r="U7">
        <f t="shared" si="0"/>
        <v>1.4357147752222044</v>
      </c>
      <c r="V7">
        <f t="shared" si="1"/>
        <v>1.1982131593427792</v>
      </c>
      <c r="W7">
        <f t="shared" si="2"/>
        <v>0.1808314132002512</v>
      </c>
      <c r="X7">
        <f>LN(SQRT(POWER(EXP(SQRT(P7)),2)))</f>
        <v>0.14142135623730953</v>
      </c>
      <c r="Y7">
        <f>LN(SQRT(POWER(EXP(SQRT(P7+R7)),2)))</f>
        <v>0.14277202620978788</v>
      </c>
      <c r="Z7">
        <f t="shared" si="6"/>
        <v>0.14186965848975594</v>
      </c>
    </row>
    <row r="8" spans="1:26">
      <c r="A8" s="2" t="s">
        <v>21</v>
      </c>
      <c r="B8" s="2" t="s">
        <v>23</v>
      </c>
      <c r="C8" s="2" t="s">
        <v>23</v>
      </c>
      <c r="D8" s="2" t="s">
        <v>20</v>
      </c>
      <c r="E8" s="2" t="s">
        <v>4</v>
      </c>
      <c r="F8" s="2" t="s">
        <v>21</v>
      </c>
      <c r="G8" s="2" t="s">
        <v>23</v>
      </c>
      <c r="H8" s="2" t="s">
        <v>29</v>
      </c>
      <c r="I8" s="2" t="s">
        <v>20</v>
      </c>
      <c r="J8" s="2" t="s">
        <v>3</v>
      </c>
      <c r="M8" t="str">
        <f>IF(T8&gt;0,W8,"")</f>
        <v/>
      </c>
    </row>
    <row r="9" spans="1:26">
      <c r="A9" s="2" t="s">
        <v>21</v>
      </c>
      <c r="B9" s="2" t="s">
        <v>24</v>
      </c>
      <c r="C9" s="2" t="s">
        <v>24</v>
      </c>
      <c r="D9" s="2" t="s">
        <v>20</v>
      </c>
      <c r="E9" s="2" t="s">
        <v>4</v>
      </c>
      <c r="F9" s="2" t="s">
        <v>21</v>
      </c>
      <c r="G9" s="2" t="s">
        <v>24</v>
      </c>
      <c r="H9" s="2" t="s">
        <v>29</v>
      </c>
      <c r="I9" s="2" t="s">
        <v>20</v>
      </c>
      <c r="J9" s="2" t="s">
        <v>3</v>
      </c>
      <c r="M9" t="str">
        <f>IF(T9&gt;0,W9,"")</f>
        <v/>
      </c>
    </row>
    <row r="10" spans="1:26">
      <c r="A10" s="2" t="s">
        <v>21</v>
      </c>
      <c r="B10" s="2" t="s">
        <v>25</v>
      </c>
      <c r="C10" s="2" t="s">
        <v>25</v>
      </c>
      <c r="D10" s="2" t="s">
        <v>20</v>
      </c>
      <c r="E10" s="2" t="s">
        <v>4</v>
      </c>
      <c r="F10" s="2" t="s">
        <v>21</v>
      </c>
      <c r="G10" s="2" t="s">
        <v>25</v>
      </c>
      <c r="H10" s="2" t="s">
        <v>29</v>
      </c>
      <c r="I10" s="2" t="s">
        <v>20</v>
      </c>
      <c r="J10" s="2" t="s">
        <v>3</v>
      </c>
      <c r="M10" t="str">
        <f>IF(T10&gt;0,W10,"")</f>
        <v/>
      </c>
    </row>
    <row r="11" spans="1:26">
      <c r="A11" s="2" t="s">
        <v>21</v>
      </c>
      <c r="B11" s="2" t="s">
        <v>26</v>
      </c>
      <c r="C11" s="2" t="s">
        <v>26</v>
      </c>
      <c r="D11" s="2" t="s">
        <v>20</v>
      </c>
      <c r="E11" s="2" t="s">
        <v>4</v>
      </c>
      <c r="F11" s="2" t="s">
        <v>21</v>
      </c>
      <c r="G11" s="2" t="s">
        <v>26</v>
      </c>
      <c r="H11" s="2" t="s">
        <v>29</v>
      </c>
      <c r="I11" s="2" t="s">
        <v>20</v>
      </c>
      <c r="J11" s="2" t="s">
        <v>3</v>
      </c>
      <c r="M11" t="str">
        <f>IF(T11&gt;0,W11,"")</f>
        <v/>
      </c>
    </row>
    <row r="12" spans="1:26">
      <c r="A12" s="2" t="s">
        <v>21</v>
      </c>
      <c r="B12" s="2" t="s">
        <v>28</v>
      </c>
      <c r="C12" s="2" t="s">
        <v>28</v>
      </c>
      <c r="D12" s="2" t="s">
        <v>20</v>
      </c>
      <c r="E12" s="2" t="s">
        <v>4</v>
      </c>
      <c r="F12" s="2" t="s">
        <v>21</v>
      </c>
      <c r="G12" s="2" t="s">
        <v>28</v>
      </c>
      <c r="H12" s="2" t="s">
        <v>29</v>
      </c>
      <c r="I12" s="2" t="s">
        <v>20</v>
      </c>
      <c r="J12" s="2" t="s">
        <v>3</v>
      </c>
      <c r="M12" t="str">
        <f>IF(T12&gt;0,W12,"")</f>
        <v/>
      </c>
    </row>
    <row r="13" spans="1:26">
      <c r="A13" s="2" t="s">
        <v>21</v>
      </c>
      <c r="B13" s="2" t="s">
        <v>23</v>
      </c>
      <c r="C13" s="2" t="s">
        <v>23</v>
      </c>
      <c r="D13" s="2" t="s">
        <v>20</v>
      </c>
      <c r="E13" s="2" t="s">
        <v>4</v>
      </c>
      <c r="F13" s="2" t="s">
        <v>21</v>
      </c>
      <c r="G13" s="2" t="s">
        <v>1</v>
      </c>
      <c r="H13" s="2" t="s">
        <v>37</v>
      </c>
      <c r="I13" s="2" t="s">
        <v>20</v>
      </c>
      <c r="J13" s="2" t="s">
        <v>2</v>
      </c>
      <c r="M13" t="str">
        <f>IF(T13&gt;0,W13,"")</f>
        <v/>
      </c>
    </row>
    <row r="14" spans="1:26">
      <c r="A14" s="2" t="s">
        <v>21</v>
      </c>
      <c r="B14" s="2" t="s">
        <v>24</v>
      </c>
      <c r="C14" s="2" t="s">
        <v>24</v>
      </c>
      <c r="D14" s="2" t="s">
        <v>20</v>
      </c>
      <c r="E14" s="2" t="s">
        <v>4</v>
      </c>
      <c r="F14" s="2" t="s">
        <v>21</v>
      </c>
      <c r="G14" s="2" t="s">
        <v>1</v>
      </c>
      <c r="H14">
        <v>1.0246999999999999E-3</v>
      </c>
      <c r="I14" s="2" t="s">
        <v>20</v>
      </c>
      <c r="J14" s="2" t="s">
        <v>2</v>
      </c>
      <c r="M14" t="str">
        <f>IF(T14&gt;0,W14,"")</f>
        <v/>
      </c>
    </row>
    <row r="15" spans="1:26">
      <c r="A15" s="2" t="s">
        <v>21</v>
      </c>
      <c r="B15" s="2" t="s">
        <v>25</v>
      </c>
      <c r="C15" s="2" t="s">
        <v>25</v>
      </c>
      <c r="D15" s="2" t="s">
        <v>20</v>
      </c>
      <c r="E15" s="2" t="s">
        <v>4</v>
      </c>
      <c r="F15" s="2" t="s">
        <v>21</v>
      </c>
      <c r="G15" s="2" t="s">
        <v>1</v>
      </c>
      <c r="H15" s="2" t="s">
        <v>38</v>
      </c>
      <c r="I15" s="2" t="s">
        <v>20</v>
      </c>
      <c r="J15" s="2" t="s">
        <v>2</v>
      </c>
      <c r="M15" t="str">
        <f>IF(T15&gt;0,W15,"")</f>
        <v/>
      </c>
    </row>
    <row r="16" spans="1:26">
      <c r="A16" s="2" t="s">
        <v>21</v>
      </c>
      <c r="B16" s="2" t="s">
        <v>26</v>
      </c>
      <c r="C16" s="2" t="s">
        <v>26</v>
      </c>
      <c r="D16" s="2" t="s">
        <v>20</v>
      </c>
      <c r="E16" s="2" t="s">
        <v>4</v>
      </c>
      <c r="F16" s="2" t="s">
        <v>21</v>
      </c>
      <c r="G16" s="2" t="s">
        <v>1</v>
      </c>
      <c r="H16" s="2" t="s">
        <v>39</v>
      </c>
      <c r="I16" s="2" t="s">
        <v>20</v>
      </c>
      <c r="J16" s="2" t="s">
        <v>2</v>
      </c>
      <c r="M16" t="str">
        <f>IF(T16&gt;0,W16,"")</f>
        <v/>
      </c>
    </row>
    <row r="17" spans="1:13">
      <c r="A17" s="2" t="s">
        <v>21</v>
      </c>
      <c r="B17" s="2" t="s">
        <v>27</v>
      </c>
      <c r="C17" s="2" t="s">
        <v>28</v>
      </c>
      <c r="D17" s="2" t="s">
        <v>20</v>
      </c>
      <c r="E17" s="2" t="s">
        <v>4</v>
      </c>
      <c r="F17" s="2" t="s">
        <v>21</v>
      </c>
      <c r="G17" s="2" t="s">
        <v>1</v>
      </c>
      <c r="H17" s="2" t="s">
        <v>40</v>
      </c>
      <c r="I17" s="2" t="s">
        <v>20</v>
      </c>
      <c r="J17" s="2" t="s">
        <v>2</v>
      </c>
      <c r="M17" t="str">
        <f>IF(T17&gt;0,W17,"")</f>
        <v/>
      </c>
    </row>
    <row r="18" spans="1:13">
      <c r="A18" s="2" t="s">
        <v>21</v>
      </c>
      <c r="B18" s="2" t="s">
        <v>1</v>
      </c>
      <c r="C18" s="2" t="s">
        <v>1</v>
      </c>
      <c r="D18" s="2" t="s">
        <v>20</v>
      </c>
      <c r="E18" s="2" t="s">
        <v>2</v>
      </c>
      <c r="F18" s="2" t="s">
        <v>21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Ellie Marsh</cp:lastModifiedBy>
  <dcterms:created xsi:type="dcterms:W3CDTF">2017-08-13T20:02:50Z</dcterms:created>
  <dcterms:modified xsi:type="dcterms:W3CDTF">2023-08-25T23:31:17Z</dcterms:modified>
</cp:coreProperties>
</file>