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9075" windowHeight="6945" activeTab="1"/>
  </bookViews>
  <sheets>
    <sheet name="TI DSP Single core" sheetId="1" r:id="rId1"/>
    <sheet name="x86" sheetId="2" r:id="rId2"/>
  </sheets>
  <calcPr calcId="145621"/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F30" i="2" l="1"/>
  <c r="M20" i="2" l="1"/>
  <c r="M43" i="2" s="1"/>
  <c r="L20" i="2"/>
  <c r="L43" i="2" s="1"/>
  <c r="K20" i="2"/>
  <c r="K43" i="2" s="1"/>
  <c r="J20" i="2"/>
  <c r="J43" i="2" s="1"/>
  <c r="I20" i="2"/>
  <c r="I43" i="2" s="1"/>
  <c r="H20" i="2"/>
  <c r="G20" i="2"/>
  <c r="F20" i="2"/>
  <c r="F43" i="2" s="1"/>
  <c r="M19" i="2"/>
  <c r="M42" i="2" s="1"/>
  <c r="L19" i="2"/>
  <c r="K19" i="2"/>
  <c r="K42" i="2" s="1"/>
  <c r="J19" i="2"/>
  <c r="J42" i="2" s="1"/>
  <c r="I19" i="2"/>
  <c r="I42" i="2" s="1"/>
  <c r="H19" i="2"/>
  <c r="G19" i="2"/>
  <c r="G42" i="2" s="1"/>
  <c r="F19" i="2"/>
  <c r="F42" i="2" s="1"/>
  <c r="M18" i="2"/>
  <c r="L18" i="2"/>
  <c r="K18" i="2"/>
  <c r="K41" i="2" s="1"/>
  <c r="J18" i="2"/>
  <c r="J41" i="2" s="1"/>
  <c r="I18" i="2"/>
  <c r="I41" i="2" s="1"/>
  <c r="H18" i="2"/>
  <c r="G18" i="2"/>
  <c r="F18" i="2"/>
  <c r="F41" i="2" s="1"/>
  <c r="M17" i="2"/>
  <c r="M40" i="2" s="1"/>
  <c r="L17" i="2"/>
  <c r="K17" i="2"/>
  <c r="K40" i="2" s="1"/>
  <c r="J17" i="2"/>
  <c r="J40" i="2" s="1"/>
  <c r="I17" i="2"/>
  <c r="I40" i="2" s="1"/>
  <c r="H17" i="2"/>
  <c r="G17" i="2"/>
  <c r="G40" i="2" s="1"/>
  <c r="F17" i="2"/>
  <c r="F40" i="2" s="1"/>
  <c r="M16" i="2"/>
  <c r="L16" i="2"/>
  <c r="K16" i="2"/>
  <c r="K39" i="2" s="1"/>
  <c r="J16" i="2"/>
  <c r="J39" i="2" s="1"/>
  <c r="I16" i="2"/>
  <c r="I39" i="2" s="1"/>
  <c r="H16" i="2"/>
  <c r="G16" i="2"/>
  <c r="F16" i="2"/>
  <c r="F39" i="2" s="1"/>
  <c r="M15" i="2"/>
  <c r="M38" i="2" s="1"/>
  <c r="L15" i="2"/>
  <c r="K15" i="2"/>
  <c r="K38" i="2" s="1"/>
  <c r="J15" i="2"/>
  <c r="J38" i="2" s="1"/>
  <c r="I15" i="2"/>
  <c r="I38" i="2" s="1"/>
  <c r="H15" i="2"/>
  <c r="G15" i="2"/>
  <c r="G38" i="2" s="1"/>
  <c r="F15" i="2"/>
  <c r="F38" i="2" s="1"/>
  <c r="M14" i="2"/>
  <c r="L14" i="2"/>
  <c r="K14" i="2"/>
  <c r="K37" i="2" s="1"/>
  <c r="J14" i="2"/>
  <c r="J37" i="2" s="1"/>
  <c r="I14" i="2"/>
  <c r="I37" i="2" s="1"/>
  <c r="H14" i="2"/>
  <c r="G14" i="2"/>
  <c r="F14" i="2"/>
  <c r="F37" i="2" s="1"/>
  <c r="M13" i="2"/>
  <c r="M36" i="2" s="1"/>
  <c r="L13" i="2"/>
  <c r="K13" i="2"/>
  <c r="K36" i="2" s="1"/>
  <c r="J13" i="2"/>
  <c r="J36" i="2" s="1"/>
  <c r="I13" i="2"/>
  <c r="I36" i="2" s="1"/>
  <c r="H13" i="2"/>
  <c r="G13" i="2"/>
  <c r="G36" i="2" s="1"/>
  <c r="F13" i="2"/>
  <c r="F36" i="2" s="1"/>
  <c r="M12" i="2"/>
  <c r="L12" i="2"/>
  <c r="K12" i="2"/>
  <c r="K35" i="2" s="1"/>
  <c r="J12" i="2"/>
  <c r="J35" i="2" s="1"/>
  <c r="I12" i="2"/>
  <c r="I35" i="2" s="1"/>
  <c r="H12" i="2"/>
  <c r="G12" i="2"/>
  <c r="F12" i="2"/>
  <c r="F35" i="2" s="1"/>
  <c r="M11" i="2"/>
  <c r="M34" i="2" s="1"/>
  <c r="L11" i="2"/>
  <c r="K11" i="2"/>
  <c r="J11" i="2"/>
  <c r="J34" i="2" s="1"/>
  <c r="I11" i="2"/>
  <c r="I34" i="2" s="1"/>
  <c r="H11" i="2"/>
  <c r="G11" i="2"/>
  <c r="F11" i="2"/>
  <c r="F34" i="2" s="1"/>
  <c r="M10" i="2"/>
  <c r="L10" i="2"/>
  <c r="K10" i="2"/>
  <c r="K33" i="2" s="1"/>
  <c r="J10" i="2"/>
  <c r="J33" i="2" s="1"/>
  <c r="I10" i="2"/>
  <c r="H10" i="2"/>
  <c r="G10" i="2"/>
  <c r="F10" i="2"/>
  <c r="F33" i="2" s="1"/>
  <c r="M9" i="2"/>
  <c r="M32" i="2" s="1"/>
  <c r="L9" i="2"/>
  <c r="L32" i="2" s="1"/>
  <c r="K9" i="2"/>
  <c r="J9" i="2"/>
  <c r="J32" i="2" s="1"/>
  <c r="I9" i="2"/>
  <c r="I32" i="2" s="1"/>
  <c r="H9" i="2"/>
  <c r="H32" i="2" s="1"/>
  <c r="G9" i="2"/>
  <c r="G32" i="2" s="1"/>
  <c r="F9" i="2"/>
  <c r="F32" i="2" s="1"/>
  <c r="M8" i="2"/>
  <c r="M31" i="2" s="1"/>
  <c r="L8" i="2"/>
  <c r="K8" i="2"/>
  <c r="J8" i="2"/>
  <c r="J31" i="2" s="1"/>
  <c r="I8" i="2"/>
  <c r="I31" i="2" s="1"/>
  <c r="H8" i="2"/>
  <c r="G8" i="2"/>
  <c r="F8" i="2"/>
  <c r="F31" i="2" s="1"/>
  <c r="L7" i="2"/>
  <c r="J7" i="2"/>
  <c r="J30" i="2" s="1"/>
  <c r="H7" i="2"/>
  <c r="F7" i="2"/>
  <c r="M6" i="2"/>
  <c r="M29" i="2" s="1"/>
  <c r="L6" i="2"/>
  <c r="L29" i="2" s="1"/>
  <c r="K6" i="2"/>
  <c r="K29" i="2" s="1"/>
  <c r="J6" i="2"/>
  <c r="J29" i="2" s="1"/>
  <c r="I6" i="2"/>
  <c r="I29" i="2" s="1"/>
  <c r="H6" i="2"/>
  <c r="G6" i="2"/>
  <c r="G29" i="2" s="1"/>
  <c r="F6" i="2"/>
  <c r="F29" i="2" s="1"/>
  <c r="M5" i="2"/>
  <c r="M28" i="2" s="1"/>
  <c r="L5" i="2"/>
  <c r="K5" i="2"/>
  <c r="K28" i="2" s="1"/>
  <c r="J5" i="2"/>
  <c r="J28" i="2" s="1"/>
  <c r="I5" i="2"/>
  <c r="I28" i="2" s="1"/>
  <c r="H5" i="2"/>
  <c r="H28" i="2" s="1"/>
  <c r="G5" i="2"/>
  <c r="G28" i="2" s="1"/>
  <c r="F5" i="2"/>
  <c r="F28" i="2" s="1"/>
  <c r="L34" i="2" l="1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G66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<sst xmlns="http://schemas.openxmlformats.org/spreadsheetml/2006/main" count="364" uniqueCount="106">
  <si>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</si>
  <si>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</si>
  <si>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</si>
  <si>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</si>
  <si>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</si>
  <si>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</si>
  <si>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</si>
  <si>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</si>
  <si>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</si>
  <si>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</si>
  <si>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</si>
  <si>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</si>
  <si>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</si>
  <si>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</si>
  <si>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</si>
  <si>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</si>
  <si>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</si>
  <si>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</si>
  <si>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</si>
  <si>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</si>
  <si>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</si>
  <si>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</si>
  <si>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</si>
  <si>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</si>
  <si>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</si>
  <si>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</si>
  <si>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</si>
  <si>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</si>
  <si>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</si>
  <si>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</si>
  <si>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</si>
  <si>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</si>
  <si>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</si>
  <si>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</si>
  <si>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</si>
  <si>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</si>
  <si>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</si>
  <si>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</si>
  <si>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</si>
  <si>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</si>
  <si>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</si>
  <si>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</si>
  <si>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</si>
  <si>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</si>
  <si>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</si>
  <si>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</si>
  <si>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</si>
  <si>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</si>
  <si>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</si>
  <si>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</si>
  <si>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</si>
  <si>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</si>
  <si>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</si>
  <si>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</si>
  <si>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</si>
  <si>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</si>
  <si>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</si>
  <si>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</si>
  <si>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</si>
  <si>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</si>
  <si>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</si>
  <si>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</si>
  <si>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</si>
  <si>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</si>
  <si>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</si>
  <si>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</si>
  <si>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</si>
  <si>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</si>
  <si>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</si>
  <si>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</si>
  <si>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</si>
  <si>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</si>
  <si>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</si>
  <si>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</si>
  <si>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</si>
  <si>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</si>
  <si>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</si>
  <si>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</si>
  <si>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</si>
  <si>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</si>
  <si>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</si>
  <si>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</si>
  <si>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</si>
  <si>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</si>
  <si>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</si>
  <si>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</si>
  <si>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</si>
  <si>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</si>
  <si>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</si>
  <si>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</si>
  <si>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</si>
  <si>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</si>
  <si>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</si>
  <si>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</si>
  <si>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</si>
  <si>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</si>
  <si>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</si>
  <si>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</si>
  <si>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</si>
  <si>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</si>
  <si>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</si>
  <si>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</si>
  <si>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</si>
  <si>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</si>
  <si>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 xml:space="preserve">Intel i5-2520M @2.5GHz  </t>
  </si>
  <si>
    <t>Cycles/Operation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</si>
</sst>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zoomScaleNormal="100" workbookViewId="0">
      <selection activeCell="D17" sqref="D1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4" t="s">
        <v>4</v>
      </c>
      <c r="G1" s="45"/>
      <c r="H1" s="45"/>
      <c r="I1" s="45"/>
      <c r="J1" s="46"/>
      <c r="K1" s="50"/>
      <c r="L1" s="50"/>
      <c r="M1" s="50"/>
      <c r="O1" s="6" t="s">
        <v>9</v>
      </c>
      <c r="P1" s="44" t="s">
        <v>38</v>
      </c>
      <c r="Q1" s="45"/>
      <c r="R1" s="45"/>
      <c r="S1" s="45"/>
      <c r="T1" s="46"/>
      <c r="U1" s="50"/>
      <c r="V1" s="50"/>
      <c r="W1" s="50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3" t="s">
        <v>10</v>
      </c>
      <c r="G7" s="43"/>
      <c r="H7" s="43" t="s">
        <v>11</v>
      </c>
      <c r="I7" s="43"/>
      <c r="J7" s="43" t="s">
        <v>12</v>
      </c>
      <c r="K7" s="43"/>
      <c r="L7" s="43" t="s">
        <v>13</v>
      </c>
      <c r="M7" s="43"/>
      <c r="O7" s="12" t="s">
        <v>15</v>
      </c>
      <c r="P7" s="43" t="s">
        <v>10</v>
      </c>
      <c r="Q7" s="43"/>
      <c r="R7" s="43" t="s">
        <v>11</v>
      </c>
      <c r="S7" s="43"/>
      <c r="T7" s="43" t="s">
        <v>12</v>
      </c>
      <c r="U7" s="43"/>
      <c r="V7" s="43" t="s">
        <v>13</v>
      </c>
      <c r="W7" s="43"/>
    </row>
    <row r="8" spans="4:23" x14ac:dyDescent="0.25">
      <c r="E8" s="6" t="s">
        <v>9</v>
      </c>
      <c r="F8" s="39" t="s">
        <v>37</v>
      </c>
      <c r="G8" s="40"/>
      <c r="H8" s="40"/>
      <c r="I8" s="40"/>
      <c r="J8" s="40"/>
      <c r="K8" s="40"/>
      <c r="L8" s="40"/>
      <c r="M8" s="40"/>
      <c r="O8" s="6" t="s">
        <v>9</v>
      </c>
      <c r="P8" s="39" t="s">
        <v>105</v>
      </c>
      <c r="Q8" s="40"/>
      <c r="R8" s="40"/>
      <c r="S8" s="40"/>
      <c r="T8" s="40"/>
      <c r="U8" s="40"/>
      <c r="V8" s="40"/>
      <c r="W8" s="40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323656</v>
      </c>
      <c r="G10" s="20">
        <f>$F73</f>
        <v>1047601</v>
      </c>
      <c r="H10" s="20">
        <f>$G74</f>
        <v>2615010</v>
      </c>
      <c r="I10" s="20">
        <f>$G73</f>
        <v>8419770</v>
      </c>
      <c r="J10" s="20">
        <f>$H74</f>
        <v>83835900</v>
      </c>
      <c r="K10" s="20">
        <f>$H73</f>
        <v>257614494</v>
      </c>
      <c r="L10" s="20">
        <f>$I74</f>
        <v>85845364487</v>
      </c>
      <c r="M10" s="20">
        <f>$I73</f>
        <v>162600985736</v>
      </c>
      <c r="O10" s="18" t="s">
        <v>26</v>
      </c>
      <c r="P10" s="22">
        <f>F10/4096</f>
        <v>79.017578125</v>
      </c>
      <c r="Q10" s="22">
        <f>G10/4096</f>
        <v>255.761962890625</v>
      </c>
      <c r="R10" s="22">
        <f>H10/32768</f>
        <v>79.80377197265625</v>
      </c>
      <c r="S10" s="22">
        <f>I10/32768</f>
        <v>256.95098876953125</v>
      </c>
      <c r="T10" s="22">
        <f>J10/(1048576)</f>
        <v>79.952144622802734</v>
      </c>
      <c r="U10" s="22">
        <f>K10/(1048576)</f>
        <v>245.68032646179199</v>
      </c>
      <c r="V10" s="22">
        <f>L10/1073741824</f>
        <v>79.949725872837007</v>
      </c>
      <c r="W10" s="22">
        <f>M10/1073741824</f>
        <v>151.43396867066622</v>
      </c>
    </row>
    <row r="11" spans="4:23" x14ac:dyDescent="0.25">
      <c r="E11" s="33" t="s">
        <v>17</v>
      </c>
      <c r="F11" s="19">
        <f>$F76</f>
        <v>57564</v>
      </c>
      <c r="G11" s="19">
        <f>$F75</f>
        <v>733491</v>
      </c>
      <c r="H11" s="19">
        <f>$G76</f>
        <v>473311</v>
      </c>
      <c r="I11" s="19">
        <f>$G75</f>
        <v>5894463</v>
      </c>
      <c r="J11" s="19">
        <f>$H76</f>
        <v>15140365</v>
      </c>
      <c r="K11" s="19">
        <f>$H75</f>
        <v>203035752</v>
      </c>
      <c r="L11" s="19">
        <f>$I76</f>
        <v>15503573416</v>
      </c>
      <c r="M11" s="19">
        <f>$I75</f>
        <v>153494099628</v>
      </c>
      <c r="O11" s="10" t="s">
        <v>17</v>
      </c>
      <c r="P11" s="22">
        <f t="shared" ref="P11:P25" si="0">F11/4096</f>
        <v>14.0537109375</v>
      </c>
      <c r="Q11" s="22">
        <f t="shared" ref="Q11:Q25" si="1">G11/4096</f>
        <v>179.074951171875</v>
      </c>
      <c r="R11" s="22">
        <f t="shared" ref="R11:S25" si="2">H11/32768</f>
        <v>14.444305419921875</v>
      </c>
      <c r="S11" s="22">
        <f t="shared" si="2"/>
        <v>179.88473510742187</v>
      </c>
      <c r="T11" s="22">
        <f t="shared" ref="T11:U25" si="3">J11/(1048576)</f>
        <v>14.438977241516113</v>
      </c>
      <c r="U11" s="22">
        <f t="shared" si="3"/>
        <v>193.62998199462891</v>
      </c>
      <c r="V11" s="22">
        <f t="shared" ref="V11:W25" si="4">L11/1073741824</f>
        <v>14.438827909529209</v>
      </c>
      <c r="W11" s="22">
        <f t="shared" si="4"/>
        <v>142.95252005383372</v>
      </c>
    </row>
    <row r="12" spans="4:23" x14ac:dyDescent="0.25">
      <c r="E12" s="33" t="s">
        <v>102</v>
      </c>
      <c r="F12" s="19">
        <f>$F77</f>
        <v>28705</v>
      </c>
      <c r="G12" s="19" t="s">
        <v>94</v>
      </c>
      <c r="H12" s="19">
        <f>$G77</f>
        <v>234415</v>
      </c>
      <c r="I12" s="19" t="s">
        <v>94</v>
      </c>
      <c r="J12" s="19">
        <f>$H77</f>
        <v>7505656</v>
      </c>
      <c r="K12" s="19" t="s">
        <v>94</v>
      </c>
      <c r="L12" s="19">
        <f>$I77</f>
        <v>7684218072</v>
      </c>
      <c r="M12" s="19" t="s">
        <v>94</v>
      </c>
      <c r="O12" s="10" t="s">
        <v>103</v>
      </c>
      <c r="P12" s="36">
        <f t="shared" si="0"/>
        <v>7.008056640625</v>
      </c>
      <c r="Q12" s="36" t="e">
        <f t="shared" si="1"/>
        <v>#VALUE!</v>
      </c>
      <c r="R12" s="22">
        <f t="shared" si="2"/>
        <v>7.153778076171875</v>
      </c>
      <c r="S12" s="36" t="e">
        <f t="shared" ref="S12" si="5">I12/4096</f>
        <v>#VALUE!</v>
      </c>
      <c r="T12" s="22">
        <f t="shared" si="3"/>
        <v>7.1579513549804687</v>
      </c>
      <c r="U12" s="36" t="e">
        <f t="shared" ref="U12" si="6">K12/4096</f>
        <v>#VALUE!</v>
      </c>
      <c r="V12" s="22">
        <f t="shared" si="4"/>
        <v>7.1564857587218285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53407</v>
      </c>
      <c r="G13" s="19">
        <f>$F78</f>
        <v>360571</v>
      </c>
      <c r="H13" s="21">
        <f>$G79</f>
        <v>440486</v>
      </c>
      <c r="I13" s="19">
        <f>$G78</f>
        <v>2912373</v>
      </c>
      <c r="J13" s="21">
        <f>$H79</f>
        <v>14091596</v>
      </c>
      <c r="K13" s="19">
        <f>$H78</f>
        <v>93193508</v>
      </c>
      <c r="L13" s="21">
        <f>$I79</f>
        <v>14429677742</v>
      </c>
      <c r="M13" s="19">
        <f>$I78</f>
        <v>95430090082</v>
      </c>
      <c r="O13" s="5" t="s">
        <v>18</v>
      </c>
      <c r="P13" s="36">
        <f t="shared" si="0"/>
        <v>13.038818359375</v>
      </c>
      <c r="Q13" s="36">
        <f t="shared" si="1"/>
        <v>88.030029296875</v>
      </c>
      <c r="R13" s="36">
        <f t="shared" si="2"/>
        <v>13.44256591796875</v>
      </c>
      <c r="S13" s="36">
        <f t="shared" si="2"/>
        <v>88.878570556640625</v>
      </c>
      <c r="T13" s="36">
        <f t="shared" si="3"/>
        <v>13.438793182373047</v>
      </c>
      <c r="U13" s="36">
        <f t="shared" si="3"/>
        <v>88.876255035400391</v>
      </c>
      <c r="V13" s="36">
        <f t="shared" si="4"/>
        <v>13.438684625551105</v>
      </c>
      <c r="W13" s="36">
        <f t="shared" si="4"/>
        <v>88.876197190955281</v>
      </c>
    </row>
    <row r="14" spans="4:23" x14ac:dyDescent="0.25">
      <c r="E14" s="33" t="s">
        <v>27</v>
      </c>
      <c r="F14" s="21">
        <f>$F81</f>
        <v>139301</v>
      </c>
      <c r="G14" s="19">
        <f>$F80</f>
        <v>184384</v>
      </c>
      <c r="H14" s="21">
        <f>$G81</f>
        <v>1135807</v>
      </c>
      <c r="I14" s="19">
        <f>$G80</f>
        <v>1513506</v>
      </c>
      <c r="J14" s="21">
        <f>$H81</f>
        <v>36474010</v>
      </c>
      <c r="K14" s="19">
        <f>$H80</f>
        <v>48395669</v>
      </c>
      <c r="L14" s="21">
        <f>$I81</f>
        <v>37346865145</v>
      </c>
      <c r="M14" s="19">
        <f>$I80</f>
        <v>49555532871</v>
      </c>
      <c r="O14" s="4" t="s">
        <v>27</v>
      </c>
      <c r="P14" s="22">
        <f t="shared" si="0"/>
        <v>34.009033203125</v>
      </c>
      <c r="Q14" s="22">
        <f t="shared" si="1"/>
        <v>45.015625</v>
      </c>
      <c r="R14" s="22">
        <f t="shared" si="2"/>
        <v>34.662078857421875</v>
      </c>
      <c r="S14" s="22">
        <f t="shared" si="2"/>
        <v>46.18853759765625</v>
      </c>
      <c r="T14" s="22">
        <f t="shared" si="3"/>
        <v>34.784326553344727</v>
      </c>
      <c r="U14" s="22">
        <f t="shared" si="3"/>
        <v>46.153706550598145</v>
      </c>
      <c r="V14" s="22">
        <f t="shared" si="4"/>
        <v>34.781978600658476</v>
      </c>
      <c r="W14" s="22">
        <f t="shared" si="4"/>
        <v>46.152186459861696</v>
      </c>
    </row>
    <row r="15" spans="4:23" x14ac:dyDescent="0.25">
      <c r="E15" s="33" t="s">
        <v>21</v>
      </c>
      <c r="F15" s="21">
        <f>$F83</f>
        <v>41215</v>
      </c>
      <c r="G15" s="19">
        <f>$F82</f>
        <v>438390</v>
      </c>
      <c r="H15" s="21">
        <f>$G83</f>
        <v>342296</v>
      </c>
      <c r="I15" s="19">
        <f>$G82</f>
        <v>3534967</v>
      </c>
      <c r="J15" s="21">
        <f>$H83</f>
        <v>10946196</v>
      </c>
      <c r="K15" s="19">
        <f>$H82</f>
        <v>113116383</v>
      </c>
      <c r="L15" s="21">
        <f>$I83</f>
        <v>11208690058</v>
      </c>
      <c r="M15" s="19">
        <f>$I82</f>
        <v>115831100852</v>
      </c>
      <c r="O15" s="4" t="s">
        <v>21</v>
      </c>
      <c r="P15" s="22">
        <f t="shared" si="0"/>
        <v>10.062255859375</v>
      </c>
      <c r="Q15" s="22">
        <f t="shared" si="1"/>
        <v>107.02880859375</v>
      </c>
      <c r="R15" s="22">
        <f t="shared" si="2"/>
        <v>10.446044921875</v>
      </c>
      <c r="S15" s="22">
        <f t="shared" si="2"/>
        <v>107.87863159179687</v>
      </c>
      <c r="T15" s="22">
        <f t="shared" si="3"/>
        <v>10.439105987548828</v>
      </c>
      <c r="U15" s="22">
        <f t="shared" si="3"/>
        <v>107.87618923187256</v>
      </c>
      <c r="V15" s="22">
        <f t="shared" si="4"/>
        <v>10.438906082883477</v>
      </c>
      <c r="W15" s="22">
        <f t="shared" si="4"/>
        <v>107.87611906602979</v>
      </c>
    </row>
    <row r="16" spans="4:23" x14ac:dyDescent="0.25">
      <c r="E16" s="33" t="s">
        <v>22</v>
      </c>
      <c r="F16" s="21">
        <f>$F85</f>
        <v>37151</v>
      </c>
      <c r="G16" s="19">
        <f>$F84</f>
        <v>438400</v>
      </c>
      <c r="H16" s="21">
        <f>$G85</f>
        <v>309543</v>
      </c>
      <c r="I16" s="19">
        <f>$G84</f>
        <v>3534963</v>
      </c>
      <c r="J16" s="21">
        <f>$H85</f>
        <v>9898012</v>
      </c>
      <c r="K16" s="19">
        <f>$H84</f>
        <v>113116325</v>
      </c>
      <c r="L16" s="21">
        <f>$I85</f>
        <v>10135353700</v>
      </c>
      <c r="M16" s="19">
        <f>$I84</f>
        <v>115831044924</v>
      </c>
      <c r="O16" s="4" t="s">
        <v>22</v>
      </c>
      <c r="P16" s="22">
        <f t="shared" si="0"/>
        <v>9.070068359375</v>
      </c>
      <c r="Q16" s="22">
        <f t="shared" si="1"/>
        <v>107.03125</v>
      </c>
      <c r="R16" s="22">
        <f t="shared" si="2"/>
        <v>9.446502685546875</v>
      </c>
      <c r="S16" s="22">
        <f t="shared" si="2"/>
        <v>107.87850952148437</v>
      </c>
      <c r="T16" s="22">
        <f t="shared" si="3"/>
        <v>9.4394798278808594</v>
      </c>
      <c r="U16" s="22">
        <f t="shared" si="3"/>
        <v>107.87613391876221</v>
      </c>
      <c r="V16" s="22">
        <f t="shared" si="4"/>
        <v>9.4392837025225163</v>
      </c>
      <c r="W16" s="22">
        <f t="shared" si="4"/>
        <v>107.87606697902083</v>
      </c>
    </row>
    <row r="17" spans="1:23" x14ac:dyDescent="0.25">
      <c r="E17" s="33" t="s">
        <v>23</v>
      </c>
      <c r="F17" s="21">
        <f>$F87</f>
        <v>49283</v>
      </c>
      <c r="G17" s="19">
        <f>$F86</f>
        <v>422007</v>
      </c>
      <c r="H17" s="21">
        <f>$G87</f>
        <v>407700</v>
      </c>
      <c r="I17" s="19">
        <f>$G86</f>
        <v>3403888</v>
      </c>
      <c r="J17" s="21">
        <f>$H87</f>
        <v>13042843</v>
      </c>
      <c r="K17" s="19">
        <f>$H86</f>
        <v>108921960</v>
      </c>
      <c r="L17" s="21">
        <f>$I87</f>
        <v>13355768133</v>
      </c>
      <c r="M17" s="19">
        <f>$I86</f>
        <v>111536021702</v>
      </c>
      <c r="O17" s="4" t="s">
        <v>23</v>
      </c>
      <c r="P17" s="22">
        <f t="shared" si="0"/>
        <v>12.031982421875</v>
      </c>
      <c r="Q17" s="22">
        <f t="shared" si="1"/>
        <v>103.029052734375</v>
      </c>
      <c r="R17" s="22">
        <f t="shared" si="2"/>
        <v>12.4420166015625</v>
      </c>
      <c r="S17" s="22">
        <f t="shared" si="2"/>
        <v>103.87841796875</v>
      </c>
      <c r="T17" s="22">
        <f t="shared" si="3"/>
        <v>12.438624382019043</v>
      </c>
      <c r="U17" s="22">
        <f t="shared" si="3"/>
        <v>103.87607574462891</v>
      </c>
      <c r="V17" s="22">
        <f t="shared" si="4"/>
        <v>12.438528363592923</v>
      </c>
      <c r="W17" s="22">
        <f t="shared" si="4"/>
        <v>103.87601489387453</v>
      </c>
    </row>
    <row r="18" spans="1:23" x14ac:dyDescent="0.25">
      <c r="E18" s="33" t="s">
        <v>35</v>
      </c>
      <c r="F18" s="21">
        <f>$F89</f>
        <v>45222</v>
      </c>
      <c r="G18" s="19">
        <f>$F88</f>
        <v>753683</v>
      </c>
      <c r="H18" s="21">
        <f>$G89</f>
        <v>374961</v>
      </c>
      <c r="I18" s="19">
        <f>$G88</f>
        <v>6058798</v>
      </c>
      <c r="J18" s="21">
        <f>$H89</f>
        <v>11994400</v>
      </c>
      <c r="K18" s="19">
        <f>$H88</f>
        <v>167501740</v>
      </c>
      <c r="L18" s="21">
        <f>$I89</f>
        <v>12282082319</v>
      </c>
      <c r="M18" s="19">
        <f>$I88</f>
        <v>165228872778</v>
      </c>
      <c r="O18" s="4" t="s">
        <v>35</v>
      </c>
      <c r="P18" s="22">
        <f t="shared" si="0"/>
        <v>11.04052734375</v>
      </c>
      <c r="Q18" s="22">
        <f t="shared" si="1"/>
        <v>184.004638671875</v>
      </c>
      <c r="R18" s="22">
        <f t="shared" si="2"/>
        <v>11.442901611328125</v>
      </c>
      <c r="S18" s="22">
        <f t="shared" si="2"/>
        <v>184.89984130859375</v>
      </c>
      <c r="T18" s="22">
        <f t="shared" si="3"/>
        <v>11.438751220703125</v>
      </c>
      <c r="U18" s="22">
        <f t="shared" si="3"/>
        <v>159.74210739135742</v>
      </c>
      <c r="V18" s="22">
        <f t="shared" si="4"/>
        <v>11.438580526970327</v>
      </c>
      <c r="W18" s="22">
        <f t="shared" si="4"/>
        <v>153.88137919642031</v>
      </c>
    </row>
    <row r="19" spans="1:23" x14ac:dyDescent="0.25">
      <c r="E19" s="33" t="s">
        <v>36</v>
      </c>
      <c r="F19" s="21">
        <f>$F91</f>
        <v>45224</v>
      </c>
      <c r="G19" s="19">
        <f>$F90</f>
        <v>745486</v>
      </c>
      <c r="H19" s="21">
        <f>$G91</f>
        <v>374973</v>
      </c>
      <c r="I19" s="19">
        <f>$G90</f>
        <v>5993263</v>
      </c>
      <c r="J19" s="21">
        <f>$H91</f>
        <v>11994439</v>
      </c>
      <c r="K19" s="19">
        <f>$H90</f>
        <v>172073709</v>
      </c>
      <c r="L19" s="21">
        <f>$I91</f>
        <v>12282068388</v>
      </c>
      <c r="M19" s="19">
        <f>$I90</f>
        <v>163088058252</v>
      </c>
      <c r="O19" s="4" t="s">
        <v>36</v>
      </c>
      <c r="P19" s="22">
        <f t="shared" si="0"/>
        <v>11.041015625</v>
      </c>
      <c r="Q19" s="22">
        <f t="shared" si="1"/>
        <v>182.00341796875</v>
      </c>
      <c r="R19" s="22">
        <f t="shared" si="2"/>
        <v>11.443267822265625</v>
      </c>
      <c r="S19" s="22">
        <f t="shared" si="2"/>
        <v>182.89987182617187</v>
      </c>
      <c r="T19" s="22">
        <f t="shared" si="3"/>
        <v>11.438788414001465</v>
      </c>
      <c r="U19" s="22">
        <f t="shared" si="3"/>
        <v>164.10227680206299</v>
      </c>
      <c r="V19" s="22">
        <f t="shared" si="4"/>
        <v>11.43856755271554</v>
      </c>
      <c r="W19" s="22">
        <f t="shared" si="4"/>
        <v>151.88759030029178</v>
      </c>
    </row>
    <row r="20" spans="1:23" x14ac:dyDescent="0.25">
      <c r="E20" s="33" t="s">
        <v>24</v>
      </c>
      <c r="F20" s="21">
        <f>$F93</f>
        <v>41141</v>
      </c>
      <c r="G20" s="19">
        <f>$F92</f>
        <v>737317</v>
      </c>
      <c r="H20" s="21">
        <f>$G93</f>
        <v>342225</v>
      </c>
      <c r="I20" s="19">
        <f>$G92</f>
        <v>5927730</v>
      </c>
      <c r="J20" s="21">
        <f>$H93</f>
        <v>10945859</v>
      </c>
      <c r="K20" s="19">
        <f>$H92</f>
        <v>168461436</v>
      </c>
      <c r="L20" s="21">
        <f>$I93</f>
        <v>11208326559</v>
      </c>
      <c r="M20" s="19">
        <f>$I92</f>
        <v>165229832474</v>
      </c>
      <c r="O20" s="4" t="s">
        <v>24</v>
      </c>
      <c r="P20" s="22">
        <f t="shared" si="0"/>
        <v>10.044189453125</v>
      </c>
      <c r="Q20" s="22">
        <f t="shared" si="1"/>
        <v>180.009033203125</v>
      </c>
      <c r="R20" s="22">
        <f t="shared" si="2"/>
        <v>10.443878173828125</v>
      </c>
      <c r="S20" s="22">
        <f t="shared" si="2"/>
        <v>180.89996337890625</v>
      </c>
      <c r="T20" s="22">
        <f t="shared" si="3"/>
        <v>10.438784599304199</v>
      </c>
      <c r="U20" s="22">
        <f t="shared" si="3"/>
        <v>160.65734481811523</v>
      </c>
      <c r="V20" s="22">
        <f t="shared" si="4"/>
        <v>10.438567548058927</v>
      </c>
      <c r="W20" s="22">
        <f t="shared" si="4"/>
        <v>153.88227298296988</v>
      </c>
    </row>
    <row r="21" spans="1:23" x14ac:dyDescent="0.25">
      <c r="E21" s="33" t="s">
        <v>25</v>
      </c>
      <c r="F21" s="21">
        <f>$F95</f>
        <v>400040</v>
      </c>
      <c r="G21" s="19">
        <f>$F94</f>
        <v>1251896</v>
      </c>
      <c r="H21" s="21">
        <f>$G95</f>
        <v>3222418</v>
      </c>
      <c r="I21" s="19">
        <f>$G94</f>
        <v>10053238</v>
      </c>
      <c r="J21" s="21">
        <f>$H95</f>
        <v>103614674</v>
      </c>
      <c r="K21" s="19">
        <f>$H94</f>
        <v>326818128</v>
      </c>
      <c r="L21" s="21">
        <f>$I95</f>
        <v>106128193211</v>
      </c>
      <c r="M21" s="19">
        <f>$I94</f>
        <v>335171113564</v>
      </c>
      <c r="O21" s="4" t="s">
        <v>25</v>
      </c>
      <c r="P21" s="22">
        <f t="shared" si="0"/>
        <v>97.666015625</v>
      </c>
      <c r="Q21" s="22">
        <f t="shared" si="1"/>
        <v>305.638671875</v>
      </c>
      <c r="R21" s="22">
        <f t="shared" si="2"/>
        <v>98.34039306640625</v>
      </c>
      <c r="S21" s="22">
        <f t="shared" si="2"/>
        <v>306.80047607421875</v>
      </c>
      <c r="T21" s="22">
        <f t="shared" si="3"/>
        <v>98.814653396606445</v>
      </c>
      <c r="U21" s="22">
        <f t="shared" si="3"/>
        <v>311.67805480957031</v>
      </c>
      <c r="V21" s="22">
        <f t="shared" si="4"/>
        <v>98.839582140557468</v>
      </c>
      <c r="W21" s="22">
        <f t="shared" si="4"/>
        <v>312.15242442116141</v>
      </c>
    </row>
    <row r="22" spans="1:23" x14ac:dyDescent="0.25">
      <c r="E22" s="35" t="s">
        <v>28</v>
      </c>
      <c r="F22" s="21">
        <f>$F97</f>
        <v>16443</v>
      </c>
      <c r="G22" s="19">
        <f>$F96</f>
        <v>168004</v>
      </c>
      <c r="H22" s="21">
        <f>$G97</f>
        <v>147514</v>
      </c>
      <c r="I22" s="19">
        <f>$G96</f>
        <v>1372230</v>
      </c>
      <c r="J22" s="21">
        <f>$H97</f>
        <v>4719235</v>
      </c>
      <c r="K22" s="19">
        <f>$H96</f>
        <v>43909764</v>
      </c>
      <c r="L22" s="21">
        <f>$I97</f>
        <v>4832466900</v>
      </c>
      <c r="M22" s="19">
        <f>$I96</f>
        <v>44963553218</v>
      </c>
      <c r="O22" s="4" t="s">
        <v>28</v>
      </c>
      <c r="P22" s="22">
        <f t="shared" si="0"/>
        <v>4.014404296875</v>
      </c>
      <c r="Q22" s="22">
        <f t="shared" si="1"/>
        <v>41.0166015625</v>
      </c>
      <c r="R22" s="22">
        <f t="shared" si="2"/>
        <v>4.50177001953125</v>
      </c>
      <c r="S22" s="22">
        <f t="shared" si="2"/>
        <v>41.87713623046875</v>
      </c>
      <c r="T22" s="22">
        <f t="shared" si="3"/>
        <v>4.5006132125854492</v>
      </c>
      <c r="U22" s="22">
        <f t="shared" si="3"/>
        <v>41.875614166259766</v>
      </c>
      <c r="V22" s="22">
        <f t="shared" si="4"/>
        <v>4.5005855150520802</v>
      </c>
      <c r="W22" s="22">
        <f t="shared" si="4"/>
        <v>41.875572146847844</v>
      </c>
    </row>
    <row r="23" spans="1:23" x14ac:dyDescent="0.25">
      <c r="E23" s="35" t="s">
        <v>29</v>
      </c>
      <c r="F23" s="21">
        <f>$F99</f>
        <v>20555</v>
      </c>
      <c r="G23" s="19">
        <f>$F98</f>
        <v>229448</v>
      </c>
      <c r="H23" s="21">
        <f>$G99</f>
        <v>178251</v>
      </c>
      <c r="I23" s="19">
        <f>$G98</f>
        <v>1863752</v>
      </c>
      <c r="J23" s="21">
        <f>$H99</f>
        <v>5702513</v>
      </c>
      <c r="K23" s="19">
        <f>$H98</f>
        <v>59638434</v>
      </c>
      <c r="L23" s="21">
        <f>$I99</f>
        <v>5839337617</v>
      </c>
      <c r="M23" s="19">
        <f>$I98</f>
        <v>61069708542</v>
      </c>
      <c r="O23" s="4" t="s">
        <v>29</v>
      </c>
      <c r="P23" s="22">
        <f t="shared" si="0"/>
        <v>5.018310546875</v>
      </c>
      <c r="Q23" s="22">
        <f t="shared" si="1"/>
        <v>56.017578125</v>
      </c>
      <c r="R23" s="22">
        <f t="shared" si="2"/>
        <v>5.439788818359375</v>
      </c>
      <c r="S23" s="22">
        <f t="shared" si="2"/>
        <v>56.877197265625</v>
      </c>
      <c r="T23" s="22">
        <f t="shared" si="3"/>
        <v>5.4383401870727539</v>
      </c>
      <c r="U23" s="22">
        <f t="shared" si="3"/>
        <v>56.875642776489258</v>
      </c>
      <c r="V23" s="22">
        <f t="shared" si="4"/>
        <v>5.438306943513453</v>
      </c>
      <c r="W23" s="22">
        <f t="shared" si="4"/>
        <v>56.875598190352321</v>
      </c>
    </row>
    <row r="24" spans="1:23" x14ac:dyDescent="0.25">
      <c r="E24" s="35" t="s">
        <v>30</v>
      </c>
      <c r="F24" s="21">
        <f>$F101</f>
        <v>37047</v>
      </c>
      <c r="G24" s="19">
        <f>$F100</f>
        <v>335992</v>
      </c>
      <c r="H24" s="21">
        <f>$G101</f>
        <v>309435</v>
      </c>
      <c r="I24" s="19">
        <f>$G100</f>
        <v>2715754</v>
      </c>
      <c r="J24" s="21">
        <f>$H101</f>
        <v>9897349</v>
      </c>
      <c r="K24" s="19">
        <f>$H100</f>
        <v>86901911</v>
      </c>
      <c r="L24" s="21">
        <f>$I101</f>
        <v>10134752413</v>
      </c>
      <c r="M24" s="19">
        <f>$I100</f>
        <v>88987499318</v>
      </c>
      <c r="O24" s="9" t="s">
        <v>30</v>
      </c>
      <c r="P24" s="22">
        <f t="shared" si="0"/>
        <v>9.044677734375</v>
      </c>
      <c r="Q24" s="22">
        <f t="shared" si="1"/>
        <v>82.029296875</v>
      </c>
      <c r="R24" s="22">
        <f t="shared" si="2"/>
        <v>9.443206787109375</v>
      </c>
      <c r="S24" s="22">
        <f t="shared" si="2"/>
        <v>82.87823486328125</v>
      </c>
      <c r="T24" s="22">
        <f t="shared" si="3"/>
        <v>9.438847541809082</v>
      </c>
      <c r="U24" s="22">
        <f t="shared" si="3"/>
        <v>82.876120567321777</v>
      </c>
      <c r="V24" s="22">
        <f t="shared" si="4"/>
        <v>9.4387237103655934</v>
      </c>
      <c r="W24" s="22">
        <f t="shared" si="4"/>
        <v>82.876066973432899</v>
      </c>
    </row>
    <row r="25" spans="1:23" x14ac:dyDescent="0.25">
      <c r="A25" s="49" t="s">
        <v>53</v>
      </c>
      <c r="B25" s="49"/>
      <c r="C25" s="49"/>
      <c r="E25" s="35" t="s">
        <v>31</v>
      </c>
      <c r="F25" s="21">
        <f>$F103</f>
        <v>24726</v>
      </c>
      <c r="G25" s="19">
        <f>$F102</f>
        <v>278598</v>
      </c>
      <c r="H25" s="21">
        <f>$G103</f>
        <v>211095</v>
      </c>
      <c r="I25" s="19">
        <f>$G102</f>
        <v>2256966</v>
      </c>
      <c r="J25" s="21">
        <f>$H103</f>
        <v>6751243</v>
      </c>
      <c r="K25" s="19">
        <f>$H102</f>
        <v>72221344</v>
      </c>
      <c r="L25" s="21">
        <f>$I103</f>
        <v>6913163402</v>
      </c>
      <c r="M25" s="19">
        <f>$I102</f>
        <v>73954610428</v>
      </c>
      <c r="O25" s="10" t="s">
        <v>31</v>
      </c>
      <c r="P25" s="22">
        <f t="shared" si="0"/>
        <v>6.03662109375</v>
      </c>
      <c r="Q25" s="22">
        <f t="shared" si="1"/>
        <v>68.01708984375</v>
      </c>
      <c r="R25" s="22">
        <f t="shared" si="2"/>
        <v>6.442108154296875</v>
      </c>
      <c r="S25" s="22">
        <f t="shared" si="2"/>
        <v>68.87713623046875</v>
      </c>
      <c r="T25" s="22">
        <f t="shared" si="3"/>
        <v>6.4384870529174805</v>
      </c>
      <c r="U25" s="22">
        <f t="shared" si="3"/>
        <v>68.875640869140625</v>
      </c>
      <c r="V25" s="22">
        <f t="shared" si="4"/>
        <v>6.4383851382881403</v>
      </c>
      <c r="W25" s="22">
        <f t="shared" si="4"/>
        <v>68.875598188489676</v>
      </c>
    </row>
    <row r="26" spans="1:23" x14ac:dyDescent="0.25">
      <c r="A26" s="49"/>
      <c r="B26" s="49"/>
      <c r="C26" s="49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9"/>
      <c r="B27" s="49"/>
      <c r="C27" s="49"/>
      <c r="E27" s="41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2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3" t="s">
        <v>95</v>
      </c>
      <c r="G29" s="43"/>
      <c r="H29" s="43" t="s">
        <v>96</v>
      </c>
      <c r="I29" s="43"/>
      <c r="J29" s="43" t="s">
        <v>97</v>
      </c>
      <c r="K29" s="43"/>
      <c r="L29" s="43" t="s">
        <v>98</v>
      </c>
      <c r="M29" s="43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39" t="s">
        <v>42</v>
      </c>
      <c r="G30" s="40"/>
      <c r="H30" s="40"/>
      <c r="I30" s="40"/>
      <c r="J30" s="40"/>
      <c r="K30" s="40"/>
      <c r="L30" s="40"/>
      <c r="M30" s="40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1" t="s">
        <v>14</v>
      </c>
      <c r="P31" s="52"/>
      <c r="Q31" s="52"/>
      <c r="R31" s="52"/>
      <c r="S31" s="52"/>
      <c r="T31" s="52"/>
      <c r="U31" s="52"/>
      <c r="V31" s="52"/>
      <c r="W31" s="53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8.1800817440000004E-4</v>
      </c>
      <c r="G32" s="29">
        <f t="shared" ref="G32:M32" si="8">($C$36*G10)/10^9</f>
        <v>2.6477067674000004E-3</v>
      </c>
      <c r="H32" s="29">
        <f t="shared" si="8"/>
        <v>6.6091762740000002E-3</v>
      </c>
      <c r="I32" s="29">
        <f t="shared" si="8"/>
        <v>2.1280126697999998E-2</v>
      </c>
      <c r="J32" s="29">
        <f t="shared" si="8"/>
        <v>0.21188685365999999</v>
      </c>
      <c r="K32" s="29">
        <f t="shared" si="8"/>
        <v>0.65109487213560002</v>
      </c>
      <c r="L32" s="29">
        <f t="shared" si="8"/>
        <v>216.96557420444381</v>
      </c>
      <c r="M32" s="29">
        <f t="shared" si="8"/>
        <v>410.95773134916647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1.4548725359999999E-4</v>
      </c>
      <c r="G33" s="29">
        <f t="shared" si="9"/>
        <v>1.8538251533999999E-3</v>
      </c>
      <c r="H33" s="29">
        <f t="shared" si="9"/>
        <v>1.1962462214000001E-3</v>
      </c>
      <c r="I33" s="29">
        <f t="shared" si="9"/>
        <v>1.48976657862E-2</v>
      </c>
      <c r="J33" s="29">
        <f t="shared" si="9"/>
        <v>3.8265758501000002E-2</v>
      </c>
      <c r="K33" s="29">
        <f t="shared" si="9"/>
        <v>0.5131525596048</v>
      </c>
      <c r="L33" s="29">
        <f t="shared" si="9"/>
        <v>39.183731451598405</v>
      </c>
      <c r="M33" s="29">
        <f t="shared" si="9"/>
        <v>387.94098739980717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7.2549017000000013E-5</v>
      </c>
      <c r="G34" s="29" t="e">
        <f t="shared" si="10"/>
        <v>#VALUE!</v>
      </c>
      <c r="H34" s="29">
        <f t="shared" si="10"/>
        <v>5.9246047100000002E-4</v>
      </c>
      <c r="I34" s="29" t="e">
        <f t="shared" si="10"/>
        <v>#VALUE!</v>
      </c>
      <c r="J34" s="29">
        <f t="shared" si="10"/>
        <v>1.8969794974400003E-2</v>
      </c>
      <c r="K34" s="29" t="e">
        <f t="shared" si="10"/>
        <v>#VALUE!</v>
      </c>
      <c r="L34" s="29">
        <f t="shared" si="10"/>
        <v>19.421092755172801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1.3498085180000001E-4</v>
      </c>
      <c r="G35" s="29">
        <f t="shared" si="10"/>
        <v>9.1130714540000007E-4</v>
      </c>
      <c r="H35" s="29">
        <f t="shared" si="10"/>
        <v>1.1132843164000001E-3</v>
      </c>
      <c r="I35" s="29">
        <f t="shared" si="10"/>
        <v>7.3607315202E-3</v>
      </c>
      <c r="J35" s="29">
        <f t="shared" si="10"/>
        <v>3.5615099730400002E-2</v>
      </c>
      <c r="K35" s="29">
        <f t="shared" si="10"/>
        <v>0.23553727211920003</v>
      </c>
      <c r="L35" s="29">
        <f t="shared" si="10"/>
        <v>36.469567525130799</v>
      </c>
      <c r="M35" s="29">
        <f t="shared" si="10"/>
        <v>241.19000967324681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3.5206934740000004E-4</v>
      </c>
      <c r="G36" s="29">
        <f t="shared" si="11"/>
        <v>4.660121216E-4</v>
      </c>
      <c r="H36" s="29">
        <f t="shared" si="11"/>
        <v>2.8706386118E-3</v>
      </c>
      <c r="I36" s="29">
        <f t="shared" si="11"/>
        <v>3.8252350643999998E-3</v>
      </c>
      <c r="J36" s="29">
        <f t="shared" si="11"/>
        <v>9.2184412874000005E-2</v>
      </c>
      <c r="K36" s="29">
        <f t="shared" si="11"/>
        <v>0.12231521383060001</v>
      </c>
      <c r="L36" s="29">
        <f t="shared" si="11"/>
        <v>94.390466967473003</v>
      </c>
      <c r="M36" s="29">
        <f t="shared" si="11"/>
        <v>125.24665377816541</v>
      </c>
    </row>
    <row r="37" spans="1:15" x14ac:dyDescent="0.25">
      <c r="E37" s="32" t="s">
        <v>21</v>
      </c>
      <c r="F37" s="29">
        <f t="shared" ref="F37:M37" si="12">($C$36*F15)/10^9</f>
        <v>1.04166791E-4</v>
      </c>
      <c r="G37" s="29">
        <f t="shared" si="12"/>
        <v>1.107986886E-3</v>
      </c>
      <c r="H37" s="29">
        <f t="shared" si="12"/>
        <v>8.6511891040000008E-4</v>
      </c>
      <c r="I37" s="29">
        <f t="shared" si="12"/>
        <v>8.9342755958000016E-3</v>
      </c>
      <c r="J37" s="29">
        <f t="shared" si="12"/>
        <v>2.7665415770400003E-2</v>
      </c>
      <c r="K37" s="29">
        <f t="shared" si="12"/>
        <v>0.28589034639420002</v>
      </c>
      <c r="L37" s="29">
        <f t="shared" si="12"/>
        <v>28.328843252589202</v>
      </c>
      <c r="M37" s="29">
        <f t="shared" si="12"/>
        <v>292.7515242933448</v>
      </c>
    </row>
    <row r="38" spans="1:15" x14ac:dyDescent="0.25">
      <c r="E38" s="32" t="s">
        <v>22</v>
      </c>
      <c r="F38" s="29">
        <f t="shared" ref="F38:M38" si="13">($C$36*F16)/10^9</f>
        <v>9.3895437400000003E-5</v>
      </c>
      <c r="G38" s="29">
        <f t="shared" si="13"/>
        <v>1.1080121600000002E-3</v>
      </c>
      <c r="H38" s="29">
        <f t="shared" si="13"/>
        <v>7.8233897819999999E-4</v>
      </c>
      <c r="I38" s="29">
        <f t="shared" si="13"/>
        <v>8.9342654862000007E-3</v>
      </c>
      <c r="J38" s="29">
        <f t="shared" si="13"/>
        <v>2.5016235528799998E-2</v>
      </c>
      <c r="K38" s="29">
        <f t="shared" si="13"/>
        <v>0.28589019980500002</v>
      </c>
      <c r="L38" s="29">
        <f t="shared" si="13"/>
        <v>25.61609294138</v>
      </c>
      <c r="M38" s="29">
        <f t="shared" si="13"/>
        <v>292.75138294091761</v>
      </c>
    </row>
    <row r="39" spans="1:15" x14ac:dyDescent="0.25">
      <c r="E39" s="32" t="s">
        <v>23</v>
      </c>
      <c r="F39" s="29">
        <f t="shared" ref="F39:M39" si="14">($C$36*F17)/10^9</f>
        <v>1.2455785420000001E-4</v>
      </c>
      <c r="G39" s="29">
        <f t="shared" si="14"/>
        <v>1.0665804917999999E-3</v>
      </c>
      <c r="H39" s="29">
        <f t="shared" si="14"/>
        <v>1.03042098E-3</v>
      </c>
      <c r="I39" s="29">
        <f t="shared" si="14"/>
        <v>8.6029865312000006E-3</v>
      </c>
      <c r="J39" s="29">
        <f t="shared" si="14"/>
        <v>3.2964481398200005E-2</v>
      </c>
      <c r="K39" s="29">
        <f t="shared" si="14"/>
        <v>0.27528936170399998</v>
      </c>
      <c r="L39" s="29">
        <f t="shared" si="14"/>
        <v>33.755368379344198</v>
      </c>
      <c r="M39" s="29">
        <f t="shared" si="14"/>
        <v>281.89614124963481</v>
      </c>
    </row>
    <row r="40" spans="1:15" x14ac:dyDescent="0.25">
      <c r="E40" s="32" t="s">
        <v>35</v>
      </c>
      <c r="F40" s="29">
        <f t="shared" ref="F40:M40" si="15">($C$36*F18)/10^9</f>
        <v>1.142940828E-4</v>
      </c>
      <c r="G40" s="29">
        <f t="shared" si="15"/>
        <v>1.9048584142E-3</v>
      </c>
      <c r="H40" s="29">
        <f t="shared" si="15"/>
        <v>9.4767643139999998E-4</v>
      </c>
      <c r="I40" s="29">
        <f t="shared" si="15"/>
        <v>1.53130060652E-2</v>
      </c>
      <c r="J40" s="29">
        <f t="shared" si="15"/>
        <v>3.0314646560000002E-2</v>
      </c>
      <c r="K40" s="29">
        <f t="shared" si="15"/>
        <v>0.423343897676</v>
      </c>
      <c r="L40" s="29">
        <f t="shared" si="15"/>
        <v>31.041734853040598</v>
      </c>
      <c r="M40" s="29">
        <f t="shared" si="15"/>
        <v>417.5994530591172</v>
      </c>
    </row>
    <row r="41" spans="1:15" x14ac:dyDescent="0.25">
      <c r="E41" s="32" t="s">
        <v>36</v>
      </c>
      <c r="F41" s="29">
        <f t="shared" ref="F41:M41" si="16">($C$36*F19)/10^9</f>
        <v>1.142991376E-4</v>
      </c>
      <c r="G41" s="29">
        <f t="shared" si="16"/>
        <v>1.8841413164000002E-3</v>
      </c>
      <c r="H41" s="29">
        <f t="shared" si="16"/>
        <v>9.4770676020000005E-4</v>
      </c>
      <c r="I41" s="29">
        <f t="shared" si="16"/>
        <v>1.5147372906200001E-2</v>
      </c>
      <c r="J41" s="29">
        <f>($C$36*J19)/10^9</f>
        <v>3.0314745128600003E-2</v>
      </c>
      <c r="K41" s="29">
        <f t="shared" si="16"/>
        <v>0.43489909212660005</v>
      </c>
      <c r="L41" s="29">
        <f t="shared" si="16"/>
        <v>31.041699643831201</v>
      </c>
      <c r="M41" s="29">
        <f t="shared" si="16"/>
        <v>412.18875842610481</v>
      </c>
    </row>
    <row r="42" spans="1:15" x14ac:dyDescent="0.25">
      <c r="E42" s="32" t="s">
        <v>24</v>
      </c>
      <c r="F42" s="29">
        <f t="shared" ref="F42:M42" si="17">($C$36*F20)/10^9</f>
        <v>1.0397976340000001E-4</v>
      </c>
      <c r="G42" s="29">
        <f t="shared" si="17"/>
        <v>1.8634949858000001E-3</v>
      </c>
      <c r="H42" s="29">
        <f t="shared" si="17"/>
        <v>8.649394650000001E-4</v>
      </c>
      <c r="I42" s="29">
        <f t="shared" si="17"/>
        <v>1.4981744802000001E-2</v>
      </c>
      <c r="J42" s="29">
        <f t="shared" si="17"/>
        <v>2.76645640366E-2</v>
      </c>
      <c r="K42" s="29">
        <f t="shared" si="17"/>
        <v>0.42576943334640005</v>
      </c>
      <c r="L42" s="29">
        <f t="shared" si="17"/>
        <v>28.327924545216604</v>
      </c>
      <c r="M42" s="29">
        <f t="shared" si="17"/>
        <v>417.60187859478759</v>
      </c>
    </row>
    <row r="43" spans="1:15" x14ac:dyDescent="0.25">
      <c r="E43" s="32" t="s">
        <v>25</v>
      </c>
      <c r="F43" s="29">
        <f t="shared" ref="F43:M43" si="18">($C$36*F21)/10^9</f>
        <v>1.011061096E-3</v>
      </c>
      <c r="G43" s="29">
        <f t="shared" si="18"/>
        <v>3.1640419503999998E-3</v>
      </c>
      <c r="H43" s="29">
        <f t="shared" si="18"/>
        <v>8.1443392531999996E-3</v>
      </c>
      <c r="I43" s="29">
        <f t="shared" si="18"/>
        <v>2.5408553721199999E-2</v>
      </c>
      <c r="J43" s="29">
        <f t="shared" si="18"/>
        <v>0.26187572706760004</v>
      </c>
      <c r="K43" s="29">
        <f t="shared" si="18"/>
        <v>0.82600013670720007</v>
      </c>
      <c r="L43" s="29">
        <f t="shared" si="18"/>
        <v>268.22839552148139</v>
      </c>
      <c r="M43" s="29">
        <f t="shared" si="18"/>
        <v>847.11147242165373</v>
      </c>
    </row>
    <row r="44" spans="1:15" x14ac:dyDescent="0.25">
      <c r="E44" s="32" t="s">
        <v>28</v>
      </c>
      <c r="F44" s="29">
        <f t="shared" ref="F44:M44" si="19">($C$36*F22)/10^9</f>
        <v>4.1558038200000005E-5</v>
      </c>
      <c r="G44" s="29">
        <f t="shared" si="19"/>
        <v>4.2461330960000005E-4</v>
      </c>
      <c r="H44" s="29">
        <f t="shared" si="19"/>
        <v>3.7282688360000001E-4</v>
      </c>
      <c r="I44" s="29">
        <f t="shared" si="19"/>
        <v>3.4681741020000001E-3</v>
      </c>
      <c r="J44" s="29">
        <f t="shared" si="19"/>
        <v>1.1927394539E-2</v>
      </c>
      <c r="K44" s="29">
        <f t="shared" si="19"/>
        <v>0.1109775375336</v>
      </c>
      <c r="L44" s="29">
        <f t="shared" si="19"/>
        <v>12.213576843060002</v>
      </c>
      <c r="M44" s="29">
        <f t="shared" si="19"/>
        <v>113.6408844031732</v>
      </c>
    </row>
    <row r="45" spans="1:15" x14ac:dyDescent="0.25">
      <c r="E45" s="32" t="s">
        <v>29</v>
      </c>
      <c r="F45" s="29">
        <f t="shared" ref="F45:M45" si="20">($C$36*F23)/10^9</f>
        <v>5.1950707000000003E-5</v>
      </c>
      <c r="G45" s="29">
        <f t="shared" si="20"/>
        <v>5.7990687519999997E-4</v>
      </c>
      <c r="H45" s="29">
        <f t="shared" si="20"/>
        <v>4.505115774E-4</v>
      </c>
      <c r="I45" s="29">
        <f t="shared" si="20"/>
        <v>4.7104468048000002E-3</v>
      </c>
      <c r="J45" s="29">
        <f t="shared" si="20"/>
        <v>1.4412531356200001E-2</v>
      </c>
      <c r="K45" s="29">
        <f t="shared" si="20"/>
        <v>0.1507301780916</v>
      </c>
      <c r="L45" s="29">
        <f t="shared" si="20"/>
        <v>14.758341893205801</v>
      </c>
      <c r="M45" s="29">
        <f t="shared" si="20"/>
        <v>154.3475813690508</v>
      </c>
    </row>
    <row r="46" spans="1:15" x14ac:dyDescent="0.25">
      <c r="E46" s="38" t="s">
        <v>30</v>
      </c>
      <c r="F46" s="29">
        <f t="shared" ref="F46:M46" si="21">($C$36*F24)/10^9</f>
        <v>9.3632587800000013E-5</v>
      </c>
      <c r="G46" s="29">
        <f t="shared" si="21"/>
        <v>8.4918618080000001E-4</v>
      </c>
      <c r="H46" s="29">
        <f t="shared" si="21"/>
        <v>7.8206601900000002E-4</v>
      </c>
      <c r="I46" s="29">
        <f t="shared" si="21"/>
        <v>6.8637966595999998E-3</v>
      </c>
      <c r="J46" s="29">
        <f t="shared" si="21"/>
        <v>2.5014559862600004E-2</v>
      </c>
      <c r="K46" s="29">
        <f t="shared" si="21"/>
        <v>0.21963588986140001</v>
      </c>
      <c r="L46" s="29">
        <f t="shared" si="21"/>
        <v>25.6145732486162</v>
      </c>
      <c r="M46" s="29">
        <f t="shared" si="21"/>
        <v>224.90700577631321</v>
      </c>
    </row>
    <row r="47" spans="1:15" x14ac:dyDescent="0.25">
      <c r="E47" s="33" t="s">
        <v>31</v>
      </c>
      <c r="F47" s="29">
        <f t="shared" ref="F47:M47" si="22">($C$36*F25)/10^9</f>
        <v>6.2492492400000003E-5</v>
      </c>
      <c r="G47" s="29">
        <f t="shared" si="22"/>
        <v>7.0412858519999994E-4</v>
      </c>
      <c r="H47" s="29">
        <f t="shared" si="22"/>
        <v>5.3352150300000007E-4</v>
      </c>
      <c r="I47" s="29">
        <f t="shared" si="22"/>
        <v>5.7042558684000004E-3</v>
      </c>
      <c r="J47" s="29">
        <f t="shared" si="22"/>
        <v>1.7063091558200003E-2</v>
      </c>
      <c r="K47" s="29">
        <f t="shared" si="22"/>
        <v>0.1825322248256</v>
      </c>
      <c r="L47" s="29">
        <f t="shared" si="22"/>
        <v>17.472329182214803</v>
      </c>
      <c r="M47" s="29">
        <f t="shared" si="22"/>
        <v>186.91288239572719</v>
      </c>
    </row>
    <row r="48" spans="1:15" ht="42.75" customHeight="1" x14ac:dyDescent="0.25">
      <c r="E48" s="48" t="s">
        <v>54</v>
      </c>
      <c r="F48" s="48"/>
      <c r="G48" s="48"/>
      <c r="H48" s="48"/>
      <c r="I48" s="48"/>
      <c r="J48" s="48"/>
      <c r="K48" s="48"/>
      <c r="L48" s="48"/>
      <c r="M48" s="30"/>
      <c r="N48" s="31"/>
    </row>
    <row r="50" spans="5:13" ht="15" customHeight="1" x14ac:dyDescent="0.25">
      <c r="E50" s="41" t="s">
        <v>55</v>
      </c>
    </row>
    <row r="51" spans="5:13" x14ac:dyDescent="0.25">
      <c r="E51" s="42"/>
    </row>
    <row r="52" spans="5:13" x14ac:dyDescent="0.25">
      <c r="E52" s="12" t="s">
        <v>101</v>
      </c>
      <c r="F52" s="43" t="s">
        <v>95</v>
      </c>
      <c r="G52" s="43"/>
      <c r="H52" s="43" t="s">
        <v>96</v>
      </c>
      <c r="I52" s="43"/>
      <c r="J52" s="43" t="s">
        <v>97</v>
      </c>
      <c r="K52" s="43"/>
      <c r="L52" s="43" t="s">
        <v>98</v>
      </c>
      <c r="M52" s="43"/>
    </row>
    <row r="53" spans="5:13" x14ac:dyDescent="0.25">
      <c r="E53" s="6" t="s">
        <v>9</v>
      </c>
      <c r="F53" s="39" t="s">
        <v>56</v>
      </c>
      <c r="G53" s="40"/>
      <c r="H53" s="40"/>
      <c r="I53" s="40"/>
      <c r="J53" s="40"/>
      <c r="K53" s="40"/>
      <c r="L53" s="40"/>
      <c r="M53" s="40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48.276565242108902</v>
      </c>
      <c r="G55" s="20">
        <f>(((4096*8)/(1024*1024))/G10)*10^9</f>
        <v>29.830059345113263</v>
      </c>
      <c r="H55" s="20">
        <f>(((32*1024*4)/(1024*1024))/H10)*10^9</f>
        <v>47.800964432258382</v>
      </c>
      <c r="I55" s="20">
        <f>(((32*1024*8)/(1024*1024))/I10)*10^9</f>
        <v>29.692022466171878</v>
      </c>
      <c r="J55" s="20">
        <f>(((1*1024*1024*8)/(1024*1024))/J10)*10^9</f>
        <v>95.424513841922135</v>
      </c>
      <c r="K55" s="20">
        <f>(((1*1024*1024*8)/(1024*1024))/K10)*10^9</f>
        <v>31.054153342785128</v>
      </c>
      <c r="L55" s="20">
        <f>(((1*1024*1024*1024*4)/(1024*1024))/L10)*10^9</f>
        <v>47.713700378315458</v>
      </c>
      <c r="M55" s="20">
        <f>(((1*1024*1024*1024*8)/(1024*1024))/M10)*10^9</f>
        <v>50.380998386446343</v>
      </c>
    </row>
    <row r="56" spans="5:13" x14ac:dyDescent="0.25">
      <c r="E56" s="10" t="s">
        <v>17</v>
      </c>
      <c r="F56" s="20">
        <f>(((4*1024*4)/(1024*1024))/F11)*10^9</f>
        <v>271.43700924188732</v>
      </c>
      <c r="G56" s="20">
        <f>(((4096*8)/(1024*1024))/G11)*10^9</f>
        <v>42.6044764012101</v>
      </c>
      <c r="H56" s="20">
        <f>(((32*1024*4)/(1024*1024))/H11)*10^9</f>
        <v>264.09696795553032</v>
      </c>
      <c r="I56" s="20">
        <f>(((32*1024*8)/(1024*1024))/I11)*10^9</f>
        <v>42.412684582123937</v>
      </c>
      <c r="J56" s="20">
        <f>(((1*1024*1024*4)/(1024*1024))/J11)*10^9</f>
        <v>264.19442331806397</v>
      </c>
      <c r="K56" s="20">
        <f>(((1*1024*1024*8)/(1024*1024))/K11)*10^9</f>
        <v>39.401927597460769</v>
      </c>
      <c r="L56" s="20">
        <f>(((1*1024*1024*1024*4)/(1024*1024))/L11)*10^9</f>
        <v>264.19715571978043</v>
      </c>
      <c r="M56" s="20">
        <f>(((1*1024*1024*1024*8)/(1024*1024))/M11)*10^9</f>
        <v>53.370129665268493</v>
      </c>
    </row>
    <row r="57" spans="5:13" x14ac:dyDescent="0.25">
      <c r="E57" s="10" t="s">
        <v>99</v>
      </c>
      <c r="F57" s="20">
        <f>(((4*1024)/(1024*1024))/F12)*10^9</f>
        <v>136.08256401323811</v>
      </c>
      <c r="G57" s="20" t="s">
        <v>94</v>
      </c>
      <c r="H57" s="20">
        <f>(((32*1024)/(1024*1024))/H12)*10^9</f>
        <v>133.31058166072992</v>
      </c>
      <c r="I57" s="20" t="s">
        <v>94</v>
      </c>
      <c r="J57" s="20">
        <f>(((1*1024*1024)/(1024*1024))/J12)*10^9</f>
        <v>133.23285799402476</v>
      </c>
      <c r="K57" s="20" t="s">
        <v>94</v>
      </c>
      <c r="L57" s="20">
        <f>(((1*1024*1024*1024)/(1024*1024))/L12)*10^9</f>
        <v>133.26014311479318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292.56464508397772</v>
      </c>
      <c r="G58" s="20">
        <f t="shared" ref="G58" si="24">(((4096*8)/(1024*1024))/G13)*10^9</f>
        <v>86.668090334497236</v>
      </c>
      <c r="H58" s="20">
        <f t="shared" ref="H58" si="25">(((32*1024*4)/(1024*1024))/H13)*10^9</f>
        <v>283.77746398296426</v>
      </c>
      <c r="I58" s="20">
        <f t="shared" ref="I58" si="26">(((32*1024*8)/(1024*1024))/I13)*10^9</f>
        <v>85.840652965811728</v>
      </c>
      <c r="J58" s="20">
        <f t="shared" ref="J58" si="27">(((1*1024*1024*4)/(1024*1024))/J13)*10^9</f>
        <v>283.857130164674</v>
      </c>
      <c r="K58" s="20">
        <f t="shared" ref="K58" si="28">(((1*1024*1024*8)/(1024*1024))/K13)*10^9</f>
        <v>85.842889399549165</v>
      </c>
      <c r="L58" s="20">
        <f t="shared" ref="L58" si="29">(((1*1024*1024*1024*4)/(1024*1024))/L13)*10^9</f>
        <v>283.85942314414302</v>
      </c>
      <c r="M58" s="20">
        <f t="shared" ref="M58" si="30">(((1*1024*1024*1024*8)/(1024*1024))/M13)*10^9</f>
        <v>85.842945269787322</v>
      </c>
    </row>
    <row r="59" spans="5:13" x14ac:dyDescent="0.25">
      <c r="E59" s="4" t="s">
        <v>27</v>
      </c>
      <c r="F59" s="20">
        <f t="shared" ref="F59:F70" si="31">(((4*1024*4)/(1024*1024))/F14)*10^9</f>
        <v>112.16717755077136</v>
      </c>
      <c r="G59" s="20">
        <f t="shared" ref="G59:G70" si="32">(((4096*8)/(1024*1024))/G14)*10^9</f>
        <v>169.48325234293648</v>
      </c>
      <c r="H59" s="20">
        <f t="shared" ref="H59:H70" si="33">(((32*1024*4)/(1024*1024))/H14)*10^9</f>
        <v>110.05390880668986</v>
      </c>
      <c r="I59" s="20">
        <f t="shared" ref="I59:I70" si="34">(((32*1024*8)/(1024*1024))/I14)*10^9</f>
        <v>165.17939142626457</v>
      </c>
      <c r="J59" s="20">
        <f t="shared" ref="J59:J70" si="35">(((1*1024*1024*4)/(1024*1024))/J14)*10^9</f>
        <v>109.66713010168063</v>
      </c>
      <c r="K59" s="20">
        <f t="shared" ref="K59:K70" si="36">(((1*1024*1024*8)/(1024*1024))/K14)*10^9</f>
        <v>165.30404817836074</v>
      </c>
      <c r="L59" s="20">
        <f t="shared" ref="L59:L70" si="37">(((1*1024*1024*1024*4)/(1024*1024))/L14)*10^9</f>
        <v>109.67453316622941</v>
      </c>
      <c r="M59" s="20">
        <f t="shared" ref="M59:M70" si="38">(((1*1024*1024*1024*8)/(1024*1024))/M14)*10^9</f>
        <v>165.30949271244697</v>
      </c>
    </row>
    <row r="60" spans="5:13" x14ac:dyDescent="0.25">
      <c r="E60" s="4" t="s">
        <v>21</v>
      </c>
      <c r="F60" s="20">
        <f t="shared" si="31"/>
        <v>379.10954749484409</v>
      </c>
      <c r="G60" s="20">
        <f t="shared" si="32"/>
        <v>71.283560300189336</v>
      </c>
      <c r="H60" s="20">
        <f t="shared" si="33"/>
        <v>365.18101292448637</v>
      </c>
      <c r="I60" s="20">
        <f t="shared" si="34"/>
        <v>70.7220180556141</v>
      </c>
      <c r="J60" s="20">
        <f t="shared" si="35"/>
        <v>365.42375086285682</v>
      </c>
      <c r="K60" s="20">
        <f t="shared" si="36"/>
        <v>70.72361923029311</v>
      </c>
      <c r="L60" s="20">
        <f t="shared" si="37"/>
        <v>365.43074871416883</v>
      </c>
      <c r="M60" s="20">
        <f t="shared" si="38"/>
        <v>70.723665231042759</v>
      </c>
    </row>
    <row r="61" spans="5:13" x14ac:dyDescent="0.25">
      <c r="E61" s="4" t="s">
        <v>22</v>
      </c>
      <c r="F61" s="20">
        <f t="shared" si="31"/>
        <v>420.58087265484107</v>
      </c>
      <c r="G61" s="20">
        <f t="shared" si="32"/>
        <v>71.281934306569354</v>
      </c>
      <c r="H61" s="20">
        <f t="shared" si="33"/>
        <v>403.82111693690376</v>
      </c>
      <c r="I61" s="20">
        <f t="shared" si="34"/>
        <v>70.722098081366056</v>
      </c>
      <c r="J61" s="20">
        <f t="shared" si="35"/>
        <v>404.12155491425955</v>
      </c>
      <c r="K61" s="20">
        <f t="shared" si="36"/>
        <v>70.723655493581504</v>
      </c>
      <c r="L61" s="20">
        <f t="shared" si="37"/>
        <v>404.12995157731888</v>
      </c>
      <c r="M61" s="20">
        <f t="shared" si="38"/>
        <v>70.72369937934171</v>
      </c>
    </row>
    <row r="62" spans="5:13" x14ac:dyDescent="0.25">
      <c r="E62" s="4" t="s">
        <v>23</v>
      </c>
      <c r="F62" s="20">
        <f t="shared" si="31"/>
        <v>317.04644603615856</v>
      </c>
      <c r="G62" s="20">
        <f t="shared" si="32"/>
        <v>74.050904368884872</v>
      </c>
      <c r="H62" s="20">
        <f t="shared" si="33"/>
        <v>306.59798871719403</v>
      </c>
      <c r="I62" s="20">
        <f t="shared" si="34"/>
        <v>73.445424761331751</v>
      </c>
      <c r="J62" s="20">
        <f t="shared" si="35"/>
        <v>306.68160308300884</v>
      </c>
      <c r="K62" s="20">
        <f t="shared" si="36"/>
        <v>73.447080827410744</v>
      </c>
      <c r="L62" s="20">
        <f t="shared" si="37"/>
        <v>306.68397049207744</v>
      </c>
      <c r="M62" s="20">
        <f t="shared" si="38"/>
        <v>73.447123852841401</v>
      </c>
    </row>
    <row r="63" spans="5:13" x14ac:dyDescent="0.25">
      <c r="E63" s="4" t="s">
        <v>35</v>
      </c>
      <c r="F63" s="20">
        <f t="shared" si="31"/>
        <v>345.51766839149082</v>
      </c>
      <c r="G63" s="20">
        <f t="shared" si="32"/>
        <v>41.463055422505214</v>
      </c>
      <c r="H63" s="20">
        <f t="shared" si="33"/>
        <v>333.36800360570834</v>
      </c>
      <c r="I63" s="20">
        <f t="shared" si="34"/>
        <v>41.262309784878127</v>
      </c>
      <c r="J63" s="20">
        <f t="shared" si="35"/>
        <v>333.48896151537383</v>
      </c>
      <c r="K63" s="20">
        <f t="shared" si="36"/>
        <v>47.760697888869693</v>
      </c>
      <c r="L63" s="20">
        <f t="shared" si="37"/>
        <v>333.49393804856811</v>
      </c>
      <c r="M63" s="20">
        <f t="shared" si="38"/>
        <v>49.579712445334522</v>
      </c>
    </row>
    <row r="64" spans="5:13" x14ac:dyDescent="0.25">
      <c r="E64" s="4" t="s">
        <v>36</v>
      </c>
      <c r="F64" s="20">
        <f t="shared" si="31"/>
        <v>345.50238811250659</v>
      </c>
      <c r="G64" s="20">
        <f t="shared" si="32"/>
        <v>41.91896293156411</v>
      </c>
      <c r="H64" s="20">
        <f t="shared" si="33"/>
        <v>333.35733506145777</v>
      </c>
      <c r="I64" s="20">
        <f t="shared" si="34"/>
        <v>41.713503979384853</v>
      </c>
      <c r="J64" s="20">
        <f t="shared" si="35"/>
        <v>333.48787717374694</v>
      </c>
      <c r="K64" s="20">
        <f t="shared" si="36"/>
        <v>46.491704319571561</v>
      </c>
      <c r="L64" s="20">
        <f t="shared" si="37"/>
        <v>333.49431631580325</v>
      </c>
      <c r="M64" s="20">
        <f t="shared" si="38"/>
        <v>50.230532436298347</v>
      </c>
    </row>
    <row r="65" spans="4:13" x14ac:dyDescent="0.25">
      <c r="E65" s="4" t="s">
        <v>24</v>
      </c>
      <c r="F65" s="20">
        <f t="shared" si="31"/>
        <v>379.79144891956929</v>
      </c>
      <c r="G65" s="20">
        <f t="shared" si="32"/>
        <v>42.38339818558368</v>
      </c>
      <c r="H65" s="20">
        <f t="shared" si="33"/>
        <v>365.2567755131858</v>
      </c>
      <c r="I65" s="20">
        <f t="shared" si="34"/>
        <v>42.174660451808698</v>
      </c>
      <c r="J65" s="20">
        <f t="shared" si="35"/>
        <v>365.43500149234518</v>
      </c>
      <c r="K65" s="20">
        <f t="shared" si="36"/>
        <v>47.488613358371232</v>
      </c>
      <c r="L65" s="20">
        <f t="shared" si="37"/>
        <v>365.44260005620703</v>
      </c>
      <c r="M65" s="20">
        <f t="shared" si="38"/>
        <v>49.579424474022055</v>
      </c>
    </row>
    <row r="66" spans="4:13" x14ac:dyDescent="0.25">
      <c r="E66" s="4" t="s">
        <v>25</v>
      </c>
      <c r="F66" s="20">
        <f t="shared" si="31"/>
        <v>39.058594140585939</v>
      </c>
      <c r="G66" s="20">
        <f t="shared" si="32"/>
        <v>24.962137429946257</v>
      </c>
      <c r="H66" s="20">
        <f t="shared" si="33"/>
        <v>38.790746576018378</v>
      </c>
      <c r="I66" s="20">
        <f t="shared" si="34"/>
        <v>24.867609818846425</v>
      </c>
      <c r="J66" s="20">
        <f t="shared" si="35"/>
        <v>38.60457062288301</v>
      </c>
      <c r="K66" s="20">
        <f t="shared" si="36"/>
        <v>24.478446311888792</v>
      </c>
      <c r="L66" s="20">
        <f t="shared" si="37"/>
        <v>38.594834002841168</v>
      </c>
      <c r="M66" s="20">
        <f t="shared" si="38"/>
        <v>24.441247077922068</v>
      </c>
    </row>
    <row r="67" spans="4:13" x14ac:dyDescent="0.25">
      <c r="E67" s="4" t="s">
        <v>28</v>
      </c>
      <c r="F67" s="20">
        <f t="shared" si="31"/>
        <v>950.25238703399623</v>
      </c>
      <c r="G67" s="20">
        <f t="shared" si="32"/>
        <v>186.00747601247588</v>
      </c>
      <c r="H67" s="20">
        <f t="shared" si="33"/>
        <v>847.37719809645182</v>
      </c>
      <c r="I67" s="20">
        <f t="shared" si="34"/>
        <v>182.18520218913739</v>
      </c>
      <c r="J67" s="20">
        <f t="shared" si="35"/>
        <v>847.59500215606977</v>
      </c>
      <c r="K67" s="20">
        <f t="shared" si="36"/>
        <v>182.19182412367326</v>
      </c>
      <c r="L67" s="20">
        <f t="shared" si="37"/>
        <v>847.60021843088043</v>
      </c>
      <c r="M67" s="20">
        <f t="shared" si="38"/>
        <v>182.19200694131405</v>
      </c>
    </row>
    <row r="68" spans="4:13" x14ac:dyDescent="0.25">
      <c r="E68" s="4" t="s">
        <v>29</v>
      </c>
      <c r="F68" s="20">
        <f t="shared" si="31"/>
        <v>760.15567988324005</v>
      </c>
      <c r="G68" s="20">
        <f t="shared" si="32"/>
        <v>136.19643666538823</v>
      </c>
      <c r="H68" s="20">
        <f t="shared" si="33"/>
        <v>701.25833796163829</v>
      </c>
      <c r="I68" s="20">
        <f t="shared" si="34"/>
        <v>134.13801836295815</v>
      </c>
      <c r="J68" s="20">
        <f t="shared" si="35"/>
        <v>701.44513480284922</v>
      </c>
      <c r="K68" s="20">
        <f t="shared" si="36"/>
        <v>134.14168453853097</v>
      </c>
      <c r="L68" s="20">
        <f t="shared" si="37"/>
        <v>701.44942263234793</v>
      </c>
      <c r="M68" s="20">
        <f t="shared" si="38"/>
        <v>134.14178969539446</v>
      </c>
    </row>
    <row r="69" spans="4:13" x14ac:dyDescent="0.25">
      <c r="E69" s="9" t="s">
        <v>30</v>
      </c>
      <c r="F69" s="20">
        <f t="shared" si="31"/>
        <v>421.76154614408722</v>
      </c>
      <c r="G69" s="20">
        <f t="shared" si="32"/>
        <v>93.00816686111574</v>
      </c>
      <c r="H69" s="20">
        <f t="shared" si="33"/>
        <v>403.96205988333577</v>
      </c>
      <c r="I69" s="20">
        <f t="shared" si="34"/>
        <v>92.055465995815524</v>
      </c>
      <c r="J69" s="20">
        <f t="shared" si="35"/>
        <v>404.14862606138269</v>
      </c>
      <c r="K69" s="20">
        <f t="shared" si="36"/>
        <v>92.057814470846338</v>
      </c>
      <c r="L69" s="20">
        <f t="shared" si="37"/>
        <v>404.15392829389685</v>
      </c>
      <c r="M69" s="20">
        <f t="shared" si="38"/>
        <v>92.057874002342686</v>
      </c>
    </row>
    <row r="70" spans="4:13" x14ac:dyDescent="0.25">
      <c r="E70" s="10" t="s">
        <v>31</v>
      </c>
      <c r="F70" s="20">
        <f t="shared" si="31"/>
        <v>631.9259079511445</v>
      </c>
      <c r="G70" s="20">
        <f t="shared" si="32"/>
        <v>112.16878800278538</v>
      </c>
      <c r="H70" s="20">
        <f t="shared" si="33"/>
        <v>592.15045358724751</v>
      </c>
      <c r="I70" s="20">
        <f t="shared" si="34"/>
        <v>110.76817284797379</v>
      </c>
      <c r="J70" s="20">
        <f t="shared" si="35"/>
        <v>592.48348785549558</v>
      </c>
      <c r="K70" s="20">
        <f t="shared" si="36"/>
        <v>110.77057773945607</v>
      </c>
      <c r="L70" s="20">
        <f t="shared" si="37"/>
        <v>592.49286640830951</v>
      </c>
      <c r="M70" s="20">
        <f t="shared" si="38"/>
        <v>110.77064638147863</v>
      </c>
    </row>
    <row r="72" spans="4:13" x14ac:dyDescent="0.25">
      <c r="D72" s="47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7"/>
      <c r="E73" s="1" t="s">
        <v>63</v>
      </c>
      <c r="F73" s="1">
        <v>1047601</v>
      </c>
      <c r="G73" s="1">
        <v>8419770</v>
      </c>
      <c r="H73" s="1">
        <v>257614494</v>
      </c>
      <c r="I73" s="1">
        <v>162600985736</v>
      </c>
    </row>
    <row r="74" spans="4:13" x14ac:dyDescent="0.25">
      <c r="E74" s="1" t="s">
        <v>64</v>
      </c>
      <c r="F74" s="1">
        <v>323656</v>
      </c>
      <c r="G74" s="1">
        <v>2615010</v>
      </c>
      <c r="H74" s="1">
        <v>83835900</v>
      </c>
      <c r="I74" s="1">
        <v>85845364487</v>
      </c>
    </row>
    <row r="75" spans="4:13" x14ac:dyDescent="0.25">
      <c r="E75" s="1" t="s">
        <v>65</v>
      </c>
      <c r="F75" s="1">
        <v>733491</v>
      </c>
      <c r="G75" s="1">
        <v>5894463</v>
      </c>
      <c r="H75" s="1">
        <v>203035752</v>
      </c>
      <c r="I75" s="1">
        <v>153494099628</v>
      </c>
    </row>
    <row r="76" spans="4:13" x14ac:dyDescent="0.25">
      <c r="E76" s="1" t="s">
        <v>66</v>
      </c>
      <c r="F76" s="1">
        <v>57564</v>
      </c>
      <c r="G76" s="1">
        <v>473311</v>
      </c>
      <c r="H76" s="1">
        <v>15140365</v>
      </c>
      <c r="I76" s="1">
        <v>15503573416</v>
      </c>
    </row>
    <row r="77" spans="4:13" x14ac:dyDescent="0.25">
      <c r="E77" s="1" t="s">
        <v>67</v>
      </c>
      <c r="F77" s="1">
        <v>28705</v>
      </c>
      <c r="G77" s="1">
        <v>234415</v>
      </c>
      <c r="H77" s="1">
        <v>7505656</v>
      </c>
      <c r="I77" s="1">
        <v>7684218072</v>
      </c>
    </row>
    <row r="78" spans="4:13" x14ac:dyDescent="0.25">
      <c r="E78" s="1" t="s">
        <v>68</v>
      </c>
      <c r="F78" s="1">
        <v>360571</v>
      </c>
      <c r="G78" s="1">
        <v>2912373</v>
      </c>
      <c r="H78" s="1">
        <v>93193508</v>
      </c>
      <c r="I78" s="1">
        <v>95430090082</v>
      </c>
    </row>
    <row r="79" spans="4:13" x14ac:dyDescent="0.25">
      <c r="E79" s="1" t="s">
        <v>69</v>
      </c>
      <c r="F79" s="1">
        <v>53407</v>
      </c>
      <c r="G79" s="1">
        <v>440486</v>
      </c>
      <c r="H79" s="1">
        <v>14091596</v>
      </c>
      <c r="I79" s="1">
        <v>14429677742</v>
      </c>
    </row>
    <row r="80" spans="4:13" x14ac:dyDescent="0.25">
      <c r="E80" s="1" t="s">
        <v>70</v>
      </c>
      <c r="F80" s="1">
        <v>184384</v>
      </c>
      <c r="G80" s="1">
        <v>1513506</v>
      </c>
      <c r="H80" s="1">
        <v>48395669</v>
      </c>
      <c r="I80" s="1">
        <v>49555532871</v>
      </c>
    </row>
    <row r="81" spans="5:9" x14ac:dyDescent="0.25">
      <c r="E81" s="1" t="s">
        <v>71</v>
      </c>
      <c r="F81" s="1">
        <v>139301</v>
      </c>
      <c r="G81" s="1">
        <v>1135807</v>
      </c>
      <c r="H81" s="1">
        <v>36474010</v>
      </c>
      <c r="I81" s="1">
        <v>37346865145</v>
      </c>
    </row>
    <row r="82" spans="5:9" x14ac:dyDescent="0.25">
      <c r="E82" s="1" t="s">
        <v>72</v>
      </c>
      <c r="F82" s="1">
        <v>438390</v>
      </c>
      <c r="G82" s="1">
        <v>3534967</v>
      </c>
      <c r="H82" s="1">
        <v>113116383</v>
      </c>
      <c r="I82" s="1">
        <v>115831100852</v>
      </c>
    </row>
    <row r="83" spans="5:9" x14ac:dyDescent="0.25">
      <c r="E83" s="1" t="s">
        <v>73</v>
      </c>
      <c r="F83" s="1">
        <v>41215</v>
      </c>
      <c r="G83" s="1">
        <v>342296</v>
      </c>
      <c r="H83" s="1">
        <v>10946196</v>
      </c>
      <c r="I83" s="1">
        <v>11208690058</v>
      </c>
    </row>
    <row r="84" spans="5:9" x14ac:dyDescent="0.25">
      <c r="E84" s="1" t="s">
        <v>74</v>
      </c>
      <c r="F84" s="1">
        <v>438400</v>
      </c>
      <c r="G84" s="1">
        <v>3534963</v>
      </c>
      <c r="H84" s="1">
        <v>113116325</v>
      </c>
      <c r="I84" s="1">
        <v>115831044924</v>
      </c>
    </row>
    <row r="85" spans="5:9" x14ac:dyDescent="0.25">
      <c r="E85" s="1" t="s">
        <v>75</v>
      </c>
      <c r="F85" s="1">
        <v>37151</v>
      </c>
      <c r="G85" s="1">
        <v>309543</v>
      </c>
      <c r="H85" s="1">
        <v>9898012</v>
      </c>
      <c r="I85" s="1">
        <v>10135353700</v>
      </c>
    </row>
    <row r="86" spans="5:9" x14ac:dyDescent="0.25">
      <c r="E86" s="1" t="s">
        <v>76</v>
      </c>
      <c r="F86" s="1">
        <v>422007</v>
      </c>
      <c r="G86" s="1">
        <v>3403888</v>
      </c>
      <c r="H86" s="1">
        <v>108921960</v>
      </c>
      <c r="I86" s="1">
        <v>111536021702</v>
      </c>
    </row>
    <row r="87" spans="5:9" x14ac:dyDescent="0.25">
      <c r="E87" s="1" t="s">
        <v>77</v>
      </c>
      <c r="F87" s="1">
        <v>49283</v>
      </c>
      <c r="G87" s="1">
        <v>407700</v>
      </c>
      <c r="H87" s="1">
        <v>13042843</v>
      </c>
      <c r="I87" s="1">
        <v>13355768133</v>
      </c>
    </row>
    <row r="88" spans="5:9" x14ac:dyDescent="0.25">
      <c r="E88" s="1" t="s">
        <v>78</v>
      </c>
      <c r="F88" s="1">
        <v>753683</v>
      </c>
      <c r="G88" s="1">
        <v>6058798</v>
      </c>
      <c r="H88" s="1">
        <v>167501740</v>
      </c>
      <c r="I88" s="1">
        <v>165228872778</v>
      </c>
    </row>
    <row r="89" spans="5:9" x14ac:dyDescent="0.25">
      <c r="E89" s="1" t="s">
        <v>79</v>
      </c>
      <c r="F89" s="1">
        <v>45222</v>
      </c>
      <c r="G89" s="1">
        <v>374961</v>
      </c>
      <c r="H89" s="1">
        <v>11994400</v>
      </c>
      <c r="I89" s="1">
        <v>12282082319</v>
      </c>
    </row>
    <row r="90" spans="5:9" x14ac:dyDescent="0.25">
      <c r="E90" s="1" t="s">
        <v>80</v>
      </c>
      <c r="F90" s="1">
        <v>745486</v>
      </c>
      <c r="G90" s="1">
        <v>5993263</v>
      </c>
      <c r="H90" s="1">
        <v>172073709</v>
      </c>
      <c r="I90" s="1">
        <v>163088058252</v>
      </c>
    </row>
    <row r="91" spans="5:9" x14ac:dyDescent="0.25">
      <c r="E91" s="1" t="s">
        <v>81</v>
      </c>
      <c r="F91" s="1">
        <v>45224</v>
      </c>
      <c r="G91" s="1">
        <v>374973</v>
      </c>
      <c r="H91" s="1">
        <v>11994439</v>
      </c>
      <c r="I91" s="1">
        <v>12282068388</v>
      </c>
    </row>
    <row r="92" spans="5:9" x14ac:dyDescent="0.25">
      <c r="E92" s="1" t="s">
        <v>82</v>
      </c>
      <c r="F92" s="1">
        <v>737317</v>
      </c>
      <c r="G92" s="1">
        <v>5927730</v>
      </c>
      <c r="H92" s="1">
        <v>168461436</v>
      </c>
      <c r="I92" s="1">
        <v>165229832474</v>
      </c>
    </row>
    <row r="93" spans="5:9" x14ac:dyDescent="0.25">
      <c r="E93" s="1" t="s">
        <v>83</v>
      </c>
      <c r="F93" s="1">
        <v>41141</v>
      </c>
      <c r="G93" s="1">
        <v>342225</v>
      </c>
      <c r="H93" s="1">
        <v>10945859</v>
      </c>
      <c r="I93" s="1">
        <v>11208326559</v>
      </c>
    </row>
    <row r="94" spans="5:9" x14ac:dyDescent="0.25">
      <c r="E94" s="1" t="s">
        <v>84</v>
      </c>
      <c r="F94" s="1">
        <v>1251896</v>
      </c>
      <c r="G94" s="1">
        <v>10053238</v>
      </c>
      <c r="H94" s="1">
        <v>326818128</v>
      </c>
      <c r="I94" s="1">
        <v>335171113564</v>
      </c>
    </row>
    <row r="95" spans="5:9" x14ac:dyDescent="0.25">
      <c r="E95" s="1" t="s">
        <v>85</v>
      </c>
      <c r="F95" s="1">
        <v>400040</v>
      </c>
      <c r="G95" s="1">
        <v>3222418</v>
      </c>
      <c r="H95" s="1">
        <v>103614674</v>
      </c>
      <c r="I95" s="1">
        <v>106128193211</v>
      </c>
    </row>
    <row r="96" spans="5:9" x14ac:dyDescent="0.25">
      <c r="E96" s="1" t="s">
        <v>86</v>
      </c>
      <c r="F96" s="1">
        <v>168004</v>
      </c>
      <c r="G96" s="1">
        <v>1372230</v>
      </c>
      <c r="H96" s="1">
        <v>43909764</v>
      </c>
      <c r="I96" s="1">
        <v>44963553218</v>
      </c>
    </row>
    <row r="97" spans="5:9" x14ac:dyDescent="0.25">
      <c r="E97" s="1" t="s">
        <v>87</v>
      </c>
      <c r="F97" s="1">
        <v>16443</v>
      </c>
      <c r="G97" s="1">
        <v>147514</v>
      </c>
      <c r="H97" s="1">
        <v>4719235</v>
      </c>
      <c r="I97" s="1">
        <v>4832466900</v>
      </c>
    </row>
    <row r="98" spans="5:9" x14ac:dyDescent="0.25">
      <c r="E98" s="1" t="s">
        <v>88</v>
      </c>
      <c r="F98" s="1">
        <v>229448</v>
      </c>
      <c r="G98" s="1">
        <v>1863752</v>
      </c>
      <c r="H98" s="1">
        <v>59638434</v>
      </c>
      <c r="I98" s="1">
        <v>61069708542</v>
      </c>
    </row>
    <row r="99" spans="5:9" x14ac:dyDescent="0.25">
      <c r="E99" s="1" t="s">
        <v>89</v>
      </c>
      <c r="F99" s="1">
        <v>20555</v>
      </c>
      <c r="G99" s="1">
        <v>178251</v>
      </c>
      <c r="H99" s="1">
        <v>5702513</v>
      </c>
      <c r="I99" s="1">
        <v>5839337617</v>
      </c>
    </row>
    <row r="100" spans="5:9" x14ac:dyDescent="0.25">
      <c r="E100" s="1" t="s">
        <v>90</v>
      </c>
      <c r="F100" s="1">
        <v>335992</v>
      </c>
      <c r="G100" s="1">
        <v>2715754</v>
      </c>
      <c r="H100" s="1">
        <v>86901911</v>
      </c>
      <c r="I100" s="1">
        <v>88987499318</v>
      </c>
    </row>
    <row r="101" spans="5:9" x14ac:dyDescent="0.25">
      <c r="E101" s="1" t="s">
        <v>91</v>
      </c>
      <c r="F101" s="1">
        <v>37047</v>
      </c>
      <c r="G101" s="1">
        <v>309435</v>
      </c>
      <c r="H101" s="1">
        <v>9897349</v>
      </c>
      <c r="I101" s="1">
        <v>10134752413</v>
      </c>
    </row>
    <row r="102" spans="5:9" x14ac:dyDescent="0.25">
      <c r="E102" s="1" t="s">
        <v>92</v>
      </c>
      <c r="F102" s="1">
        <v>278598</v>
      </c>
      <c r="G102" s="1">
        <v>2256966</v>
      </c>
      <c r="H102" s="1">
        <v>72221344</v>
      </c>
      <c r="I102" s="1">
        <v>73954610428</v>
      </c>
    </row>
    <row r="103" spans="5:9" x14ac:dyDescent="0.25">
      <c r="E103" s="1" t="s">
        <v>93</v>
      </c>
      <c r="F103" s="1">
        <v>24726</v>
      </c>
      <c r="G103" s="1">
        <v>211095</v>
      </c>
      <c r="H103" s="1">
        <v>6751243</v>
      </c>
      <c r="I103" s="1">
        <v>6913163402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76"/>
  <sheetViews>
    <sheetView tabSelected="1" topLeftCell="H1" workbookViewId="0">
      <selection activeCell="Z29" sqref="Z2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3" t="s">
        <v>10</v>
      </c>
      <c r="G2" s="43"/>
      <c r="H2" s="43" t="s">
        <v>11</v>
      </c>
      <c r="I2" s="43"/>
      <c r="J2" s="43" t="s">
        <v>12</v>
      </c>
      <c r="K2" s="43"/>
      <c r="L2" s="43" t="s">
        <v>13</v>
      </c>
      <c r="M2" s="43"/>
      <c r="O2" s="12" t="s">
        <v>15</v>
      </c>
      <c r="P2" s="43" t="s">
        <v>10</v>
      </c>
      <c r="Q2" s="43"/>
      <c r="R2" s="43" t="s">
        <v>11</v>
      </c>
      <c r="S2" s="43"/>
      <c r="T2" s="43" t="s">
        <v>12</v>
      </c>
      <c r="U2" s="43"/>
      <c r="V2" s="43" t="s">
        <v>13</v>
      </c>
      <c r="W2" s="43"/>
    </row>
    <row r="3" spans="5:23" x14ac:dyDescent="0.25">
      <c r="E3" s="6" t="s">
        <v>104</v>
      </c>
      <c r="F3" s="39" t="s">
        <v>37</v>
      </c>
      <c r="G3" s="40"/>
      <c r="H3" s="40"/>
      <c r="I3" s="40"/>
      <c r="J3" s="40"/>
      <c r="K3" s="40"/>
      <c r="L3" s="40"/>
      <c r="M3" s="40"/>
      <c r="O3" s="6" t="s">
        <v>104</v>
      </c>
      <c r="P3" s="39" t="s">
        <v>105</v>
      </c>
      <c r="Q3" s="40"/>
      <c r="R3" s="40"/>
      <c r="S3" s="40"/>
      <c r="T3" s="40"/>
      <c r="U3" s="40"/>
      <c r="V3" s="40"/>
      <c r="W3" s="40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131836</v>
      </c>
      <c r="G5" s="20">
        <f>$F46</f>
        <v>160241.5</v>
      </c>
      <c r="H5" s="20">
        <f>$G47</f>
        <v>2318521.5</v>
      </c>
      <c r="I5" s="20">
        <f>$G46</f>
        <v>1786162.5</v>
      </c>
      <c r="J5" s="20">
        <f>$H47</f>
        <v>32407868</v>
      </c>
      <c r="K5" s="20">
        <f>$H46</f>
        <v>62007623.5</v>
      </c>
      <c r="L5" s="20">
        <f>$I47</f>
        <v>55067330491</v>
      </c>
      <c r="M5" s="20">
        <f>$I46</f>
        <v>21766584605.5</v>
      </c>
      <c r="O5" s="18" t="s">
        <v>26</v>
      </c>
      <c r="P5" s="22">
        <f>F5*2.5/4096</f>
        <v>80.46630859375</v>
      </c>
      <c r="Q5" s="22">
        <f>G5*2.5/4096</f>
        <v>97.80364990234375</v>
      </c>
      <c r="R5" s="22">
        <f>H5*2.5/32768</f>
        <v>176.88915252685547</v>
      </c>
      <c r="S5" s="22">
        <f>I5*2.5/32768</f>
        <v>136.27338409423828</v>
      </c>
      <c r="T5" s="22">
        <f>J5*2.5/(1048576)</f>
        <v>77.266378402709961</v>
      </c>
      <c r="U5" s="22">
        <f>K5*2.5/(1048576)</f>
        <v>147.83769488334656</v>
      </c>
      <c r="V5" s="22">
        <f>L5*2.5/1073741824</f>
        <v>128.21362002519891</v>
      </c>
      <c r="W5" s="22">
        <f>M5*2.5/1073741824</f>
        <v>50.679279038449749</v>
      </c>
    </row>
    <row r="6" spans="5:23" x14ac:dyDescent="0.25">
      <c r="E6" s="33" t="s">
        <v>17</v>
      </c>
      <c r="F6" s="19">
        <f>$F49</f>
        <v>110258</v>
      </c>
      <c r="G6" s="19">
        <f>$F48</f>
        <v>950316.5</v>
      </c>
      <c r="H6" s="19">
        <f>$G49</f>
        <v>703288.5</v>
      </c>
      <c r="I6" s="19">
        <f>$G48</f>
        <v>3190830</v>
      </c>
      <c r="J6" s="19">
        <f>$H49</f>
        <v>21421627</v>
      </c>
      <c r="K6" s="19">
        <f>$H48</f>
        <v>35973072</v>
      </c>
      <c r="L6" s="19">
        <f>$I49</f>
        <v>16170914265.5</v>
      </c>
      <c r="M6" s="19">
        <f>$I48</f>
        <v>21411470906.5</v>
      </c>
      <c r="O6" s="10" t="s">
        <v>17</v>
      </c>
      <c r="P6" s="22">
        <f t="shared" ref="P6:P20" si="0">F6*2.5/4096</f>
        <v>67.296142578125</v>
      </c>
      <c r="Q6" s="22">
        <f t="shared" ref="Q6:R20" si="1">G6*2.5/4096</f>
        <v>580.02716064453125</v>
      </c>
      <c r="R6" s="22">
        <f t="shared" ref="R6:S20" si="2">H6*2.5/32768</f>
        <v>53.656654357910156</v>
      </c>
      <c r="S6" s="22">
        <f t="shared" si="2"/>
        <v>243.44100952148437</v>
      </c>
      <c r="T6" s="22">
        <f t="shared" ref="T6:U20" si="3">J6*2.5/(1048576)</f>
        <v>51.07313871383667</v>
      </c>
      <c r="U6" s="22">
        <f t="shared" si="3"/>
        <v>85.766487121582031</v>
      </c>
      <c r="V6" s="22">
        <f t="shared" ref="V6:W20" si="4">L6*2.5/1073741824</f>
        <v>37.650843769079074</v>
      </c>
      <c r="W6" s="22">
        <f t="shared" si="4"/>
        <v>49.852465527364984</v>
      </c>
    </row>
    <row r="7" spans="5:23" x14ac:dyDescent="0.25">
      <c r="E7" s="33" t="s">
        <v>102</v>
      </c>
      <c r="F7" s="19">
        <f>$F50</f>
        <v>60775.5</v>
      </c>
      <c r="G7" s="19" t="s">
        <v>94</v>
      </c>
      <c r="H7" s="19">
        <f>$G50</f>
        <v>473131.5</v>
      </c>
      <c r="I7" s="19" t="s">
        <v>94</v>
      </c>
      <c r="J7" s="19">
        <f>$H50</f>
        <v>11945835.5</v>
      </c>
      <c r="K7" s="19" t="s">
        <v>94</v>
      </c>
      <c r="L7" s="19">
        <f>$I50</f>
        <v>17207152967</v>
      </c>
      <c r="M7" s="19" t="s">
        <v>94</v>
      </c>
      <c r="O7" s="10" t="s">
        <v>103</v>
      </c>
      <c r="P7" s="22">
        <f t="shared" si="0"/>
        <v>37.09442138671875</v>
      </c>
      <c r="Q7" s="22" t="e">
        <f t="shared" si="1"/>
        <v>#VALUE!</v>
      </c>
      <c r="R7" s="22">
        <f t="shared" si="2"/>
        <v>36.097068786621094</v>
      </c>
      <c r="S7" s="22" t="e">
        <f t="shared" si="2"/>
        <v>#VALUE!</v>
      </c>
      <c r="T7" s="22">
        <f t="shared" si="3"/>
        <v>28.481091260910034</v>
      </c>
      <c r="U7" s="22" t="e">
        <f t="shared" si="3"/>
        <v>#VALUE!</v>
      </c>
      <c r="V7" s="22">
        <f t="shared" si="4"/>
        <v>40.063525007572025</v>
      </c>
      <c r="W7" s="22" t="e">
        <f t="shared" si="4"/>
        <v>#VALUE!</v>
      </c>
    </row>
    <row r="8" spans="5:23" x14ac:dyDescent="0.25">
      <c r="E8" s="33" t="s">
        <v>18</v>
      </c>
      <c r="F8" s="21">
        <f>$F52</f>
        <v>105866.5</v>
      </c>
      <c r="G8" s="19">
        <f>$F51</f>
        <v>389142.5</v>
      </c>
      <c r="H8" s="21">
        <f>$G52</f>
        <v>841257.5</v>
      </c>
      <c r="I8" s="19">
        <f>$G51</f>
        <v>3406062</v>
      </c>
      <c r="J8" s="21">
        <f>$H52</f>
        <v>18871271.5</v>
      </c>
      <c r="K8" s="19">
        <f>$H51</f>
        <v>83745069</v>
      </c>
      <c r="L8" s="21">
        <f>$I52</f>
        <v>9877096756</v>
      </c>
      <c r="M8" s="19">
        <f>$I51</f>
        <v>87853592121</v>
      </c>
      <c r="O8" s="5" t="s">
        <v>18</v>
      </c>
      <c r="P8" s="22">
        <f t="shared" si="0"/>
        <v>64.61578369140625</v>
      </c>
      <c r="Q8" s="22">
        <f t="shared" si="1"/>
        <v>237.51373291015625</v>
      </c>
      <c r="R8" s="22">
        <f t="shared" si="2"/>
        <v>64.182853698730469</v>
      </c>
      <c r="S8" s="22">
        <f t="shared" si="2"/>
        <v>259.86190795898438</v>
      </c>
      <c r="T8" s="22">
        <f t="shared" si="3"/>
        <v>44.99261736869812</v>
      </c>
      <c r="U8" s="22">
        <f t="shared" si="3"/>
        <v>199.6638035774231</v>
      </c>
      <c r="V8" s="22">
        <f t="shared" si="4"/>
        <v>22.996907951310277</v>
      </c>
      <c r="W8" s="22">
        <f t="shared" si="4"/>
        <v>204.55008400836959</v>
      </c>
    </row>
    <row r="9" spans="5:23" x14ac:dyDescent="0.25">
      <c r="E9" s="33" t="s">
        <v>27</v>
      </c>
      <c r="F9" s="21">
        <f>$F54</f>
        <v>24307</v>
      </c>
      <c r="G9" s="19">
        <f>$F53</f>
        <v>21719</v>
      </c>
      <c r="H9" s="21">
        <f>$G54</f>
        <v>150387.5</v>
      </c>
      <c r="I9" s="19">
        <f>$G53</f>
        <v>132621</v>
      </c>
      <c r="J9" s="21">
        <f>$H54</f>
        <v>8816314.5</v>
      </c>
      <c r="K9" s="19">
        <f>$H53</f>
        <v>6140925.5</v>
      </c>
      <c r="L9" s="21">
        <f>$I54</f>
        <v>4301080075.5</v>
      </c>
      <c r="M9" s="19">
        <f>$I53</f>
        <v>5179247542</v>
      </c>
      <c r="O9" s="4" t="s">
        <v>27</v>
      </c>
      <c r="P9" s="22">
        <f t="shared" si="0"/>
        <v>14.8358154296875</v>
      </c>
      <c r="Q9" s="22">
        <f t="shared" si="1"/>
        <v>13.2562255859375</v>
      </c>
      <c r="R9" s="22">
        <f t="shared" si="2"/>
        <v>11.473655700683594</v>
      </c>
      <c r="S9" s="22">
        <f t="shared" si="2"/>
        <v>10.118179321289062</v>
      </c>
      <c r="T9" s="22">
        <f t="shared" si="3"/>
        <v>21.019731760025024</v>
      </c>
      <c r="U9" s="22">
        <f t="shared" si="3"/>
        <v>14.641107320785522</v>
      </c>
      <c r="V9" s="22">
        <f t="shared" si="4"/>
        <v>10.014232423854992</v>
      </c>
      <c r="W9" s="22">
        <f t="shared" si="4"/>
        <v>12.058875388465822</v>
      </c>
    </row>
    <row r="10" spans="5:23" x14ac:dyDescent="0.25">
      <c r="E10" s="33" t="s">
        <v>21</v>
      </c>
      <c r="F10" s="21">
        <f>$F56</f>
        <v>18569.5</v>
      </c>
      <c r="G10" s="19">
        <f>$F55</f>
        <v>20177.5</v>
      </c>
      <c r="H10" s="21">
        <f>$G56</f>
        <v>120890.5</v>
      </c>
      <c r="I10" s="19">
        <f>$G55</f>
        <v>119301.5</v>
      </c>
      <c r="J10" s="21">
        <f>$H56</f>
        <v>4910065</v>
      </c>
      <c r="K10" s="19">
        <f>$H55</f>
        <v>5918228.5</v>
      </c>
      <c r="L10" s="21">
        <f>$I56</f>
        <v>4284711526</v>
      </c>
      <c r="M10" s="19">
        <f>$I55</f>
        <v>4431642494</v>
      </c>
      <c r="O10" s="4" t="s">
        <v>21</v>
      </c>
      <c r="P10" s="22">
        <f t="shared" si="0"/>
        <v>11.33392333984375</v>
      </c>
      <c r="Q10" s="22">
        <f t="shared" si="1"/>
        <v>12.31536865234375</v>
      </c>
      <c r="R10" s="22">
        <f t="shared" si="2"/>
        <v>9.2232131958007813</v>
      </c>
      <c r="S10" s="22">
        <f t="shared" si="2"/>
        <v>9.1019821166992187</v>
      </c>
      <c r="T10" s="22">
        <f t="shared" si="3"/>
        <v>11.706507205963135</v>
      </c>
      <c r="U10" s="22">
        <f t="shared" si="3"/>
        <v>14.110156297683716</v>
      </c>
      <c r="V10" s="22">
        <f t="shared" si="4"/>
        <v>9.9761214246973395</v>
      </c>
      <c r="W10" s="22">
        <f t="shared" si="4"/>
        <v>10.318221743218601</v>
      </c>
    </row>
    <row r="11" spans="5:23" x14ac:dyDescent="0.25">
      <c r="E11" s="33" t="s">
        <v>22</v>
      </c>
      <c r="F11" s="21">
        <f>$F58</f>
        <v>79474</v>
      </c>
      <c r="G11" s="19">
        <f>$F57</f>
        <v>448441</v>
      </c>
      <c r="H11" s="21">
        <f>$G58</f>
        <v>2636406</v>
      </c>
      <c r="I11" s="19">
        <f>$G57</f>
        <v>551853.5</v>
      </c>
      <c r="J11" s="21">
        <f>$H58</f>
        <v>9854691</v>
      </c>
      <c r="K11" s="19">
        <f>$H57</f>
        <v>8967795.5</v>
      </c>
      <c r="L11" s="21">
        <f>$I58</f>
        <v>10179649757.5</v>
      </c>
      <c r="M11" s="19">
        <f>$I57</f>
        <v>9753620406</v>
      </c>
      <c r="O11" s="4" t="s">
        <v>22</v>
      </c>
      <c r="P11" s="22">
        <f t="shared" si="0"/>
        <v>48.507080078125</v>
      </c>
      <c r="Q11" s="22">
        <f t="shared" si="1"/>
        <v>273.7066650390625</v>
      </c>
      <c r="R11" s="22">
        <f t="shared" si="2"/>
        <v>201.14181518554688</v>
      </c>
      <c r="S11" s="22">
        <f t="shared" si="2"/>
        <v>42.103080749511719</v>
      </c>
      <c r="T11" s="22">
        <f t="shared" si="3"/>
        <v>23.495414257049561</v>
      </c>
      <c r="U11" s="22">
        <f t="shared" si="3"/>
        <v>21.380890607833862</v>
      </c>
      <c r="V11" s="22">
        <f t="shared" si="4"/>
        <v>23.701344052096829</v>
      </c>
      <c r="W11" s="22">
        <f t="shared" si="4"/>
        <v>22.709417170844972</v>
      </c>
    </row>
    <row r="12" spans="5:23" x14ac:dyDescent="0.25">
      <c r="E12" s="33" t="s">
        <v>23</v>
      </c>
      <c r="F12" s="21">
        <f>$F60</f>
        <v>373775</v>
      </c>
      <c r="G12" s="19">
        <f>$F59</f>
        <v>120293.5</v>
      </c>
      <c r="H12" s="21">
        <f>$G60</f>
        <v>524248.5</v>
      </c>
      <c r="I12" s="19">
        <f>$G59</f>
        <v>607286</v>
      </c>
      <c r="J12" s="21">
        <f>$H60</f>
        <v>10872918.5</v>
      </c>
      <c r="K12" s="19">
        <f>$H59</f>
        <v>17036939</v>
      </c>
      <c r="L12" s="21">
        <f>$I60</f>
        <v>12157888703.5</v>
      </c>
      <c r="M12" s="19">
        <f>$I59</f>
        <v>18436239289.5</v>
      </c>
      <c r="O12" s="4" t="s">
        <v>23</v>
      </c>
      <c r="P12" s="22">
        <f t="shared" si="0"/>
        <v>228.1341552734375</v>
      </c>
      <c r="Q12" s="22">
        <f t="shared" si="1"/>
        <v>73.42132568359375</v>
      </c>
      <c r="R12" s="22">
        <f t="shared" si="2"/>
        <v>39.996986389160156</v>
      </c>
      <c r="S12" s="22">
        <f t="shared" si="2"/>
        <v>46.332244873046875</v>
      </c>
      <c r="T12" s="22">
        <f t="shared" si="3"/>
        <v>25.923057794570923</v>
      </c>
      <c r="U12" s="22">
        <f t="shared" si="3"/>
        <v>40.619227886199951</v>
      </c>
      <c r="V12" s="22">
        <f t="shared" si="4"/>
        <v>28.307290523080155</v>
      </c>
      <c r="W12" s="22">
        <f t="shared" si="4"/>
        <v>42.925214603310451</v>
      </c>
    </row>
    <row r="13" spans="5:23" x14ac:dyDescent="0.25">
      <c r="E13" s="33" t="s">
        <v>35</v>
      </c>
      <c r="F13" s="21">
        <f>$F62</f>
        <v>287467</v>
      </c>
      <c r="G13" s="19">
        <f>$F61</f>
        <v>250784</v>
      </c>
      <c r="H13" s="21">
        <f>$G62</f>
        <v>1047188</v>
      </c>
      <c r="I13" s="19">
        <f>$G61</f>
        <v>2173065</v>
      </c>
      <c r="J13" s="21">
        <f>$H62</f>
        <v>10824049</v>
      </c>
      <c r="K13" s="19">
        <f>$H61</f>
        <v>16050637.5</v>
      </c>
      <c r="L13" s="21">
        <f>$I62</f>
        <v>8205374821</v>
      </c>
      <c r="M13" s="19">
        <f>$I61</f>
        <v>8895609711</v>
      </c>
      <c r="O13" s="4" t="s">
        <v>35</v>
      </c>
      <c r="P13" s="22">
        <f t="shared" si="0"/>
        <v>175.4559326171875</v>
      </c>
      <c r="Q13" s="22">
        <f t="shared" si="1"/>
        <v>153.06640625</v>
      </c>
      <c r="R13" s="22">
        <f t="shared" si="2"/>
        <v>79.89410400390625</v>
      </c>
      <c r="S13" s="22">
        <f t="shared" si="2"/>
        <v>165.79170227050781</v>
      </c>
      <c r="T13" s="22">
        <f t="shared" si="3"/>
        <v>25.806543827056885</v>
      </c>
      <c r="U13" s="22">
        <f t="shared" si="3"/>
        <v>38.267701864242554</v>
      </c>
      <c r="V13" s="22">
        <f t="shared" si="4"/>
        <v>19.104627009946853</v>
      </c>
      <c r="W13" s="22">
        <f t="shared" si="4"/>
        <v>20.711705347057432</v>
      </c>
    </row>
    <row r="14" spans="5:23" x14ac:dyDescent="0.25">
      <c r="E14" s="33" t="s">
        <v>36</v>
      </c>
      <c r="F14" s="21">
        <f>$F64</f>
        <v>481158</v>
      </c>
      <c r="G14" s="19">
        <f>$F63</f>
        <v>155447.5</v>
      </c>
      <c r="H14" s="21">
        <f>$G64</f>
        <v>784269.5</v>
      </c>
      <c r="I14" s="19">
        <f>$G63</f>
        <v>3659305</v>
      </c>
      <c r="J14" s="21">
        <f>$H64</f>
        <v>11908695</v>
      </c>
      <c r="K14" s="19">
        <f>$H63</f>
        <v>13628158</v>
      </c>
      <c r="L14" s="21">
        <f>$I64</f>
        <v>7651131249.5</v>
      </c>
      <c r="M14" s="19">
        <f>$I63</f>
        <v>7699509645.5</v>
      </c>
      <c r="O14" s="4" t="s">
        <v>36</v>
      </c>
      <c r="P14" s="22">
        <f t="shared" si="0"/>
        <v>293.675537109375</v>
      </c>
      <c r="Q14" s="22">
        <f t="shared" si="1"/>
        <v>94.87762451171875</v>
      </c>
      <c r="R14" s="22">
        <f t="shared" si="2"/>
        <v>59.835014343261719</v>
      </c>
      <c r="S14" s="22">
        <f t="shared" si="2"/>
        <v>279.18281555175781</v>
      </c>
      <c r="T14" s="22">
        <f t="shared" si="3"/>
        <v>28.392541408538818</v>
      </c>
      <c r="U14" s="22">
        <f t="shared" si="3"/>
        <v>32.492060661315918</v>
      </c>
      <c r="V14" s="22">
        <f t="shared" si="4"/>
        <v>17.814178135013208</v>
      </c>
      <c r="W14" s="22">
        <f t="shared" si="4"/>
        <v>17.926817865809426</v>
      </c>
    </row>
    <row r="15" spans="5:23" x14ac:dyDescent="0.25">
      <c r="E15" s="33" t="s">
        <v>24</v>
      </c>
      <c r="F15" s="21">
        <f>$F66</f>
        <v>111088</v>
      </c>
      <c r="G15" s="19">
        <f>$F65</f>
        <v>216187</v>
      </c>
      <c r="H15" s="21">
        <f>$G66</f>
        <v>806479</v>
      </c>
      <c r="I15" s="19">
        <f>$G65</f>
        <v>1567176.5</v>
      </c>
      <c r="J15" s="21">
        <f>$H66</f>
        <v>10772435</v>
      </c>
      <c r="K15" s="19">
        <f>$H65</f>
        <v>18638503.5</v>
      </c>
      <c r="L15" s="21">
        <f>$I66</f>
        <v>7149146702.5</v>
      </c>
      <c r="M15" s="19">
        <f>$I65</f>
        <v>8509165647</v>
      </c>
      <c r="O15" s="4" t="s">
        <v>24</v>
      </c>
      <c r="P15" s="22">
        <f t="shared" si="0"/>
        <v>67.802734375</v>
      </c>
      <c r="Q15" s="22">
        <f t="shared" si="1"/>
        <v>131.9500732421875</v>
      </c>
      <c r="R15" s="22">
        <f t="shared" si="2"/>
        <v>61.529464721679688</v>
      </c>
      <c r="S15" s="22">
        <f t="shared" si="2"/>
        <v>119.56607818603516</v>
      </c>
      <c r="T15" s="22">
        <f t="shared" si="3"/>
        <v>25.683486461639404</v>
      </c>
      <c r="U15" s="22">
        <f t="shared" si="3"/>
        <v>44.437655210494995</v>
      </c>
      <c r="V15" s="22">
        <f t="shared" si="4"/>
        <v>16.645404283190146</v>
      </c>
      <c r="W15" s="22">
        <f t="shared" si="4"/>
        <v>19.81194514548406</v>
      </c>
    </row>
    <row r="16" spans="5:23" x14ac:dyDescent="0.25">
      <c r="E16" s="33" t="s">
        <v>25</v>
      </c>
      <c r="F16" s="21">
        <f>$F68</f>
        <v>366927</v>
      </c>
      <c r="G16" s="19">
        <f>$F67</f>
        <v>109161.5</v>
      </c>
      <c r="H16" s="21">
        <f>$G68</f>
        <v>1640740.5</v>
      </c>
      <c r="I16" s="19">
        <f>$G67</f>
        <v>801571</v>
      </c>
      <c r="J16" s="21">
        <f>$H68</f>
        <v>21093860</v>
      </c>
      <c r="K16" s="19">
        <f>$H67</f>
        <v>24424594.5</v>
      </c>
      <c r="L16" s="21">
        <f>$I68</f>
        <v>16182988094.5</v>
      </c>
      <c r="M16" s="19">
        <f>$I67</f>
        <v>22237176409</v>
      </c>
      <c r="O16" s="4" t="s">
        <v>25</v>
      </c>
      <c r="P16" s="22">
        <f t="shared" si="0"/>
        <v>223.9544677734375</v>
      </c>
      <c r="Q16" s="22">
        <f t="shared" si="1"/>
        <v>66.62689208984375</v>
      </c>
      <c r="R16" s="22">
        <f t="shared" si="2"/>
        <v>125.17856597900391</v>
      </c>
      <c r="S16" s="22">
        <f t="shared" si="2"/>
        <v>61.155014038085938</v>
      </c>
      <c r="T16" s="22">
        <f t="shared" si="3"/>
        <v>50.291681289672852</v>
      </c>
      <c r="U16" s="22">
        <f t="shared" si="3"/>
        <v>58.232771158218384</v>
      </c>
      <c r="V16" s="22">
        <f t="shared" si="4"/>
        <v>37.678955342853442</v>
      </c>
      <c r="W16" s="22">
        <f t="shared" si="4"/>
        <v>51.774960963521153</v>
      </c>
    </row>
    <row r="17" spans="5:23" x14ac:dyDescent="0.25">
      <c r="E17" s="35" t="s">
        <v>28</v>
      </c>
      <c r="F17" s="21">
        <f>$F70</f>
        <v>25658.5</v>
      </c>
      <c r="G17" s="19">
        <f>$F69</f>
        <v>38471.5</v>
      </c>
      <c r="H17" s="21">
        <f>$G70</f>
        <v>157126</v>
      </c>
      <c r="I17" s="19">
        <f>$G69</f>
        <v>308984.5</v>
      </c>
      <c r="J17" s="21">
        <f>$H70</f>
        <v>5477393</v>
      </c>
      <c r="K17" s="19">
        <f>$H69</f>
        <v>8717505</v>
      </c>
      <c r="L17" s="21">
        <f>$I70</f>
        <v>6111794322</v>
      </c>
      <c r="M17" s="19">
        <f>$I69</f>
        <v>8817655168.5</v>
      </c>
      <c r="O17" s="4" t="s">
        <v>28</v>
      </c>
      <c r="P17" s="22">
        <f t="shared" si="0"/>
        <v>15.66070556640625</v>
      </c>
      <c r="Q17" s="22">
        <f t="shared" si="1"/>
        <v>23.48114013671875</v>
      </c>
      <c r="R17" s="22">
        <f t="shared" si="2"/>
        <v>11.987762451171875</v>
      </c>
      <c r="S17" s="22">
        <f t="shared" si="2"/>
        <v>23.573646545410156</v>
      </c>
      <c r="T17" s="22">
        <f t="shared" si="3"/>
        <v>13.059122562408447</v>
      </c>
      <c r="U17" s="22">
        <f t="shared" si="3"/>
        <v>20.784151554107666</v>
      </c>
      <c r="V17" s="22">
        <f t="shared" si="4"/>
        <v>14.230130058713257</v>
      </c>
      <c r="W17" s="22">
        <f t="shared" si="4"/>
        <v>20.530203283997253</v>
      </c>
    </row>
    <row r="18" spans="5:23" x14ac:dyDescent="0.25">
      <c r="E18" s="35" t="s">
        <v>29</v>
      </c>
      <c r="F18" s="21">
        <f>$F72</f>
        <v>49678.5</v>
      </c>
      <c r="G18" s="19">
        <f>$F71</f>
        <v>75010.5</v>
      </c>
      <c r="H18" s="21">
        <f>$G72</f>
        <v>314153.5</v>
      </c>
      <c r="I18" s="19">
        <f>$G71</f>
        <v>472032.5</v>
      </c>
      <c r="J18" s="21">
        <f>$H72</f>
        <v>10252374</v>
      </c>
      <c r="K18" s="19">
        <f>$H71</f>
        <v>15554416</v>
      </c>
      <c r="L18" s="21">
        <f>$I72</f>
        <v>7708941426</v>
      </c>
      <c r="M18" s="19">
        <f>$I71</f>
        <v>7794722017</v>
      </c>
      <c r="O18" s="4" t="s">
        <v>29</v>
      </c>
      <c r="P18" s="22">
        <f t="shared" si="0"/>
        <v>30.32135009765625</v>
      </c>
      <c r="Q18" s="22">
        <f t="shared" si="1"/>
        <v>45.78277587890625</v>
      </c>
      <c r="R18" s="22">
        <f t="shared" si="2"/>
        <v>23.968009948730469</v>
      </c>
      <c r="S18" s="22">
        <f t="shared" si="2"/>
        <v>36.013221740722656</v>
      </c>
      <c r="T18" s="22">
        <f t="shared" si="3"/>
        <v>24.443564414978027</v>
      </c>
      <c r="U18" s="22">
        <f t="shared" si="3"/>
        <v>37.084617614746094</v>
      </c>
      <c r="V18" s="22">
        <f t="shared" si="4"/>
        <v>17.948777941055596</v>
      </c>
      <c r="W18" s="22">
        <f t="shared" si="4"/>
        <v>18.148501443210989</v>
      </c>
    </row>
    <row r="19" spans="5:23" x14ac:dyDescent="0.25">
      <c r="E19" s="35" t="s">
        <v>30</v>
      </c>
      <c r="F19" s="21">
        <f>$F74</f>
        <v>109469</v>
      </c>
      <c r="G19" s="19">
        <f>$F73</f>
        <v>376578</v>
      </c>
      <c r="H19" s="21">
        <f>$G74</f>
        <v>1514323.5</v>
      </c>
      <c r="I19" s="19">
        <f>$G73</f>
        <v>8549450.5</v>
      </c>
      <c r="J19" s="21">
        <f>$H74</f>
        <v>13253893.5</v>
      </c>
      <c r="K19" s="19">
        <f>$H73</f>
        <v>75955520.5</v>
      </c>
      <c r="L19" s="21">
        <f>$I74</f>
        <v>8778452420</v>
      </c>
      <c r="M19" s="19">
        <f>$I73</f>
        <v>88090804055.5</v>
      </c>
      <c r="O19" s="9" t="s">
        <v>30</v>
      </c>
      <c r="P19" s="22">
        <f t="shared" si="0"/>
        <v>66.8145751953125</v>
      </c>
      <c r="Q19" s="22">
        <f t="shared" si="1"/>
        <v>229.844970703125</v>
      </c>
      <c r="R19" s="22">
        <f t="shared" si="2"/>
        <v>115.53371429443359</v>
      </c>
      <c r="S19" s="22">
        <f t="shared" si="2"/>
        <v>652.27130889892578</v>
      </c>
      <c r="T19" s="22">
        <f t="shared" si="3"/>
        <v>31.599744558334351</v>
      </c>
      <c r="U19" s="22">
        <f t="shared" si="3"/>
        <v>181.09207272529602</v>
      </c>
      <c r="V19" s="22">
        <f t="shared" si="4"/>
        <v>20.438927272334695</v>
      </c>
      <c r="W19" s="22">
        <f t="shared" si="4"/>
        <v>205.10238608228974</v>
      </c>
    </row>
    <row r="20" spans="5:23" x14ac:dyDescent="0.25">
      <c r="E20" s="35" t="s">
        <v>31</v>
      </c>
      <c r="F20" s="21">
        <f>$F76</f>
        <v>24791</v>
      </c>
      <c r="G20" s="19">
        <f>$F75</f>
        <v>38315.5</v>
      </c>
      <c r="H20" s="21">
        <f>$G76</f>
        <v>259338</v>
      </c>
      <c r="I20" s="19">
        <f>$G75</f>
        <v>288636</v>
      </c>
      <c r="J20" s="21">
        <f>$H76</f>
        <v>4991528.5</v>
      </c>
      <c r="K20" s="19">
        <f>$H75</f>
        <v>7965583.5</v>
      </c>
      <c r="L20" s="21">
        <f>$I76</f>
        <v>5537498074.5</v>
      </c>
      <c r="M20" s="19">
        <f>$I75</f>
        <v>5776754270</v>
      </c>
      <c r="O20" s="10" t="s">
        <v>31</v>
      </c>
      <c r="P20" s="22">
        <f t="shared" si="0"/>
        <v>15.1312255859375</v>
      </c>
      <c r="Q20" s="22">
        <f t="shared" si="1"/>
        <v>23.38592529296875</v>
      </c>
      <c r="R20" s="22">
        <f t="shared" si="2"/>
        <v>19.785919189453125</v>
      </c>
      <c r="S20" s="22">
        <f t="shared" si="2"/>
        <v>22.02117919921875</v>
      </c>
      <c r="T20" s="22">
        <f t="shared" si="3"/>
        <v>11.900731325149536</v>
      </c>
      <c r="U20" s="22">
        <f t="shared" si="3"/>
        <v>18.991430997848511</v>
      </c>
      <c r="V20" s="22">
        <f t="shared" si="4"/>
        <v>12.892992409178987</v>
      </c>
      <c r="W20" s="22">
        <f t="shared" si="4"/>
        <v>13.450054149143398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1" t="s">
        <v>55</v>
      </c>
    </row>
    <row r="24" spans="5:23" x14ac:dyDescent="0.25">
      <c r="E24" s="42"/>
    </row>
    <row r="25" spans="5:23" x14ac:dyDescent="0.25">
      <c r="E25" s="12" t="s">
        <v>101</v>
      </c>
      <c r="F25" s="43" t="s">
        <v>95</v>
      </c>
      <c r="G25" s="43"/>
      <c r="H25" s="43" t="s">
        <v>96</v>
      </c>
      <c r="I25" s="43"/>
      <c r="J25" s="43" t="s">
        <v>97</v>
      </c>
      <c r="K25" s="43"/>
      <c r="L25" s="43" t="s">
        <v>98</v>
      </c>
      <c r="M25" s="43"/>
    </row>
    <row r="26" spans="5:23" x14ac:dyDescent="0.25">
      <c r="E26" s="6" t="s">
        <v>104</v>
      </c>
      <c r="F26" s="39" t="s">
        <v>56</v>
      </c>
      <c r="G26" s="40"/>
      <c r="H26" s="40"/>
      <c r="I26" s="40"/>
      <c r="J26" s="40"/>
      <c r="K26" s="40"/>
      <c r="L26" s="40"/>
      <c r="M26" s="40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118.51846233198822</v>
      </c>
      <c r="G28" s="20">
        <f>(((4096*8)/(1024*1024))/G5)*10^9</f>
        <v>195.01814448816316</v>
      </c>
      <c r="H28" s="20">
        <f>(((32*1024*4)/(1024*1024))/H5)*10^9</f>
        <v>53.91366868929186</v>
      </c>
      <c r="I28" s="20">
        <f>(((32*1024*8)/(1024*1024))/I5)*10^9</f>
        <v>139.96486881792669</v>
      </c>
      <c r="J28" s="20">
        <f>(((1*1024*1024*8)/(1024*1024))/J5)*10^9</f>
        <v>246.85363443223108</v>
      </c>
      <c r="K28" s="20">
        <f>(((1*1024*1024*8)/(1024*1024))/K5)*10^9</f>
        <v>129.01639425029731</v>
      </c>
      <c r="L28" s="20">
        <f>(((1*1024*1024*1024*4)/(1024*1024))/L5)*10^9</f>
        <v>74.381669920778805</v>
      </c>
      <c r="M28" s="20">
        <f>(((1*1024*1024*1024*8)/(1024*1024))/M5)*10^9</f>
        <v>376.35670218698607</v>
      </c>
    </row>
    <row r="29" spans="5:23" x14ac:dyDescent="0.25">
      <c r="E29" s="10" t="s">
        <v>17</v>
      </c>
      <c r="F29" s="20">
        <f>(((4*1024*4)/(1024*1024))/F6)*10^9</f>
        <v>141.71307297429664</v>
      </c>
      <c r="G29" s="20">
        <f>(((4096*8)/(1024*1024))/G6)*10^9</f>
        <v>32.883781350739469</v>
      </c>
      <c r="H29" s="20">
        <f>(((32*1024*4)/(1024*1024))/H6)*10^9</f>
        <v>177.7364481290395</v>
      </c>
      <c r="I29" s="20">
        <f>(((32*1024*8)/(1024*1024))/I6)*10^9</f>
        <v>78.349520344236453</v>
      </c>
      <c r="J29" s="20">
        <f>(((1*1024*1024*4)/(1024*1024))/J6)*10^9</f>
        <v>186.72717996630226</v>
      </c>
      <c r="K29" s="20">
        <f>(((1*1024*1024*8)/(1024*1024))/K6)*10^9</f>
        <v>222.3885688717383</v>
      </c>
      <c r="L29" s="20">
        <f>(((1*1024*1024*1024*4)/(1024*1024))/L6)*10^9</f>
        <v>253.29427469284485</v>
      </c>
      <c r="M29" s="20">
        <f>(((1*1024*1024*1024*8)/(1024*1024))/M6)*10^9</f>
        <v>382.59865638250517</v>
      </c>
    </row>
    <row r="30" spans="5:23" x14ac:dyDescent="0.25">
      <c r="E30" s="10" t="s">
        <v>99</v>
      </c>
      <c r="F30" s="20">
        <f>(((4*1024)/(1024*1024))/F7)*10^9</f>
        <v>64.273432550945699</v>
      </c>
      <c r="G30" s="20" t="s">
        <v>94</v>
      </c>
      <c r="H30" s="20">
        <f>(((32*1024)/(1024*1024))/H7)*10^9</f>
        <v>66.049290736296356</v>
      </c>
      <c r="I30" s="20" t="s">
        <v>94</v>
      </c>
      <c r="J30" s="20">
        <f>(((1*1024*1024)/(1024*1024))/J7)*10^9</f>
        <v>83.711181189461385</v>
      </c>
      <c r="K30" s="20" t="s">
        <v>94</v>
      </c>
      <c r="L30" s="20">
        <f>(((1*1024*1024*1024)/(1024*1024))/L7)*10^9</f>
        <v>59.510135230612207</v>
      </c>
      <c r="M30" s="20" t="s">
        <v>94</v>
      </c>
    </row>
    <row r="31" spans="5:23" x14ac:dyDescent="0.25">
      <c r="E31" s="5" t="s">
        <v>18</v>
      </c>
      <c r="F31" s="20">
        <f t="shared" ref="F31" si="5">(((4*1024*4)/(1024*1024))/F8)*10^9</f>
        <v>147.59154217812056</v>
      </c>
      <c r="G31" s="20">
        <f t="shared" ref="G31" si="6">(((4096*8)/(1024*1024))/G8)*10^9</f>
        <v>80.304772673249516</v>
      </c>
      <c r="H31" s="20">
        <f t="shared" ref="H31" si="7">(((32*1024*4)/(1024*1024))/H8)*10^9</f>
        <v>148.58708540488496</v>
      </c>
      <c r="I31" s="20">
        <f t="shared" ref="I31" si="8">(((32*1024*8)/(1024*1024))/I8)*10^9</f>
        <v>73.39854647390446</v>
      </c>
      <c r="J31" s="20">
        <f t="shared" ref="J31" si="9">(((1*1024*1024*4)/(1024*1024))/J8)*10^9</f>
        <v>211.9624000958282</v>
      </c>
      <c r="K31" s="20">
        <f t="shared" ref="K31" si="10">(((1*1024*1024*8)/(1024*1024))/K8)*10^9</f>
        <v>95.528012520952132</v>
      </c>
      <c r="L31" s="20">
        <f t="shared" ref="L31" si="11">(((1*1024*1024*1024*4)/(1024*1024))/L8)*10^9</f>
        <v>414.6967576795094</v>
      </c>
      <c r="M31" s="20">
        <f t="shared" ref="M31" si="12">(((1*1024*1024*1024*8)/(1024*1024))/M8)*10^9</f>
        <v>93.246044950754296</v>
      </c>
    </row>
    <row r="32" spans="5:23" x14ac:dyDescent="0.25">
      <c r="E32" s="4" t="s">
        <v>27</v>
      </c>
      <c r="F32" s="20">
        <f t="shared" ref="F32:F43" si="13">(((4*1024*4)/(1024*1024))/F9)*10^9</f>
        <v>642.81894104578919</v>
      </c>
      <c r="G32" s="20">
        <f t="shared" ref="G32:G43" si="14">(((4096*8)/(1024*1024))/G9)*10^9</f>
        <v>1438.8323587642158</v>
      </c>
      <c r="H32" s="20">
        <f t="shared" ref="H32:H43" si="15">(((32*1024*4)/(1024*1024))/H9)*10^9</f>
        <v>831.18610256836507</v>
      </c>
      <c r="I32" s="20">
        <f t="shared" ref="I32:I43" si="16">(((32*1024*8)/(1024*1024))/I9)*10^9</f>
        <v>1885.0709917735501</v>
      </c>
      <c r="J32" s="20">
        <f t="shared" ref="J32:J43" si="17">(((1*1024*1024*4)/(1024*1024))/J9)*10^9</f>
        <v>453.70432282106088</v>
      </c>
      <c r="K32" s="20">
        <f t="shared" ref="K32:K43" si="18">(((1*1024*1024*8)/(1024*1024))/K9)*10^9</f>
        <v>1302.7352310331723</v>
      </c>
      <c r="L32" s="20">
        <f t="shared" ref="L32:L43" si="19">(((1*1024*1024*1024*4)/(1024*1024))/L9)*10^9</f>
        <v>952.31893573240222</v>
      </c>
      <c r="M32" s="20">
        <f t="shared" ref="M32:M43" si="20">(((1*1024*1024*1024*8)/(1024*1024))/M9)*10^9</f>
        <v>1581.6969421848887</v>
      </c>
    </row>
    <row r="33" spans="4:13" x14ac:dyDescent="0.25">
      <c r="E33" s="4" t="s">
        <v>21</v>
      </c>
      <c r="F33" s="20">
        <f t="shared" si="13"/>
        <v>841.43353348232324</v>
      </c>
      <c r="G33" s="20">
        <f t="shared" si="14"/>
        <v>1548.7548011398835</v>
      </c>
      <c r="H33" s="20">
        <f t="shared" si="15"/>
        <v>1033.993572695952</v>
      </c>
      <c r="I33" s="20">
        <f t="shared" si="16"/>
        <v>2095.5310704391813</v>
      </c>
      <c r="J33" s="20">
        <f t="shared" si="17"/>
        <v>814.65316650594241</v>
      </c>
      <c r="K33" s="20">
        <f t="shared" si="18"/>
        <v>1351.7558505894119</v>
      </c>
      <c r="L33" s="20">
        <f t="shared" si="19"/>
        <v>955.95700554054042</v>
      </c>
      <c r="M33" s="20">
        <f t="shared" si="20"/>
        <v>1848.5245619634586</v>
      </c>
    </row>
    <row r="34" spans="4:13" x14ac:dyDescent="0.25">
      <c r="E34" s="4" t="s">
        <v>22</v>
      </c>
      <c r="F34" s="20">
        <f t="shared" si="13"/>
        <v>196.60517905226868</v>
      </c>
      <c r="G34" s="20">
        <f t="shared" si="14"/>
        <v>69.685867260130095</v>
      </c>
      <c r="H34" s="20">
        <f t="shared" si="15"/>
        <v>47.413031225084453</v>
      </c>
      <c r="I34" s="20">
        <f t="shared" si="16"/>
        <v>453.01878125263318</v>
      </c>
      <c r="J34" s="20">
        <f t="shared" si="17"/>
        <v>405.89806418080485</v>
      </c>
      <c r="K34" s="20">
        <f t="shared" si="18"/>
        <v>892.0810025161702</v>
      </c>
      <c r="L34" s="20">
        <f t="shared" si="19"/>
        <v>402.37140742314978</v>
      </c>
      <c r="M34" s="20">
        <f t="shared" si="20"/>
        <v>839.89325594018817</v>
      </c>
    </row>
    <row r="35" spans="4:13" x14ac:dyDescent="0.25">
      <c r="E35" s="4" t="s">
        <v>23</v>
      </c>
      <c r="F35" s="20">
        <f t="shared" si="13"/>
        <v>41.803223864624442</v>
      </c>
      <c r="G35" s="20">
        <f t="shared" si="14"/>
        <v>259.78128494058285</v>
      </c>
      <c r="H35" s="20">
        <f t="shared" si="15"/>
        <v>238.43654297532564</v>
      </c>
      <c r="I35" s="20">
        <f t="shared" si="16"/>
        <v>411.66764918012268</v>
      </c>
      <c r="J35" s="20">
        <f t="shared" si="17"/>
        <v>367.8865062770405</v>
      </c>
      <c r="K35" s="20">
        <f t="shared" si="18"/>
        <v>469.56791944844088</v>
      </c>
      <c r="L35" s="20">
        <f t="shared" si="19"/>
        <v>336.90060008699106</v>
      </c>
      <c r="M35" s="20">
        <f t="shared" si="20"/>
        <v>444.3422474270875</v>
      </c>
    </row>
    <row r="36" spans="4:13" x14ac:dyDescent="0.25">
      <c r="E36" s="4" t="s">
        <v>35</v>
      </c>
      <c r="F36" s="20">
        <f t="shared" si="13"/>
        <v>54.354064988329093</v>
      </c>
      <c r="G36" s="20">
        <f t="shared" si="14"/>
        <v>124.60922546892942</v>
      </c>
      <c r="H36" s="20">
        <f t="shared" si="15"/>
        <v>119.36729603471393</v>
      </c>
      <c r="I36" s="20">
        <f t="shared" si="16"/>
        <v>115.04487900730074</v>
      </c>
      <c r="J36" s="20">
        <f t="shared" si="17"/>
        <v>369.54747710399317</v>
      </c>
      <c r="K36" s="20">
        <f t="shared" si="18"/>
        <v>498.42257044307433</v>
      </c>
      <c r="L36" s="20">
        <f t="shared" si="19"/>
        <v>499.18499634131462</v>
      </c>
      <c r="M36" s="20">
        <f t="shared" si="20"/>
        <v>920.90371162193173</v>
      </c>
    </row>
    <row r="37" spans="4:13" x14ac:dyDescent="0.25">
      <c r="E37" s="4" t="s">
        <v>36</v>
      </c>
      <c r="F37" s="20">
        <f t="shared" si="13"/>
        <v>32.473740434535017</v>
      </c>
      <c r="G37" s="20">
        <f t="shared" si="14"/>
        <v>201.03250293507455</v>
      </c>
      <c r="H37" s="20">
        <f t="shared" si="15"/>
        <v>159.38398726458189</v>
      </c>
      <c r="I37" s="20">
        <f t="shared" si="16"/>
        <v>68.318984069379283</v>
      </c>
      <c r="J37" s="20">
        <f t="shared" si="17"/>
        <v>335.88902898260477</v>
      </c>
      <c r="K37" s="20">
        <f t="shared" si="18"/>
        <v>587.01990393712788</v>
      </c>
      <c r="L37" s="20">
        <f t="shared" si="19"/>
        <v>535.34567195768238</v>
      </c>
      <c r="M37" s="20">
        <f t="shared" si="20"/>
        <v>1063.9638596709647</v>
      </c>
    </row>
    <row r="38" spans="4:13" x14ac:dyDescent="0.25">
      <c r="E38" s="4" t="s">
        <v>24</v>
      </c>
      <c r="F38" s="20">
        <f t="shared" si="13"/>
        <v>140.65425608526573</v>
      </c>
      <c r="G38" s="20">
        <f t="shared" si="14"/>
        <v>144.5507824244751</v>
      </c>
      <c r="H38" s="20">
        <f t="shared" si="15"/>
        <v>154.99473637875258</v>
      </c>
      <c r="I38" s="20">
        <f t="shared" si="16"/>
        <v>159.5225553726718</v>
      </c>
      <c r="J38" s="20">
        <f t="shared" si="17"/>
        <v>371.31809103512808</v>
      </c>
      <c r="K38" s="20">
        <f t="shared" si="18"/>
        <v>429.21900891882223</v>
      </c>
      <c r="L38" s="20">
        <f t="shared" si="19"/>
        <v>572.9355083128537</v>
      </c>
      <c r="M38" s="20">
        <f t="shared" si="20"/>
        <v>962.72658681737857</v>
      </c>
    </row>
    <row r="39" spans="4:13" x14ac:dyDescent="0.25">
      <c r="E39" s="4" t="s">
        <v>25</v>
      </c>
      <c r="F39" s="20">
        <f t="shared" si="13"/>
        <v>42.583402148111205</v>
      </c>
      <c r="G39" s="20">
        <f t="shared" si="14"/>
        <v>286.27309078750289</v>
      </c>
      <c r="H39" s="20">
        <f t="shared" si="15"/>
        <v>76.185112758537983</v>
      </c>
      <c r="I39" s="20">
        <f t="shared" si="16"/>
        <v>311.88753086127116</v>
      </c>
      <c r="J39" s="20">
        <f t="shared" si="17"/>
        <v>189.62864075138452</v>
      </c>
      <c r="K39" s="20">
        <f t="shared" si="18"/>
        <v>327.53870284315263</v>
      </c>
      <c r="L39" s="20">
        <f t="shared" si="19"/>
        <v>253.10529650529</v>
      </c>
      <c r="M39" s="20">
        <f t="shared" si="20"/>
        <v>368.39209481130308</v>
      </c>
    </row>
    <row r="40" spans="4:13" x14ac:dyDescent="0.25">
      <c r="E40" s="4" t="s">
        <v>28</v>
      </c>
      <c r="F40" s="20">
        <f t="shared" si="13"/>
        <v>608.9599937642497</v>
      </c>
      <c r="G40" s="20">
        <f t="shared" si="14"/>
        <v>812.28961698919977</v>
      </c>
      <c r="H40" s="20">
        <f t="shared" si="15"/>
        <v>795.53988518768381</v>
      </c>
      <c r="I40" s="20">
        <f t="shared" si="16"/>
        <v>809.10207469953991</v>
      </c>
      <c r="J40" s="20">
        <f t="shared" si="17"/>
        <v>730.27442069612312</v>
      </c>
      <c r="K40" s="20">
        <f t="shared" si="18"/>
        <v>917.69376673715703</v>
      </c>
      <c r="L40" s="20">
        <f t="shared" si="19"/>
        <v>670.1796206158391</v>
      </c>
      <c r="M40" s="20">
        <f t="shared" si="20"/>
        <v>929.04517623516551</v>
      </c>
    </row>
    <row r="41" spans="4:13" x14ac:dyDescent="0.25">
      <c r="E41" s="4" t="s">
        <v>29</v>
      </c>
      <c r="F41" s="20">
        <f t="shared" si="13"/>
        <v>314.52237889630322</v>
      </c>
      <c r="G41" s="20">
        <f t="shared" si="14"/>
        <v>416.60834149885682</v>
      </c>
      <c r="H41" s="20">
        <f t="shared" si="15"/>
        <v>397.89465977619221</v>
      </c>
      <c r="I41" s="20">
        <f t="shared" si="16"/>
        <v>529.62454915710259</v>
      </c>
      <c r="J41" s="20">
        <f t="shared" si="17"/>
        <v>390.15353907299908</v>
      </c>
      <c r="K41" s="20">
        <f t="shared" si="18"/>
        <v>514.32339214792762</v>
      </c>
      <c r="L41" s="20">
        <f t="shared" si="19"/>
        <v>531.33105748934508</v>
      </c>
      <c r="M41" s="20">
        <f t="shared" si="20"/>
        <v>1050.9675626832557</v>
      </c>
    </row>
    <row r="42" spans="4:13" x14ac:dyDescent="0.25">
      <c r="E42" s="9" t="s">
        <v>30</v>
      </c>
      <c r="F42" s="20">
        <f t="shared" si="13"/>
        <v>142.73447277311385</v>
      </c>
      <c r="G42" s="20">
        <f t="shared" si="14"/>
        <v>82.984136088672201</v>
      </c>
      <c r="H42" s="20">
        <f t="shared" si="15"/>
        <v>82.54511007720609</v>
      </c>
      <c r="I42" s="20">
        <f t="shared" si="16"/>
        <v>29.241645413351421</v>
      </c>
      <c r="J42" s="20">
        <f t="shared" si="17"/>
        <v>301.79810936310901</v>
      </c>
      <c r="K42" s="20">
        <f t="shared" si="18"/>
        <v>105.32479992682032</v>
      </c>
      <c r="L42" s="20">
        <f t="shared" si="19"/>
        <v>466.59704968817272</v>
      </c>
      <c r="M42" s="20">
        <f t="shared" si="20"/>
        <v>92.994950924034939</v>
      </c>
    </row>
    <row r="43" spans="4:13" x14ac:dyDescent="0.25">
      <c r="E43" s="10" t="s">
        <v>31</v>
      </c>
      <c r="F43" s="20">
        <f t="shared" si="13"/>
        <v>630.2690492517446</v>
      </c>
      <c r="G43" s="20">
        <f t="shared" si="14"/>
        <v>815.59682112983</v>
      </c>
      <c r="H43" s="20">
        <f t="shared" si="15"/>
        <v>481.99646792988301</v>
      </c>
      <c r="I43" s="20">
        <f t="shared" si="16"/>
        <v>866.1428234870217</v>
      </c>
      <c r="J43" s="20">
        <f t="shared" si="17"/>
        <v>801.35774041959291</v>
      </c>
      <c r="K43" s="20">
        <f t="shared" si="18"/>
        <v>1004.3206502072321</v>
      </c>
      <c r="L43" s="20">
        <f t="shared" si="19"/>
        <v>739.68423011503114</v>
      </c>
      <c r="M43" s="20">
        <f t="shared" si="20"/>
        <v>1418.0973635217481</v>
      </c>
    </row>
    <row r="45" spans="4:13" x14ac:dyDescent="0.25">
      <c r="D45" s="47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7"/>
      <c r="E46" s="1" t="s">
        <v>63</v>
      </c>
      <c r="F46" s="1">
        <v>160241.5</v>
      </c>
      <c r="G46" s="1">
        <v>1786162.5</v>
      </c>
      <c r="H46" s="1">
        <v>62007623.5</v>
      </c>
      <c r="I46" s="1">
        <v>21766584605.5</v>
      </c>
    </row>
    <row r="47" spans="4:13" x14ac:dyDescent="0.25">
      <c r="E47" s="1" t="s">
        <v>64</v>
      </c>
      <c r="F47" s="1">
        <v>131836</v>
      </c>
      <c r="G47" s="1">
        <v>2318521.5</v>
      </c>
      <c r="H47" s="1">
        <v>32407868</v>
      </c>
      <c r="I47" s="1">
        <v>55067330491</v>
      </c>
    </row>
    <row r="48" spans="4:13" x14ac:dyDescent="0.25">
      <c r="E48" s="1" t="s">
        <v>65</v>
      </c>
      <c r="F48" s="1">
        <v>950316.5</v>
      </c>
      <c r="G48" s="1">
        <v>3190830</v>
      </c>
      <c r="H48" s="1">
        <v>35973072</v>
      </c>
      <c r="I48" s="1">
        <v>21411470906.5</v>
      </c>
    </row>
    <row r="49" spans="5:9" x14ac:dyDescent="0.25">
      <c r="E49" s="1" t="s">
        <v>66</v>
      </c>
      <c r="F49" s="1">
        <v>110258</v>
      </c>
      <c r="G49" s="1">
        <v>703288.5</v>
      </c>
      <c r="H49" s="1">
        <v>21421627</v>
      </c>
      <c r="I49" s="1">
        <v>16170914265.5</v>
      </c>
    </row>
    <row r="50" spans="5:9" x14ac:dyDescent="0.25">
      <c r="E50" s="1" t="s">
        <v>67</v>
      </c>
      <c r="F50" s="1">
        <v>60775.5</v>
      </c>
      <c r="G50" s="1">
        <v>473131.5</v>
      </c>
      <c r="H50" s="1">
        <v>11945835.5</v>
      </c>
      <c r="I50" s="1">
        <v>17207152967</v>
      </c>
    </row>
    <row r="51" spans="5:9" x14ac:dyDescent="0.25">
      <c r="E51" s="1" t="s">
        <v>68</v>
      </c>
      <c r="F51" s="1">
        <v>389142.5</v>
      </c>
      <c r="G51" s="1">
        <v>3406062</v>
      </c>
      <c r="H51" s="1">
        <v>83745069</v>
      </c>
      <c r="I51" s="1">
        <v>87853592121</v>
      </c>
    </row>
    <row r="52" spans="5:9" x14ac:dyDescent="0.25">
      <c r="E52" s="1" t="s">
        <v>69</v>
      </c>
      <c r="F52" s="1">
        <v>105866.5</v>
      </c>
      <c r="G52" s="1">
        <v>841257.5</v>
      </c>
      <c r="H52" s="1">
        <v>18871271.5</v>
      </c>
      <c r="I52" s="1">
        <v>9877096756</v>
      </c>
    </row>
    <row r="53" spans="5:9" x14ac:dyDescent="0.25">
      <c r="E53" s="1" t="s">
        <v>70</v>
      </c>
      <c r="F53" s="1">
        <v>21719</v>
      </c>
      <c r="G53" s="1">
        <v>132621</v>
      </c>
      <c r="H53" s="1">
        <v>6140925.5</v>
      </c>
      <c r="I53" s="1">
        <v>5179247542</v>
      </c>
    </row>
    <row r="54" spans="5:9" x14ac:dyDescent="0.25">
      <c r="E54" s="1" t="s">
        <v>71</v>
      </c>
      <c r="F54" s="1">
        <v>24307</v>
      </c>
      <c r="G54" s="1">
        <v>150387.5</v>
      </c>
      <c r="H54" s="1">
        <v>8816314.5</v>
      </c>
      <c r="I54" s="1">
        <v>4301080075.5</v>
      </c>
    </row>
    <row r="55" spans="5:9" x14ac:dyDescent="0.25">
      <c r="E55" s="1" t="s">
        <v>72</v>
      </c>
      <c r="F55" s="1">
        <v>20177.5</v>
      </c>
      <c r="G55" s="1">
        <v>119301.5</v>
      </c>
      <c r="H55" s="1">
        <v>5918228.5</v>
      </c>
      <c r="I55" s="1">
        <v>4431642494</v>
      </c>
    </row>
    <row r="56" spans="5:9" x14ac:dyDescent="0.25">
      <c r="E56" s="1" t="s">
        <v>73</v>
      </c>
      <c r="F56" s="1">
        <v>18569.5</v>
      </c>
      <c r="G56" s="1">
        <v>120890.5</v>
      </c>
      <c r="H56" s="1">
        <v>4910065</v>
      </c>
      <c r="I56" s="1">
        <v>4284711526</v>
      </c>
    </row>
    <row r="57" spans="5:9" x14ac:dyDescent="0.25">
      <c r="E57" s="1" t="s">
        <v>74</v>
      </c>
      <c r="F57" s="1">
        <v>448441</v>
      </c>
      <c r="G57" s="1">
        <v>551853.5</v>
      </c>
      <c r="H57" s="1">
        <v>8967795.5</v>
      </c>
      <c r="I57" s="1">
        <v>9753620406</v>
      </c>
    </row>
    <row r="58" spans="5:9" x14ac:dyDescent="0.25">
      <c r="E58" s="1" t="s">
        <v>75</v>
      </c>
      <c r="F58" s="1">
        <v>79474</v>
      </c>
      <c r="G58" s="1">
        <v>2636406</v>
      </c>
      <c r="H58" s="1">
        <v>9854691</v>
      </c>
      <c r="I58" s="1">
        <v>10179649757.5</v>
      </c>
    </row>
    <row r="59" spans="5:9" x14ac:dyDescent="0.25">
      <c r="E59" s="1" t="s">
        <v>76</v>
      </c>
      <c r="F59" s="1">
        <v>120293.5</v>
      </c>
      <c r="G59" s="1">
        <v>607286</v>
      </c>
      <c r="H59" s="1">
        <v>17036939</v>
      </c>
      <c r="I59" s="1">
        <v>18436239289.5</v>
      </c>
    </row>
    <row r="60" spans="5:9" x14ac:dyDescent="0.25">
      <c r="E60" s="1" t="s">
        <v>77</v>
      </c>
      <c r="F60" s="1">
        <v>373775</v>
      </c>
      <c r="G60" s="1">
        <v>524248.5</v>
      </c>
      <c r="H60" s="1">
        <v>10872918.5</v>
      </c>
      <c r="I60" s="1">
        <v>12157888703.5</v>
      </c>
    </row>
    <row r="61" spans="5:9" x14ac:dyDescent="0.25">
      <c r="E61" s="1" t="s">
        <v>78</v>
      </c>
      <c r="F61" s="1">
        <v>250784</v>
      </c>
      <c r="G61" s="1">
        <v>2173065</v>
      </c>
      <c r="H61" s="1">
        <v>16050637.5</v>
      </c>
      <c r="I61" s="1">
        <v>8895609711</v>
      </c>
    </row>
    <row r="62" spans="5:9" x14ac:dyDescent="0.25">
      <c r="E62" s="1" t="s">
        <v>79</v>
      </c>
      <c r="F62" s="1">
        <v>287467</v>
      </c>
      <c r="G62" s="1">
        <v>1047188</v>
      </c>
      <c r="H62" s="1">
        <v>10824049</v>
      </c>
      <c r="I62" s="1">
        <v>8205374821</v>
      </c>
    </row>
    <row r="63" spans="5:9" x14ac:dyDescent="0.25">
      <c r="E63" s="1" t="s">
        <v>80</v>
      </c>
      <c r="F63" s="1">
        <v>155447.5</v>
      </c>
      <c r="G63" s="1">
        <v>3659305</v>
      </c>
      <c r="H63" s="1">
        <v>13628158</v>
      </c>
      <c r="I63" s="1">
        <v>7699509645.5</v>
      </c>
    </row>
    <row r="64" spans="5:9" x14ac:dyDescent="0.25">
      <c r="E64" s="1" t="s">
        <v>81</v>
      </c>
      <c r="F64" s="1">
        <v>481158</v>
      </c>
      <c r="G64" s="1">
        <v>784269.5</v>
      </c>
      <c r="H64" s="1">
        <v>11908695</v>
      </c>
      <c r="I64" s="1">
        <v>7651131249.5</v>
      </c>
    </row>
    <row r="65" spans="5:9" x14ac:dyDescent="0.25">
      <c r="E65" s="1" t="s">
        <v>82</v>
      </c>
      <c r="F65" s="1">
        <v>216187</v>
      </c>
      <c r="G65" s="1">
        <v>1567176.5</v>
      </c>
      <c r="H65" s="1">
        <v>18638503.5</v>
      </c>
      <c r="I65" s="1">
        <v>8509165647</v>
      </c>
    </row>
    <row r="66" spans="5:9" x14ac:dyDescent="0.25">
      <c r="E66" s="1" t="s">
        <v>83</v>
      </c>
      <c r="F66" s="1">
        <v>111088</v>
      </c>
      <c r="G66" s="1">
        <v>806479</v>
      </c>
      <c r="H66" s="1">
        <v>10772435</v>
      </c>
      <c r="I66" s="1">
        <v>7149146702.5</v>
      </c>
    </row>
    <row r="67" spans="5:9" x14ac:dyDescent="0.25">
      <c r="E67" s="1" t="s">
        <v>84</v>
      </c>
      <c r="F67" s="1">
        <v>109161.5</v>
      </c>
      <c r="G67" s="1">
        <v>801571</v>
      </c>
      <c r="H67" s="1">
        <v>24424594.5</v>
      </c>
      <c r="I67" s="1">
        <v>22237176409</v>
      </c>
    </row>
    <row r="68" spans="5:9" x14ac:dyDescent="0.25">
      <c r="E68" s="1" t="s">
        <v>85</v>
      </c>
      <c r="F68" s="1">
        <v>366927</v>
      </c>
      <c r="G68" s="1">
        <v>1640740.5</v>
      </c>
      <c r="H68" s="1">
        <v>21093860</v>
      </c>
      <c r="I68" s="1">
        <v>16182988094.5</v>
      </c>
    </row>
    <row r="69" spans="5:9" x14ac:dyDescent="0.25">
      <c r="E69" s="1" t="s">
        <v>86</v>
      </c>
      <c r="F69" s="1">
        <v>38471.5</v>
      </c>
      <c r="G69" s="1">
        <v>308984.5</v>
      </c>
      <c r="H69" s="1">
        <v>8717505</v>
      </c>
      <c r="I69" s="1">
        <v>8817655168.5</v>
      </c>
    </row>
    <row r="70" spans="5:9" x14ac:dyDescent="0.25">
      <c r="E70" s="1" t="s">
        <v>87</v>
      </c>
      <c r="F70" s="1">
        <v>25658.5</v>
      </c>
      <c r="G70" s="1">
        <v>157126</v>
      </c>
      <c r="H70" s="1">
        <v>5477393</v>
      </c>
      <c r="I70" s="1">
        <v>6111794322</v>
      </c>
    </row>
    <row r="71" spans="5:9" x14ac:dyDescent="0.25">
      <c r="E71" s="1" t="s">
        <v>88</v>
      </c>
      <c r="F71" s="1">
        <v>75010.5</v>
      </c>
      <c r="G71" s="1">
        <v>472032.5</v>
      </c>
      <c r="H71" s="1">
        <v>15554416</v>
      </c>
      <c r="I71" s="1">
        <v>7794722017</v>
      </c>
    </row>
    <row r="72" spans="5:9" x14ac:dyDescent="0.25">
      <c r="E72" s="1" t="s">
        <v>89</v>
      </c>
      <c r="F72" s="1">
        <v>49678.5</v>
      </c>
      <c r="G72" s="1">
        <v>314153.5</v>
      </c>
      <c r="H72" s="1">
        <v>10252374</v>
      </c>
      <c r="I72" s="1">
        <v>7708941426</v>
      </c>
    </row>
    <row r="73" spans="5:9" x14ac:dyDescent="0.25">
      <c r="E73" s="1" t="s">
        <v>90</v>
      </c>
      <c r="F73" s="1">
        <v>376578</v>
      </c>
      <c r="G73" s="1">
        <v>8549450.5</v>
      </c>
      <c r="H73" s="1">
        <v>75955520.5</v>
      </c>
      <c r="I73" s="1">
        <v>88090804055.5</v>
      </c>
    </row>
    <row r="74" spans="5:9" x14ac:dyDescent="0.25">
      <c r="E74" s="1" t="s">
        <v>91</v>
      </c>
      <c r="F74" s="1">
        <v>109469</v>
      </c>
      <c r="G74" s="1">
        <v>1514323.5</v>
      </c>
      <c r="H74" s="1">
        <v>13253893.5</v>
      </c>
      <c r="I74" s="1">
        <v>8778452420</v>
      </c>
    </row>
    <row r="75" spans="5:9" x14ac:dyDescent="0.25">
      <c r="E75" s="1" t="s">
        <v>92</v>
      </c>
      <c r="F75" s="1">
        <v>38315.5</v>
      </c>
      <c r="G75" s="1">
        <v>288636</v>
      </c>
      <c r="H75" s="1">
        <v>7965583.5</v>
      </c>
      <c r="I75" s="1">
        <v>5776754270</v>
      </c>
    </row>
    <row r="76" spans="5:9" x14ac:dyDescent="0.25">
      <c r="E76" s="1" t="s">
        <v>93</v>
      </c>
      <c r="F76" s="1">
        <v>24791</v>
      </c>
      <c r="G76" s="1">
        <v>259338</v>
      </c>
      <c r="H76" s="1">
        <v>4991528.5</v>
      </c>
      <c r="I76" s="1">
        <v>5537498074.5</v>
      </c>
    </row>
  </sheetData>
  <mergeCells count="17">
    <mergeCell ref="F26:M26"/>
    <mergeCell ref="D45:D46"/>
    <mergeCell ref="E23:E24"/>
    <mergeCell ref="F25:G25"/>
    <mergeCell ref="H25:I25"/>
    <mergeCell ref="J25:K25"/>
    <mergeCell ref="L25:M25"/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 DSP Single core</vt:lpstr>
      <vt:lpstr>x86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2015-04-03T22:13:25Z</dcterms:modified>
</cp:coreProperties>
</file>