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9075" windowHeight="70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L32" i="1"/>
  <c r="M32" i="1"/>
  <c r="F33" i="1"/>
  <c r="G33" i="1"/>
  <c r="H33" i="1"/>
  <c r="I33" i="1"/>
  <c r="J33" i="1"/>
  <c r="K33" i="1"/>
  <c r="L33" i="1"/>
  <c r="M33" i="1"/>
  <c r="F34" i="1"/>
  <c r="G34" i="1"/>
  <c r="H34" i="1"/>
  <c r="I34" i="1"/>
  <c r="J34" i="1"/>
  <c r="K34" i="1"/>
  <c r="L34" i="1"/>
  <c r="M34" i="1"/>
  <c r="F35" i="1"/>
  <c r="G35" i="1"/>
  <c r="H35" i="1"/>
  <c r="I35" i="1"/>
  <c r="J35" i="1"/>
  <c r="K35" i="1"/>
  <c r="L35" i="1"/>
  <c r="M35" i="1"/>
  <c r="F36" i="1"/>
  <c r="G36" i="1"/>
  <c r="H36" i="1"/>
  <c r="I36" i="1"/>
  <c r="J36" i="1"/>
  <c r="K36" i="1"/>
  <c r="L36" i="1"/>
  <c r="M36" i="1"/>
  <c r="F37" i="1"/>
  <c r="G37" i="1"/>
  <c r="H37" i="1"/>
  <c r="I37" i="1"/>
  <c r="J37" i="1"/>
  <c r="K37" i="1"/>
  <c r="L37" i="1"/>
  <c r="M37" i="1"/>
  <c r="F38" i="1"/>
  <c r="G38" i="1"/>
  <c r="H38" i="1"/>
  <c r="I38" i="1"/>
  <c r="J38" i="1"/>
  <c r="K38" i="1"/>
  <c r="L38" i="1"/>
  <c r="M38" i="1"/>
  <c r="F39" i="1"/>
  <c r="G39" i="1"/>
  <c r="H39" i="1"/>
  <c r="I39" i="1"/>
  <c r="J39" i="1"/>
  <c r="K39" i="1"/>
  <c r="L39" i="1"/>
  <c r="M39" i="1"/>
  <c r="F40" i="1"/>
  <c r="G40" i="1"/>
  <c r="H40" i="1"/>
  <c r="I40" i="1"/>
  <c r="J40" i="1"/>
  <c r="K40" i="1"/>
  <c r="L40" i="1"/>
  <c r="M40" i="1"/>
  <c r="F41" i="1"/>
  <c r="G41" i="1"/>
  <c r="H41" i="1"/>
  <c r="I41" i="1"/>
  <c r="J41" i="1"/>
  <c r="K41" i="1"/>
  <c r="L41" i="1"/>
  <c r="M41" i="1"/>
  <c r="F42" i="1"/>
  <c r="G42" i="1"/>
  <c r="H42" i="1"/>
  <c r="I42" i="1"/>
  <c r="J42" i="1"/>
  <c r="K42" i="1"/>
  <c r="L42" i="1"/>
  <c r="M42" i="1"/>
  <c r="F43" i="1"/>
  <c r="G43" i="1"/>
  <c r="H43" i="1"/>
  <c r="I43" i="1"/>
  <c r="J43" i="1"/>
  <c r="K43" i="1"/>
  <c r="L43" i="1"/>
  <c r="M43" i="1"/>
  <c r="F44" i="1"/>
  <c r="G44" i="1"/>
  <c r="H44" i="1"/>
  <c r="I44" i="1"/>
  <c r="J44" i="1"/>
  <c r="K44" i="1"/>
  <c r="L44" i="1"/>
  <c r="M44" i="1"/>
  <c r="F45" i="1"/>
  <c r="G45" i="1"/>
  <c r="H45" i="1"/>
  <c r="I45" i="1"/>
  <c r="J45" i="1"/>
  <c r="K45" i="1"/>
  <c r="L45" i="1"/>
  <c r="M45" i="1"/>
  <c r="G31" i="1"/>
  <c r="H31" i="1"/>
  <c r="I31" i="1"/>
  <c r="J31" i="1"/>
  <c r="K31" i="1"/>
  <c r="L31" i="1"/>
  <c r="M31" i="1"/>
  <c r="F31" i="1"/>
  <c r="T4" i="1" l="1"/>
  <c r="T3" i="1"/>
  <c r="S4" i="1"/>
  <c r="S3" i="1"/>
  <c r="R4" i="1"/>
  <c r="R3" i="1"/>
  <c r="P3" i="1"/>
  <c r="Q4" i="1"/>
  <c r="Q3" i="1"/>
  <c r="P4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10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1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Q10" i="1"/>
  <c r="P10" i="1"/>
</calcChain>
</file>

<file path=xl/sharedStrings.xml><?xml version="1.0" encoding="utf-8"?>
<sst xmlns="http://schemas.openxmlformats.org/spreadsheetml/2006/main" count="131" uniqueCount="46">
  <si>
    <t>1MB</t>
  </si>
  <si>
    <t>1GB</t>
  </si>
  <si>
    <t>2GB</t>
  </si>
  <si>
    <t>Test Description</t>
  </si>
  <si>
    <t>DDR3 Memory Elapsed Time (nS)</t>
  </si>
  <si>
    <t>32KB</t>
  </si>
  <si>
    <t>4KB</t>
  </si>
  <si>
    <t xml:space="preserve">Single Presicion </t>
  </si>
  <si>
    <t xml:space="preserve">Double Presicion </t>
  </si>
  <si>
    <t>TI C6678 DSP @ 1GHz using MATHLIB</t>
  </si>
  <si>
    <t>4KWord</t>
  </si>
  <si>
    <t>32KWord</t>
  </si>
  <si>
    <t>1MWord</t>
  </si>
  <si>
    <t>1GWord</t>
  </si>
  <si>
    <t xml:space="preserve">Note: Data collected using only Core 0. With 8 cores (parallelism), theoretical processing rate can be shortened to 1/8 the values shown </t>
  </si>
  <si>
    <t>Note: 1 Word = 32 bits</t>
  </si>
  <si>
    <t>Functions</t>
  </si>
  <si>
    <t>atan( a ) -&gt; arc tan(a)</t>
  </si>
  <si>
    <t>cos( a ) -&gt; cosine(a)</t>
  </si>
  <si>
    <t>Note: double precision is 64 bits (double)</t>
  </si>
  <si>
    <t>Note: single precision is 32 bits (float)</t>
  </si>
  <si>
    <t>exp10 ( a ) -&gt; 10^a</t>
  </si>
  <si>
    <t>exp2( a ) -&gt; 2^a</t>
  </si>
  <si>
    <t>exp ( a ) -&gt; e^a</t>
  </si>
  <si>
    <t>log ( a ) -&gt; log base e</t>
  </si>
  <si>
    <t>pow(a , b) -&gt; a^b</t>
  </si>
  <si>
    <t>atan2(a ,  b) -&gt; arc tan(a/b)</t>
  </si>
  <si>
    <t>div(a ,  b)  -&gt; a/b</t>
  </si>
  <si>
    <t>recip( a ) -&gt; 1/a</t>
  </si>
  <si>
    <t>rsqrt( a ) -&gt; 1/(a)^(1/2)</t>
  </si>
  <si>
    <t>sin( a ) -&gt; sine(a)</t>
  </si>
  <si>
    <t>sqrt( a ) -&gt; a^(1/2)</t>
  </si>
  <si>
    <t>Read Test from DDR3 to L2 using EDMA</t>
  </si>
  <si>
    <t>Read Test from DDR3 to L2 using For loop</t>
  </si>
  <si>
    <t>Note: For Functions -&gt; arguments in L2SRAM</t>
  </si>
  <si>
    <t>log10 ( a ) -&gt; log base 10</t>
  </si>
  <si>
    <t>log2 ( a ) -&gt; log base 2</t>
  </si>
  <si>
    <t>Elapsed Time (ns)</t>
  </si>
  <si>
    <t>Cycles/Word</t>
  </si>
  <si>
    <t>DDR3 Memory Bandwidth (MB/s)</t>
  </si>
  <si>
    <t>TBD</t>
  </si>
  <si>
    <t>Read Test from NAND Flash to L2 using EMIF16</t>
  </si>
  <si>
    <t>TI C6678 DSP @ 1GHz and 20 degrees celsius</t>
  </si>
  <si>
    <t>Worts case Energy Required to complete Operation (Jules)</t>
  </si>
  <si>
    <t>Note: Power numbers when using only Core 0 and all peripherals OFF. Numbers reported include leakage, clock tree, and phase-locked loop (PLL) power in addition to core processing power</t>
  </si>
  <si>
    <t>Power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</si>
</sst>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6CC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/>
    </xf>
    <xf numFmtId="0" fontId="0" fillId="5" borderId="0" xfId="0" applyFill="1"/>
    <xf numFmtId="0" fontId="3" fillId="8" borderId="0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W46"/>
  <sheetViews>
    <sheetView tabSelected="1" topLeftCell="A15" zoomScaleNormal="100" workbookViewId="0">
      <selection activeCell="C29" sqref="C29"/>
    </sheetView>
  </sheetViews>
  <sheetFormatPr defaultRowHeight="15" x14ac:dyDescent="0.25"/>
  <cols>
    <col min="3" max="3" width="11" bestFit="1" customWidth="1"/>
    <col min="4" max="4" width="10.140625" bestFit="1" customWidth="1"/>
    <col min="5" max="5" width="43.7109375" bestFit="1" customWidth="1"/>
    <col min="6" max="6" width="11.5703125" bestFit="1" customWidth="1"/>
    <col min="7" max="7" width="16.140625" bestFit="1" customWidth="1"/>
    <col min="8" max="8" width="15.140625" bestFit="1" customWidth="1"/>
    <col min="9" max="10" width="12.140625" bestFit="1" customWidth="1"/>
    <col min="11" max="11" width="13.140625" bestFit="1" customWidth="1"/>
    <col min="12" max="12" width="14.7109375" bestFit="1" customWidth="1"/>
    <col min="13" max="13" width="16.140625" bestFit="1" customWidth="1"/>
    <col min="14" max="14" width="13.85546875" customWidth="1"/>
    <col min="15" max="15" width="42.7109375" bestFit="1" customWidth="1"/>
    <col min="16" max="16" width="11.140625" bestFit="1" customWidth="1"/>
    <col min="17" max="17" width="9.5703125" bestFit="1" customWidth="1"/>
    <col min="18" max="18" width="11.5703125" bestFit="1" customWidth="1"/>
    <col min="19" max="20" width="14.7109375" bestFit="1" customWidth="1"/>
    <col min="21" max="21" width="10" bestFit="1" customWidth="1"/>
    <col min="22" max="22" width="12" bestFit="1" customWidth="1"/>
    <col min="23" max="23" width="13.140625" bestFit="1" customWidth="1"/>
  </cols>
  <sheetData>
    <row r="1" spans="4:23" x14ac:dyDescent="0.25">
      <c r="E1" s="6" t="s">
        <v>9</v>
      </c>
      <c r="F1" s="29" t="s">
        <v>4</v>
      </c>
      <c r="G1" s="30"/>
      <c r="H1" s="30"/>
      <c r="I1" s="30"/>
      <c r="J1" s="31"/>
      <c r="K1" s="32"/>
      <c r="L1" s="32"/>
      <c r="M1" s="32"/>
      <c r="O1" s="6" t="s">
        <v>9</v>
      </c>
      <c r="P1" s="29" t="s">
        <v>39</v>
      </c>
      <c r="Q1" s="30"/>
      <c r="R1" s="30"/>
      <c r="S1" s="30"/>
      <c r="T1" s="31"/>
      <c r="U1" s="32"/>
      <c r="V1" s="32"/>
      <c r="W1" s="32"/>
    </row>
    <row r="2" spans="4:23" x14ac:dyDescent="0.25">
      <c r="D2" s="14"/>
      <c r="E2" s="2" t="s">
        <v>3</v>
      </c>
      <c r="F2" s="2" t="s">
        <v>6</v>
      </c>
      <c r="G2" s="2" t="s">
        <v>5</v>
      </c>
      <c r="H2" s="2" t="s">
        <v>0</v>
      </c>
      <c r="I2" s="2" t="s">
        <v>1</v>
      </c>
      <c r="J2" s="2" t="s">
        <v>2</v>
      </c>
      <c r="K2" s="14"/>
      <c r="L2" s="14"/>
      <c r="M2" s="14"/>
      <c r="O2" s="17" t="s">
        <v>3</v>
      </c>
      <c r="P2" s="17" t="s">
        <v>6</v>
      </c>
      <c r="Q2" s="17" t="s">
        <v>5</v>
      </c>
      <c r="R2" s="17" t="s">
        <v>0</v>
      </c>
      <c r="S2" s="17" t="s">
        <v>1</v>
      </c>
      <c r="T2" s="17" t="s">
        <v>2</v>
      </c>
      <c r="U2" s="16"/>
      <c r="V2" s="16"/>
      <c r="W2" s="16"/>
    </row>
    <row r="3" spans="4:23" x14ac:dyDescent="0.25">
      <c r="D3" s="15"/>
      <c r="E3" s="1" t="s">
        <v>32</v>
      </c>
      <c r="F3" s="25">
        <v>1379</v>
      </c>
      <c r="G3" s="25">
        <v>6646</v>
      </c>
      <c r="H3" s="25">
        <v>209827</v>
      </c>
      <c r="I3" s="25">
        <v>213979445</v>
      </c>
      <c r="J3" s="25">
        <v>427972203</v>
      </c>
      <c r="K3" s="15"/>
      <c r="L3" s="15"/>
      <c r="M3" s="15"/>
      <c r="O3" s="1" t="s">
        <v>32</v>
      </c>
      <c r="P3" s="26">
        <f>4096*1000/F3</f>
        <v>2970.2683103698332</v>
      </c>
      <c r="Q3" s="26">
        <f>32768*1000/G3</f>
        <v>4930.4845019560635</v>
      </c>
      <c r="R3" s="26">
        <f>1024*1024*1000/H3</f>
        <v>4997.3359005275779</v>
      </c>
      <c r="S3" s="26">
        <f>1024*1024*1024*1000/I3</f>
        <v>5017.9671416569945</v>
      </c>
      <c r="T3" s="26">
        <f>2*1024*1024*1024*1000/J3</f>
        <v>5017.8110469478315</v>
      </c>
      <c r="U3" s="15"/>
      <c r="V3" s="15"/>
      <c r="W3" s="15"/>
    </row>
    <row r="4" spans="4:23" x14ac:dyDescent="0.25">
      <c r="D4" s="15"/>
      <c r="E4" s="1" t="s">
        <v>33</v>
      </c>
      <c r="F4" s="25">
        <v>87166</v>
      </c>
      <c r="G4" s="25">
        <v>713865</v>
      </c>
      <c r="H4" s="25">
        <v>23187872</v>
      </c>
      <c r="I4" s="25">
        <v>23752100446</v>
      </c>
      <c r="J4" s="25">
        <v>46017545643</v>
      </c>
      <c r="K4" s="15"/>
      <c r="L4" s="15"/>
      <c r="M4" s="15"/>
      <c r="O4" s="1" t="s">
        <v>33</v>
      </c>
      <c r="P4" s="26">
        <f>4096*1024/F4</f>
        <v>48.118578344767457</v>
      </c>
      <c r="Q4" s="26">
        <f>32768*1024/G4</f>
        <v>47.003890091263756</v>
      </c>
      <c r="R4" s="26">
        <f>1024*1024*1000/H4</f>
        <v>45.220880984680271</v>
      </c>
      <c r="S4" s="26">
        <f>1024*1024*1024*1000/I4</f>
        <v>45.206184035855436</v>
      </c>
      <c r="T4" s="26">
        <f>2*1024*1024*1024*1000/J4</f>
        <v>46.666627217800489</v>
      </c>
      <c r="U4" s="15"/>
      <c r="V4" s="15"/>
      <c r="W4" s="15"/>
    </row>
    <row r="5" spans="4:23" x14ac:dyDescent="0.25">
      <c r="D5" s="15"/>
      <c r="E5" s="1" t="s">
        <v>41</v>
      </c>
      <c r="F5" s="25" t="s">
        <v>40</v>
      </c>
      <c r="G5" s="25" t="s">
        <v>40</v>
      </c>
      <c r="H5" s="25" t="s">
        <v>40</v>
      </c>
      <c r="I5" s="25" t="s">
        <v>40</v>
      </c>
      <c r="J5" s="25" t="s">
        <v>40</v>
      </c>
      <c r="K5" s="15"/>
      <c r="L5" s="15"/>
      <c r="M5" s="15"/>
      <c r="O5" s="1" t="s">
        <v>41</v>
      </c>
      <c r="P5" s="25" t="s">
        <v>40</v>
      </c>
      <c r="Q5" s="25" t="s">
        <v>40</v>
      </c>
      <c r="R5" s="25" t="s">
        <v>40</v>
      </c>
      <c r="S5" s="25" t="s">
        <v>40</v>
      </c>
      <c r="T5" s="25" t="s">
        <v>40</v>
      </c>
      <c r="U5" s="15"/>
      <c r="V5" s="15"/>
      <c r="W5" s="15"/>
    </row>
    <row r="7" spans="4:23" x14ac:dyDescent="0.25">
      <c r="E7" s="12" t="s">
        <v>15</v>
      </c>
      <c r="F7" s="33" t="s">
        <v>10</v>
      </c>
      <c r="G7" s="33"/>
      <c r="H7" s="33" t="s">
        <v>11</v>
      </c>
      <c r="I7" s="33"/>
      <c r="J7" s="33" t="s">
        <v>12</v>
      </c>
      <c r="K7" s="33"/>
      <c r="L7" s="33" t="s">
        <v>13</v>
      </c>
      <c r="M7" s="33"/>
      <c r="O7" s="12" t="s">
        <v>15</v>
      </c>
      <c r="P7" s="33" t="s">
        <v>10</v>
      </c>
      <c r="Q7" s="33"/>
      <c r="R7" s="33" t="s">
        <v>11</v>
      </c>
      <c r="S7" s="33"/>
      <c r="T7" s="33" t="s">
        <v>12</v>
      </c>
      <c r="U7" s="33"/>
      <c r="V7" s="33" t="s">
        <v>13</v>
      </c>
      <c r="W7" s="33"/>
    </row>
    <row r="8" spans="4:23" x14ac:dyDescent="0.25">
      <c r="E8" s="6" t="s">
        <v>9</v>
      </c>
      <c r="F8" s="27" t="s">
        <v>37</v>
      </c>
      <c r="G8" s="28"/>
      <c r="H8" s="28"/>
      <c r="I8" s="28"/>
      <c r="J8" s="28"/>
      <c r="K8" s="28"/>
      <c r="L8" s="28"/>
      <c r="M8" s="28"/>
      <c r="O8" s="6" t="s">
        <v>9</v>
      </c>
      <c r="P8" s="27" t="s">
        <v>38</v>
      </c>
      <c r="Q8" s="28"/>
      <c r="R8" s="28"/>
      <c r="S8" s="28"/>
      <c r="T8" s="28"/>
      <c r="U8" s="28"/>
      <c r="V8" s="28"/>
      <c r="W8" s="28"/>
    </row>
    <row r="9" spans="4:23" ht="30" x14ac:dyDescent="0.25">
      <c r="E9" s="13" t="s">
        <v>16</v>
      </c>
      <c r="F9" s="7" t="s">
        <v>7</v>
      </c>
      <c r="G9" s="7" t="s">
        <v>8</v>
      </c>
      <c r="H9" s="7" t="s">
        <v>7</v>
      </c>
      <c r="I9" s="7" t="s">
        <v>8</v>
      </c>
      <c r="J9" s="7" t="s">
        <v>7</v>
      </c>
      <c r="K9" s="7" t="s">
        <v>8</v>
      </c>
      <c r="L9" s="7" t="s">
        <v>7</v>
      </c>
      <c r="M9" s="7" t="s">
        <v>8</v>
      </c>
      <c r="O9" s="13" t="s">
        <v>16</v>
      </c>
      <c r="P9" s="7" t="s">
        <v>7</v>
      </c>
      <c r="Q9" s="7" t="s">
        <v>8</v>
      </c>
      <c r="R9" s="7" t="s">
        <v>7</v>
      </c>
      <c r="S9" s="7" t="s">
        <v>8</v>
      </c>
      <c r="T9" s="7" t="s">
        <v>7</v>
      </c>
      <c r="U9" s="7" t="s">
        <v>8</v>
      </c>
      <c r="V9" s="7" t="s">
        <v>7</v>
      </c>
      <c r="W9" s="7" t="s">
        <v>8</v>
      </c>
    </row>
    <row r="10" spans="4:23" x14ac:dyDescent="0.25">
      <c r="E10" s="18" t="s">
        <v>26</v>
      </c>
      <c r="F10" s="20">
        <v>323656</v>
      </c>
      <c r="G10" s="20">
        <v>1084492</v>
      </c>
      <c r="H10" s="20">
        <v>2614989</v>
      </c>
      <c r="I10" s="20">
        <v>8696778</v>
      </c>
      <c r="J10" s="20">
        <v>83835749</v>
      </c>
      <c r="K10" s="20">
        <v>266657875</v>
      </c>
      <c r="L10" s="20">
        <v>85845364464</v>
      </c>
      <c r="M10" s="21">
        <v>169908805566</v>
      </c>
      <c r="O10" s="18" t="s">
        <v>26</v>
      </c>
      <c r="P10" s="23">
        <f>F10/4096</f>
        <v>79.017578125</v>
      </c>
      <c r="Q10" s="23">
        <f>G10/4096</f>
        <v>264.7685546875</v>
      </c>
      <c r="R10" s="23">
        <f>H10/32768</f>
        <v>79.803131103515625</v>
      </c>
      <c r="S10" s="23">
        <f>I10/32768</f>
        <v>265.40460205078125</v>
      </c>
      <c r="T10" s="23">
        <f>J10/(1048576)</f>
        <v>79.952000617980957</v>
      </c>
      <c r="U10" s="23">
        <f>K10/(1048576)</f>
        <v>254.30476665496826</v>
      </c>
      <c r="V10" s="23">
        <f>L10/1073741824</f>
        <v>79.949725851416588</v>
      </c>
      <c r="W10" s="23">
        <f>M10/1073741824</f>
        <v>158.23990624956787</v>
      </c>
    </row>
    <row r="11" spans="4:23" x14ac:dyDescent="0.25">
      <c r="E11" s="10" t="s">
        <v>17</v>
      </c>
      <c r="F11" s="19">
        <v>57564</v>
      </c>
      <c r="G11" s="19">
        <v>766100</v>
      </c>
      <c r="H11" s="20">
        <v>473309</v>
      </c>
      <c r="I11" s="20">
        <v>6142107</v>
      </c>
      <c r="J11" s="21">
        <v>15140365</v>
      </c>
      <c r="K11" s="22">
        <v>210968642</v>
      </c>
      <c r="L11" s="20">
        <v>15503573416</v>
      </c>
      <c r="M11" s="21">
        <v>161614052630</v>
      </c>
      <c r="O11" s="10" t="s">
        <v>17</v>
      </c>
      <c r="P11" s="23">
        <f t="shared" ref="P11:P24" si="0">F11/4096</f>
        <v>14.0537109375</v>
      </c>
      <c r="Q11" s="23">
        <f t="shared" ref="Q11:Q24" si="1">G11/4096</f>
        <v>187.0361328125</v>
      </c>
      <c r="R11" s="23">
        <f t="shared" ref="R11:S24" si="2">H11/32768</f>
        <v>14.444244384765625</v>
      </c>
      <c r="S11" s="23">
        <f t="shared" si="2"/>
        <v>187.44223022460937</v>
      </c>
      <c r="T11" s="23">
        <f t="shared" ref="T11:U24" si="3">J11/(1048576)</f>
        <v>14.438977241516113</v>
      </c>
      <c r="U11" s="23">
        <f t="shared" si="3"/>
        <v>201.19537544250488</v>
      </c>
      <c r="V11" s="23">
        <f t="shared" ref="V11:W24" si="4">L11/1073741824</f>
        <v>14.438827909529209</v>
      </c>
      <c r="W11" s="23">
        <f t="shared" si="4"/>
        <v>150.51481558941305</v>
      </c>
    </row>
    <row r="12" spans="4:23" x14ac:dyDescent="0.25">
      <c r="E12" s="5" t="s">
        <v>18</v>
      </c>
      <c r="F12" s="21">
        <v>53407</v>
      </c>
      <c r="G12" s="21">
        <v>65780</v>
      </c>
      <c r="H12" s="21">
        <v>440483</v>
      </c>
      <c r="I12" s="21">
        <v>538875</v>
      </c>
      <c r="J12" s="21">
        <v>14091590</v>
      </c>
      <c r="K12" s="21">
        <v>17237922</v>
      </c>
      <c r="L12" s="21">
        <v>14429677742</v>
      </c>
      <c r="M12" s="21">
        <v>17651462539</v>
      </c>
      <c r="O12" s="5" t="s">
        <v>18</v>
      </c>
      <c r="P12" s="23">
        <f t="shared" si="0"/>
        <v>13.038818359375</v>
      </c>
      <c r="Q12" s="23">
        <f t="shared" si="1"/>
        <v>16.0595703125</v>
      </c>
      <c r="R12" s="23">
        <f t="shared" si="2"/>
        <v>13.442474365234375</v>
      </c>
      <c r="S12" s="23">
        <f t="shared" si="2"/>
        <v>16.445159912109375</v>
      </c>
      <c r="T12" s="23">
        <f t="shared" si="3"/>
        <v>13.438787460327148</v>
      </c>
      <c r="U12" s="23">
        <f t="shared" si="3"/>
        <v>16.439363479614258</v>
      </c>
      <c r="V12" s="23">
        <f t="shared" si="4"/>
        <v>13.438684625551105</v>
      </c>
      <c r="W12" s="23">
        <f t="shared" si="4"/>
        <v>16.439205537550151</v>
      </c>
    </row>
    <row r="13" spans="4:23" x14ac:dyDescent="0.25">
      <c r="E13" s="4" t="s">
        <v>27</v>
      </c>
      <c r="F13" s="21">
        <v>139301</v>
      </c>
      <c r="G13" s="21">
        <v>208932</v>
      </c>
      <c r="H13" s="21">
        <v>1135793</v>
      </c>
      <c r="I13" s="21">
        <v>1692855</v>
      </c>
      <c r="J13" s="21">
        <v>36473943</v>
      </c>
      <c r="K13" s="21">
        <v>54299701</v>
      </c>
      <c r="L13" s="21">
        <v>37346865138</v>
      </c>
      <c r="M13" s="21">
        <v>55600434209</v>
      </c>
      <c r="O13" s="4" t="s">
        <v>27</v>
      </c>
      <c r="P13" s="23">
        <f t="shared" si="0"/>
        <v>34.009033203125</v>
      </c>
      <c r="Q13" s="23">
        <f t="shared" si="1"/>
        <v>51.0087890625</v>
      </c>
      <c r="R13" s="23">
        <f t="shared" si="2"/>
        <v>34.661651611328125</v>
      </c>
      <c r="S13" s="23">
        <f t="shared" si="2"/>
        <v>51.661834716796875</v>
      </c>
      <c r="T13" s="23">
        <f t="shared" si="3"/>
        <v>34.784262657165527</v>
      </c>
      <c r="U13" s="23">
        <f t="shared" si="3"/>
        <v>51.78423023223877</v>
      </c>
      <c r="V13" s="23">
        <f t="shared" si="4"/>
        <v>34.781978594139218</v>
      </c>
      <c r="W13" s="23">
        <f t="shared" si="4"/>
        <v>51.781939537264407</v>
      </c>
    </row>
    <row r="14" spans="4:23" x14ac:dyDescent="0.25">
      <c r="E14" s="4" t="s">
        <v>21</v>
      </c>
      <c r="F14" s="21">
        <v>41217</v>
      </c>
      <c r="G14" s="21">
        <v>168109</v>
      </c>
      <c r="H14" s="21">
        <v>342306</v>
      </c>
      <c r="I14" s="21">
        <v>1357991</v>
      </c>
      <c r="J14" s="21">
        <v>10946206</v>
      </c>
      <c r="K14" s="21">
        <v>43452225</v>
      </c>
      <c r="L14" s="21">
        <v>11208690070</v>
      </c>
      <c r="M14" s="21">
        <v>44494994073</v>
      </c>
      <c r="O14" s="4" t="s">
        <v>21</v>
      </c>
      <c r="P14" s="23">
        <f t="shared" si="0"/>
        <v>10.062744140625</v>
      </c>
      <c r="Q14" s="23">
        <f t="shared" si="1"/>
        <v>41.042236328125</v>
      </c>
      <c r="R14" s="23">
        <f t="shared" si="2"/>
        <v>10.44635009765625</v>
      </c>
      <c r="S14" s="23">
        <f t="shared" si="2"/>
        <v>41.442596435546875</v>
      </c>
      <c r="T14" s="23">
        <f t="shared" si="3"/>
        <v>10.439115524291992</v>
      </c>
      <c r="U14" s="23">
        <f t="shared" si="3"/>
        <v>41.439270973205566</v>
      </c>
      <c r="V14" s="23">
        <f t="shared" si="4"/>
        <v>10.438906094059348</v>
      </c>
      <c r="W14" s="23">
        <f t="shared" si="4"/>
        <v>41.439192437566817</v>
      </c>
    </row>
    <row r="15" spans="4:23" x14ac:dyDescent="0.25">
      <c r="E15" s="4" t="s">
        <v>22</v>
      </c>
      <c r="F15" s="21">
        <v>37151</v>
      </c>
      <c r="G15" s="21">
        <v>168095</v>
      </c>
      <c r="H15" s="21">
        <v>309542</v>
      </c>
      <c r="I15" s="21">
        <v>1357988</v>
      </c>
      <c r="J15" s="21">
        <v>9898011</v>
      </c>
      <c r="K15" s="21">
        <v>43452210</v>
      </c>
      <c r="L15" s="21">
        <v>10135353700</v>
      </c>
      <c r="M15" s="21">
        <v>44494980092</v>
      </c>
      <c r="O15" s="4" t="s">
        <v>22</v>
      </c>
      <c r="P15" s="23">
        <f t="shared" si="0"/>
        <v>9.070068359375</v>
      </c>
      <c r="Q15" s="23">
        <f t="shared" si="1"/>
        <v>41.038818359375</v>
      </c>
      <c r="R15" s="23">
        <f t="shared" si="2"/>
        <v>9.44647216796875</v>
      </c>
      <c r="S15" s="23">
        <f t="shared" si="2"/>
        <v>41.4425048828125</v>
      </c>
      <c r="T15" s="23">
        <f t="shared" si="3"/>
        <v>9.439478874206543</v>
      </c>
      <c r="U15" s="23">
        <f t="shared" si="3"/>
        <v>41.43925666809082</v>
      </c>
      <c r="V15" s="23">
        <f t="shared" si="4"/>
        <v>9.4392837025225163</v>
      </c>
      <c r="W15" s="23">
        <f t="shared" si="4"/>
        <v>41.439179416745901</v>
      </c>
    </row>
    <row r="16" spans="4:23" x14ac:dyDescent="0.25">
      <c r="E16" s="4" t="s">
        <v>23</v>
      </c>
      <c r="F16" s="21">
        <v>49283</v>
      </c>
      <c r="G16" s="21">
        <v>143545</v>
      </c>
      <c r="H16" s="21">
        <v>407707</v>
      </c>
      <c r="I16" s="21">
        <v>1161395</v>
      </c>
      <c r="J16" s="21">
        <v>13042862</v>
      </c>
      <c r="K16" s="21">
        <v>37160768</v>
      </c>
      <c r="L16" s="21">
        <v>13355768158</v>
      </c>
      <c r="M16" s="21">
        <v>38052529162</v>
      </c>
      <c r="O16" s="4" t="s">
        <v>23</v>
      </c>
      <c r="P16" s="23">
        <f t="shared" si="0"/>
        <v>12.031982421875</v>
      </c>
      <c r="Q16" s="23">
        <f t="shared" si="1"/>
        <v>35.045166015625</v>
      </c>
      <c r="R16" s="23">
        <f t="shared" si="2"/>
        <v>12.442230224609375</v>
      </c>
      <c r="S16" s="23">
        <f t="shared" si="2"/>
        <v>35.442962646484375</v>
      </c>
      <c r="T16" s="23">
        <f t="shared" si="3"/>
        <v>12.438642501831055</v>
      </c>
      <c r="U16" s="23">
        <f t="shared" si="3"/>
        <v>35.43927001953125</v>
      </c>
      <c r="V16" s="23">
        <f t="shared" si="4"/>
        <v>12.438528386875987</v>
      </c>
      <c r="W16" s="23">
        <f t="shared" si="4"/>
        <v>35.439179429784417</v>
      </c>
    </row>
    <row r="17" spans="5:23" x14ac:dyDescent="0.25">
      <c r="E17" s="4" t="s">
        <v>35</v>
      </c>
      <c r="F17" s="21">
        <v>45207</v>
      </c>
      <c r="G17" s="21">
        <v>788878</v>
      </c>
      <c r="H17" s="21">
        <v>374968</v>
      </c>
      <c r="I17" s="21">
        <v>6325858</v>
      </c>
      <c r="J17" s="21">
        <v>11994401</v>
      </c>
      <c r="K17" s="21">
        <v>166132523</v>
      </c>
      <c r="L17" s="21">
        <v>12282082323</v>
      </c>
      <c r="M17" s="21">
        <v>160467008682</v>
      </c>
      <c r="O17" s="4" t="s">
        <v>35</v>
      </c>
      <c r="P17" s="23">
        <f t="shared" si="0"/>
        <v>11.036865234375</v>
      </c>
      <c r="Q17" s="23">
        <f t="shared" si="1"/>
        <v>192.59716796875</v>
      </c>
      <c r="R17" s="23">
        <f t="shared" si="2"/>
        <v>11.443115234375</v>
      </c>
      <c r="S17" s="23">
        <f t="shared" si="2"/>
        <v>193.04986572265625</v>
      </c>
      <c r="T17" s="23">
        <f t="shared" si="3"/>
        <v>11.438752174377441</v>
      </c>
      <c r="U17" s="23">
        <f t="shared" si="3"/>
        <v>158.43632030487061</v>
      </c>
      <c r="V17" s="23">
        <f t="shared" si="4"/>
        <v>11.438580530695617</v>
      </c>
      <c r="W17" s="23">
        <f t="shared" si="4"/>
        <v>149.44654766656458</v>
      </c>
    </row>
    <row r="18" spans="5:23" x14ac:dyDescent="0.25">
      <c r="E18" s="4" t="s">
        <v>36</v>
      </c>
      <c r="F18" s="21">
        <v>45211</v>
      </c>
      <c r="G18" s="21">
        <v>788878</v>
      </c>
      <c r="H18" s="21">
        <v>374975</v>
      </c>
      <c r="I18" s="21">
        <v>6325857</v>
      </c>
      <c r="J18" s="21">
        <v>11994440</v>
      </c>
      <c r="K18" s="21">
        <v>175387932</v>
      </c>
      <c r="L18" s="21">
        <v>12282068387</v>
      </c>
      <c r="M18" s="21">
        <v>160476264090</v>
      </c>
      <c r="O18" s="4" t="s">
        <v>36</v>
      </c>
      <c r="P18" s="23">
        <f t="shared" si="0"/>
        <v>11.037841796875</v>
      </c>
      <c r="Q18" s="23">
        <f t="shared" si="1"/>
        <v>192.59716796875</v>
      </c>
      <c r="R18" s="23">
        <f t="shared" si="2"/>
        <v>11.443328857421875</v>
      </c>
      <c r="S18" s="23">
        <f t="shared" si="2"/>
        <v>193.04983520507812</v>
      </c>
      <c r="T18" s="23">
        <f t="shared" si="3"/>
        <v>11.438789367675781</v>
      </c>
      <c r="U18" s="23">
        <f t="shared" si="3"/>
        <v>167.26296615600586</v>
      </c>
      <c r="V18" s="23">
        <f t="shared" si="4"/>
        <v>11.438567551784217</v>
      </c>
      <c r="W18" s="23">
        <f t="shared" si="4"/>
        <v>149.45516743697226</v>
      </c>
    </row>
    <row r="19" spans="5:23" x14ac:dyDescent="0.25">
      <c r="E19" s="4" t="s">
        <v>24</v>
      </c>
      <c r="F19" s="21">
        <v>41147</v>
      </c>
      <c r="G19" s="21">
        <v>772494</v>
      </c>
      <c r="H19" s="21">
        <v>342198</v>
      </c>
      <c r="I19" s="21">
        <v>6194782</v>
      </c>
      <c r="J19" s="21">
        <v>10945826</v>
      </c>
      <c r="K19" s="21">
        <v>168335670</v>
      </c>
      <c r="L19" s="21">
        <v>11208326528</v>
      </c>
      <c r="M19" s="21">
        <v>160469211830</v>
      </c>
      <c r="O19" s="4" t="s">
        <v>24</v>
      </c>
      <c r="P19" s="23">
        <f t="shared" si="0"/>
        <v>10.045654296875</v>
      </c>
      <c r="Q19" s="23">
        <f t="shared" si="1"/>
        <v>188.59716796875</v>
      </c>
      <c r="R19" s="23">
        <f t="shared" si="2"/>
        <v>10.44305419921875</v>
      </c>
      <c r="S19" s="23">
        <f t="shared" si="2"/>
        <v>189.04974365234375</v>
      </c>
      <c r="T19" s="23">
        <f t="shared" si="3"/>
        <v>10.438753128051758</v>
      </c>
      <c r="U19" s="23">
        <f t="shared" si="3"/>
        <v>160.53740501403809</v>
      </c>
      <c r="V19" s="23">
        <f t="shared" si="4"/>
        <v>10.438567519187927</v>
      </c>
      <c r="W19" s="23">
        <f t="shared" si="4"/>
        <v>149.4485995080322</v>
      </c>
    </row>
    <row r="20" spans="5:23" x14ac:dyDescent="0.25">
      <c r="E20" s="4" t="s">
        <v>25</v>
      </c>
      <c r="F20" s="21">
        <v>400032</v>
      </c>
      <c r="G20" s="21">
        <v>1284609</v>
      </c>
      <c r="H20" s="21">
        <v>3222352</v>
      </c>
      <c r="I20" s="21">
        <v>10295965</v>
      </c>
      <c r="J20" s="21">
        <v>103614347</v>
      </c>
      <c r="K20" s="21">
        <v>287957407</v>
      </c>
      <c r="L20" s="21">
        <v>106127997425</v>
      </c>
      <c r="M20" s="21">
        <v>291607516484</v>
      </c>
      <c r="O20" s="4" t="s">
        <v>25</v>
      </c>
      <c r="P20" s="23">
        <f t="shared" si="0"/>
        <v>97.6640625</v>
      </c>
      <c r="Q20" s="23">
        <f t="shared" si="1"/>
        <v>313.625244140625</v>
      </c>
      <c r="R20" s="23">
        <f t="shared" si="2"/>
        <v>98.33837890625</v>
      </c>
      <c r="S20" s="23">
        <f t="shared" si="2"/>
        <v>314.20791625976562</v>
      </c>
      <c r="T20" s="23">
        <f t="shared" si="3"/>
        <v>98.81434154510498</v>
      </c>
      <c r="U20" s="23">
        <f t="shared" si="3"/>
        <v>274.61758327484131</v>
      </c>
      <c r="V20" s="23">
        <f t="shared" si="4"/>
        <v>98.839399800635874</v>
      </c>
      <c r="W20" s="23">
        <f t="shared" si="4"/>
        <v>271.58066302910447</v>
      </c>
    </row>
    <row r="21" spans="5:23" x14ac:dyDescent="0.25">
      <c r="E21" s="4" t="s">
        <v>28</v>
      </c>
      <c r="F21" s="21">
        <v>16443</v>
      </c>
      <c r="G21" s="21">
        <v>28782</v>
      </c>
      <c r="H21" s="21">
        <v>147514</v>
      </c>
      <c r="I21" s="21">
        <v>245873</v>
      </c>
      <c r="J21" s="21">
        <v>4719235</v>
      </c>
      <c r="K21" s="21">
        <v>7865265</v>
      </c>
      <c r="L21" s="21">
        <v>4832466900</v>
      </c>
      <c r="M21" s="21">
        <v>8053958064</v>
      </c>
      <c r="O21" s="4" t="s">
        <v>28</v>
      </c>
      <c r="P21" s="23">
        <f t="shared" si="0"/>
        <v>4.014404296875</v>
      </c>
      <c r="Q21" s="23">
        <f t="shared" si="1"/>
        <v>7.02685546875</v>
      </c>
      <c r="R21" s="23">
        <f t="shared" si="2"/>
        <v>4.50177001953125</v>
      </c>
      <c r="S21" s="23">
        <f t="shared" si="2"/>
        <v>7.503448486328125</v>
      </c>
      <c r="T21" s="23">
        <f t="shared" si="3"/>
        <v>4.5006132125854492</v>
      </c>
      <c r="U21" s="23">
        <f t="shared" si="3"/>
        <v>7.5009012222290039</v>
      </c>
      <c r="V21" s="23">
        <f t="shared" si="4"/>
        <v>4.5005855150520802</v>
      </c>
      <c r="W21" s="23">
        <f t="shared" si="4"/>
        <v>7.5008329600095749</v>
      </c>
    </row>
    <row r="22" spans="5:23" x14ac:dyDescent="0.25">
      <c r="E22" s="4" t="s">
        <v>29</v>
      </c>
      <c r="F22" s="21">
        <v>20555</v>
      </c>
      <c r="G22" s="21">
        <v>32904</v>
      </c>
      <c r="H22" s="21">
        <v>178251</v>
      </c>
      <c r="I22" s="21">
        <v>278668</v>
      </c>
      <c r="J22" s="21">
        <v>5702513</v>
      </c>
      <c r="K22" s="21">
        <v>8914026</v>
      </c>
      <c r="L22" s="21">
        <v>5839337617</v>
      </c>
      <c r="M22" s="21">
        <v>9127867684</v>
      </c>
      <c r="O22" s="4" t="s">
        <v>29</v>
      </c>
      <c r="P22" s="23">
        <f t="shared" si="0"/>
        <v>5.018310546875</v>
      </c>
      <c r="Q22" s="23">
        <f t="shared" si="1"/>
        <v>8.033203125</v>
      </c>
      <c r="R22" s="23">
        <f t="shared" si="2"/>
        <v>5.439788818359375</v>
      </c>
      <c r="S22" s="23">
        <f t="shared" si="2"/>
        <v>8.5042724609375</v>
      </c>
      <c r="T22" s="23">
        <f t="shared" si="3"/>
        <v>5.4383401870727539</v>
      </c>
      <c r="U22" s="23">
        <f t="shared" si="3"/>
        <v>8.5010776519775391</v>
      </c>
      <c r="V22" s="23">
        <f t="shared" si="4"/>
        <v>5.438306943513453</v>
      </c>
      <c r="W22" s="23">
        <f t="shared" si="4"/>
        <v>8.5009892322123051</v>
      </c>
    </row>
    <row r="23" spans="5:23" x14ac:dyDescent="0.25">
      <c r="E23" s="9" t="s">
        <v>30</v>
      </c>
      <c r="F23" s="21">
        <v>37047</v>
      </c>
      <c r="G23" s="21">
        <v>82065</v>
      </c>
      <c r="H23" s="21">
        <v>309436</v>
      </c>
      <c r="I23" s="21">
        <v>669842</v>
      </c>
      <c r="J23" s="21">
        <v>9897346</v>
      </c>
      <c r="K23" s="21">
        <v>21431823</v>
      </c>
      <c r="L23" s="21">
        <v>10134752413</v>
      </c>
      <c r="M23" s="21">
        <v>21946108173</v>
      </c>
      <c r="O23" s="9" t="s">
        <v>30</v>
      </c>
      <c r="P23" s="23">
        <f t="shared" si="0"/>
        <v>9.044677734375</v>
      </c>
      <c r="Q23" s="23">
        <f t="shared" si="1"/>
        <v>20.035400390625</v>
      </c>
      <c r="R23" s="23">
        <f t="shared" si="2"/>
        <v>9.4432373046875</v>
      </c>
      <c r="S23" s="23">
        <f t="shared" si="2"/>
        <v>20.44195556640625</v>
      </c>
      <c r="T23" s="23">
        <f t="shared" si="3"/>
        <v>9.4388446807861328</v>
      </c>
      <c r="U23" s="23">
        <f t="shared" si="3"/>
        <v>20.438979148864746</v>
      </c>
      <c r="V23" s="23">
        <f t="shared" si="4"/>
        <v>9.4387237103655934</v>
      </c>
      <c r="W23" s="23">
        <f t="shared" si="4"/>
        <v>20.438905966468155</v>
      </c>
    </row>
    <row r="24" spans="5:23" x14ac:dyDescent="0.25">
      <c r="E24" s="10" t="s">
        <v>31</v>
      </c>
      <c r="F24" s="21">
        <v>24726</v>
      </c>
      <c r="G24" s="21">
        <v>41152</v>
      </c>
      <c r="H24" s="21">
        <v>211093</v>
      </c>
      <c r="I24" s="21">
        <v>342197</v>
      </c>
      <c r="J24" s="21">
        <v>6751242</v>
      </c>
      <c r="K24" s="21">
        <v>10945787</v>
      </c>
      <c r="L24" s="21">
        <v>6913163402</v>
      </c>
      <c r="M24" s="21">
        <v>11208354423</v>
      </c>
      <c r="O24" s="10" t="s">
        <v>31</v>
      </c>
      <c r="P24" s="23">
        <f t="shared" si="0"/>
        <v>6.03662109375</v>
      </c>
      <c r="Q24" s="23">
        <f t="shared" si="1"/>
        <v>10.046875</v>
      </c>
      <c r="R24" s="23">
        <f t="shared" si="2"/>
        <v>6.442047119140625</v>
      </c>
      <c r="S24" s="23">
        <f t="shared" si="2"/>
        <v>10.443023681640625</v>
      </c>
      <c r="T24" s="23">
        <f t="shared" si="3"/>
        <v>6.4384860992431641</v>
      </c>
      <c r="U24" s="23">
        <f t="shared" si="3"/>
        <v>10.438715934753418</v>
      </c>
      <c r="V24" s="23">
        <f t="shared" si="4"/>
        <v>6.4383851382881403</v>
      </c>
      <c r="W24" s="23">
        <f t="shared" si="4"/>
        <v>10.438593498431146</v>
      </c>
    </row>
    <row r="25" spans="5:23" x14ac:dyDescent="0.25">
      <c r="E25" s="3"/>
      <c r="F25" s="34"/>
      <c r="G25" s="34"/>
      <c r="H25" s="34"/>
      <c r="I25" s="34"/>
      <c r="J25" s="34"/>
      <c r="K25" s="34"/>
      <c r="L25" s="34"/>
      <c r="M25" s="34"/>
      <c r="O25" s="3"/>
      <c r="P25" s="35"/>
      <c r="Q25" s="35"/>
      <c r="R25" s="35"/>
      <c r="S25" s="35"/>
      <c r="T25" s="35"/>
      <c r="U25" s="35"/>
      <c r="V25" s="35"/>
      <c r="W25" s="35"/>
    </row>
    <row r="26" spans="5:23" x14ac:dyDescent="0.25">
      <c r="E26" s="41" t="s">
        <v>45</v>
      </c>
      <c r="F26" s="34"/>
      <c r="G26" s="34"/>
      <c r="H26" s="34"/>
      <c r="I26" s="34"/>
      <c r="J26" s="34"/>
      <c r="K26" s="34"/>
      <c r="L26" s="34"/>
      <c r="M26" s="34"/>
      <c r="O26" s="3"/>
      <c r="P26" s="35"/>
      <c r="Q26" s="35"/>
      <c r="R26" s="35"/>
      <c r="S26" s="35"/>
      <c r="T26" s="35"/>
      <c r="U26" s="35"/>
      <c r="V26" s="35"/>
      <c r="W26" s="35"/>
    </row>
    <row r="27" spans="5:23" x14ac:dyDescent="0.25">
      <c r="E27" s="42"/>
      <c r="F27" s="34"/>
      <c r="G27" s="34"/>
      <c r="H27" s="34"/>
      <c r="I27" s="34"/>
      <c r="J27" s="34"/>
      <c r="K27" s="34"/>
      <c r="L27" s="34"/>
      <c r="M27" s="34"/>
      <c r="O27" s="3"/>
      <c r="P27" s="35"/>
      <c r="Q27" s="35"/>
      <c r="R27" s="35"/>
      <c r="S27" s="35"/>
      <c r="T27" s="35"/>
      <c r="U27" s="35"/>
      <c r="V27" s="35"/>
      <c r="W27" s="35"/>
    </row>
    <row r="28" spans="5:23" x14ac:dyDescent="0.25">
      <c r="E28" s="12" t="s">
        <v>15</v>
      </c>
      <c r="F28" s="33" t="s">
        <v>10</v>
      </c>
      <c r="G28" s="33"/>
      <c r="H28" s="33" t="s">
        <v>11</v>
      </c>
      <c r="I28" s="33"/>
      <c r="J28" s="33" t="s">
        <v>12</v>
      </c>
      <c r="K28" s="33"/>
      <c r="L28" s="33" t="s">
        <v>13</v>
      </c>
      <c r="M28" s="33"/>
      <c r="O28" s="3"/>
      <c r="P28" s="35"/>
      <c r="Q28" s="35"/>
      <c r="R28" s="35"/>
      <c r="S28" s="35"/>
      <c r="T28" s="35"/>
      <c r="U28" s="35"/>
      <c r="V28" s="35"/>
      <c r="W28" s="35"/>
    </row>
    <row r="29" spans="5:23" x14ac:dyDescent="0.25">
      <c r="E29" s="6" t="s">
        <v>42</v>
      </c>
      <c r="F29" s="27" t="s">
        <v>43</v>
      </c>
      <c r="G29" s="28"/>
      <c r="H29" s="28"/>
      <c r="I29" s="28"/>
      <c r="J29" s="28"/>
      <c r="K29" s="28"/>
      <c r="L29" s="28"/>
      <c r="M29" s="28"/>
    </row>
    <row r="30" spans="5:23" ht="15" customHeight="1" x14ac:dyDescent="0.25">
      <c r="E30" s="13" t="s">
        <v>16</v>
      </c>
      <c r="F30" s="7" t="s">
        <v>7</v>
      </c>
      <c r="G30" s="7" t="s">
        <v>8</v>
      </c>
      <c r="H30" s="7" t="s">
        <v>7</v>
      </c>
      <c r="I30" s="7" t="s">
        <v>8</v>
      </c>
      <c r="J30" s="7" t="s">
        <v>7</v>
      </c>
      <c r="K30" s="7" t="s">
        <v>8</v>
      </c>
      <c r="L30" s="7" t="s">
        <v>7</v>
      </c>
      <c r="M30" s="7" t="s">
        <v>8</v>
      </c>
      <c r="O30" s="36" t="s">
        <v>14</v>
      </c>
      <c r="P30" s="37"/>
      <c r="Q30" s="37"/>
      <c r="R30" s="37"/>
      <c r="S30" s="37"/>
      <c r="T30" s="37"/>
      <c r="U30" s="37"/>
      <c r="V30" s="37"/>
      <c r="W30" s="38"/>
    </row>
    <row r="31" spans="5:23" x14ac:dyDescent="0.25">
      <c r="E31" s="18" t="s">
        <v>26</v>
      </c>
      <c r="F31" s="39">
        <f>(2.528*F10)/10^9</f>
        <v>8.1820236800000002E-4</v>
      </c>
      <c r="G31" s="39">
        <f t="shared" ref="G31:M31" si="5">(2.528*G10)/10^9</f>
        <v>2.7415957760000003E-3</v>
      </c>
      <c r="H31" s="39">
        <f t="shared" si="5"/>
        <v>6.6106921919999997E-3</v>
      </c>
      <c r="I31" s="39">
        <f t="shared" si="5"/>
        <v>2.1985454784000002E-2</v>
      </c>
      <c r="J31" s="39">
        <f t="shared" si="5"/>
        <v>0.21193677347199999</v>
      </c>
      <c r="K31" s="39">
        <f t="shared" si="5"/>
        <v>0.67411110799999996</v>
      </c>
      <c r="L31" s="39">
        <f t="shared" si="5"/>
        <v>217.01708136499201</v>
      </c>
      <c r="M31" s="39">
        <f t="shared" si="5"/>
        <v>429.52946047084805</v>
      </c>
      <c r="O31" s="8" t="s">
        <v>19</v>
      </c>
    </row>
    <row r="32" spans="5:23" x14ac:dyDescent="0.25">
      <c r="E32" s="10" t="s">
        <v>17</v>
      </c>
      <c r="F32" s="39">
        <f t="shared" ref="F32:M32" si="6">(2.528*F11)/10^9</f>
        <v>1.4552179200000003E-4</v>
      </c>
      <c r="G32" s="39">
        <f t="shared" si="6"/>
        <v>1.9367008E-3</v>
      </c>
      <c r="H32" s="39">
        <f t="shared" si="6"/>
        <v>1.196525152E-3</v>
      </c>
      <c r="I32" s="39">
        <f t="shared" si="6"/>
        <v>1.5527246496E-2</v>
      </c>
      <c r="J32" s="39">
        <f t="shared" si="6"/>
        <v>3.827484272E-2</v>
      </c>
      <c r="K32" s="39">
        <f t="shared" si="6"/>
        <v>0.53332872697599998</v>
      </c>
      <c r="L32" s="39">
        <f t="shared" si="6"/>
        <v>39.193033595648004</v>
      </c>
      <c r="M32" s="39">
        <f t="shared" si="6"/>
        <v>408.56032504864004</v>
      </c>
      <c r="O32" s="24" t="s">
        <v>20</v>
      </c>
    </row>
    <row r="33" spans="5:15" x14ac:dyDescent="0.25">
      <c r="E33" s="5" t="s">
        <v>18</v>
      </c>
      <c r="F33" s="39">
        <f t="shared" ref="F33:M33" si="7">(2.528*F12)/10^9</f>
        <v>1.35012896E-4</v>
      </c>
      <c r="G33" s="39">
        <f t="shared" si="7"/>
        <v>1.6629184E-4</v>
      </c>
      <c r="H33" s="39">
        <f t="shared" si="7"/>
        <v>1.1135410239999999E-3</v>
      </c>
      <c r="I33" s="39">
        <f t="shared" si="7"/>
        <v>1.3622759999999999E-3</v>
      </c>
      <c r="J33" s="39">
        <f t="shared" si="7"/>
        <v>3.5623539520000004E-2</v>
      </c>
      <c r="K33" s="39">
        <f t="shared" si="7"/>
        <v>4.3577466815999999E-2</v>
      </c>
      <c r="L33" s="39">
        <f t="shared" si="7"/>
        <v>36.478225331776002</v>
      </c>
      <c r="M33" s="39">
        <f t="shared" si="7"/>
        <v>44.622897298592001</v>
      </c>
      <c r="O33" s="11" t="s">
        <v>34</v>
      </c>
    </row>
    <row r="34" spans="5:15" x14ac:dyDescent="0.25">
      <c r="E34" s="4" t="s">
        <v>27</v>
      </c>
      <c r="F34" s="39">
        <f t="shared" ref="F34:M34" si="8">(2.528*F13)/10^9</f>
        <v>3.5215292800000003E-4</v>
      </c>
      <c r="G34" s="39">
        <f t="shared" si="8"/>
        <v>5.28180096E-4</v>
      </c>
      <c r="H34" s="39">
        <f t="shared" si="8"/>
        <v>2.8712847039999998E-3</v>
      </c>
      <c r="I34" s="39">
        <f t="shared" si="8"/>
        <v>4.2795374400000008E-3</v>
      </c>
      <c r="J34" s="39">
        <f t="shared" si="8"/>
        <v>9.2206127903999999E-2</v>
      </c>
      <c r="K34" s="39">
        <f t="shared" si="8"/>
        <v>0.137269644128</v>
      </c>
      <c r="L34" s="39">
        <f t="shared" si="8"/>
        <v>94.412875068863997</v>
      </c>
      <c r="M34" s="39">
        <f t="shared" si="8"/>
        <v>140.557897680352</v>
      </c>
    </row>
    <row r="35" spans="5:15" x14ac:dyDescent="0.25">
      <c r="E35" s="4" t="s">
        <v>21</v>
      </c>
      <c r="F35" s="39">
        <f t="shared" ref="F35:M35" si="9">(2.528*F14)/10^9</f>
        <v>1.0419657600000001E-4</v>
      </c>
      <c r="G35" s="39">
        <f t="shared" si="9"/>
        <v>4.2497955200000004E-4</v>
      </c>
      <c r="H35" s="39">
        <f t="shared" si="9"/>
        <v>8.6534956799999996E-4</v>
      </c>
      <c r="I35" s="39">
        <f t="shared" si="9"/>
        <v>3.4330012480000001E-3</v>
      </c>
      <c r="J35" s="39">
        <f t="shared" si="9"/>
        <v>2.7672008767999998E-2</v>
      </c>
      <c r="K35" s="39">
        <f t="shared" si="9"/>
        <v>0.10984722479999999</v>
      </c>
      <c r="L35" s="39">
        <f t="shared" si="9"/>
        <v>28.335568496960001</v>
      </c>
      <c r="M35" s="39">
        <f t="shared" si="9"/>
        <v>112.48334501654401</v>
      </c>
    </row>
    <row r="36" spans="5:15" x14ac:dyDescent="0.25">
      <c r="E36" s="4" t="s">
        <v>22</v>
      </c>
      <c r="F36" s="39">
        <f t="shared" ref="F36:M36" si="10">(2.528*F15)/10^9</f>
        <v>9.3917728000000007E-5</v>
      </c>
      <c r="G36" s="39">
        <f t="shared" si="10"/>
        <v>4.2494416000000003E-4</v>
      </c>
      <c r="H36" s="39">
        <f t="shared" si="10"/>
        <v>7.8252217599999996E-4</v>
      </c>
      <c r="I36" s="39">
        <f t="shared" si="10"/>
        <v>3.432993664E-3</v>
      </c>
      <c r="J36" s="39">
        <f t="shared" si="10"/>
        <v>2.5022171808000003E-2</v>
      </c>
      <c r="K36" s="39">
        <f t="shared" si="10"/>
        <v>0.10984718687999999</v>
      </c>
      <c r="L36" s="39">
        <f t="shared" si="10"/>
        <v>25.6221741536</v>
      </c>
      <c r="M36" s="39">
        <f t="shared" si="10"/>
        <v>112.483309672576</v>
      </c>
    </row>
    <row r="37" spans="5:15" x14ac:dyDescent="0.25">
      <c r="E37" s="4" t="s">
        <v>23</v>
      </c>
      <c r="F37" s="39">
        <f t="shared" ref="F37:M37" si="11">(2.528*F16)/10^9</f>
        <v>1.2458742399999999E-4</v>
      </c>
      <c r="G37" s="39">
        <f t="shared" si="11"/>
        <v>3.6288176000000001E-4</v>
      </c>
      <c r="H37" s="39">
        <f t="shared" si="11"/>
        <v>1.030683296E-3</v>
      </c>
      <c r="I37" s="39">
        <f t="shared" si="11"/>
        <v>2.93600656E-3</v>
      </c>
      <c r="J37" s="39">
        <f t="shared" si="11"/>
        <v>3.2972355135999998E-2</v>
      </c>
      <c r="K37" s="39">
        <f t="shared" si="11"/>
        <v>9.3942421504000007E-2</v>
      </c>
      <c r="L37" s="39">
        <f t="shared" si="11"/>
        <v>33.763381903423998</v>
      </c>
      <c r="M37" s="39">
        <f t="shared" si="11"/>
        <v>96.196793721535997</v>
      </c>
    </row>
    <row r="38" spans="5:15" x14ac:dyDescent="0.25">
      <c r="E38" s="4" t="s">
        <v>35</v>
      </c>
      <c r="F38" s="39">
        <f t="shared" ref="F38:M38" si="12">(2.528*F17)/10^9</f>
        <v>1.14283296E-4</v>
      </c>
      <c r="G38" s="39">
        <f t="shared" si="12"/>
        <v>1.9942835840000002E-3</v>
      </c>
      <c r="H38" s="39">
        <f t="shared" si="12"/>
        <v>9.479191040000001E-4</v>
      </c>
      <c r="I38" s="39">
        <f t="shared" si="12"/>
        <v>1.5991769023999999E-2</v>
      </c>
      <c r="J38" s="39">
        <f t="shared" si="12"/>
        <v>3.0321845728000001E-2</v>
      </c>
      <c r="K38" s="39">
        <f t="shared" si="12"/>
        <v>0.41998301814400002</v>
      </c>
      <c r="L38" s="39">
        <f t="shared" si="12"/>
        <v>31.049104112543997</v>
      </c>
      <c r="M38" s="39">
        <f t="shared" si="12"/>
        <v>405.66059794809598</v>
      </c>
    </row>
    <row r="39" spans="5:15" x14ac:dyDescent="0.25">
      <c r="E39" s="4" t="s">
        <v>36</v>
      </c>
      <c r="F39" s="39">
        <f t="shared" ref="F39:M39" si="13">(2.528*F18)/10^9</f>
        <v>1.1429340799999999E-4</v>
      </c>
      <c r="G39" s="39">
        <f t="shared" si="13"/>
        <v>1.9942835840000002E-3</v>
      </c>
      <c r="H39" s="39">
        <f t="shared" si="13"/>
        <v>9.4793680000000008E-4</v>
      </c>
      <c r="I39" s="39">
        <f t="shared" si="13"/>
        <v>1.5991766495999999E-2</v>
      </c>
      <c r="J39" s="39">
        <f t="shared" si="13"/>
        <v>3.0321944319999999E-2</v>
      </c>
      <c r="K39" s="39">
        <f t="shared" si="13"/>
        <v>0.44338069209600001</v>
      </c>
      <c r="L39" s="39">
        <f t="shared" si="13"/>
        <v>31.049068882335998</v>
      </c>
      <c r="M39" s="39">
        <f t="shared" si="13"/>
        <v>405.68399561952003</v>
      </c>
    </row>
    <row r="40" spans="5:15" x14ac:dyDescent="0.25">
      <c r="E40" s="4" t="s">
        <v>24</v>
      </c>
      <c r="F40" s="39">
        <f t="shared" ref="F40:M40" si="14">(2.528*F19)/10^9</f>
        <v>1.04019616E-4</v>
      </c>
      <c r="G40" s="39">
        <f t="shared" si="14"/>
        <v>1.9528648319999998E-3</v>
      </c>
      <c r="H40" s="39">
        <f t="shared" si="14"/>
        <v>8.6507654399999999E-4</v>
      </c>
      <c r="I40" s="39">
        <f t="shared" si="14"/>
        <v>1.5660408896000001E-2</v>
      </c>
      <c r="J40" s="39">
        <f t="shared" si="14"/>
        <v>2.7671048128E-2</v>
      </c>
      <c r="K40" s="39">
        <f t="shared" si="14"/>
        <v>0.42555257376</v>
      </c>
      <c r="L40" s="39">
        <f t="shared" si="14"/>
        <v>28.334649462784</v>
      </c>
      <c r="M40" s="39">
        <f t="shared" si="14"/>
        <v>405.66616750624001</v>
      </c>
    </row>
    <row r="41" spans="5:15" x14ac:dyDescent="0.25">
      <c r="E41" s="4" t="s">
        <v>25</v>
      </c>
      <c r="F41" s="39">
        <f t="shared" ref="F41:M41" si="15">(2.528*F20)/10^9</f>
        <v>1.0112808960000001E-3</v>
      </c>
      <c r="G41" s="39">
        <f t="shared" si="15"/>
        <v>3.2474915520000003E-3</v>
      </c>
      <c r="H41" s="39">
        <f t="shared" si="15"/>
        <v>8.146105855999999E-3</v>
      </c>
      <c r="I41" s="39">
        <f t="shared" si="15"/>
        <v>2.602819952E-2</v>
      </c>
      <c r="J41" s="39">
        <f t="shared" si="15"/>
        <v>0.26193706921600002</v>
      </c>
      <c r="K41" s="39">
        <f t="shared" si="15"/>
        <v>0.72795632489600004</v>
      </c>
      <c r="L41" s="39">
        <f t="shared" si="15"/>
        <v>268.29157749040002</v>
      </c>
      <c r="M41" s="39">
        <f t="shared" si="15"/>
        <v>737.18380167155203</v>
      </c>
    </row>
    <row r="42" spans="5:15" x14ac:dyDescent="0.25">
      <c r="E42" s="4" t="s">
        <v>28</v>
      </c>
      <c r="F42" s="39">
        <f t="shared" ref="F42:M42" si="16">(2.528*F21)/10^9</f>
        <v>4.1567904000000003E-5</v>
      </c>
      <c r="G42" s="39">
        <f t="shared" si="16"/>
        <v>7.2760896000000013E-5</v>
      </c>
      <c r="H42" s="39">
        <f t="shared" si="16"/>
        <v>3.7291539199999998E-4</v>
      </c>
      <c r="I42" s="39">
        <f t="shared" si="16"/>
        <v>6.2156694400000007E-4</v>
      </c>
      <c r="J42" s="39">
        <f t="shared" si="16"/>
        <v>1.193022608E-2</v>
      </c>
      <c r="K42" s="39">
        <f t="shared" si="16"/>
        <v>1.9883389920000001E-2</v>
      </c>
      <c r="L42" s="39">
        <f t="shared" si="16"/>
        <v>12.2164763232</v>
      </c>
      <c r="M42" s="39">
        <f t="shared" si="16"/>
        <v>20.360405985791999</v>
      </c>
    </row>
    <row r="43" spans="5:15" x14ac:dyDescent="0.25">
      <c r="E43" s="4" t="s">
        <v>29</v>
      </c>
      <c r="F43" s="39">
        <f t="shared" ref="F43:M43" si="17">(2.528*F22)/10^9</f>
        <v>5.196304E-5</v>
      </c>
      <c r="G43" s="39">
        <f t="shared" si="17"/>
        <v>8.3181312000000002E-5</v>
      </c>
      <c r="H43" s="39">
        <f t="shared" si="17"/>
        <v>4.5061852799999996E-4</v>
      </c>
      <c r="I43" s="39">
        <f t="shared" si="17"/>
        <v>7.0447270400000005E-4</v>
      </c>
      <c r="J43" s="39">
        <f t="shared" si="17"/>
        <v>1.4415952863999999E-2</v>
      </c>
      <c r="K43" s="39">
        <f t="shared" si="17"/>
        <v>2.2534657728E-2</v>
      </c>
      <c r="L43" s="39">
        <f t="shared" si="17"/>
        <v>14.761845495776001</v>
      </c>
      <c r="M43" s="39">
        <f t="shared" si="17"/>
        <v>23.075249505152001</v>
      </c>
    </row>
    <row r="44" spans="5:15" x14ac:dyDescent="0.25">
      <c r="E44" s="9" t="s">
        <v>30</v>
      </c>
      <c r="F44" s="39">
        <f t="shared" ref="F44:M44" si="18">(2.528*F23)/10^9</f>
        <v>9.3654816E-5</v>
      </c>
      <c r="G44" s="39">
        <f t="shared" si="18"/>
        <v>2.0746032000000002E-4</v>
      </c>
      <c r="H44" s="39">
        <f t="shared" si="18"/>
        <v>7.8225420799999995E-4</v>
      </c>
      <c r="I44" s="39">
        <f t="shared" si="18"/>
        <v>1.6933605760000002E-3</v>
      </c>
      <c r="J44" s="39">
        <f t="shared" si="18"/>
        <v>2.5020490688E-2</v>
      </c>
      <c r="K44" s="39">
        <f t="shared" si="18"/>
        <v>5.4179648544000002E-2</v>
      </c>
      <c r="L44" s="39">
        <f t="shared" si="18"/>
        <v>25.620654100063998</v>
      </c>
      <c r="M44" s="39">
        <f t="shared" si="18"/>
        <v>55.479761461344005</v>
      </c>
    </row>
    <row r="45" spans="5:15" x14ac:dyDescent="0.25">
      <c r="E45" s="10" t="s">
        <v>31</v>
      </c>
      <c r="F45" s="39">
        <f t="shared" ref="F45:M45" si="19">(2.528*F24)/10^9</f>
        <v>6.2507328000000007E-5</v>
      </c>
      <c r="G45" s="39">
        <f t="shared" si="19"/>
        <v>1.0403225599999999E-4</v>
      </c>
      <c r="H45" s="39">
        <f t="shared" si="19"/>
        <v>5.33643104E-4</v>
      </c>
      <c r="I45" s="39">
        <f t="shared" si="19"/>
        <v>8.6507401600000001E-4</v>
      </c>
      <c r="J45" s="39">
        <f t="shared" si="19"/>
        <v>1.7067139775999999E-2</v>
      </c>
      <c r="K45" s="39">
        <f t="shared" si="19"/>
        <v>2.7670949535999998E-2</v>
      </c>
      <c r="L45" s="39">
        <f t="shared" si="19"/>
        <v>17.476477080256</v>
      </c>
      <c r="M45" s="39">
        <f t="shared" si="19"/>
        <v>28.334719981344001</v>
      </c>
    </row>
    <row r="46" spans="5:15" x14ac:dyDescent="0.25">
      <c r="E46" s="40" t="s">
        <v>44</v>
      </c>
      <c r="F46" s="40"/>
      <c r="G46" s="40"/>
      <c r="H46" s="40"/>
      <c r="I46" s="40"/>
      <c r="J46" s="40"/>
      <c r="K46" s="40"/>
      <c r="L46" s="40"/>
      <c r="M46" s="40"/>
      <c r="N46" s="40"/>
    </row>
  </sheetData>
  <mergeCells count="21">
    <mergeCell ref="E26:E27"/>
    <mergeCell ref="O30:W30"/>
    <mergeCell ref="F8:M8"/>
    <mergeCell ref="F1:J1"/>
    <mergeCell ref="K1:M1"/>
    <mergeCell ref="F7:G7"/>
    <mergeCell ref="H7:I7"/>
    <mergeCell ref="J7:K7"/>
    <mergeCell ref="L7:M7"/>
    <mergeCell ref="F28:G28"/>
    <mergeCell ref="H28:I28"/>
    <mergeCell ref="J28:K28"/>
    <mergeCell ref="L28:M28"/>
    <mergeCell ref="F29:M29"/>
    <mergeCell ref="P8:W8"/>
    <mergeCell ref="P1:T1"/>
    <mergeCell ref="U1:W1"/>
    <mergeCell ref="P7:Q7"/>
    <mergeCell ref="R7:S7"/>
    <mergeCell ref="T7:U7"/>
    <mergeCell ref="V7:W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Macias</dc:creator>
  <cp:lastModifiedBy>Damian Szmulewicz</cp:lastModifiedBy>
  <dcterms:created xsi:type="dcterms:W3CDTF">2015-03-22T19:01:06Z</dcterms:created>
  <dcterms:modified xsi:type="dcterms:W3CDTF">2015-03-31T05:27:11Z</dcterms:modified>
</cp:coreProperties>
</file>