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firstSheet="2" activeTab="6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-2620M x86 @2.7GHz run 1" sheetId="2" r:id="rId6"/>
    <sheet name="Mac i7-2620M x86 @2.7GHz run 2" sheetId="7" r:id="rId7"/>
  </sheets>
  <calcPr calcId="145621"/>
</workbook>
</file>

<file path=xl/calcChain.xml><?xml version="1.0" encoding="utf-8"?>
<calcChain xmlns="http://schemas.openxmlformats.org/spreadsheetml/2006/main">
  <c r="J36" i="7" l="1"/>
  <c r="M20" i="7"/>
  <c r="M43" i="7" s="1"/>
  <c r="L20" i="7"/>
  <c r="L43" i="7" s="1"/>
  <c r="K20" i="7"/>
  <c r="K43" i="7" s="1"/>
  <c r="J20" i="7"/>
  <c r="J43" i="7" s="1"/>
  <c r="I20" i="7"/>
  <c r="I43" i="7" s="1"/>
  <c r="H20" i="7"/>
  <c r="H43" i="7" s="1"/>
  <c r="G20" i="7"/>
  <c r="G43" i="7" s="1"/>
  <c r="F20" i="7"/>
  <c r="F43" i="7" s="1"/>
  <c r="M19" i="7"/>
  <c r="M42" i="7" s="1"/>
  <c r="L19" i="7"/>
  <c r="L42" i="7" s="1"/>
  <c r="K19" i="7"/>
  <c r="K42" i="7" s="1"/>
  <c r="J19" i="7"/>
  <c r="J42" i="7" s="1"/>
  <c r="I19" i="7"/>
  <c r="I42" i="7" s="1"/>
  <c r="H19" i="7"/>
  <c r="H42" i="7" s="1"/>
  <c r="G19" i="7"/>
  <c r="G42" i="7" s="1"/>
  <c r="F19" i="7"/>
  <c r="F42" i="7" s="1"/>
  <c r="M18" i="7"/>
  <c r="M41" i="7" s="1"/>
  <c r="L18" i="7"/>
  <c r="L41" i="7" s="1"/>
  <c r="K18" i="7"/>
  <c r="K41" i="7" s="1"/>
  <c r="J18" i="7"/>
  <c r="J41" i="7" s="1"/>
  <c r="I18" i="7"/>
  <c r="I41" i="7" s="1"/>
  <c r="H18" i="7"/>
  <c r="H41" i="7" s="1"/>
  <c r="G18" i="7"/>
  <c r="G41" i="7" s="1"/>
  <c r="F18" i="7"/>
  <c r="F41" i="7" s="1"/>
  <c r="M17" i="7"/>
  <c r="M40" i="7" s="1"/>
  <c r="L17" i="7"/>
  <c r="L40" i="7" s="1"/>
  <c r="K17" i="7"/>
  <c r="K40" i="7" s="1"/>
  <c r="J17" i="7"/>
  <c r="T17" i="7" s="1"/>
  <c r="I17" i="7"/>
  <c r="I40" i="7" s="1"/>
  <c r="H17" i="7"/>
  <c r="H40" i="7" s="1"/>
  <c r="G17" i="7"/>
  <c r="G40" i="7" s="1"/>
  <c r="F17" i="7"/>
  <c r="F40" i="7" s="1"/>
  <c r="M16" i="7"/>
  <c r="M39" i="7" s="1"/>
  <c r="L16" i="7"/>
  <c r="L39" i="7" s="1"/>
  <c r="K16" i="7"/>
  <c r="K39" i="7" s="1"/>
  <c r="J16" i="7"/>
  <c r="J39" i="7" s="1"/>
  <c r="I16" i="7"/>
  <c r="I39" i="7" s="1"/>
  <c r="H16" i="7"/>
  <c r="H39" i="7" s="1"/>
  <c r="G16" i="7"/>
  <c r="G39" i="7" s="1"/>
  <c r="F16" i="7"/>
  <c r="F39" i="7" s="1"/>
  <c r="M15" i="7"/>
  <c r="M38" i="7" s="1"/>
  <c r="L15" i="7"/>
  <c r="L38" i="7" s="1"/>
  <c r="K15" i="7"/>
  <c r="K38" i="7" s="1"/>
  <c r="J15" i="7"/>
  <c r="J38" i="7" s="1"/>
  <c r="I15" i="7"/>
  <c r="I38" i="7" s="1"/>
  <c r="H15" i="7"/>
  <c r="H38" i="7" s="1"/>
  <c r="G15" i="7"/>
  <c r="G38" i="7" s="1"/>
  <c r="F15" i="7"/>
  <c r="F38" i="7" s="1"/>
  <c r="M14" i="7"/>
  <c r="M37" i="7" s="1"/>
  <c r="L14" i="7"/>
  <c r="L37" i="7" s="1"/>
  <c r="K14" i="7"/>
  <c r="K37" i="7" s="1"/>
  <c r="J14" i="7"/>
  <c r="J37" i="7" s="1"/>
  <c r="I14" i="7"/>
  <c r="I37" i="7" s="1"/>
  <c r="H14" i="7"/>
  <c r="H37" i="7" s="1"/>
  <c r="G14" i="7"/>
  <c r="G37" i="7" s="1"/>
  <c r="F14" i="7"/>
  <c r="F37" i="7" s="1"/>
  <c r="M13" i="7"/>
  <c r="M36" i="7" s="1"/>
  <c r="L13" i="7"/>
  <c r="L36" i="7" s="1"/>
  <c r="K13" i="7"/>
  <c r="K36" i="7" s="1"/>
  <c r="J13" i="7"/>
  <c r="T13" i="7" s="1"/>
  <c r="I13" i="7"/>
  <c r="I36" i="7" s="1"/>
  <c r="H13" i="7"/>
  <c r="H36" i="7" s="1"/>
  <c r="G13" i="7"/>
  <c r="G36" i="7" s="1"/>
  <c r="F13" i="7"/>
  <c r="F36" i="7" s="1"/>
  <c r="M12" i="7"/>
  <c r="M35" i="7" s="1"/>
  <c r="L12" i="7"/>
  <c r="L35" i="7" s="1"/>
  <c r="K12" i="7"/>
  <c r="K35" i="7" s="1"/>
  <c r="J12" i="7"/>
  <c r="J35" i="7" s="1"/>
  <c r="I12" i="7"/>
  <c r="I35" i="7" s="1"/>
  <c r="H12" i="7"/>
  <c r="H35" i="7" s="1"/>
  <c r="G12" i="7"/>
  <c r="G35" i="7" s="1"/>
  <c r="F12" i="7"/>
  <c r="F35" i="7" s="1"/>
  <c r="M11" i="7"/>
  <c r="M34" i="7" s="1"/>
  <c r="L11" i="7"/>
  <c r="L34" i="7" s="1"/>
  <c r="K11" i="7"/>
  <c r="K34" i="7" s="1"/>
  <c r="J11" i="7"/>
  <c r="J34" i="7" s="1"/>
  <c r="I11" i="7"/>
  <c r="I34" i="7" s="1"/>
  <c r="H11" i="7"/>
  <c r="H34" i="7" s="1"/>
  <c r="G11" i="7"/>
  <c r="G34" i="7" s="1"/>
  <c r="F11" i="7"/>
  <c r="F34" i="7" s="1"/>
  <c r="M10" i="7"/>
  <c r="M33" i="7" s="1"/>
  <c r="L10" i="7"/>
  <c r="L33" i="7" s="1"/>
  <c r="K10" i="7"/>
  <c r="K33" i="7" s="1"/>
  <c r="J10" i="7"/>
  <c r="J33" i="7" s="1"/>
  <c r="I10" i="7"/>
  <c r="I33" i="7" s="1"/>
  <c r="H10" i="7"/>
  <c r="H33" i="7" s="1"/>
  <c r="G10" i="7"/>
  <c r="G33" i="7" s="1"/>
  <c r="F10" i="7"/>
  <c r="F33" i="7" s="1"/>
  <c r="M9" i="7"/>
  <c r="M32" i="7" s="1"/>
  <c r="L9" i="7"/>
  <c r="L32" i="7" s="1"/>
  <c r="K9" i="7"/>
  <c r="K32" i="7" s="1"/>
  <c r="J9" i="7"/>
  <c r="J32" i="7" s="1"/>
  <c r="I9" i="7"/>
  <c r="I32" i="7" s="1"/>
  <c r="H9" i="7"/>
  <c r="H32" i="7" s="1"/>
  <c r="G9" i="7"/>
  <c r="G32" i="7" s="1"/>
  <c r="F9" i="7"/>
  <c r="F32" i="7" s="1"/>
  <c r="M8" i="7"/>
  <c r="M31" i="7" s="1"/>
  <c r="L8" i="7"/>
  <c r="L31" i="7" s="1"/>
  <c r="K8" i="7"/>
  <c r="K31" i="7" s="1"/>
  <c r="J8" i="7"/>
  <c r="J31" i="7" s="1"/>
  <c r="I8" i="7"/>
  <c r="I31" i="7" s="1"/>
  <c r="H8" i="7"/>
  <c r="H31" i="7" s="1"/>
  <c r="G8" i="7"/>
  <c r="G31" i="7" s="1"/>
  <c r="F8" i="7"/>
  <c r="F31" i="7" s="1"/>
  <c r="W7" i="7"/>
  <c r="U7" i="7"/>
  <c r="S7" i="7"/>
  <c r="Q7" i="7"/>
  <c r="L7" i="7"/>
  <c r="J7" i="7"/>
  <c r="J30" i="7" s="1"/>
  <c r="H7" i="7"/>
  <c r="R7" i="7" s="1"/>
  <c r="F7" i="7"/>
  <c r="P7" i="7" s="1"/>
  <c r="M6" i="7"/>
  <c r="M29" i="7" s="1"/>
  <c r="L6" i="7"/>
  <c r="L29" i="7" s="1"/>
  <c r="K6" i="7"/>
  <c r="K29" i="7" s="1"/>
  <c r="J6" i="7"/>
  <c r="J29" i="7" s="1"/>
  <c r="I6" i="7"/>
  <c r="I29" i="7" s="1"/>
  <c r="H6" i="7"/>
  <c r="H29" i="7" s="1"/>
  <c r="G6" i="7"/>
  <c r="G29" i="7" s="1"/>
  <c r="F6" i="7"/>
  <c r="P6" i="7" s="1"/>
  <c r="M5" i="7"/>
  <c r="M28" i="7" s="1"/>
  <c r="L5" i="7"/>
  <c r="L28" i="7" s="1"/>
  <c r="K5" i="7"/>
  <c r="K28" i="7" s="1"/>
  <c r="J5" i="7"/>
  <c r="J28" i="7" s="1"/>
  <c r="I5" i="7"/>
  <c r="I28" i="7" s="1"/>
  <c r="H5" i="7"/>
  <c r="H28" i="7" s="1"/>
  <c r="G5" i="7"/>
  <c r="G28" i="7" s="1"/>
  <c r="F5" i="7"/>
  <c r="P5" i="7" s="1"/>
  <c r="T6" i="7" l="1"/>
  <c r="T7" i="7"/>
  <c r="U8" i="7"/>
  <c r="U12" i="7"/>
  <c r="U14" i="7"/>
  <c r="U18" i="7"/>
  <c r="S5" i="7"/>
  <c r="T9" i="7"/>
  <c r="T15" i="7"/>
  <c r="T19" i="7"/>
  <c r="T5" i="7"/>
  <c r="U9" i="7"/>
  <c r="U11" i="7"/>
  <c r="U13" i="7"/>
  <c r="U15" i="7"/>
  <c r="U17" i="7"/>
  <c r="U19" i="7"/>
  <c r="J40" i="7"/>
  <c r="U10" i="7"/>
  <c r="U16" i="7"/>
  <c r="U6" i="7"/>
  <c r="T11" i="7"/>
  <c r="W5" i="7"/>
  <c r="T8" i="7"/>
  <c r="T10" i="7"/>
  <c r="T12" i="7"/>
  <c r="T14" i="7"/>
  <c r="T16" i="7"/>
  <c r="T18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F28" i="7"/>
  <c r="F29" i="7"/>
  <c r="F30" i="7"/>
  <c r="Q5" i="7"/>
  <c r="Q6" i="7"/>
  <c r="W6" i="7"/>
  <c r="L30" i="7"/>
  <c r="V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H30" i="7"/>
  <c r="U5" i="7"/>
  <c r="S6" i="7"/>
  <c r="T20" i="7"/>
  <c r="U20" i="7"/>
  <c r="R5" i="7"/>
  <c r="V5" i="7"/>
  <c r="R6" i="7"/>
  <c r="V6" i="7"/>
  <c r="R8" i="7"/>
  <c r="V8" i="7"/>
  <c r="R9" i="7"/>
  <c r="V9" i="7"/>
  <c r="R10" i="7"/>
  <c r="V10" i="7"/>
  <c r="R11" i="7"/>
  <c r="V11" i="7"/>
  <c r="R12" i="7"/>
  <c r="V12" i="7"/>
  <c r="R13" i="7"/>
  <c r="V13" i="7"/>
  <c r="R14" i="7"/>
  <c r="V14" i="7"/>
  <c r="R15" i="7"/>
  <c r="V15" i="7"/>
  <c r="R16" i="7"/>
  <c r="V16" i="7"/>
  <c r="R17" i="7"/>
  <c r="V17" i="7"/>
  <c r="R18" i="7"/>
  <c r="V18" i="7"/>
  <c r="R19" i="7"/>
  <c r="V19" i="7"/>
  <c r="R20" i="7"/>
  <c r="V20" i="7"/>
  <c r="S8" i="7"/>
  <c r="W8" i="7"/>
  <c r="S9" i="7"/>
  <c r="W9" i="7"/>
  <c r="S10" i="7"/>
  <c r="W10" i="7"/>
  <c r="S11" i="7"/>
  <c r="W11" i="7"/>
  <c r="S12" i="7"/>
  <c r="W12" i="7"/>
  <c r="S13" i="7"/>
  <c r="W13" i="7"/>
  <c r="S14" i="7"/>
  <c r="W14" i="7"/>
  <c r="S15" i="7"/>
  <c r="W15" i="7"/>
  <c r="S16" i="7"/>
  <c r="W16" i="7"/>
  <c r="S17" i="7"/>
  <c r="W17" i="7"/>
  <c r="S18" i="7"/>
  <c r="W18" i="7"/>
  <c r="S19" i="7"/>
  <c r="W19" i="7"/>
  <c r="S20" i="7"/>
  <c r="W20" i="7"/>
  <c r="H69" i="6"/>
  <c r="H67" i="6"/>
  <c r="H65" i="6"/>
  <c r="H63" i="6"/>
  <c r="F61" i="6"/>
  <c r="F60" i="6"/>
  <c r="F59" i="6"/>
  <c r="F58" i="6"/>
  <c r="J46" i="6"/>
  <c r="J44" i="6"/>
  <c r="J42" i="6"/>
  <c r="J40" i="6"/>
  <c r="J38" i="6"/>
  <c r="J36" i="6"/>
  <c r="K34" i="6"/>
  <c r="C33" i="6"/>
  <c r="C32" i="6"/>
  <c r="C31" i="6"/>
  <c r="C30" i="6"/>
  <c r="C29" i="6"/>
  <c r="C36" i="6" s="1"/>
  <c r="V25" i="6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V23" i="6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V22" i="6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V19" i="6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V18" i="6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V17" i="6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T12" i="6" l="1"/>
  <c r="U15" i="6"/>
  <c r="J55" i="6"/>
  <c r="H62" i="6"/>
  <c r="H64" i="6"/>
  <c r="H66" i="6"/>
  <c r="H68" i="6"/>
  <c r="H70" i="6"/>
  <c r="V16" i="6"/>
  <c r="V20" i="6"/>
  <c r="V24" i="6"/>
  <c r="K33" i="6"/>
  <c r="J37" i="6"/>
  <c r="J41" i="6"/>
  <c r="J45" i="6"/>
  <c r="L55" i="6"/>
  <c r="H58" i="6"/>
  <c r="H60" i="6"/>
  <c r="F63" i="6"/>
  <c r="F65" i="6"/>
  <c r="F67" i="6"/>
  <c r="F69" i="6"/>
  <c r="J56" i="6"/>
  <c r="T15" i="6"/>
  <c r="L32" i="6"/>
  <c r="K35" i="6"/>
  <c r="J39" i="6"/>
  <c r="J43" i="6"/>
  <c r="J47" i="6"/>
  <c r="L56" i="6"/>
  <c r="H59" i="6"/>
  <c r="F62" i="6"/>
  <c r="F64" i="6"/>
  <c r="F66" i="6"/>
  <c r="F68" i="6"/>
  <c r="F70" i="6"/>
  <c r="S10" i="6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H59" i="5" l="1"/>
  <c r="C28" i="5"/>
  <c r="C27" i="5"/>
  <c r="C26" i="5"/>
  <c r="C25" i="5"/>
  <c r="C24" i="5"/>
  <c r="R20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R12" i="5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U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2" i="4"/>
  <c r="F52" i="4"/>
  <c r="C28" i="4"/>
  <c r="C27" i="4"/>
  <c r="C26" i="4"/>
  <c r="C25" i="4"/>
  <c r="C31" i="4" s="1"/>
  <c r="C24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V19" i="4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V15" i="4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Q14" i="4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H53" i="3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V19" i="3"/>
  <c r="M19" i="3"/>
  <c r="M64" i="3" s="1"/>
  <c r="L19" i="3"/>
  <c r="L64" i="3" s="1"/>
  <c r="K19" i="3"/>
  <c r="U19" i="3" s="1"/>
  <c r="J19" i="3"/>
  <c r="T19" i="3" s="1"/>
  <c r="I19" i="3"/>
  <c r="I64" i="3" s="1"/>
  <c r="H19" i="3"/>
  <c r="H64" i="3" s="1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M15" i="3"/>
  <c r="M60" i="3" s="1"/>
  <c r="L15" i="3"/>
  <c r="L60" i="3" s="1"/>
  <c r="K15" i="3"/>
  <c r="U15" i="3" s="1"/>
  <c r="J15" i="3"/>
  <c r="J60" i="3" s="1"/>
  <c r="I15" i="3"/>
  <c r="I60" i="3" s="1"/>
  <c r="H15" i="3"/>
  <c r="H60" i="3" s="1"/>
  <c r="G15" i="3"/>
  <c r="Q15" i="3" s="1"/>
  <c r="F15" i="3"/>
  <c r="P15" i="3" s="1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M13" i="3"/>
  <c r="M58" i="3" s="1"/>
  <c r="L13" i="3"/>
  <c r="L58" i="3" s="1"/>
  <c r="K13" i="3"/>
  <c r="U13" i="3" s="1"/>
  <c r="J13" i="3"/>
  <c r="T13" i="3" s="1"/>
  <c r="I13" i="3"/>
  <c r="I58" i="3" s="1"/>
  <c r="H13" i="3"/>
  <c r="H58" i="3" s="1"/>
  <c r="G13" i="3"/>
  <c r="Q13" i="3" s="1"/>
  <c r="F13" i="3"/>
  <c r="P13" i="3" s="1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S11" i="3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7" i="2"/>
  <c r="U7" i="2"/>
  <c r="S7" i="2"/>
  <c r="Q7" i="2"/>
  <c r="S13" i="5" l="1"/>
  <c r="W16" i="5"/>
  <c r="V20" i="5"/>
  <c r="K60" i="5"/>
  <c r="K64" i="5"/>
  <c r="V8" i="5"/>
  <c r="T13" i="5"/>
  <c r="F62" i="5"/>
  <c r="T19" i="5"/>
  <c r="F58" i="5"/>
  <c r="G64" i="5"/>
  <c r="T16" i="4"/>
  <c r="J56" i="4"/>
  <c r="Q8" i="4"/>
  <c r="Q18" i="4"/>
  <c r="F50" i="4"/>
  <c r="J60" i="4"/>
  <c r="U8" i="4"/>
  <c r="Q10" i="4"/>
  <c r="V20" i="4"/>
  <c r="J54" i="4"/>
  <c r="J64" i="4"/>
  <c r="T15" i="3"/>
  <c r="J58" i="3"/>
  <c r="T12" i="3"/>
  <c r="V17" i="3"/>
  <c r="H62" i="3"/>
  <c r="V10" i="3"/>
  <c r="T14" i="3"/>
  <c r="R19" i="3"/>
  <c r="J56" i="3"/>
  <c r="T7" i="3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W20" i="2" s="1"/>
  <c r="L20" i="2"/>
  <c r="V20" i="2" s="1"/>
  <c r="K20" i="2"/>
  <c r="U20" i="2" s="1"/>
  <c r="J20" i="2"/>
  <c r="T20" i="2" s="1"/>
  <c r="I20" i="2"/>
  <c r="S20" i="2" s="1"/>
  <c r="H20" i="2"/>
  <c r="R20" i="2" s="1"/>
  <c r="G20" i="2"/>
  <c r="Q20" i="2" s="1"/>
  <c r="F20" i="2"/>
  <c r="P20" i="2" s="1"/>
  <c r="M19" i="2"/>
  <c r="W19" i="2" s="1"/>
  <c r="L19" i="2"/>
  <c r="V19" i="2" s="1"/>
  <c r="K19" i="2"/>
  <c r="U19" i="2" s="1"/>
  <c r="J19" i="2"/>
  <c r="T19" i="2" s="1"/>
  <c r="I19" i="2"/>
  <c r="S19" i="2" s="1"/>
  <c r="H19" i="2"/>
  <c r="R19" i="2" s="1"/>
  <c r="G19" i="2"/>
  <c r="Q19" i="2" s="1"/>
  <c r="F19" i="2"/>
  <c r="P19" i="2" s="1"/>
  <c r="M18" i="2"/>
  <c r="W18" i="2" s="1"/>
  <c r="L18" i="2"/>
  <c r="V18" i="2" s="1"/>
  <c r="K18" i="2"/>
  <c r="U18" i="2" s="1"/>
  <c r="J18" i="2"/>
  <c r="T18" i="2" s="1"/>
  <c r="I18" i="2"/>
  <c r="S18" i="2" s="1"/>
  <c r="H18" i="2"/>
  <c r="R18" i="2" s="1"/>
  <c r="G18" i="2"/>
  <c r="Q18" i="2" s="1"/>
  <c r="F18" i="2"/>
  <c r="P18" i="2" s="1"/>
  <c r="M17" i="2"/>
  <c r="W17" i="2" s="1"/>
  <c r="L17" i="2"/>
  <c r="V17" i="2" s="1"/>
  <c r="K17" i="2"/>
  <c r="U17" i="2" s="1"/>
  <c r="J17" i="2"/>
  <c r="T17" i="2" s="1"/>
  <c r="I17" i="2"/>
  <c r="S17" i="2" s="1"/>
  <c r="H17" i="2"/>
  <c r="R17" i="2" s="1"/>
  <c r="G17" i="2"/>
  <c r="Q17" i="2" s="1"/>
  <c r="F17" i="2"/>
  <c r="P17" i="2" s="1"/>
  <c r="M16" i="2"/>
  <c r="W16" i="2" s="1"/>
  <c r="L16" i="2"/>
  <c r="V16" i="2" s="1"/>
  <c r="K16" i="2"/>
  <c r="U16" i="2" s="1"/>
  <c r="J16" i="2"/>
  <c r="T16" i="2" s="1"/>
  <c r="I16" i="2"/>
  <c r="S16" i="2" s="1"/>
  <c r="H16" i="2"/>
  <c r="R16" i="2" s="1"/>
  <c r="G16" i="2"/>
  <c r="Q16" i="2" s="1"/>
  <c r="F16" i="2"/>
  <c r="P16" i="2" s="1"/>
  <c r="M15" i="2"/>
  <c r="W15" i="2" s="1"/>
  <c r="L15" i="2"/>
  <c r="V15" i="2" s="1"/>
  <c r="K15" i="2"/>
  <c r="U15" i="2" s="1"/>
  <c r="J15" i="2"/>
  <c r="T15" i="2" s="1"/>
  <c r="I15" i="2"/>
  <c r="S15" i="2" s="1"/>
  <c r="H15" i="2"/>
  <c r="R15" i="2" s="1"/>
  <c r="G15" i="2"/>
  <c r="Q15" i="2" s="1"/>
  <c r="F15" i="2"/>
  <c r="P15" i="2" s="1"/>
  <c r="M14" i="2"/>
  <c r="W14" i="2" s="1"/>
  <c r="L14" i="2"/>
  <c r="V14" i="2" s="1"/>
  <c r="K14" i="2"/>
  <c r="U14" i="2" s="1"/>
  <c r="J14" i="2"/>
  <c r="T14" i="2" s="1"/>
  <c r="I14" i="2"/>
  <c r="S14" i="2" s="1"/>
  <c r="H14" i="2"/>
  <c r="R14" i="2" s="1"/>
  <c r="G14" i="2"/>
  <c r="Q14" i="2" s="1"/>
  <c r="F14" i="2"/>
  <c r="P14" i="2" s="1"/>
  <c r="M13" i="2"/>
  <c r="W13" i="2" s="1"/>
  <c r="L13" i="2"/>
  <c r="V13" i="2" s="1"/>
  <c r="K13" i="2"/>
  <c r="U13" i="2" s="1"/>
  <c r="J13" i="2"/>
  <c r="T13" i="2" s="1"/>
  <c r="I13" i="2"/>
  <c r="S13" i="2" s="1"/>
  <c r="H13" i="2"/>
  <c r="R13" i="2" s="1"/>
  <c r="G13" i="2"/>
  <c r="Q13" i="2" s="1"/>
  <c r="F13" i="2"/>
  <c r="P13" i="2" s="1"/>
  <c r="M12" i="2"/>
  <c r="W12" i="2" s="1"/>
  <c r="L12" i="2"/>
  <c r="V12" i="2" s="1"/>
  <c r="K12" i="2"/>
  <c r="U12" i="2" s="1"/>
  <c r="J12" i="2"/>
  <c r="T12" i="2" s="1"/>
  <c r="I12" i="2"/>
  <c r="S12" i="2" s="1"/>
  <c r="H12" i="2"/>
  <c r="R12" i="2" s="1"/>
  <c r="G12" i="2"/>
  <c r="Q12" i="2" s="1"/>
  <c r="F12" i="2"/>
  <c r="P12" i="2" s="1"/>
  <c r="M11" i="2"/>
  <c r="W11" i="2" s="1"/>
  <c r="L11" i="2"/>
  <c r="V11" i="2" s="1"/>
  <c r="K11" i="2"/>
  <c r="U11" i="2" s="1"/>
  <c r="J11" i="2"/>
  <c r="T11" i="2" s="1"/>
  <c r="I11" i="2"/>
  <c r="S11" i="2" s="1"/>
  <c r="H11" i="2"/>
  <c r="R11" i="2" s="1"/>
  <c r="G11" i="2"/>
  <c r="Q11" i="2" s="1"/>
  <c r="F11" i="2"/>
  <c r="P11" i="2" s="1"/>
  <c r="M10" i="2"/>
  <c r="W10" i="2" s="1"/>
  <c r="L10" i="2"/>
  <c r="V10" i="2" s="1"/>
  <c r="K10" i="2"/>
  <c r="U10" i="2" s="1"/>
  <c r="J10" i="2"/>
  <c r="T10" i="2" s="1"/>
  <c r="I10" i="2"/>
  <c r="S10" i="2" s="1"/>
  <c r="H10" i="2"/>
  <c r="R10" i="2" s="1"/>
  <c r="G10" i="2"/>
  <c r="Q10" i="2" s="1"/>
  <c r="F10" i="2"/>
  <c r="P10" i="2" s="1"/>
  <c r="M9" i="2"/>
  <c r="W9" i="2" s="1"/>
  <c r="L9" i="2"/>
  <c r="V9" i="2" s="1"/>
  <c r="K9" i="2"/>
  <c r="U9" i="2" s="1"/>
  <c r="J9" i="2"/>
  <c r="T9" i="2" s="1"/>
  <c r="I9" i="2"/>
  <c r="S9" i="2" s="1"/>
  <c r="H9" i="2"/>
  <c r="R9" i="2" s="1"/>
  <c r="G9" i="2"/>
  <c r="Q9" i="2" s="1"/>
  <c r="F9" i="2"/>
  <c r="P9" i="2" s="1"/>
  <c r="M8" i="2"/>
  <c r="W8" i="2" s="1"/>
  <c r="L8" i="2"/>
  <c r="V8" i="2" s="1"/>
  <c r="K8" i="2"/>
  <c r="U8" i="2" s="1"/>
  <c r="J8" i="2"/>
  <c r="T8" i="2" s="1"/>
  <c r="I8" i="2"/>
  <c r="S8" i="2" s="1"/>
  <c r="H8" i="2"/>
  <c r="R8" i="2" s="1"/>
  <c r="G8" i="2"/>
  <c r="Q8" i="2" s="1"/>
  <c r="F8" i="2"/>
  <c r="P8" i="2" s="1"/>
  <c r="L7" i="2"/>
  <c r="V7" i="2" s="1"/>
  <c r="J7" i="2"/>
  <c r="T7" i="2" s="1"/>
  <c r="H7" i="2"/>
  <c r="R7" i="2" s="1"/>
  <c r="F7" i="2"/>
  <c r="P7" i="2" s="1"/>
  <c r="M6" i="2"/>
  <c r="W6" i="2" s="1"/>
  <c r="L6" i="2"/>
  <c r="V6" i="2" s="1"/>
  <c r="K6" i="2"/>
  <c r="U6" i="2" s="1"/>
  <c r="J6" i="2"/>
  <c r="T6" i="2" s="1"/>
  <c r="I6" i="2"/>
  <c r="S6" i="2" s="1"/>
  <c r="H6" i="2"/>
  <c r="R6" i="2" s="1"/>
  <c r="G6" i="2"/>
  <c r="Q6" i="2" s="1"/>
  <c r="F6" i="2"/>
  <c r="P6" i="2" s="1"/>
  <c r="M5" i="2"/>
  <c r="W5" i="2" s="1"/>
  <c r="L5" i="2"/>
  <c r="V5" i="2" s="1"/>
  <c r="K5" i="2"/>
  <c r="U5" i="2" s="1"/>
  <c r="J5" i="2"/>
  <c r="T5" i="2" s="1"/>
  <c r="I5" i="2"/>
  <c r="S5" i="2" s="1"/>
  <c r="H5" i="2"/>
  <c r="R5" i="2" s="1"/>
  <c r="G5" i="2"/>
  <c r="Q5" i="2" s="1"/>
  <c r="F5" i="2"/>
  <c r="P5" i="2" s="1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<sst xmlns="http://schemas.openxmlformats.org/spreadsheetml/2006/main" count="1300" uniqueCount="107">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</sst>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J7" zoomScaleNormal="100" workbookViewId="0">
      <selection activeCell="M86" sqref="M8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6" t="s">
        <v>4</v>
      </c>
      <c r="G1" s="47"/>
      <c r="H1" s="47"/>
      <c r="I1" s="47"/>
      <c r="J1" s="48"/>
      <c r="K1" s="52"/>
      <c r="L1" s="52"/>
      <c r="M1" s="52"/>
      <c r="O1" s="6" t="s">
        <v>9</v>
      </c>
      <c r="P1" s="46" t="s">
        <v>38</v>
      </c>
      <c r="Q1" s="47"/>
      <c r="R1" s="47"/>
      <c r="S1" s="47"/>
      <c r="T1" s="48"/>
      <c r="U1" s="52"/>
      <c r="V1" s="52"/>
      <c r="W1" s="52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5" t="s">
        <v>10</v>
      </c>
      <c r="G7" s="45"/>
      <c r="H7" s="45" t="s">
        <v>11</v>
      </c>
      <c r="I7" s="45"/>
      <c r="J7" s="45" t="s">
        <v>12</v>
      </c>
      <c r="K7" s="45"/>
      <c r="L7" s="45" t="s">
        <v>13</v>
      </c>
      <c r="M7" s="45"/>
      <c r="O7" s="12" t="s">
        <v>15</v>
      </c>
      <c r="P7" s="45" t="s">
        <v>10</v>
      </c>
      <c r="Q7" s="45"/>
      <c r="R7" s="45" t="s">
        <v>11</v>
      </c>
      <c r="S7" s="45"/>
      <c r="T7" s="45" t="s">
        <v>12</v>
      </c>
      <c r="U7" s="45"/>
      <c r="V7" s="45" t="s">
        <v>13</v>
      </c>
      <c r="W7" s="45"/>
    </row>
    <row r="8" spans="4:23" x14ac:dyDescent="0.25">
      <c r="E8" s="6" t="s">
        <v>9</v>
      </c>
      <c r="F8" s="41" t="s">
        <v>37</v>
      </c>
      <c r="G8" s="42"/>
      <c r="H8" s="42"/>
      <c r="I8" s="42"/>
      <c r="J8" s="42"/>
      <c r="K8" s="42"/>
      <c r="L8" s="42"/>
      <c r="M8" s="42"/>
      <c r="O8" s="6" t="s">
        <v>9</v>
      </c>
      <c r="P8" s="41" t="s">
        <v>104</v>
      </c>
      <c r="Q8" s="42"/>
      <c r="R8" s="42"/>
      <c r="S8" s="42"/>
      <c r="T8" s="42"/>
      <c r="U8" s="42"/>
      <c r="V8" s="42"/>
      <c r="W8" s="42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377818</v>
      </c>
      <c r="G10" s="20">
        <f>$F73</f>
        <v>867497</v>
      </c>
      <c r="H10" s="20">
        <f>$G74</f>
        <v>2950149</v>
      </c>
      <c r="I10" s="20">
        <f>$G73</f>
        <v>6788637</v>
      </c>
      <c r="J10" s="20">
        <f>$H74</f>
        <v>94140349</v>
      </c>
      <c r="K10" s="20">
        <f>$H73</f>
        <v>184285970</v>
      </c>
      <c r="L10" s="20">
        <f>$I74</f>
        <v>96394569487</v>
      </c>
      <c r="M10" s="20">
        <f>$I73</f>
        <v>100641834442</v>
      </c>
      <c r="O10" s="18" t="s">
        <v>26</v>
      </c>
      <c r="P10" s="22">
        <f>F10/4096</f>
        <v>92.24072265625</v>
      </c>
      <c r="Q10" s="22">
        <f>G10/4096</f>
        <v>211.791259765625</v>
      </c>
      <c r="R10" s="22">
        <f>H10/32768</f>
        <v>90.031402587890625</v>
      </c>
      <c r="S10" s="22">
        <f>I10/32768</f>
        <v>207.17276000976562</v>
      </c>
      <c r="T10" s="22">
        <f>J10/(1048576)</f>
        <v>89.779232978820801</v>
      </c>
      <c r="U10" s="22">
        <f>K10/(1048576)</f>
        <v>175.7487964630127</v>
      </c>
      <c r="V10" s="22">
        <f>L10/1073741824</f>
        <v>89.774438633583486</v>
      </c>
      <c r="W10" s="22">
        <f>M10/1073741824</f>
        <v>93.730012366548181</v>
      </c>
    </row>
    <row r="11" spans="4:23" x14ac:dyDescent="0.25">
      <c r="E11" s="33" t="s">
        <v>17</v>
      </c>
      <c r="F11" s="19">
        <f>$F76</f>
        <v>71148</v>
      </c>
      <c r="G11" s="19">
        <f>$F75</f>
        <v>817925</v>
      </c>
      <c r="H11" s="19">
        <f>$G76</f>
        <v>493289</v>
      </c>
      <c r="I11" s="19">
        <f>$G75</f>
        <v>6394463</v>
      </c>
      <c r="J11" s="19">
        <f>$H76</f>
        <v>15533413</v>
      </c>
      <c r="K11" s="19">
        <f>$H75</f>
        <v>218552572</v>
      </c>
      <c r="L11" s="19">
        <f>$I76</f>
        <v>15900297749</v>
      </c>
      <c r="M11" s="19">
        <f>$I75</f>
        <v>169339708958</v>
      </c>
      <c r="O11" s="10" t="s">
        <v>17</v>
      </c>
      <c r="P11" s="22">
        <f t="shared" ref="P11:P25" si="0">F11/4096</f>
        <v>17.3701171875</v>
      </c>
      <c r="Q11" s="22">
        <f t="shared" ref="Q11:Q25" si="1">G11/4096</f>
        <v>199.688720703125</v>
      </c>
      <c r="R11" s="22">
        <f t="shared" ref="R11:S25" si="2">H11/32768</f>
        <v>15.053985595703125</v>
      </c>
      <c r="S11" s="22">
        <f t="shared" si="2"/>
        <v>195.14352416992187</v>
      </c>
      <c r="T11" s="22">
        <f t="shared" ref="T11:U25" si="3">J11/(1048576)</f>
        <v>14.813817024230957</v>
      </c>
      <c r="U11" s="22">
        <f t="shared" si="3"/>
        <v>208.42797470092773</v>
      </c>
      <c r="V11" s="22">
        <f t="shared" ref="V11:W25" si="4">L11/1073741824</f>
        <v>14.808306236751378</v>
      </c>
      <c r="W11" s="22">
        <f t="shared" si="4"/>
        <v>157.70989373140037</v>
      </c>
    </row>
    <row r="12" spans="4:23" x14ac:dyDescent="0.25">
      <c r="E12" s="33" t="s">
        <v>102</v>
      </c>
      <c r="F12" s="19">
        <f>$F77</f>
        <v>170828291</v>
      </c>
      <c r="G12" s="19" t="s">
        <v>94</v>
      </c>
      <c r="H12" s="19">
        <f>$G77</f>
        <v>1246301621</v>
      </c>
      <c r="I12" s="19" t="s">
        <v>94</v>
      </c>
      <c r="J12" s="19">
        <f>$H77</f>
        <v>39351873943</v>
      </c>
      <c r="K12" s="19" t="s">
        <v>94</v>
      </c>
      <c r="L12" s="19">
        <f>$I77</f>
        <v>40292901549388</v>
      </c>
      <c r="M12" s="19" t="s">
        <v>94</v>
      </c>
      <c r="O12" s="10" t="s">
        <v>103</v>
      </c>
      <c r="P12" s="36">
        <f t="shared" si="0"/>
        <v>41706.125732421875</v>
      </c>
      <c r="Q12" s="36" t="e">
        <f t="shared" si="1"/>
        <v>#VALUE!</v>
      </c>
      <c r="R12" s="22">
        <f t="shared" si="2"/>
        <v>38034.107086181641</v>
      </c>
      <c r="S12" s="36" t="e">
        <f t="shared" ref="S12" si="5">I12/4096</f>
        <v>#VALUE!</v>
      </c>
      <c r="T12" s="22">
        <f t="shared" si="3"/>
        <v>37528.871481895447</v>
      </c>
      <c r="U12" s="36" t="e">
        <f t="shared" ref="U12" si="6">K12/4096</f>
        <v>#VALUE!</v>
      </c>
      <c r="V12" s="22">
        <f t="shared" si="4"/>
        <v>37525.688809704036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414747</v>
      </c>
      <c r="G13" s="19">
        <f>$F78</f>
        <v>409957</v>
      </c>
      <c r="H13" s="21">
        <f>$G79</f>
        <v>3246501</v>
      </c>
      <c r="I13" s="19">
        <f>$G78</f>
        <v>3132375</v>
      </c>
      <c r="J13" s="21">
        <f>$H79</f>
        <v>103632843</v>
      </c>
      <c r="K13" s="19">
        <f>$H78</f>
        <v>99722936</v>
      </c>
      <c r="L13" s="21">
        <f>$I79</f>
        <v>106115223113</v>
      </c>
      <c r="M13" s="19">
        <f>$I78</f>
        <v>102106382734</v>
      </c>
      <c r="O13" s="5" t="s">
        <v>18</v>
      </c>
      <c r="P13" s="36">
        <f t="shared" si="0"/>
        <v>101.256591796875</v>
      </c>
      <c r="Q13" s="36">
        <f t="shared" si="1"/>
        <v>100.087158203125</v>
      </c>
      <c r="R13" s="36">
        <f t="shared" si="2"/>
        <v>99.075347900390625</v>
      </c>
      <c r="S13" s="36">
        <f t="shared" si="2"/>
        <v>95.592498779296875</v>
      </c>
      <c r="T13" s="36">
        <f t="shared" si="3"/>
        <v>98.83198070526123</v>
      </c>
      <c r="U13" s="36">
        <f t="shared" si="3"/>
        <v>95.103202819824219</v>
      </c>
      <c r="V13" s="36">
        <f t="shared" si="4"/>
        <v>98.827502795495093</v>
      </c>
      <c r="W13" s="36">
        <f t="shared" si="4"/>
        <v>95.093979252502322</v>
      </c>
    </row>
    <row r="14" spans="4:23" x14ac:dyDescent="0.25">
      <c r="E14" s="33" t="s">
        <v>27</v>
      </c>
      <c r="F14" s="21">
        <f>$F81</f>
        <v>123771</v>
      </c>
      <c r="G14" s="19">
        <f>$F80</f>
        <v>75318</v>
      </c>
      <c r="H14" s="21">
        <f>$G81</f>
        <v>918513</v>
      </c>
      <c r="I14" s="19">
        <f>$G80</f>
        <v>464846</v>
      </c>
      <c r="J14" s="21">
        <f>$H81</f>
        <v>29130327</v>
      </c>
      <c r="K14" s="19">
        <f>$H80</f>
        <v>14383658</v>
      </c>
      <c r="L14" s="21">
        <f>$I81</f>
        <v>29823027445</v>
      </c>
      <c r="M14" s="19">
        <f>$I80</f>
        <v>14719598992</v>
      </c>
      <c r="O14" s="4" t="s">
        <v>27</v>
      </c>
      <c r="P14" s="22">
        <f t="shared" si="0"/>
        <v>30.217529296875</v>
      </c>
      <c r="Q14" s="22">
        <f t="shared" si="1"/>
        <v>18.38818359375</v>
      </c>
      <c r="R14" s="22">
        <f t="shared" si="2"/>
        <v>28.030792236328125</v>
      </c>
      <c r="S14" s="22">
        <f t="shared" si="2"/>
        <v>14.18597412109375</v>
      </c>
      <c r="T14" s="22">
        <f t="shared" si="3"/>
        <v>27.780844688415527</v>
      </c>
      <c r="U14" s="22">
        <f t="shared" si="3"/>
        <v>13.717325210571289</v>
      </c>
      <c r="V14" s="22">
        <f t="shared" si="4"/>
        <v>27.774858702905476</v>
      </c>
      <c r="W14" s="22">
        <f t="shared" si="4"/>
        <v>13.708694830536842</v>
      </c>
    </row>
    <row r="15" spans="4:23" x14ac:dyDescent="0.25">
      <c r="E15" s="33" t="s">
        <v>21</v>
      </c>
      <c r="F15" s="21">
        <f>$F83</f>
        <v>329655</v>
      </c>
      <c r="G15" s="19">
        <f>$F82</f>
        <v>487024</v>
      </c>
      <c r="H15" s="21">
        <f>$G83</f>
        <v>2565165</v>
      </c>
      <c r="I15" s="19">
        <f>$G82</f>
        <v>3755098</v>
      </c>
      <c r="J15" s="21">
        <f>$H83</f>
        <v>82548625</v>
      </c>
      <c r="K15" s="19">
        <f>$H82</f>
        <v>119659758</v>
      </c>
      <c r="L15" s="21">
        <f>$I83</f>
        <v>84583480027</v>
      </c>
      <c r="M15" s="19">
        <f>$I82</f>
        <v>122521620556</v>
      </c>
      <c r="O15" s="4" t="s">
        <v>21</v>
      </c>
      <c r="P15" s="22">
        <f t="shared" si="0"/>
        <v>80.482177734375</v>
      </c>
      <c r="Q15" s="22">
        <f t="shared" si="1"/>
        <v>118.90234375</v>
      </c>
      <c r="R15" s="22">
        <f t="shared" si="2"/>
        <v>78.282623291015625</v>
      </c>
      <c r="S15" s="22">
        <f t="shared" si="2"/>
        <v>114.59649658203125</v>
      </c>
      <c r="T15" s="22">
        <f t="shared" si="3"/>
        <v>78.724503517150879</v>
      </c>
      <c r="U15" s="22">
        <f t="shared" si="3"/>
        <v>114.1164379119873</v>
      </c>
      <c r="V15" s="22">
        <f t="shared" si="4"/>
        <v>78.774504388682544</v>
      </c>
      <c r="W15" s="22">
        <f t="shared" si="4"/>
        <v>114.10715110227466</v>
      </c>
    </row>
    <row r="16" spans="4:23" x14ac:dyDescent="0.25">
      <c r="E16" s="33" t="s">
        <v>22</v>
      </c>
      <c r="F16" s="21">
        <f>$F85</f>
        <v>418823</v>
      </c>
      <c r="G16" s="19">
        <f>$F84</f>
        <v>487776</v>
      </c>
      <c r="H16" s="21">
        <f>$G85</f>
        <v>3277917</v>
      </c>
      <c r="I16" s="19">
        <f>$G84</f>
        <v>3754526</v>
      </c>
      <c r="J16" s="21">
        <f>$H85</f>
        <v>104627793</v>
      </c>
      <c r="K16" s="19">
        <f>$H84</f>
        <v>119654988</v>
      </c>
      <c r="L16" s="21">
        <f>$I85</f>
        <v>107133959593</v>
      </c>
      <c r="M16" s="19">
        <f>$I84</f>
        <v>122516413172</v>
      </c>
      <c r="O16" s="4" t="s">
        <v>22</v>
      </c>
      <c r="P16" s="22">
        <f t="shared" si="0"/>
        <v>102.251708984375</v>
      </c>
      <c r="Q16" s="22">
        <f t="shared" si="1"/>
        <v>119.0859375</v>
      </c>
      <c r="R16" s="22">
        <f t="shared" si="2"/>
        <v>100.03408813476562</v>
      </c>
      <c r="S16" s="22">
        <f t="shared" si="2"/>
        <v>114.57904052734375</v>
      </c>
      <c r="T16" s="22">
        <f t="shared" si="3"/>
        <v>99.780838966369629</v>
      </c>
      <c r="U16" s="22">
        <f t="shared" si="3"/>
        <v>114.11188888549805</v>
      </c>
      <c r="V16" s="22">
        <f t="shared" si="4"/>
        <v>99.776275076903403</v>
      </c>
      <c r="W16" s="22">
        <f t="shared" si="4"/>
        <v>114.10230134800076</v>
      </c>
    </row>
    <row r="17" spans="1:23" x14ac:dyDescent="0.25">
      <c r="E17" s="33" t="s">
        <v>23</v>
      </c>
      <c r="F17" s="21">
        <f>$F87</f>
        <v>330483</v>
      </c>
      <c r="G17" s="19">
        <f>$F86</f>
        <v>471389</v>
      </c>
      <c r="H17" s="21">
        <f>$G87</f>
        <v>2565145</v>
      </c>
      <c r="I17" s="19">
        <f>$G86</f>
        <v>3623989</v>
      </c>
      <c r="J17" s="21">
        <f>$H87</f>
        <v>82549653</v>
      </c>
      <c r="K17" s="19">
        <f>$H86</f>
        <v>115461944</v>
      </c>
      <c r="L17" s="21">
        <f>$I87</f>
        <v>84584558875</v>
      </c>
      <c r="M17" s="19">
        <f>$I86</f>
        <v>118222757400</v>
      </c>
      <c r="O17" s="4" t="s">
        <v>23</v>
      </c>
      <c r="P17" s="22">
        <f t="shared" si="0"/>
        <v>80.684326171875</v>
      </c>
      <c r="Q17" s="22">
        <f t="shared" si="1"/>
        <v>115.085205078125</v>
      </c>
      <c r="R17" s="22">
        <f t="shared" si="2"/>
        <v>78.282012939453125</v>
      </c>
      <c r="S17" s="22">
        <f t="shared" si="2"/>
        <v>110.59536743164062</v>
      </c>
      <c r="T17" s="22">
        <f t="shared" si="3"/>
        <v>78.725483894348145</v>
      </c>
      <c r="U17" s="22">
        <f t="shared" si="3"/>
        <v>110.11309051513672</v>
      </c>
      <c r="V17" s="22">
        <f t="shared" si="4"/>
        <v>78.775509144179523</v>
      </c>
      <c r="W17" s="22">
        <f t="shared" si="4"/>
        <v>110.10352279990911</v>
      </c>
    </row>
    <row r="18" spans="1:23" x14ac:dyDescent="0.25">
      <c r="E18" s="33" t="s">
        <v>35</v>
      </c>
      <c r="F18" s="21">
        <f>$F89</f>
        <v>316433</v>
      </c>
      <c r="G18" s="19">
        <f>$F88</f>
        <v>829800</v>
      </c>
      <c r="H18" s="21">
        <f>$G89</f>
        <v>2458765</v>
      </c>
      <c r="I18" s="19">
        <f>$G88</f>
        <v>6493105</v>
      </c>
      <c r="J18" s="21">
        <f>$H89</f>
        <v>78414093</v>
      </c>
      <c r="K18" s="19">
        <f>$H88</f>
        <v>180898630</v>
      </c>
      <c r="L18" s="21">
        <f>$I89</f>
        <v>80292609607</v>
      </c>
      <c r="M18" s="19">
        <f>$I88</f>
        <v>178937718062</v>
      </c>
      <c r="O18" s="4" t="s">
        <v>35</v>
      </c>
      <c r="P18" s="22">
        <f t="shared" si="0"/>
        <v>77.254150390625</v>
      </c>
      <c r="Q18" s="22">
        <f t="shared" si="1"/>
        <v>202.587890625</v>
      </c>
      <c r="R18" s="22">
        <f t="shared" si="2"/>
        <v>75.035552978515625</v>
      </c>
      <c r="S18" s="22">
        <f t="shared" si="2"/>
        <v>198.15383911132812</v>
      </c>
      <c r="T18" s="22">
        <f t="shared" si="3"/>
        <v>74.781506538391113</v>
      </c>
      <c r="U18" s="22">
        <f t="shared" si="3"/>
        <v>172.51837730407715</v>
      </c>
      <c r="V18" s="22">
        <f t="shared" si="4"/>
        <v>74.778319901786745</v>
      </c>
      <c r="W18" s="22">
        <f t="shared" si="4"/>
        <v>166.64873628132045</v>
      </c>
    </row>
    <row r="19" spans="1:23" x14ac:dyDescent="0.25">
      <c r="E19" s="33" t="s">
        <v>36</v>
      </c>
      <c r="F19" s="21">
        <f>$F91</f>
        <v>317115</v>
      </c>
      <c r="G19" s="19">
        <f>$F90</f>
        <v>823741</v>
      </c>
      <c r="H19" s="21">
        <f>$G91</f>
        <v>2458709</v>
      </c>
      <c r="I19" s="19">
        <f>$G90</f>
        <v>6443828</v>
      </c>
      <c r="J19" s="21">
        <f>$H91</f>
        <v>78413255</v>
      </c>
      <c r="K19" s="19">
        <f>$H90</f>
        <v>185994872</v>
      </c>
      <c r="L19" s="21">
        <f>$I91</f>
        <v>80292085009</v>
      </c>
      <c r="M19" s="19">
        <f>$I90</f>
        <v>177327708918</v>
      </c>
      <c r="O19" s="4" t="s">
        <v>36</v>
      </c>
      <c r="P19" s="22">
        <f t="shared" si="0"/>
        <v>77.420654296875</v>
      </c>
      <c r="Q19" s="22">
        <f t="shared" si="1"/>
        <v>201.108642578125</v>
      </c>
      <c r="R19" s="22">
        <f t="shared" si="2"/>
        <v>75.033843994140625</v>
      </c>
      <c r="S19" s="22">
        <f t="shared" si="2"/>
        <v>196.6500244140625</v>
      </c>
      <c r="T19" s="22">
        <f t="shared" si="3"/>
        <v>74.780707359313965</v>
      </c>
      <c r="U19" s="22">
        <f t="shared" si="3"/>
        <v>177.37853240966797</v>
      </c>
      <c r="V19" s="22">
        <f t="shared" si="4"/>
        <v>74.777831331826746</v>
      </c>
      <c r="W19" s="22">
        <f t="shared" si="4"/>
        <v>165.14929842017591</v>
      </c>
    </row>
    <row r="20" spans="1:23" x14ac:dyDescent="0.25">
      <c r="E20" s="33" t="s">
        <v>24</v>
      </c>
      <c r="F20" s="21">
        <f>$F93</f>
        <v>300075</v>
      </c>
      <c r="G20" s="19">
        <f>$F92</f>
        <v>812689</v>
      </c>
      <c r="H20" s="21">
        <f>$G93</f>
        <v>2327425</v>
      </c>
      <c r="I20" s="19">
        <f>$G92</f>
        <v>6362367</v>
      </c>
      <c r="J20" s="21">
        <f>$H93</f>
        <v>74218275</v>
      </c>
      <c r="K20" s="19">
        <f>$H92</f>
        <v>182605278</v>
      </c>
      <c r="L20" s="21">
        <f>$I93</f>
        <v>75996897515</v>
      </c>
      <c r="M20" s="19">
        <f>$I92</f>
        <v>180023601900</v>
      </c>
      <c r="O20" s="4" t="s">
        <v>24</v>
      </c>
      <c r="P20" s="22">
        <f t="shared" si="0"/>
        <v>73.260498046875</v>
      </c>
      <c r="Q20" s="22">
        <f t="shared" si="1"/>
        <v>198.410400390625</v>
      </c>
      <c r="R20" s="22">
        <f t="shared" si="2"/>
        <v>71.027374267578125</v>
      </c>
      <c r="S20" s="22">
        <f t="shared" si="2"/>
        <v>194.16403198242187</v>
      </c>
      <c r="T20" s="22">
        <f t="shared" si="3"/>
        <v>70.780062675476074</v>
      </c>
      <c r="U20" s="22">
        <f t="shared" si="3"/>
        <v>174.14596366882324</v>
      </c>
      <c r="V20" s="22">
        <f t="shared" si="4"/>
        <v>70.777626256458461</v>
      </c>
      <c r="W20" s="22">
        <f t="shared" si="4"/>
        <v>167.66004441305995</v>
      </c>
    </row>
    <row r="21" spans="1:23" x14ac:dyDescent="0.25">
      <c r="E21" s="33" t="s">
        <v>25</v>
      </c>
      <c r="F21" s="21">
        <f>$F95</f>
        <v>620368</v>
      </c>
      <c r="G21" s="19">
        <f>$F94</f>
        <v>1352466</v>
      </c>
      <c r="H21" s="21">
        <f>$G95</f>
        <v>4885273</v>
      </c>
      <c r="I21" s="19">
        <f>$G94</f>
        <v>10675586</v>
      </c>
      <c r="J21" s="21">
        <f>$H95</f>
        <v>156077551</v>
      </c>
      <c r="K21" s="19">
        <f>$H94</f>
        <v>327184640</v>
      </c>
      <c r="L21" s="21">
        <f>$I95</f>
        <v>159821955781</v>
      </c>
      <c r="M21" s="19">
        <f>$I94</f>
        <v>329359827574</v>
      </c>
      <c r="O21" s="4" t="s">
        <v>25</v>
      </c>
      <c r="P21" s="22">
        <f t="shared" si="0"/>
        <v>151.45703125</v>
      </c>
      <c r="Q21" s="22">
        <f t="shared" si="1"/>
        <v>330.19189453125</v>
      </c>
      <c r="R21" s="22">
        <f t="shared" si="2"/>
        <v>149.08670043945312</v>
      </c>
      <c r="S21" s="22">
        <f t="shared" si="2"/>
        <v>325.79302978515625</v>
      </c>
      <c r="T21" s="22">
        <f t="shared" si="3"/>
        <v>148.84715175628662</v>
      </c>
      <c r="U21" s="22">
        <f t="shared" si="3"/>
        <v>312.027587890625</v>
      </c>
      <c r="V21" s="22">
        <f t="shared" si="4"/>
        <v>148.84579533804208</v>
      </c>
      <c r="W21" s="22">
        <f t="shared" si="4"/>
        <v>306.74024259112775</v>
      </c>
    </row>
    <row r="22" spans="1:23" x14ac:dyDescent="0.25">
      <c r="E22" s="35" t="s">
        <v>28</v>
      </c>
      <c r="F22" s="21">
        <f>$F97</f>
        <v>30557</v>
      </c>
      <c r="G22" s="19">
        <f>$F96</f>
        <v>193963</v>
      </c>
      <c r="H22" s="21">
        <f>$G97</f>
        <v>172519</v>
      </c>
      <c r="I22" s="19">
        <f>$G96</f>
        <v>1411227</v>
      </c>
      <c r="J22" s="21">
        <f>$H97</f>
        <v>5296455</v>
      </c>
      <c r="K22" s="19">
        <f>$H96</f>
        <v>44642362</v>
      </c>
      <c r="L22" s="21">
        <f>$I97</f>
        <v>5415546121</v>
      </c>
      <c r="M22" s="19">
        <f>$I96</f>
        <v>45712594278</v>
      </c>
      <c r="O22" s="4" t="s">
        <v>28</v>
      </c>
      <c r="P22" s="22">
        <f t="shared" si="0"/>
        <v>7.460205078125</v>
      </c>
      <c r="Q22" s="22">
        <f t="shared" si="1"/>
        <v>47.354248046875</v>
      </c>
      <c r="R22" s="22">
        <f t="shared" si="2"/>
        <v>5.264862060546875</v>
      </c>
      <c r="S22" s="22">
        <f t="shared" si="2"/>
        <v>43.067230224609375</v>
      </c>
      <c r="T22" s="22">
        <f t="shared" si="3"/>
        <v>5.0510931015014648</v>
      </c>
      <c r="U22" s="22">
        <f t="shared" si="3"/>
        <v>42.574274063110352</v>
      </c>
      <c r="V22" s="22">
        <f t="shared" si="4"/>
        <v>5.0436203563585877</v>
      </c>
      <c r="W22" s="22">
        <f t="shared" si="4"/>
        <v>42.573170995339751</v>
      </c>
    </row>
    <row r="23" spans="1:23" x14ac:dyDescent="0.25">
      <c r="E23" s="35" t="s">
        <v>29</v>
      </c>
      <c r="F23" s="21">
        <f>$F99</f>
        <v>242680</v>
      </c>
      <c r="G23" s="19">
        <f>$F98</f>
        <v>255588</v>
      </c>
      <c r="H23" s="21">
        <f>$G99</f>
        <v>1868777</v>
      </c>
      <c r="I23" s="19">
        <f>$G98</f>
        <v>1902758</v>
      </c>
      <c r="J23" s="21">
        <f>$H99</f>
        <v>59537651</v>
      </c>
      <c r="K23" s="19">
        <f>$H98</f>
        <v>60377262</v>
      </c>
      <c r="L23" s="21">
        <f>$I99</f>
        <v>60964230327</v>
      </c>
      <c r="M23" s="19">
        <f>$I98</f>
        <v>61821901144</v>
      </c>
      <c r="O23" s="4" t="s">
        <v>29</v>
      </c>
      <c r="P23" s="22">
        <f t="shared" si="0"/>
        <v>59.248046875</v>
      </c>
      <c r="Q23" s="22">
        <f t="shared" si="1"/>
        <v>62.3994140625</v>
      </c>
      <c r="R23" s="22">
        <f t="shared" si="2"/>
        <v>57.030548095703125</v>
      </c>
      <c r="S23" s="22">
        <f t="shared" si="2"/>
        <v>58.06756591796875</v>
      </c>
      <c r="T23" s="22">
        <f t="shared" si="3"/>
        <v>56.779528617858887</v>
      </c>
      <c r="U23" s="22">
        <f t="shared" si="3"/>
        <v>57.580244064331055</v>
      </c>
      <c r="V23" s="22">
        <f t="shared" si="4"/>
        <v>56.777363947592676</v>
      </c>
      <c r="W23" s="22">
        <f t="shared" si="4"/>
        <v>57.576132141053677</v>
      </c>
    </row>
    <row r="24" spans="1:23" x14ac:dyDescent="0.25">
      <c r="E24" s="35" t="s">
        <v>30</v>
      </c>
      <c r="F24" s="21">
        <f>$F101</f>
        <v>349822</v>
      </c>
      <c r="G24" s="19">
        <f>$F100</f>
        <v>384648</v>
      </c>
      <c r="H24" s="21">
        <f>$G101</f>
        <v>2720783</v>
      </c>
      <c r="I24" s="19">
        <f>$G100</f>
        <v>2935224</v>
      </c>
      <c r="J24" s="21">
        <f>$H101</f>
        <v>86800097</v>
      </c>
      <c r="K24" s="19">
        <f>$H100</f>
        <v>93427130</v>
      </c>
      <c r="L24" s="21">
        <f>$I101</f>
        <v>88882716307</v>
      </c>
      <c r="M24" s="19">
        <f>$I100</f>
        <v>95664319322</v>
      </c>
      <c r="O24" s="9" t="s">
        <v>30</v>
      </c>
      <c r="P24" s="22">
        <f t="shared" si="0"/>
        <v>85.40576171875</v>
      </c>
      <c r="Q24" s="22">
        <f t="shared" si="1"/>
        <v>93.908203125</v>
      </c>
      <c r="R24" s="22">
        <f t="shared" si="2"/>
        <v>83.031707763671875</v>
      </c>
      <c r="S24" s="22">
        <f t="shared" si="2"/>
        <v>89.575927734375</v>
      </c>
      <c r="T24" s="22">
        <f t="shared" si="3"/>
        <v>82.779023170471191</v>
      </c>
      <c r="U24" s="22">
        <f t="shared" si="3"/>
        <v>89.099054336547852</v>
      </c>
      <c r="V24" s="22">
        <f t="shared" si="4"/>
        <v>82.778480189852417</v>
      </c>
      <c r="W24" s="22">
        <f t="shared" si="4"/>
        <v>89.094340169802308</v>
      </c>
    </row>
    <row r="25" spans="1:23" x14ac:dyDescent="0.25">
      <c r="A25" s="51" t="s">
        <v>53</v>
      </c>
      <c r="B25" s="51"/>
      <c r="C25" s="51"/>
      <c r="E25" s="35" t="s">
        <v>31</v>
      </c>
      <c r="F25" s="21">
        <f>$F103</f>
        <v>263755</v>
      </c>
      <c r="G25" s="19">
        <f>$F102</f>
        <v>305593</v>
      </c>
      <c r="H25" s="21">
        <f>$G103</f>
        <v>2032599</v>
      </c>
      <c r="I25" s="19">
        <f>$G102</f>
        <v>2296161</v>
      </c>
      <c r="J25" s="21">
        <f>$H103</f>
        <v>64780923</v>
      </c>
      <c r="K25" s="19">
        <f>$H102</f>
        <v>72968846</v>
      </c>
      <c r="L25" s="21">
        <f>$I103</f>
        <v>66334295785</v>
      </c>
      <c r="M25" s="19">
        <f>$I102</f>
        <v>74714424974</v>
      </c>
      <c r="O25" s="10" t="s">
        <v>31</v>
      </c>
      <c r="P25" s="22">
        <f t="shared" si="0"/>
        <v>64.393310546875</v>
      </c>
      <c r="Q25" s="22">
        <f t="shared" si="1"/>
        <v>74.607666015625</v>
      </c>
      <c r="R25" s="22">
        <f t="shared" si="2"/>
        <v>62.029998779296875</v>
      </c>
      <c r="S25" s="22">
        <f t="shared" si="2"/>
        <v>70.073272705078125</v>
      </c>
      <c r="T25" s="22">
        <f t="shared" si="3"/>
        <v>61.779902458190918</v>
      </c>
      <c r="U25" s="22">
        <f t="shared" si="3"/>
        <v>69.58851432800293</v>
      </c>
      <c r="V25" s="22">
        <f t="shared" si="4"/>
        <v>61.778627135790884</v>
      </c>
      <c r="W25" s="22">
        <f t="shared" si="4"/>
        <v>69.583230627700686</v>
      </c>
    </row>
    <row r="26" spans="1:23" x14ac:dyDescent="0.25">
      <c r="A26" s="51"/>
      <c r="B26" s="51"/>
      <c r="C26" s="51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51"/>
      <c r="B27" s="51"/>
      <c r="C27" s="51"/>
      <c r="E27" s="43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4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5" t="s">
        <v>95</v>
      </c>
      <c r="G29" s="45"/>
      <c r="H29" s="45" t="s">
        <v>96</v>
      </c>
      <c r="I29" s="45"/>
      <c r="J29" s="45" t="s">
        <v>97</v>
      </c>
      <c r="K29" s="45"/>
      <c r="L29" s="45" t="s">
        <v>98</v>
      </c>
      <c r="M29" s="45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1" t="s">
        <v>42</v>
      </c>
      <c r="G30" s="42"/>
      <c r="H30" s="42"/>
      <c r="I30" s="42"/>
      <c r="J30" s="42"/>
      <c r="K30" s="42"/>
      <c r="L30" s="42"/>
      <c r="M30" s="42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3" t="s">
        <v>14</v>
      </c>
      <c r="P31" s="54"/>
      <c r="Q31" s="54"/>
      <c r="R31" s="54"/>
      <c r="S31" s="54"/>
      <c r="T31" s="54"/>
      <c r="U31" s="54"/>
      <c r="V31" s="54"/>
      <c r="W31" s="55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9.5489721319999999E-4</v>
      </c>
      <c r="G32" s="29">
        <f t="shared" ref="G32:M32" si="8">($C$36*G10)/10^9</f>
        <v>2.1925119177999999E-3</v>
      </c>
      <c r="H32" s="29">
        <f t="shared" si="8"/>
        <v>7.4562065826000003E-3</v>
      </c>
      <c r="I32" s="29">
        <f t="shared" si="8"/>
        <v>1.7157601153799999E-2</v>
      </c>
      <c r="J32" s="29">
        <f t="shared" si="8"/>
        <v>0.23793031806260001</v>
      </c>
      <c r="K32" s="29">
        <f t="shared" si="8"/>
        <v>0.46576436057800003</v>
      </c>
      <c r="L32" s="29">
        <f t="shared" si="8"/>
        <v>243.62763492144381</v>
      </c>
      <c r="M32" s="29">
        <f t="shared" si="8"/>
        <v>254.36217236871082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1.7981945519999999E-4</v>
      </c>
      <c r="G33" s="29">
        <f t="shared" si="9"/>
        <v>2.067223645E-3</v>
      </c>
      <c r="H33" s="29">
        <f t="shared" si="9"/>
        <v>1.2467386185999998E-3</v>
      </c>
      <c r="I33" s="29">
        <f t="shared" si="9"/>
        <v>1.6161365786200001E-2</v>
      </c>
      <c r="J33" s="29">
        <f t="shared" si="9"/>
        <v>3.92591480162E-2</v>
      </c>
      <c r="K33" s="29">
        <f t="shared" si="9"/>
        <v>0.5523697704728</v>
      </c>
      <c r="L33" s="29">
        <f t="shared" si="9"/>
        <v>40.186412530822601</v>
      </c>
      <c r="M33" s="29">
        <f t="shared" si="9"/>
        <v>427.9891804204492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0.43175142267340005</v>
      </c>
      <c r="G34" s="29" t="e">
        <f t="shared" si="10"/>
        <v>#VALUE!</v>
      </c>
      <c r="H34" s="29">
        <f t="shared" si="10"/>
        <v>3.1499027169153999</v>
      </c>
      <c r="I34" s="29" t="e">
        <f t="shared" si="10"/>
        <v>#VALUE!</v>
      </c>
      <c r="J34" s="29">
        <f t="shared" si="10"/>
        <v>99.457926203538207</v>
      </c>
      <c r="K34" s="29" t="e">
        <f t="shared" si="10"/>
        <v>#VALUE!</v>
      </c>
      <c r="L34" s="29">
        <f t="shared" si="10"/>
        <v>101836.27937592323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1.0482315678000001E-3</v>
      </c>
      <c r="G35" s="29">
        <f t="shared" si="10"/>
        <v>1.0361253218E-3</v>
      </c>
      <c r="H35" s="29">
        <f t="shared" si="10"/>
        <v>8.2052066274000014E-3</v>
      </c>
      <c r="I35" s="29">
        <f t="shared" si="10"/>
        <v>7.9167645750000005E-3</v>
      </c>
      <c r="J35" s="29">
        <f t="shared" si="10"/>
        <v>0.26192164739820001</v>
      </c>
      <c r="K35" s="29">
        <f t="shared" si="10"/>
        <v>0.25203974844640004</v>
      </c>
      <c r="L35" s="29">
        <f t="shared" si="10"/>
        <v>268.19561489579621</v>
      </c>
      <c r="M35" s="29">
        <f t="shared" si="10"/>
        <v>258.06367172191165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3.1281882540000006E-4</v>
      </c>
      <c r="G36" s="29">
        <f t="shared" si="11"/>
        <v>1.9035871319999999E-4</v>
      </c>
      <c r="H36" s="29">
        <f t="shared" si="11"/>
        <v>2.3214497562000004E-3</v>
      </c>
      <c r="I36" s="29">
        <f t="shared" si="11"/>
        <v>1.1748517804E-3</v>
      </c>
      <c r="J36" s="29">
        <f t="shared" si="11"/>
        <v>7.3623988459800005E-2</v>
      </c>
      <c r="K36" s="29">
        <f t="shared" si="11"/>
        <v>3.6353257229199999E-2</v>
      </c>
      <c r="L36" s="29">
        <f t="shared" si="11"/>
        <v>75.374719564492992</v>
      </c>
      <c r="M36" s="29">
        <f t="shared" si="11"/>
        <v>37.2023144923808</v>
      </c>
    </row>
    <row r="37" spans="1:15" x14ac:dyDescent="0.25">
      <c r="E37" s="32" t="s">
        <v>21</v>
      </c>
      <c r="F37" s="29">
        <f t="shared" ref="F37:M37" si="12">($C$36*F15)/10^9</f>
        <v>8.3317004699999997E-4</v>
      </c>
      <c r="G37" s="29">
        <f t="shared" si="12"/>
        <v>1.2309044576000001E-3</v>
      </c>
      <c r="H37" s="29">
        <f t="shared" si="12"/>
        <v>6.4831980210000003E-3</v>
      </c>
      <c r="I37" s="29">
        <f t="shared" si="12"/>
        <v>9.4906346852000004E-3</v>
      </c>
      <c r="J37" s="29">
        <f t="shared" si="12"/>
        <v>0.20863339482500001</v>
      </c>
      <c r="K37" s="29">
        <f t="shared" si="12"/>
        <v>0.3024280723692</v>
      </c>
      <c r="L37" s="29">
        <f t="shared" si="12"/>
        <v>213.77628742023981</v>
      </c>
      <c r="M37" s="29">
        <f t="shared" si="12"/>
        <v>309.66114379323443</v>
      </c>
    </row>
    <row r="38" spans="1:15" x14ac:dyDescent="0.25">
      <c r="E38" s="32" t="s">
        <v>22</v>
      </c>
      <c r="F38" s="29">
        <f t="shared" ref="F38:M38" si="13">($C$36*F16)/10^9</f>
        <v>1.0585332502000002E-3</v>
      </c>
      <c r="G38" s="29">
        <f t="shared" si="13"/>
        <v>1.2328050623999999E-3</v>
      </c>
      <c r="H38" s="29">
        <f t="shared" si="13"/>
        <v>8.2846074258000005E-3</v>
      </c>
      <c r="I38" s="29">
        <f t="shared" si="13"/>
        <v>9.4891890123999997E-3</v>
      </c>
      <c r="J38" s="29">
        <f t="shared" si="13"/>
        <v>0.26443628402820002</v>
      </c>
      <c r="K38" s="29">
        <f t="shared" si="13"/>
        <v>0.30241601667120005</v>
      </c>
      <c r="L38" s="29">
        <f t="shared" si="13"/>
        <v>270.77036947534822</v>
      </c>
      <c r="M38" s="29">
        <f t="shared" si="13"/>
        <v>309.64798265091281</v>
      </c>
    </row>
    <row r="39" spans="1:15" x14ac:dyDescent="0.25">
      <c r="E39" s="32" t="s">
        <v>23</v>
      </c>
      <c r="F39" s="29">
        <f t="shared" ref="F39:M39" si="14">($C$36*F17)/10^9</f>
        <v>8.3526273420000009E-4</v>
      </c>
      <c r="G39" s="29">
        <f t="shared" si="14"/>
        <v>1.1913885586000001E-3</v>
      </c>
      <c r="H39" s="29">
        <f t="shared" si="14"/>
        <v>6.4831474730000001E-3</v>
      </c>
      <c r="I39" s="29">
        <f t="shared" si="14"/>
        <v>9.1592697985999998E-3</v>
      </c>
      <c r="J39" s="29">
        <f t="shared" si="14"/>
        <v>0.20863599299220001</v>
      </c>
      <c r="K39" s="29">
        <f t="shared" si="14"/>
        <v>0.29181851726560004</v>
      </c>
      <c r="L39" s="29">
        <f t="shared" si="14"/>
        <v>213.77901410067503</v>
      </c>
      <c r="M39" s="29">
        <f t="shared" si="14"/>
        <v>298.79619705276002</v>
      </c>
    </row>
    <row r="40" spans="1:15" x14ac:dyDescent="0.25">
      <c r="E40" s="32" t="s">
        <v>35</v>
      </c>
      <c r="F40" s="29">
        <f t="shared" ref="F40:M40" si="15">($C$36*F18)/10^9</f>
        <v>7.9975276419999998E-4</v>
      </c>
      <c r="G40" s="29">
        <f t="shared" si="15"/>
        <v>2.0972365199999998E-3</v>
      </c>
      <c r="H40" s="29">
        <f t="shared" si="15"/>
        <v>6.2142826610000002E-3</v>
      </c>
      <c r="I40" s="29">
        <f t="shared" si="15"/>
        <v>1.6410673577E-2</v>
      </c>
      <c r="J40" s="29">
        <f t="shared" si="15"/>
        <v>0.1981837786482</v>
      </c>
      <c r="K40" s="29">
        <f t="shared" si="15"/>
        <v>0.457203197462</v>
      </c>
      <c r="L40" s="29">
        <f t="shared" si="15"/>
        <v>202.9315415207318</v>
      </c>
      <c r="M40" s="29">
        <f t="shared" si="15"/>
        <v>452.2471886298988</v>
      </c>
    </row>
    <row r="41" spans="1:15" x14ac:dyDescent="0.25">
      <c r="E41" s="32" t="s">
        <v>36</v>
      </c>
      <c r="F41" s="29">
        <f t="shared" ref="F41:M41" si="16">($C$36*F19)/10^9</f>
        <v>8.0147645100000001E-4</v>
      </c>
      <c r="G41" s="29">
        <f t="shared" si="16"/>
        <v>2.0819230034000002E-3</v>
      </c>
      <c r="H41" s="29">
        <f t="shared" si="16"/>
        <v>6.2141411265999999E-3</v>
      </c>
      <c r="I41" s="29">
        <f t="shared" si="16"/>
        <v>1.62861308872E-2</v>
      </c>
      <c r="J41" s="29">
        <f>($C$36*J19)/10^9</f>
        <v>0.19818166068699999</v>
      </c>
      <c r="K41" s="29">
        <f t="shared" si="16"/>
        <v>0.47008343949280001</v>
      </c>
      <c r="L41" s="29">
        <f t="shared" si="16"/>
        <v>202.93021565174661</v>
      </c>
      <c r="M41" s="29">
        <f t="shared" si="16"/>
        <v>448.17805151935323</v>
      </c>
    </row>
    <row r="42" spans="1:15" x14ac:dyDescent="0.25">
      <c r="E42" s="32" t="s">
        <v>24</v>
      </c>
      <c r="F42" s="29">
        <f t="shared" ref="F42:M42" si="17">($C$36*F20)/10^9</f>
        <v>7.584095550000001E-4</v>
      </c>
      <c r="G42" s="29">
        <f t="shared" si="17"/>
        <v>2.0539901786000001E-3</v>
      </c>
      <c r="H42" s="29">
        <f t="shared" si="17"/>
        <v>5.8823339450000001E-3</v>
      </c>
      <c r="I42" s="29">
        <f t="shared" si="17"/>
        <v>1.60802463558E-2</v>
      </c>
      <c r="J42" s="29">
        <f t="shared" si="17"/>
        <v>0.18757926823500001</v>
      </c>
      <c r="K42" s="29">
        <f t="shared" si="17"/>
        <v>0.4615165796172</v>
      </c>
      <c r="L42" s="29">
        <f t="shared" si="17"/>
        <v>192.07455877941101</v>
      </c>
      <c r="M42" s="29">
        <f t="shared" si="17"/>
        <v>454.99165144206</v>
      </c>
    </row>
    <row r="43" spans="1:15" x14ac:dyDescent="0.25">
      <c r="E43" s="32" t="s">
        <v>25</v>
      </c>
      <c r="F43" s="29">
        <f t="shared" ref="F43:M43" si="18">($C$36*F21)/10^9</f>
        <v>1.5679180832E-3</v>
      </c>
      <c r="G43" s="29">
        <f t="shared" si="18"/>
        <v>3.4182225684000001E-3</v>
      </c>
      <c r="H43" s="29">
        <f t="shared" si="18"/>
        <v>1.23470389802E-2</v>
      </c>
      <c r="I43" s="29">
        <f t="shared" si="18"/>
        <v>2.69814760564E-2</v>
      </c>
      <c r="J43" s="29">
        <f t="shared" si="18"/>
        <v>0.3944704023974</v>
      </c>
      <c r="K43" s="29">
        <f t="shared" si="18"/>
        <v>0.82692645913600005</v>
      </c>
      <c r="L43" s="29">
        <f t="shared" si="18"/>
        <v>403.93401104089941</v>
      </c>
      <c r="M43" s="29">
        <f t="shared" si="18"/>
        <v>832.42402821052758</v>
      </c>
    </row>
    <row r="44" spans="1:15" x14ac:dyDescent="0.25">
      <c r="E44" s="32" t="s">
        <v>28</v>
      </c>
      <c r="F44" s="29">
        <f t="shared" ref="F44:M44" si="19">($C$36*F22)/10^9</f>
        <v>7.722976180000001E-5</v>
      </c>
      <c r="G44" s="29">
        <f t="shared" si="19"/>
        <v>4.9022208620000006E-4</v>
      </c>
      <c r="H44" s="29">
        <f t="shared" si="19"/>
        <v>4.3602452059999998E-4</v>
      </c>
      <c r="I44" s="29">
        <f t="shared" si="19"/>
        <v>3.5667351197999999E-3</v>
      </c>
      <c r="J44" s="29">
        <f t="shared" si="19"/>
        <v>1.3386260367E-2</v>
      </c>
      <c r="K44" s="29">
        <f t="shared" si="19"/>
        <v>0.1128291057188</v>
      </c>
      <c r="L44" s="29">
        <f t="shared" si="19"/>
        <v>13.687251266215402</v>
      </c>
      <c r="M44" s="29">
        <f t="shared" si="19"/>
        <v>115.53401077821721</v>
      </c>
    </row>
    <row r="45" spans="1:15" x14ac:dyDescent="0.25">
      <c r="E45" s="32" t="s">
        <v>29</v>
      </c>
      <c r="F45" s="29">
        <f t="shared" ref="F45:M45" si="20">($C$36*F23)/10^9</f>
        <v>6.1334943200000002E-4</v>
      </c>
      <c r="G45" s="29">
        <f t="shared" si="20"/>
        <v>6.4597311120000004E-4</v>
      </c>
      <c r="H45" s="29">
        <f t="shared" si="20"/>
        <v>4.7231469898000008E-3</v>
      </c>
      <c r="I45" s="29">
        <f t="shared" si="20"/>
        <v>4.8090305691999994E-3</v>
      </c>
      <c r="J45" s="29">
        <f t="shared" si="20"/>
        <v>0.15047545913740001</v>
      </c>
      <c r="K45" s="29">
        <f t="shared" si="20"/>
        <v>0.15259749197879999</v>
      </c>
      <c r="L45" s="29">
        <f t="shared" si="20"/>
        <v>154.08099572845981</v>
      </c>
      <c r="M45" s="29">
        <f t="shared" si="20"/>
        <v>156.24867295134561</v>
      </c>
    </row>
    <row r="46" spans="1:15" x14ac:dyDescent="0.25">
      <c r="E46" s="38" t="s">
        <v>30</v>
      </c>
      <c r="F46" s="29">
        <f t="shared" ref="F46:M46" si="21">($C$36*F24)/10^9</f>
        <v>8.8414012280000004E-4</v>
      </c>
      <c r="G46" s="29">
        <f t="shared" si="21"/>
        <v>9.7215935519999995E-4</v>
      </c>
      <c r="H46" s="29">
        <f t="shared" si="21"/>
        <v>6.8765069542000004E-3</v>
      </c>
      <c r="I46" s="29">
        <f t="shared" si="21"/>
        <v>7.4184851375999998E-3</v>
      </c>
      <c r="J46" s="29">
        <f t="shared" si="21"/>
        <v>0.21937856515780002</v>
      </c>
      <c r="K46" s="29">
        <f t="shared" si="21"/>
        <v>0.23612772836200002</v>
      </c>
      <c r="L46" s="29">
        <f t="shared" si="21"/>
        <v>224.64217719431178</v>
      </c>
      <c r="M46" s="29">
        <f t="shared" si="21"/>
        <v>241.78200065442283</v>
      </c>
    </row>
    <row r="47" spans="1:15" x14ac:dyDescent="0.25">
      <c r="E47" s="33" t="s">
        <v>31</v>
      </c>
      <c r="F47" s="29">
        <f t="shared" ref="F47:M47" si="22">($C$36*F25)/10^9</f>
        <v>6.6661438700000002E-4</v>
      </c>
      <c r="G47" s="29">
        <f t="shared" si="22"/>
        <v>7.7235574820000007E-4</v>
      </c>
      <c r="H47" s="29">
        <f t="shared" si="22"/>
        <v>5.1371907126000005E-3</v>
      </c>
      <c r="I47" s="29">
        <f t="shared" si="22"/>
        <v>5.8033173114000001E-3</v>
      </c>
      <c r="J47" s="29">
        <f t="shared" si="22"/>
        <v>0.16372730479020001</v>
      </c>
      <c r="K47" s="29">
        <f t="shared" si="22"/>
        <v>0.1844214613804</v>
      </c>
      <c r="L47" s="29">
        <f t="shared" si="22"/>
        <v>167.65329916700901</v>
      </c>
      <c r="M47" s="29">
        <f t="shared" si="22"/>
        <v>188.83323767928761</v>
      </c>
    </row>
    <row r="48" spans="1:15" ht="42.75" customHeight="1" x14ac:dyDescent="0.25">
      <c r="E48" s="50" t="s">
        <v>54</v>
      </c>
      <c r="F48" s="50"/>
      <c r="G48" s="50"/>
      <c r="H48" s="50"/>
      <c r="I48" s="50"/>
      <c r="J48" s="50"/>
      <c r="K48" s="50"/>
      <c r="L48" s="50"/>
      <c r="M48" s="30"/>
      <c r="N48" s="31"/>
    </row>
    <row r="50" spans="5:13" ht="15" customHeight="1" x14ac:dyDescent="0.25">
      <c r="E50" s="43" t="s">
        <v>55</v>
      </c>
    </row>
    <row r="51" spans="5:13" x14ac:dyDescent="0.25">
      <c r="E51" s="44"/>
    </row>
    <row r="52" spans="5:13" x14ac:dyDescent="0.25">
      <c r="E52" s="12" t="s">
        <v>101</v>
      </c>
      <c r="F52" s="45" t="s">
        <v>95</v>
      </c>
      <c r="G52" s="45"/>
      <c r="H52" s="45" t="s">
        <v>96</v>
      </c>
      <c r="I52" s="45"/>
      <c r="J52" s="45" t="s">
        <v>97</v>
      </c>
      <c r="K52" s="45"/>
      <c r="L52" s="45" t="s">
        <v>98</v>
      </c>
      <c r="M52" s="45"/>
    </row>
    <row r="53" spans="5:13" x14ac:dyDescent="0.25">
      <c r="E53" s="6" t="s">
        <v>9</v>
      </c>
      <c r="F53" s="41" t="s">
        <v>56</v>
      </c>
      <c r="G53" s="42"/>
      <c r="H53" s="42"/>
      <c r="I53" s="42"/>
      <c r="J53" s="42"/>
      <c r="K53" s="42"/>
      <c r="L53" s="42"/>
      <c r="M53" s="42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41.355890931612578</v>
      </c>
      <c r="G55" s="20">
        <f>(((4096*8)/(1024*1024))/G10)*10^9</f>
        <v>36.023179330879529</v>
      </c>
      <c r="H55" s="20">
        <f>(((32*1024*4)/(1024*1024))/H10)*10^9</f>
        <v>42.370741274423771</v>
      </c>
      <c r="I55" s="20">
        <f>(((32*1024*8)/(1024*1024))/I10)*10^9</f>
        <v>36.826243618564376</v>
      </c>
      <c r="J55" s="20">
        <f>(((1*1024*1024*8)/(1024*1024))/J10)*10^9</f>
        <v>84.979502253597971</v>
      </c>
      <c r="K55" s="20">
        <f>(((1*1024*1024*8)/(1024*1024))/K10)*10^9</f>
        <v>43.410792476497264</v>
      </c>
      <c r="L55" s="20">
        <f>(((1*1024*1024*1024*4)/(1024*1024))/L10)*10^9</f>
        <v>42.492020264195446</v>
      </c>
      <c r="M55" s="20">
        <f>(((1*1024*1024*1024*8)/(1024*1024))/M10)*10^9</f>
        <v>81.397562409507344</v>
      </c>
    </row>
    <row r="56" spans="5:13" x14ac:dyDescent="0.25">
      <c r="E56" s="10" t="s">
        <v>17</v>
      </c>
      <c r="F56" s="20">
        <f>(((4*1024*4)/(1024*1024))/F11)*10^9</f>
        <v>219.6126384438073</v>
      </c>
      <c r="G56" s="20">
        <f>(((4096*8)/(1024*1024))/G11)*10^9</f>
        <v>38.20643702050922</v>
      </c>
      <c r="H56" s="20">
        <f>(((32*1024*4)/(1024*1024))/H11)*10^9</f>
        <v>253.40115023850115</v>
      </c>
      <c r="I56" s="20">
        <f>(((32*1024*8)/(1024*1024))/I11)*10^9</f>
        <v>39.096324429432151</v>
      </c>
      <c r="J56" s="20">
        <f>(((1*1024*1024*4)/(1024*1024))/J11)*10^9</f>
        <v>257.50940891097144</v>
      </c>
      <c r="K56" s="20">
        <f>(((1*1024*1024*8)/(1024*1024))/K11)*10^9</f>
        <v>36.604465126129931</v>
      </c>
      <c r="L56" s="20">
        <f>(((1*1024*1024*1024*4)/(1024*1024))/L11)*10^9</f>
        <v>257.60523888664949</v>
      </c>
      <c r="M56" s="20">
        <f>(((1*1024*1024*1024*8)/(1024*1024))/M11)*10^9</f>
        <v>48.376131330376843</v>
      </c>
    </row>
    <row r="57" spans="5:13" x14ac:dyDescent="0.25">
      <c r="E57" s="10" t="s">
        <v>99</v>
      </c>
      <c r="F57" s="20">
        <f>(((4*1024)/(1024*1024))/F12)*10^9</f>
        <v>2.2866528589225308E-2</v>
      </c>
      <c r="G57" s="20" t="s">
        <v>94</v>
      </c>
      <c r="H57" s="20">
        <f>(((32*1024)/(1024*1024))/H12)*10^9</f>
        <v>2.5074187077543726E-2</v>
      </c>
      <c r="I57" s="20" t="s">
        <v>94</v>
      </c>
      <c r="J57" s="20">
        <f>(((1*1024*1024)/(1024*1024))/J12)*10^9</f>
        <v>2.5411750440359454E-2</v>
      </c>
      <c r="K57" s="20" t="s">
        <v>94</v>
      </c>
      <c r="L57" s="20">
        <f>(((1*1024*1024*1024)/(1024*1024))/L12)*10^9</f>
        <v>2.5413905691176349E-2</v>
      </c>
      <c r="M57" s="20" t="s">
        <v>94</v>
      </c>
    </row>
    <row r="58" spans="5:13" x14ac:dyDescent="0.25">
      <c r="E58" s="5" t="s">
        <v>18</v>
      </c>
      <c r="F58" s="20">
        <f t="shared" ref="F58" si="23">(((4*1024*4)/(1024*1024))/F13)*10^9</f>
        <v>37.673569670184477</v>
      </c>
      <c r="G58" s="20">
        <f t="shared" ref="G58" si="24">(((4096*8)/(1024*1024))/G13)*10^9</f>
        <v>76.227506787297202</v>
      </c>
      <c r="H58" s="20">
        <f t="shared" ref="H58" si="25">(((32*1024*4)/(1024*1024))/H13)*10^9</f>
        <v>38.502991374405859</v>
      </c>
      <c r="I58" s="20">
        <f t="shared" ref="I58" si="26">(((32*1024*8)/(1024*1024))/I13)*10^9</f>
        <v>79.81164451893531</v>
      </c>
      <c r="J58" s="20">
        <f t="shared" ref="J58" si="27">(((1*1024*1024*4)/(1024*1024))/J13)*10^9</f>
        <v>38.597802436048198</v>
      </c>
      <c r="K58" s="20">
        <f t="shared" ref="K58" si="28">(((1*1024*1024*8)/(1024*1024))/K13)*10^9</f>
        <v>80.222267021901558</v>
      </c>
      <c r="L58" s="20">
        <f t="shared" ref="L58" si="29">(((1*1024*1024*1024*4)/(1024*1024))/L13)*10^9</f>
        <v>38.599551316386062</v>
      </c>
      <c r="M58" s="20">
        <f t="shared" ref="M58" si="30">(((1*1024*1024*1024*8)/(1024*1024))/M13)*10^9</f>
        <v>80.23004811894269</v>
      </c>
    </row>
    <row r="59" spans="5:13" x14ac:dyDescent="0.25">
      <c r="E59" s="4" t="s">
        <v>27</v>
      </c>
      <c r="F59" s="20">
        <f t="shared" ref="F59:F70" si="31">(((4*1024*4)/(1024*1024))/F14)*10^9</f>
        <v>126.24120351293922</v>
      </c>
      <c r="G59" s="20">
        <f t="shared" ref="G59:G70" si="32">(((4096*8)/(1024*1024))/G14)*10^9</f>
        <v>414.90745904033565</v>
      </c>
      <c r="H59" s="20">
        <f t="shared" ref="H59:H70" si="33">(((32*1024*4)/(1024*1024))/H14)*10^9</f>
        <v>136.08952731207941</v>
      </c>
      <c r="I59" s="20">
        <f t="shared" ref="I59:I70" si="34">(((32*1024*8)/(1024*1024))/I14)*10^9</f>
        <v>537.81252285703226</v>
      </c>
      <c r="J59" s="20">
        <f t="shared" ref="J59:J70" si="35">(((1*1024*1024*4)/(1024*1024))/J14)*10^9</f>
        <v>137.3139408974022</v>
      </c>
      <c r="K59" s="20">
        <f t="shared" ref="K59:K70" si="36">(((1*1024*1024*8)/(1024*1024))/K14)*10^9</f>
        <v>556.18675026895107</v>
      </c>
      <c r="L59" s="20">
        <f t="shared" ref="L59:L70" si="37">(((1*1024*1024*1024*4)/(1024*1024))/L14)*10^9</f>
        <v>137.34353454067983</v>
      </c>
      <c r="M59" s="20">
        <f t="shared" ref="M59:M70" si="38">(((1*1024*1024*1024*8)/(1024*1024))/M14)*10^9</f>
        <v>556.53690052645425</v>
      </c>
    </row>
    <row r="60" spans="5:13" x14ac:dyDescent="0.25">
      <c r="E60" s="4" t="s">
        <v>21</v>
      </c>
      <c r="F60" s="20">
        <f t="shared" si="31"/>
        <v>47.398037342069735</v>
      </c>
      <c r="G60" s="20">
        <f t="shared" si="32"/>
        <v>64.165215677256157</v>
      </c>
      <c r="H60" s="20">
        <f t="shared" si="33"/>
        <v>48.729808803722179</v>
      </c>
      <c r="I60" s="20">
        <f t="shared" si="34"/>
        <v>66.576158598257621</v>
      </c>
      <c r="J60" s="20">
        <f t="shared" si="35"/>
        <v>48.456288641997368</v>
      </c>
      <c r="K60" s="20">
        <f t="shared" si="36"/>
        <v>66.856227471227214</v>
      </c>
      <c r="L60" s="20">
        <f t="shared" si="37"/>
        <v>48.425531778693795</v>
      </c>
      <c r="M60" s="20">
        <f t="shared" si="38"/>
        <v>66.861668682024543</v>
      </c>
    </row>
    <row r="61" spans="5:13" x14ac:dyDescent="0.25">
      <c r="E61" s="4" t="s">
        <v>22</v>
      </c>
      <c r="F61" s="20">
        <f t="shared" si="31"/>
        <v>37.306929180107112</v>
      </c>
      <c r="G61" s="20">
        <f t="shared" si="32"/>
        <v>64.066292724529305</v>
      </c>
      <c r="H61" s="20">
        <f t="shared" si="33"/>
        <v>38.133973495973201</v>
      </c>
      <c r="I61" s="20">
        <f t="shared" si="34"/>
        <v>66.586301439915445</v>
      </c>
      <c r="J61" s="20">
        <f t="shared" si="35"/>
        <v>38.230759584119298</v>
      </c>
      <c r="K61" s="20">
        <f t="shared" si="36"/>
        <v>66.858892668979252</v>
      </c>
      <c r="L61" s="20">
        <f t="shared" si="37"/>
        <v>38.232508306055621</v>
      </c>
      <c r="M61" s="20">
        <f t="shared" si="38"/>
        <v>66.86451054112483</v>
      </c>
    </row>
    <row r="62" spans="5:13" x14ac:dyDescent="0.25">
      <c r="E62" s="4" t="s">
        <v>23</v>
      </c>
      <c r="F62" s="20">
        <f t="shared" si="31"/>
        <v>47.279285167467009</v>
      </c>
      <c r="G62" s="20">
        <f t="shared" si="32"/>
        <v>66.293443419341557</v>
      </c>
      <c r="H62" s="20">
        <f t="shared" si="33"/>
        <v>48.730188741767037</v>
      </c>
      <c r="I62" s="20">
        <f t="shared" si="34"/>
        <v>68.984756852186905</v>
      </c>
      <c r="J62" s="20">
        <f t="shared" si="35"/>
        <v>48.455685210451456</v>
      </c>
      <c r="K62" s="20">
        <f t="shared" si="36"/>
        <v>69.286898547282377</v>
      </c>
      <c r="L62" s="20">
        <f t="shared" si="37"/>
        <v>48.424914127093984</v>
      </c>
      <c r="M62" s="20">
        <f t="shared" si="38"/>
        <v>69.292919401996627</v>
      </c>
    </row>
    <row r="63" spans="5:13" x14ac:dyDescent="0.25">
      <c r="E63" s="4" t="s">
        <v>35</v>
      </c>
      <c r="F63" s="20">
        <f t="shared" si="31"/>
        <v>49.378541428991291</v>
      </c>
      <c r="G63" s="20">
        <f t="shared" si="32"/>
        <v>37.659677030609785</v>
      </c>
      <c r="H63" s="20">
        <f t="shared" si="33"/>
        <v>50.838530725791195</v>
      </c>
      <c r="I63" s="20">
        <f t="shared" si="34"/>
        <v>38.50238060219263</v>
      </c>
      <c r="J63" s="20">
        <f t="shared" si="35"/>
        <v>51.011238502752306</v>
      </c>
      <c r="K63" s="20">
        <f t="shared" si="36"/>
        <v>44.223662722044935</v>
      </c>
      <c r="L63" s="20">
        <f t="shared" si="37"/>
        <v>51.013412318372403</v>
      </c>
      <c r="M63" s="20">
        <f t="shared" si="38"/>
        <v>45.781292444791092</v>
      </c>
    </row>
    <row r="64" spans="5:13" x14ac:dyDescent="0.25">
      <c r="E64" s="4" t="s">
        <v>36</v>
      </c>
      <c r="F64" s="20">
        <f t="shared" si="31"/>
        <v>49.272345994355362</v>
      </c>
      <c r="G64" s="20">
        <f t="shared" si="32"/>
        <v>37.936681554032155</v>
      </c>
      <c r="H64" s="20">
        <f t="shared" si="33"/>
        <v>50.839688633343755</v>
      </c>
      <c r="I64" s="20">
        <f t="shared" si="34"/>
        <v>38.796814564262114</v>
      </c>
      <c r="J64" s="20">
        <f t="shared" si="35"/>
        <v>51.011783658260327</v>
      </c>
      <c r="K64" s="20">
        <f t="shared" si="36"/>
        <v>43.011938522692176</v>
      </c>
      <c r="L64" s="20">
        <f t="shared" si="37"/>
        <v>51.01374562064089</v>
      </c>
      <c r="M64" s="20">
        <f t="shared" si="38"/>
        <v>46.196953933398817</v>
      </c>
    </row>
    <row r="65" spans="4:13" x14ac:dyDescent="0.25">
      <c r="E65" s="4" t="s">
        <v>24</v>
      </c>
      <c r="F65" s="20">
        <f t="shared" si="31"/>
        <v>52.070315754394734</v>
      </c>
      <c r="G65" s="20">
        <f t="shared" si="32"/>
        <v>38.452593796642994</v>
      </c>
      <c r="H65" s="20">
        <f t="shared" si="33"/>
        <v>53.707423440067885</v>
      </c>
      <c r="I65" s="20">
        <f t="shared" si="34"/>
        <v>39.293552226710595</v>
      </c>
      <c r="J65" s="20">
        <f t="shared" si="35"/>
        <v>53.895081770628593</v>
      </c>
      <c r="K65" s="20">
        <f t="shared" si="36"/>
        <v>43.810343751400218</v>
      </c>
      <c r="L65" s="20">
        <f t="shared" si="37"/>
        <v>53.896937032088005</v>
      </c>
      <c r="M65" s="20">
        <f t="shared" si="38"/>
        <v>45.505144400735382</v>
      </c>
    </row>
    <row r="66" spans="4:13" x14ac:dyDescent="0.25">
      <c r="E66" s="4" t="s">
        <v>25</v>
      </c>
      <c r="F66" s="20">
        <f t="shared" si="31"/>
        <v>25.186663399788515</v>
      </c>
      <c r="G66" s="20">
        <f t="shared" si="32"/>
        <v>23.105941295381918</v>
      </c>
      <c r="H66" s="20">
        <f t="shared" si="33"/>
        <v>25.587106390983674</v>
      </c>
      <c r="I66" s="20">
        <f t="shared" si="34"/>
        <v>23.417918229500469</v>
      </c>
      <c r="J66" s="20">
        <f t="shared" si="35"/>
        <v>25.628285261856778</v>
      </c>
      <c r="K66" s="20">
        <f t="shared" si="36"/>
        <v>24.451025573816668</v>
      </c>
      <c r="L66" s="20">
        <f t="shared" si="37"/>
        <v>25.628518810097944</v>
      </c>
      <c r="M66" s="20">
        <f t="shared" si="38"/>
        <v>24.872492982342955</v>
      </c>
    </row>
    <row r="67" spans="4:13" x14ac:dyDescent="0.25">
      <c r="E67" s="4" t="s">
        <v>28</v>
      </c>
      <c r="F67" s="20">
        <f t="shared" si="31"/>
        <v>511.33946395261313</v>
      </c>
      <c r="G67" s="20">
        <f t="shared" si="32"/>
        <v>161.11320200244376</v>
      </c>
      <c r="H67" s="20">
        <f t="shared" si="33"/>
        <v>724.55787478480624</v>
      </c>
      <c r="I67" s="20">
        <f t="shared" si="34"/>
        <v>177.15080564643392</v>
      </c>
      <c r="J67" s="20">
        <f t="shared" si="35"/>
        <v>755.2221249873736</v>
      </c>
      <c r="K67" s="20">
        <f t="shared" si="36"/>
        <v>179.20198756508447</v>
      </c>
      <c r="L67" s="20">
        <f t="shared" si="37"/>
        <v>756.3410796404886</v>
      </c>
      <c r="M67" s="20">
        <f t="shared" si="38"/>
        <v>179.20663067557612</v>
      </c>
    </row>
    <row r="68" spans="4:13" x14ac:dyDescent="0.25">
      <c r="E68" s="4" t="s">
        <v>29</v>
      </c>
      <c r="F68" s="20">
        <f t="shared" si="31"/>
        <v>64.385198615460681</v>
      </c>
      <c r="G68" s="20">
        <f t="shared" si="32"/>
        <v>122.26708609167878</v>
      </c>
      <c r="H68" s="20">
        <f t="shared" si="33"/>
        <v>66.88866568884356</v>
      </c>
      <c r="I68" s="20">
        <f t="shared" si="34"/>
        <v>131.38822698419872</v>
      </c>
      <c r="J68" s="20">
        <f t="shared" si="35"/>
        <v>67.184377159925234</v>
      </c>
      <c r="K68" s="20">
        <f t="shared" si="36"/>
        <v>132.50021175190091</v>
      </c>
      <c r="L68" s="20">
        <f t="shared" si="37"/>
        <v>67.186938603667613</v>
      </c>
      <c r="M68" s="20">
        <f t="shared" si="38"/>
        <v>132.50967453942587</v>
      </c>
    </row>
    <row r="69" spans="4:13" x14ac:dyDescent="0.25">
      <c r="E69" s="9" t="s">
        <v>30</v>
      </c>
      <c r="F69" s="20">
        <f t="shared" si="31"/>
        <v>44.665572777012308</v>
      </c>
      <c r="G69" s="20">
        <f t="shared" si="32"/>
        <v>81.24311058422245</v>
      </c>
      <c r="H69" s="20">
        <f t="shared" si="33"/>
        <v>45.94265694838581</v>
      </c>
      <c r="I69" s="20">
        <f t="shared" si="34"/>
        <v>85.172375259946094</v>
      </c>
      <c r="J69" s="20">
        <f t="shared" si="35"/>
        <v>46.082897810586552</v>
      </c>
      <c r="K69" s="20">
        <f t="shared" si="36"/>
        <v>85.628232398876008</v>
      </c>
      <c r="L69" s="20">
        <f t="shared" si="37"/>
        <v>46.08320008867031</v>
      </c>
      <c r="M69" s="20">
        <f t="shared" si="38"/>
        <v>85.632763166654129</v>
      </c>
    </row>
    <row r="70" spans="4:13" x14ac:dyDescent="0.25">
      <c r="E70" s="10" t="s">
        <v>31</v>
      </c>
      <c r="F70" s="20">
        <f t="shared" si="31"/>
        <v>59.240583116907736</v>
      </c>
      <c r="G70" s="20">
        <f t="shared" si="32"/>
        <v>102.2601957505571</v>
      </c>
      <c r="H70" s="20">
        <f t="shared" si="33"/>
        <v>61.497619550142453</v>
      </c>
      <c r="I70" s="20">
        <f t="shared" si="34"/>
        <v>108.87738272708229</v>
      </c>
      <c r="J70" s="20">
        <f t="shared" si="35"/>
        <v>61.746573138514862</v>
      </c>
      <c r="K70" s="20">
        <f t="shared" si="36"/>
        <v>109.63583006369595</v>
      </c>
      <c r="L70" s="20">
        <f t="shared" si="37"/>
        <v>61.747847799210639</v>
      </c>
      <c r="M70" s="20">
        <f t="shared" si="38"/>
        <v>109.64415509924287</v>
      </c>
    </row>
    <row r="72" spans="4:13" x14ac:dyDescent="0.25">
      <c r="D72" s="49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9"/>
      <c r="E73" s="1" t="s">
        <v>63</v>
      </c>
      <c r="F73" s="1">
        <v>867497</v>
      </c>
      <c r="G73" s="1">
        <v>6788637</v>
      </c>
      <c r="H73" s="1">
        <v>184285970</v>
      </c>
      <c r="I73" s="1">
        <v>100641834442</v>
      </c>
    </row>
    <row r="74" spans="4:13" x14ac:dyDescent="0.25">
      <c r="E74" s="1" t="s">
        <v>64</v>
      </c>
      <c r="F74" s="1">
        <v>377818</v>
      </c>
      <c r="G74" s="1">
        <v>2950149</v>
      </c>
      <c r="H74" s="1">
        <v>94140349</v>
      </c>
      <c r="I74" s="1">
        <v>96394569487</v>
      </c>
    </row>
    <row r="75" spans="4:13" x14ac:dyDescent="0.25">
      <c r="E75" s="1" t="s">
        <v>65</v>
      </c>
      <c r="F75" s="1">
        <v>817925</v>
      </c>
      <c r="G75" s="1">
        <v>6394463</v>
      </c>
      <c r="H75" s="1">
        <v>218552572</v>
      </c>
      <c r="I75" s="1">
        <v>169339708958</v>
      </c>
    </row>
    <row r="76" spans="4:13" x14ac:dyDescent="0.25">
      <c r="E76" s="1" t="s">
        <v>66</v>
      </c>
      <c r="F76" s="1">
        <v>71148</v>
      </c>
      <c r="G76" s="1">
        <v>493289</v>
      </c>
      <c r="H76" s="1">
        <v>15533413</v>
      </c>
      <c r="I76" s="1">
        <v>15900297749</v>
      </c>
    </row>
    <row r="77" spans="4:13" x14ac:dyDescent="0.25">
      <c r="E77" s="1" t="s">
        <v>67</v>
      </c>
      <c r="F77" s="1">
        <v>170828291</v>
      </c>
      <c r="G77" s="1">
        <v>1246301621</v>
      </c>
      <c r="H77" s="1">
        <v>39351873943</v>
      </c>
      <c r="I77" s="1">
        <v>40292901549388</v>
      </c>
    </row>
    <row r="78" spans="4:13" x14ac:dyDescent="0.25">
      <c r="E78" s="1" t="s">
        <v>68</v>
      </c>
      <c r="F78" s="1">
        <v>409957</v>
      </c>
      <c r="G78" s="1">
        <v>3132375</v>
      </c>
      <c r="H78" s="1">
        <v>99722936</v>
      </c>
      <c r="I78" s="1">
        <v>102106382734</v>
      </c>
    </row>
    <row r="79" spans="4:13" x14ac:dyDescent="0.25">
      <c r="E79" s="1" t="s">
        <v>69</v>
      </c>
      <c r="F79" s="1">
        <v>414747</v>
      </c>
      <c r="G79" s="1">
        <v>3246501</v>
      </c>
      <c r="H79" s="1">
        <v>103632843</v>
      </c>
      <c r="I79" s="1">
        <v>106115223113</v>
      </c>
    </row>
    <row r="80" spans="4:13" x14ac:dyDescent="0.25">
      <c r="E80" s="1" t="s">
        <v>70</v>
      </c>
      <c r="F80" s="1">
        <v>75318</v>
      </c>
      <c r="G80" s="1">
        <v>464846</v>
      </c>
      <c r="H80" s="1">
        <v>14383658</v>
      </c>
      <c r="I80" s="1">
        <v>14719598992</v>
      </c>
    </row>
    <row r="81" spans="5:9" x14ac:dyDescent="0.25">
      <c r="E81" s="1" t="s">
        <v>71</v>
      </c>
      <c r="F81" s="1">
        <v>123771</v>
      </c>
      <c r="G81" s="1">
        <v>918513</v>
      </c>
      <c r="H81" s="1">
        <v>29130327</v>
      </c>
      <c r="I81" s="1">
        <v>29823027445</v>
      </c>
    </row>
    <row r="82" spans="5:9" x14ac:dyDescent="0.25">
      <c r="E82" s="1" t="s">
        <v>72</v>
      </c>
      <c r="F82" s="1">
        <v>487024</v>
      </c>
      <c r="G82" s="1">
        <v>3755098</v>
      </c>
      <c r="H82" s="1">
        <v>119659758</v>
      </c>
      <c r="I82" s="1">
        <v>122521620556</v>
      </c>
    </row>
    <row r="83" spans="5:9" x14ac:dyDescent="0.25">
      <c r="E83" s="1" t="s">
        <v>73</v>
      </c>
      <c r="F83" s="1">
        <v>329655</v>
      </c>
      <c r="G83" s="1">
        <v>2565165</v>
      </c>
      <c r="H83" s="1">
        <v>82548625</v>
      </c>
      <c r="I83" s="1">
        <v>84583480027</v>
      </c>
    </row>
    <row r="84" spans="5:9" x14ac:dyDescent="0.25">
      <c r="E84" s="1" t="s">
        <v>74</v>
      </c>
      <c r="F84" s="1">
        <v>487776</v>
      </c>
      <c r="G84" s="1">
        <v>3754526</v>
      </c>
      <c r="H84" s="1">
        <v>119654988</v>
      </c>
      <c r="I84" s="1">
        <v>122516413172</v>
      </c>
    </row>
    <row r="85" spans="5:9" x14ac:dyDescent="0.25">
      <c r="E85" s="1" t="s">
        <v>75</v>
      </c>
      <c r="F85" s="1">
        <v>418823</v>
      </c>
      <c r="G85" s="1">
        <v>3277917</v>
      </c>
      <c r="H85" s="1">
        <v>104627793</v>
      </c>
      <c r="I85" s="1">
        <v>107133959593</v>
      </c>
    </row>
    <row r="86" spans="5:9" x14ac:dyDescent="0.25">
      <c r="E86" s="1" t="s">
        <v>76</v>
      </c>
      <c r="F86" s="1">
        <v>471389</v>
      </c>
      <c r="G86" s="1">
        <v>3623989</v>
      </c>
      <c r="H86" s="1">
        <v>115461944</v>
      </c>
      <c r="I86" s="1">
        <v>118222757400</v>
      </c>
    </row>
    <row r="87" spans="5:9" x14ac:dyDescent="0.25">
      <c r="E87" s="1" t="s">
        <v>77</v>
      </c>
      <c r="F87" s="1">
        <v>330483</v>
      </c>
      <c r="G87" s="1">
        <v>2565145</v>
      </c>
      <c r="H87" s="1">
        <v>82549653</v>
      </c>
      <c r="I87" s="1">
        <v>84584558875</v>
      </c>
    </row>
    <row r="88" spans="5:9" x14ac:dyDescent="0.25">
      <c r="E88" s="1" t="s">
        <v>78</v>
      </c>
      <c r="F88" s="1">
        <v>829800</v>
      </c>
      <c r="G88" s="1">
        <v>6493105</v>
      </c>
      <c r="H88" s="1">
        <v>180898630</v>
      </c>
      <c r="I88" s="1">
        <v>178937718062</v>
      </c>
    </row>
    <row r="89" spans="5:9" x14ac:dyDescent="0.25">
      <c r="E89" s="1" t="s">
        <v>79</v>
      </c>
      <c r="F89" s="1">
        <v>316433</v>
      </c>
      <c r="G89" s="1">
        <v>2458765</v>
      </c>
      <c r="H89" s="1">
        <v>78414093</v>
      </c>
      <c r="I89" s="1">
        <v>80292609607</v>
      </c>
    </row>
    <row r="90" spans="5:9" x14ac:dyDescent="0.25">
      <c r="E90" s="1" t="s">
        <v>80</v>
      </c>
      <c r="F90" s="1">
        <v>823741</v>
      </c>
      <c r="G90" s="1">
        <v>6443828</v>
      </c>
      <c r="H90" s="1">
        <v>185994872</v>
      </c>
      <c r="I90" s="1">
        <v>177327708918</v>
      </c>
    </row>
    <row r="91" spans="5:9" x14ac:dyDescent="0.25">
      <c r="E91" s="1" t="s">
        <v>81</v>
      </c>
      <c r="F91" s="1">
        <v>317115</v>
      </c>
      <c r="G91" s="1">
        <v>2458709</v>
      </c>
      <c r="H91" s="1">
        <v>78413255</v>
      </c>
      <c r="I91" s="1">
        <v>80292085009</v>
      </c>
    </row>
    <row r="92" spans="5:9" x14ac:dyDescent="0.25">
      <c r="E92" s="1" t="s">
        <v>82</v>
      </c>
      <c r="F92" s="1">
        <v>812689</v>
      </c>
      <c r="G92" s="1">
        <v>6362367</v>
      </c>
      <c r="H92" s="1">
        <v>182605278</v>
      </c>
      <c r="I92" s="1">
        <v>180023601900</v>
      </c>
    </row>
    <row r="93" spans="5:9" x14ac:dyDescent="0.25">
      <c r="E93" s="1" t="s">
        <v>83</v>
      </c>
      <c r="F93" s="1">
        <v>300075</v>
      </c>
      <c r="G93" s="1">
        <v>2327425</v>
      </c>
      <c r="H93" s="1">
        <v>74218275</v>
      </c>
      <c r="I93" s="1">
        <v>75996897515</v>
      </c>
    </row>
    <row r="94" spans="5:9" x14ac:dyDescent="0.25">
      <c r="E94" s="1" t="s">
        <v>84</v>
      </c>
      <c r="F94" s="1">
        <v>1352466</v>
      </c>
      <c r="G94" s="1">
        <v>10675586</v>
      </c>
      <c r="H94" s="1">
        <v>327184640</v>
      </c>
      <c r="I94" s="1">
        <v>329359827574</v>
      </c>
    </row>
    <row r="95" spans="5:9" x14ac:dyDescent="0.25">
      <c r="E95" s="1" t="s">
        <v>85</v>
      </c>
      <c r="F95" s="1">
        <v>620368</v>
      </c>
      <c r="G95" s="1">
        <v>4885273</v>
      </c>
      <c r="H95" s="1">
        <v>156077551</v>
      </c>
      <c r="I95" s="1">
        <v>159821955781</v>
      </c>
    </row>
    <row r="96" spans="5:9" x14ac:dyDescent="0.25">
      <c r="E96" s="1" t="s">
        <v>86</v>
      </c>
      <c r="F96" s="1">
        <v>193963</v>
      </c>
      <c r="G96" s="1">
        <v>1411227</v>
      </c>
      <c r="H96" s="1">
        <v>44642362</v>
      </c>
      <c r="I96" s="1">
        <v>45712594278</v>
      </c>
    </row>
    <row r="97" spans="5:9" x14ac:dyDescent="0.25">
      <c r="E97" s="1" t="s">
        <v>87</v>
      </c>
      <c r="F97" s="1">
        <v>30557</v>
      </c>
      <c r="G97" s="1">
        <v>172519</v>
      </c>
      <c r="H97" s="1">
        <v>5296455</v>
      </c>
      <c r="I97" s="1">
        <v>5415546121</v>
      </c>
    </row>
    <row r="98" spans="5:9" x14ac:dyDescent="0.25">
      <c r="E98" s="1" t="s">
        <v>88</v>
      </c>
      <c r="F98" s="1">
        <v>255588</v>
      </c>
      <c r="G98" s="1">
        <v>1902758</v>
      </c>
      <c r="H98" s="1">
        <v>60377262</v>
      </c>
      <c r="I98" s="1">
        <v>61821901144</v>
      </c>
    </row>
    <row r="99" spans="5:9" x14ac:dyDescent="0.25">
      <c r="E99" s="1" t="s">
        <v>89</v>
      </c>
      <c r="F99" s="1">
        <v>242680</v>
      </c>
      <c r="G99" s="1">
        <v>1868777</v>
      </c>
      <c r="H99" s="1">
        <v>59537651</v>
      </c>
      <c r="I99" s="1">
        <v>60964230327</v>
      </c>
    </row>
    <row r="100" spans="5:9" x14ac:dyDescent="0.25">
      <c r="E100" s="1" t="s">
        <v>90</v>
      </c>
      <c r="F100" s="1">
        <v>384648</v>
      </c>
      <c r="G100" s="1">
        <v>2935224</v>
      </c>
      <c r="H100" s="1">
        <v>93427130</v>
      </c>
      <c r="I100" s="1">
        <v>95664319322</v>
      </c>
    </row>
    <row r="101" spans="5:9" x14ac:dyDescent="0.25">
      <c r="E101" s="1" t="s">
        <v>91</v>
      </c>
      <c r="F101" s="1">
        <v>349822</v>
      </c>
      <c r="G101" s="1">
        <v>2720783</v>
      </c>
      <c r="H101" s="1">
        <v>86800097</v>
      </c>
      <c r="I101" s="1">
        <v>88882716307</v>
      </c>
    </row>
    <row r="102" spans="5:9" x14ac:dyDescent="0.25">
      <c r="E102" s="1" t="s">
        <v>92</v>
      </c>
      <c r="F102" s="1">
        <v>305593</v>
      </c>
      <c r="G102" s="1">
        <v>2296161</v>
      </c>
      <c r="H102" s="1">
        <v>72968846</v>
      </c>
      <c r="I102" s="1">
        <v>74714424974</v>
      </c>
    </row>
    <row r="103" spans="5:9" x14ac:dyDescent="0.25">
      <c r="E103" s="1" t="s">
        <v>93</v>
      </c>
      <c r="F103" s="1">
        <v>263755</v>
      </c>
      <c r="G103" s="1">
        <v>2032599</v>
      </c>
      <c r="H103" s="1">
        <v>64780923</v>
      </c>
      <c r="I103" s="1">
        <v>66334295785</v>
      </c>
    </row>
  </sheetData>
  <mergeCells count="30"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57" workbookViewId="0">
      <selection activeCell="K78" sqref="K7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6" t="s">
        <v>4</v>
      </c>
      <c r="G1" s="47"/>
      <c r="H1" s="47"/>
      <c r="I1" s="47"/>
      <c r="J1" s="48"/>
      <c r="K1" s="52"/>
      <c r="L1" s="52"/>
      <c r="M1" s="52"/>
      <c r="O1" s="6" t="s">
        <v>9</v>
      </c>
      <c r="P1" s="46" t="s">
        <v>38</v>
      </c>
      <c r="Q1" s="47"/>
      <c r="R1" s="47"/>
      <c r="S1" s="47"/>
      <c r="T1" s="48"/>
      <c r="U1" s="52"/>
      <c r="V1" s="52"/>
      <c r="W1" s="52"/>
    </row>
    <row r="2" spans="4:23" x14ac:dyDescent="0.25">
      <c r="D2" s="40"/>
      <c r="E2" s="39" t="s">
        <v>3</v>
      </c>
      <c r="F2" s="39" t="s">
        <v>6</v>
      </c>
      <c r="G2" s="39" t="s">
        <v>5</v>
      </c>
      <c r="H2" s="39" t="s">
        <v>0</v>
      </c>
      <c r="I2" s="39" t="s">
        <v>1</v>
      </c>
      <c r="J2" s="39" t="s">
        <v>2</v>
      </c>
      <c r="K2" s="40"/>
      <c r="L2" s="40"/>
      <c r="M2" s="40"/>
      <c r="O2" s="39" t="s">
        <v>3</v>
      </c>
      <c r="P2" s="39" t="s">
        <v>6</v>
      </c>
      <c r="Q2" s="39" t="s">
        <v>5</v>
      </c>
      <c r="R2" s="39" t="s">
        <v>0</v>
      </c>
      <c r="S2" s="39" t="s">
        <v>1</v>
      </c>
      <c r="T2" s="39" t="s">
        <v>2</v>
      </c>
      <c r="U2" s="40"/>
      <c r="V2" s="40"/>
      <c r="W2" s="40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5" t="s">
        <v>10</v>
      </c>
      <c r="G7" s="45"/>
      <c r="H7" s="45" t="s">
        <v>11</v>
      </c>
      <c r="I7" s="45"/>
      <c r="J7" s="45" t="s">
        <v>12</v>
      </c>
      <c r="K7" s="45"/>
      <c r="L7" s="45" t="s">
        <v>13</v>
      </c>
      <c r="M7" s="45"/>
      <c r="O7" s="12" t="s">
        <v>15</v>
      </c>
      <c r="P7" s="45" t="s">
        <v>10</v>
      </c>
      <c r="Q7" s="45"/>
      <c r="R7" s="45" t="s">
        <v>11</v>
      </c>
      <c r="S7" s="45"/>
      <c r="T7" s="45" t="s">
        <v>12</v>
      </c>
      <c r="U7" s="45"/>
      <c r="V7" s="45" t="s">
        <v>13</v>
      </c>
      <c r="W7" s="45"/>
    </row>
    <row r="8" spans="4:23" x14ac:dyDescent="0.25">
      <c r="E8" s="6" t="s">
        <v>9</v>
      </c>
      <c r="F8" s="41" t="s">
        <v>37</v>
      </c>
      <c r="G8" s="42"/>
      <c r="H8" s="42"/>
      <c r="I8" s="42"/>
      <c r="J8" s="42"/>
      <c r="K8" s="42"/>
      <c r="L8" s="42"/>
      <c r="M8" s="42"/>
      <c r="O8" s="6" t="s">
        <v>9</v>
      </c>
      <c r="P8" s="41" t="s">
        <v>104</v>
      </c>
      <c r="Q8" s="42"/>
      <c r="R8" s="42"/>
      <c r="S8" s="42"/>
      <c r="T8" s="42"/>
      <c r="U8" s="42"/>
      <c r="V8" s="42"/>
      <c r="W8" s="42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201718</v>
      </c>
      <c r="G10" s="20">
        <f>$F73</f>
        <v>455971</v>
      </c>
      <c r="H10" s="20">
        <f>$G74</f>
        <v>1492359</v>
      </c>
      <c r="I10" s="20">
        <f>$G73</f>
        <v>3431499</v>
      </c>
      <c r="J10" s="20">
        <f>$H74</f>
        <v>47299137</v>
      </c>
      <c r="K10" s="20">
        <f>$H73</f>
        <v>92580152</v>
      </c>
      <c r="L10" s="20">
        <f>$I74</f>
        <v>48427691655</v>
      </c>
      <c r="M10" s="20">
        <f>$I73</f>
        <v>50761999900</v>
      </c>
      <c r="O10" s="18" t="s">
        <v>26</v>
      </c>
      <c r="P10" s="22">
        <f>F10/4096</f>
        <v>49.24755859375</v>
      </c>
      <c r="Q10" s="22">
        <f>G10/4096</f>
        <v>111.321044921875</v>
      </c>
      <c r="R10" s="22">
        <f>H10/32768</f>
        <v>45.543182373046875</v>
      </c>
      <c r="S10" s="22">
        <f>I10/32768</f>
        <v>104.72103881835937</v>
      </c>
      <c r="T10" s="22">
        <f>J10/(1048576)</f>
        <v>45.107972145080566</v>
      </c>
      <c r="U10" s="22">
        <f>K10/(1048576)</f>
        <v>88.291313171386719</v>
      </c>
      <c r="V10" s="22">
        <f>L10/1073741824</f>
        <v>45.101802474819124</v>
      </c>
      <c r="W10" s="22">
        <f>M10/1073741824</f>
        <v>47.275796439498663</v>
      </c>
    </row>
    <row r="11" spans="4:23" x14ac:dyDescent="0.25">
      <c r="E11" s="33" t="s">
        <v>17</v>
      </c>
      <c r="F11" s="19">
        <f>$F76</f>
        <v>194880</v>
      </c>
      <c r="G11" s="19">
        <f>$F75</f>
        <v>432199</v>
      </c>
      <c r="H11" s="19">
        <f>$G76</f>
        <v>1461263</v>
      </c>
      <c r="I11" s="19">
        <f>$G75</f>
        <v>3234683</v>
      </c>
      <c r="J11" s="19">
        <f>$H76</f>
        <v>46219087</v>
      </c>
      <c r="K11" s="19">
        <f>$H75</f>
        <v>109715248</v>
      </c>
      <c r="L11" s="19">
        <f>$I76</f>
        <v>47322855963</v>
      </c>
      <c r="M11" s="19">
        <f>$I75</f>
        <v>85113412018</v>
      </c>
      <c r="O11" s="10" t="s">
        <v>17</v>
      </c>
      <c r="P11" s="22">
        <f t="shared" ref="P11:Q25" si="0">F11/4096</f>
        <v>47.578125</v>
      </c>
      <c r="Q11" s="22">
        <f t="shared" si="0"/>
        <v>105.517333984375</v>
      </c>
      <c r="R11" s="22">
        <f t="shared" ref="R11:S25" si="1">H11/32768</f>
        <v>44.594207763671875</v>
      </c>
      <c r="S11" s="22">
        <f t="shared" si="1"/>
        <v>98.714691162109375</v>
      </c>
      <c r="T11" s="22">
        <f t="shared" ref="T11:U25" si="2">J11/(1048576)</f>
        <v>44.077956199645996</v>
      </c>
      <c r="U11" s="22">
        <f t="shared" si="2"/>
        <v>104.63261413574219</v>
      </c>
      <c r="V11" s="22">
        <f t="shared" ref="V11:W25" si="3">L11/1073741824</f>
        <v>44.07284405361861</v>
      </c>
      <c r="W11" s="22">
        <f t="shared" si="3"/>
        <v>79.268042014911771</v>
      </c>
    </row>
    <row r="12" spans="4:23" x14ac:dyDescent="0.25">
      <c r="E12" s="33" t="s">
        <v>102</v>
      </c>
      <c r="F12" s="19">
        <f>$F77</f>
        <v>113469304</v>
      </c>
      <c r="G12" s="19" t="s">
        <v>94</v>
      </c>
      <c r="H12" s="19">
        <f>$G77</f>
        <v>676470043</v>
      </c>
      <c r="I12" s="19" t="s">
        <v>94</v>
      </c>
      <c r="J12" s="19">
        <f>$H77</f>
        <v>21161222772</v>
      </c>
      <c r="K12" s="19" t="s">
        <v>94</v>
      </c>
      <c r="L12" s="19">
        <f>$I77</f>
        <v>21656874314495</v>
      </c>
      <c r="M12" s="19" t="s">
        <v>94</v>
      </c>
      <c r="O12" s="10" t="s">
        <v>103</v>
      </c>
      <c r="P12" s="36">
        <f t="shared" si="0"/>
        <v>27702.466796875</v>
      </c>
      <c r="Q12" s="36" t="e">
        <f t="shared" si="0"/>
        <v>#VALUE!</v>
      </c>
      <c r="R12" s="22">
        <f t="shared" si="1"/>
        <v>20644.227386474609</v>
      </c>
      <c r="S12" s="36" t="e">
        <f t="shared" ref="S12" si="4">I12/4096</f>
        <v>#VALUE!</v>
      </c>
      <c r="T12" s="22">
        <f t="shared" si="2"/>
        <v>20180.914661407471</v>
      </c>
      <c r="U12" s="36" t="e">
        <f t="shared" ref="U12" si="5">K12/4096</f>
        <v>#VALUE!</v>
      </c>
      <c r="V12" s="22">
        <f t="shared" si="3"/>
        <v>20169.53594469931</v>
      </c>
      <c r="W12" s="36" t="e">
        <f t="shared" ref="W12" si="6">M12/4096</f>
        <v>#VALUE!</v>
      </c>
    </row>
    <row r="13" spans="4:23" x14ac:dyDescent="0.25">
      <c r="E13" s="33" t="s">
        <v>18</v>
      </c>
      <c r="F13" s="21">
        <f>$F79</f>
        <v>218669</v>
      </c>
      <c r="G13" s="19">
        <f>$F78</f>
        <v>237719</v>
      </c>
      <c r="H13" s="21">
        <f>$G79</f>
        <v>1642035</v>
      </c>
      <c r="I13" s="19">
        <f>$G78</f>
        <v>1693867</v>
      </c>
      <c r="J13" s="21">
        <f>$H79</f>
        <v>52037467</v>
      </c>
      <c r="K13" s="19">
        <f>$H78</f>
        <v>53169144</v>
      </c>
      <c r="L13" s="21">
        <f>$I79</f>
        <v>53279845137</v>
      </c>
      <c r="M13" s="19">
        <f>$I78</f>
        <v>54427945594</v>
      </c>
      <c r="O13" s="5" t="s">
        <v>18</v>
      </c>
      <c r="P13" s="36">
        <f t="shared" si="0"/>
        <v>53.385986328125</v>
      </c>
      <c r="Q13" s="36">
        <f t="shared" si="0"/>
        <v>58.036865234375</v>
      </c>
      <c r="R13" s="36">
        <f t="shared" si="1"/>
        <v>50.110931396484375</v>
      </c>
      <c r="S13" s="36">
        <f t="shared" si="1"/>
        <v>51.692718505859375</v>
      </c>
      <c r="T13" s="36">
        <f t="shared" si="2"/>
        <v>49.626795768737793</v>
      </c>
      <c r="U13" s="36">
        <f t="shared" si="2"/>
        <v>50.706047058105469</v>
      </c>
      <c r="V13" s="36">
        <f t="shared" si="3"/>
        <v>49.620722548104823</v>
      </c>
      <c r="W13" s="36">
        <f t="shared" si="3"/>
        <v>50.68997442163527</v>
      </c>
    </row>
    <row r="14" spans="4:23" x14ac:dyDescent="0.25">
      <c r="E14" s="33" t="s">
        <v>27</v>
      </c>
      <c r="F14" s="21">
        <f>$F81</f>
        <v>73225</v>
      </c>
      <c r="G14" s="19">
        <f>$F80</f>
        <v>80698</v>
      </c>
      <c r="H14" s="21">
        <f>$G81</f>
        <v>478549</v>
      </c>
      <c r="I14" s="19">
        <f>$G80</f>
        <v>443404</v>
      </c>
      <c r="J14" s="21">
        <f>$H81</f>
        <v>14784387</v>
      </c>
      <c r="K14" s="19">
        <f>$H80</f>
        <v>13365058</v>
      </c>
      <c r="L14" s="21">
        <f>$I81</f>
        <v>15138303369</v>
      </c>
      <c r="M14" s="19">
        <f>$I80</f>
        <v>13670867218</v>
      </c>
      <c r="O14" s="4" t="s">
        <v>27</v>
      </c>
      <c r="P14" s="22">
        <f t="shared" si="0"/>
        <v>17.877197265625</v>
      </c>
      <c r="Q14" s="22">
        <f t="shared" si="0"/>
        <v>19.70166015625</v>
      </c>
      <c r="R14" s="22">
        <f t="shared" si="1"/>
        <v>14.604156494140625</v>
      </c>
      <c r="S14" s="22">
        <f t="shared" si="1"/>
        <v>13.5316162109375</v>
      </c>
      <c r="T14" s="22">
        <f t="shared" si="2"/>
        <v>14.099490165710449</v>
      </c>
      <c r="U14" s="22">
        <f t="shared" si="2"/>
        <v>12.745912551879883</v>
      </c>
      <c r="V14" s="22">
        <f t="shared" si="3"/>
        <v>14.098643668927252</v>
      </c>
      <c r="W14" s="22">
        <f t="shared" si="3"/>
        <v>12.731987254694104</v>
      </c>
    </row>
    <row r="15" spans="4:23" x14ac:dyDescent="0.25">
      <c r="E15" s="33" t="s">
        <v>21</v>
      </c>
      <c r="F15" s="21">
        <f>$F83</f>
        <v>176945</v>
      </c>
      <c r="G15" s="19">
        <f>$F82</f>
        <v>275980</v>
      </c>
      <c r="H15" s="21">
        <f>$G83</f>
        <v>1301461</v>
      </c>
      <c r="I15" s="19">
        <f>$G82</f>
        <v>2002538</v>
      </c>
      <c r="J15" s="21">
        <f>$H83</f>
        <v>41505759</v>
      </c>
      <c r="K15" s="19">
        <f>$H82</f>
        <v>63138840</v>
      </c>
      <c r="L15" s="21">
        <f>$I83</f>
        <v>42519795087</v>
      </c>
      <c r="M15" s="19">
        <f>$I82</f>
        <v>64634879800</v>
      </c>
      <c r="O15" s="4" t="s">
        <v>21</v>
      </c>
      <c r="P15" s="22">
        <f t="shared" si="0"/>
        <v>43.199462890625</v>
      </c>
      <c r="Q15" s="22">
        <f t="shared" si="0"/>
        <v>67.3779296875</v>
      </c>
      <c r="R15" s="22">
        <f t="shared" si="1"/>
        <v>39.717437744140625</v>
      </c>
      <c r="S15" s="22">
        <f t="shared" si="1"/>
        <v>61.11260986328125</v>
      </c>
      <c r="T15" s="22">
        <f t="shared" si="2"/>
        <v>39.582976341247559</v>
      </c>
      <c r="U15" s="22">
        <f t="shared" si="2"/>
        <v>60.213890075683594</v>
      </c>
      <c r="V15" s="22">
        <f t="shared" si="3"/>
        <v>39.599645032547414</v>
      </c>
      <c r="W15" s="22">
        <f t="shared" si="3"/>
        <v>60.195922665297985</v>
      </c>
    </row>
    <row r="16" spans="4:23" x14ac:dyDescent="0.25">
      <c r="E16" s="33" t="s">
        <v>22</v>
      </c>
      <c r="F16" s="21">
        <f>$F85</f>
        <v>220787</v>
      </c>
      <c r="G16" s="19">
        <f>$F84</f>
        <v>277244</v>
      </c>
      <c r="H16" s="21">
        <f>$G85</f>
        <v>1658233</v>
      </c>
      <c r="I16" s="19">
        <f>$G84</f>
        <v>2002402</v>
      </c>
      <c r="J16" s="21">
        <f>$H85</f>
        <v>52537391</v>
      </c>
      <c r="K16" s="19">
        <f>$H84</f>
        <v>63131790</v>
      </c>
      <c r="L16" s="21">
        <f>$I85</f>
        <v>53794620619</v>
      </c>
      <c r="M16" s="19">
        <f>$I84</f>
        <v>64631896718</v>
      </c>
      <c r="O16" s="4" t="s">
        <v>22</v>
      </c>
      <c r="P16" s="22">
        <f t="shared" si="0"/>
        <v>53.903076171875</v>
      </c>
      <c r="Q16" s="22">
        <f t="shared" si="0"/>
        <v>67.6865234375</v>
      </c>
      <c r="R16" s="22">
        <f t="shared" si="1"/>
        <v>50.605255126953125</v>
      </c>
      <c r="S16" s="22">
        <f t="shared" si="1"/>
        <v>61.10845947265625</v>
      </c>
      <c r="T16" s="22">
        <f t="shared" si="2"/>
        <v>50.103560447692871</v>
      </c>
      <c r="U16" s="22">
        <f t="shared" si="2"/>
        <v>60.20716667175293</v>
      </c>
      <c r="V16" s="22">
        <f t="shared" si="3"/>
        <v>50.100144575349987</v>
      </c>
      <c r="W16" s="22">
        <f t="shared" si="3"/>
        <v>60.193144453689456</v>
      </c>
    </row>
    <row r="17" spans="1:23" x14ac:dyDescent="0.25">
      <c r="E17" s="33" t="s">
        <v>23</v>
      </c>
      <c r="F17" s="21">
        <f>$F87</f>
        <v>176843</v>
      </c>
      <c r="G17" s="19">
        <f>$F86</f>
        <v>268103</v>
      </c>
      <c r="H17" s="21">
        <f>$G87</f>
        <v>1302043</v>
      </c>
      <c r="I17" s="19">
        <f>$G86</f>
        <v>1935325</v>
      </c>
      <c r="J17" s="21">
        <f>$H87</f>
        <v>41505673</v>
      </c>
      <c r="K17" s="19">
        <f>$H86</f>
        <v>61035412</v>
      </c>
      <c r="L17" s="21">
        <f>$I87</f>
        <v>42521186247</v>
      </c>
      <c r="M17" s="19">
        <f>$I86</f>
        <v>62485770796</v>
      </c>
      <c r="O17" s="4" t="s">
        <v>23</v>
      </c>
      <c r="P17" s="22">
        <f t="shared" si="0"/>
        <v>43.174560546875</v>
      </c>
      <c r="Q17" s="22">
        <f t="shared" si="0"/>
        <v>65.454833984375</v>
      </c>
      <c r="R17" s="22">
        <f t="shared" si="1"/>
        <v>39.735198974609375</v>
      </c>
      <c r="S17" s="22">
        <f t="shared" si="1"/>
        <v>59.061431884765625</v>
      </c>
      <c r="T17" s="22">
        <f t="shared" si="2"/>
        <v>39.582894325256348</v>
      </c>
      <c r="U17" s="22">
        <f t="shared" si="2"/>
        <v>58.207904815673828</v>
      </c>
      <c r="V17" s="22">
        <f t="shared" si="3"/>
        <v>39.600940651260316</v>
      </c>
      <c r="W17" s="22">
        <f t="shared" si="3"/>
        <v>58.194408934563398</v>
      </c>
    </row>
    <row r="18" spans="1:23" x14ac:dyDescent="0.25">
      <c r="E18" s="33" t="s">
        <v>35</v>
      </c>
      <c r="F18" s="21">
        <f>$F89</f>
        <v>170311</v>
      </c>
      <c r="G18" s="19">
        <f>$F88</f>
        <v>453324</v>
      </c>
      <c r="H18" s="21">
        <f>$G89</f>
        <v>1248789</v>
      </c>
      <c r="I18" s="19">
        <f>$G88</f>
        <v>3397490</v>
      </c>
      <c r="J18" s="21">
        <f>$H89</f>
        <v>39436919</v>
      </c>
      <c r="K18" s="19">
        <f>$H88</f>
        <v>94582672</v>
      </c>
      <c r="L18" s="21">
        <f>$I89</f>
        <v>40374983715</v>
      </c>
      <c r="M18" s="19">
        <f>$I88</f>
        <v>93642522708</v>
      </c>
      <c r="O18" s="4" t="s">
        <v>35</v>
      </c>
      <c r="P18" s="22">
        <f t="shared" si="0"/>
        <v>41.579833984375</v>
      </c>
      <c r="Q18" s="22">
        <f t="shared" si="0"/>
        <v>110.6748046875</v>
      </c>
      <c r="R18" s="22">
        <f t="shared" si="1"/>
        <v>38.110015869140625</v>
      </c>
      <c r="S18" s="22">
        <f t="shared" si="1"/>
        <v>103.68316650390625</v>
      </c>
      <c r="T18" s="22">
        <f t="shared" si="2"/>
        <v>37.609976768493652</v>
      </c>
      <c r="U18" s="22">
        <f t="shared" si="2"/>
        <v>90.201065063476563</v>
      </c>
      <c r="V18" s="22">
        <f t="shared" si="3"/>
        <v>37.602133783511817</v>
      </c>
      <c r="W18" s="22">
        <f t="shared" si="3"/>
        <v>87.211395341902971</v>
      </c>
    </row>
    <row r="19" spans="1:23" x14ac:dyDescent="0.25">
      <c r="E19" s="33" t="s">
        <v>36</v>
      </c>
      <c r="F19" s="21">
        <f>$F91</f>
        <v>170895</v>
      </c>
      <c r="G19" s="19">
        <f>$F90</f>
        <v>448189</v>
      </c>
      <c r="H19" s="21">
        <f>$G91</f>
        <v>1246341</v>
      </c>
      <c r="I19" s="19">
        <f>$G90</f>
        <v>3382362</v>
      </c>
      <c r="J19" s="21">
        <f>$H91</f>
        <v>39434679</v>
      </c>
      <c r="K19" s="19">
        <f>$H90</f>
        <v>97391976</v>
      </c>
      <c r="L19" s="21">
        <f>$I91</f>
        <v>40373316177</v>
      </c>
      <c r="M19" s="19">
        <f>$I90</f>
        <v>93106743592</v>
      </c>
      <c r="O19" s="4" t="s">
        <v>36</v>
      </c>
      <c r="P19" s="22">
        <f t="shared" si="0"/>
        <v>41.722412109375</v>
      </c>
      <c r="Q19" s="22">
        <f t="shared" si="0"/>
        <v>109.421142578125</v>
      </c>
      <c r="R19" s="22">
        <f t="shared" si="1"/>
        <v>38.035308837890625</v>
      </c>
      <c r="S19" s="22">
        <f t="shared" si="1"/>
        <v>103.22149658203125</v>
      </c>
      <c r="T19" s="22">
        <f t="shared" si="2"/>
        <v>37.607840538024902</v>
      </c>
      <c r="U19" s="22">
        <f t="shared" si="2"/>
        <v>92.880226135253906</v>
      </c>
      <c r="V19" s="22">
        <f t="shared" si="3"/>
        <v>37.600580767728388</v>
      </c>
      <c r="W19" s="22">
        <f t="shared" si="3"/>
        <v>86.712412156164646</v>
      </c>
    </row>
    <row r="20" spans="1:23" x14ac:dyDescent="0.25">
      <c r="E20" s="33" t="s">
        <v>24</v>
      </c>
      <c r="F20" s="21">
        <f>$F93</f>
        <v>161103</v>
      </c>
      <c r="G20" s="19">
        <f>$F92</f>
        <v>442907</v>
      </c>
      <c r="H20" s="21">
        <f>$G93</f>
        <v>1181319</v>
      </c>
      <c r="I20" s="19">
        <f>$G92</f>
        <v>3329269</v>
      </c>
      <c r="J20" s="21">
        <f>$H93</f>
        <v>37336217</v>
      </c>
      <c r="K20" s="19">
        <f>$H92</f>
        <v>95779534</v>
      </c>
      <c r="L20" s="21">
        <f>$I93</f>
        <v>38225426037</v>
      </c>
      <c r="M20" s="19">
        <f>$I92</f>
        <v>94712281864</v>
      </c>
      <c r="O20" s="4" t="s">
        <v>24</v>
      </c>
      <c r="P20" s="22">
        <f t="shared" si="0"/>
        <v>39.331787109375</v>
      </c>
      <c r="Q20" s="22">
        <f t="shared" si="0"/>
        <v>108.131591796875</v>
      </c>
      <c r="R20" s="22">
        <f t="shared" si="1"/>
        <v>36.050994873046875</v>
      </c>
      <c r="S20" s="22">
        <f t="shared" si="1"/>
        <v>101.60122680664062</v>
      </c>
      <c r="T20" s="22">
        <f t="shared" si="2"/>
        <v>35.60659122467041</v>
      </c>
      <c r="U20" s="22">
        <f t="shared" si="2"/>
        <v>91.34248161315918</v>
      </c>
      <c r="V20" s="22">
        <f t="shared" si="3"/>
        <v>35.600202192552388</v>
      </c>
      <c r="W20" s="22">
        <f t="shared" si="3"/>
        <v>88.207686193287373</v>
      </c>
    </row>
    <row r="21" spans="1:23" x14ac:dyDescent="0.25">
      <c r="E21" s="33" t="s">
        <v>25</v>
      </c>
      <c r="F21" s="21">
        <f>$F95</f>
        <v>321220</v>
      </c>
      <c r="G21" s="19">
        <f>$F94</f>
        <v>699570</v>
      </c>
      <c r="H21" s="21">
        <f>$G95</f>
        <v>2459283</v>
      </c>
      <c r="I21" s="19">
        <f>$G94</f>
        <v>5375212</v>
      </c>
      <c r="J21" s="21">
        <f>$H95</f>
        <v>78264759</v>
      </c>
      <c r="K21" s="19">
        <f>$H94</f>
        <v>164569024</v>
      </c>
      <c r="L21" s="21">
        <f>$I95</f>
        <v>80133276885</v>
      </c>
      <c r="M21" s="19">
        <f>$I94</f>
        <v>165125499614</v>
      </c>
      <c r="O21" s="4" t="s">
        <v>25</v>
      </c>
      <c r="P21" s="22">
        <f t="shared" si="0"/>
        <v>78.4228515625</v>
      </c>
      <c r="Q21" s="22">
        <f t="shared" si="0"/>
        <v>170.79345703125</v>
      </c>
      <c r="R21" s="22">
        <f t="shared" si="1"/>
        <v>75.051361083984375</v>
      </c>
      <c r="S21" s="22">
        <f t="shared" si="1"/>
        <v>164.0384521484375</v>
      </c>
      <c r="T21" s="22">
        <f t="shared" si="2"/>
        <v>74.639090538024902</v>
      </c>
      <c r="U21" s="22">
        <f t="shared" si="2"/>
        <v>156.94525146484375</v>
      </c>
      <c r="V21" s="22">
        <f t="shared" si="3"/>
        <v>74.629929740913212</v>
      </c>
      <c r="W21" s="22">
        <f t="shared" si="3"/>
        <v>153.78510543517768</v>
      </c>
    </row>
    <row r="22" spans="1:23" x14ac:dyDescent="0.25">
      <c r="E22" s="35" t="s">
        <v>28</v>
      </c>
      <c r="F22" s="21">
        <f>$F97</f>
        <v>100356</v>
      </c>
      <c r="G22" s="19">
        <f>$F96</f>
        <v>142005</v>
      </c>
      <c r="H22" s="21">
        <f>$G97</f>
        <v>686833</v>
      </c>
      <c r="I22" s="19">
        <f>$G96</f>
        <v>917139</v>
      </c>
      <c r="J22" s="21">
        <f>$H97</f>
        <v>21578433</v>
      </c>
      <c r="K22" s="19">
        <f>$H96</f>
        <v>28485374</v>
      </c>
      <c r="L22" s="21">
        <f>$I97</f>
        <v>22092755191</v>
      </c>
      <c r="M22" s="19">
        <f>$I96</f>
        <v>29160159786</v>
      </c>
      <c r="O22" s="4" t="s">
        <v>28</v>
      </c>
      <c r="P22" s="22">
        <f t="shared" si="0"/>
        <v>24.5009765625</v>
      </c>
      <c r="Q22" s="22">
        <f t="shared" si="0"/>
        <v>34.669189453125</v>
      </c>
      <c r="R22" s="22">
        <f t="shared" si="1"/>
        <v>20.960479736328125</v>
      </c>
      <c r="S22" s="22">
        <f t="shared" si="1"/>
        <v>27.988861083984375</v>
      </c>
      <c r="T22" s="22">
        <f t="shared" si="2"/>
        <v>20.578797340393066</v>
      </c>
      <c r="U22" s="22">
        <f t="shared" si="2"/>
        <v>27.165769577026367</v>
      </c>
      <c r="V22" s="22">
        <f t="shared" si="3"/>
        <v>20.575481644831598</v>
      </c>
      <c r="W22" s="22">
        <f t="shared" si="3"/>
        <v>27.157515088096261</v>
      </c>
    </row>
    <row r="23" spans="1:23" x14ac:dyDescent="0.25">
      <c r="E23" s="35" t="s">
        <v>29</v>
      </c>
      <c r="F23" s="21">
        <f>$F99</f>
        <v>133932</v>
      </c>
      <c r="G23" s="19">
        <f>$F98</f>
        <v>172048</v>
      </c>
      <c r="H23" s="21">
        <f>$G99</f>
        <v>951221</v>
      </c>
      <c r="I23" s="19">
        <f>$G98</f>
        <v>1161808</v>
      </c>
      <c r="J23" s="21">
        <f>$H99</f>
        <v>29991855</v>
      </c>
      <c r="K23" s="19">
        <f>$H98</f>
        <v>36359132</v>
      </c>
      <c r="L23" s="21">
        <f>$I99</f>
        <v>30710054373</v>
      </c>
      <c r="M23" s="19">
        <f>$I98</f>
        <v>37212876776</v>
      </c>
      <c r="O23" s="4" t="s">
        <v>29</v>
      </c>
      <c r="P23" s="22">
        <f t="shared" si="0"/>
        <v>32.6982421875</v>
      </c>
      <c r="Q23" s="22">
        <f t="shared" si="0"/>
        <v>42.00390625</v>
      </c>
      <c r="R23" s="22">
        <f t="shared" si="1"/>
        <v>29.028961181640625</v>
      </c>
      <c r="S23" s="22">
        <f t="shared" si="1"/>
        <v>35.45556640625</v>
      </c>
      <c r="T23" s="22">
        <f t="shared" si="2"/>
        <v>28.602461814880371</v>
      </c>
      <c r="U23" s="22">
        <f t="shared" si="2"/>
        <v>34.674770355224609</v>
      </c>
      <c r="V23" s="22">
        <f t="shared" si="3"/>
        <v>28.600966905243695</v>
      </c>
      <c r="W23" s="22">
        <f t="shared" si="3"/>
        <v>34.657192207872868</v>
      </c>
    </row>
    <row r="24" spans="1:23" x14ac:dyDescent="0.25">
      <c r="E24" s="35" t="s">
        <v>30</v>
      </c>
      <c r="F24" s="21">
        <f>$F101</f>
        <v>185884</v>
      </c>
      <c r="G24" s="19">
        <f>$F100</f>
        <v>226726</v>
      </c>
      <c r="H24" s="21">
        <f>$G101</f>
        <v>1377009</v>
      </c>
      <c r="I24" s="19">
        <f>$G100</f>
        <v>1596254</v>
      </c>
      <c r="J24" s="21">
        <f>$H101</f>
        <v>43622763</v>
      </c>
      <c r="K24" s="19">
        <f>$H100</f>
        <v>50018704</v>
      </c>
      <c r="L24" s="21">
        <f>$I101</f>
        <v>44665454457</v>
      </c>
      <c r="M24" s="19">
        <f>$I100</f>
        <v>51200921018</v>
      </c>
      <c r="O24" s="9" t="s">
        <v>30</v>
      </c>
      <c r="P24" s="22">
        <f t="shared" si="0"/>
        <v>45.3818359375</v>
      </c>
      <c r="Q24" s="22">
        <f t="shared" si="0"/>
        <v>55.35302734375</v>
      </c>
      <c r="R24" s="22">
        <f t="shared" si="1"/>
        <v>42.022979736328125</v>
      </c>
      <c r="S24" s="22">
        <f t="shared" si="1"/>
        <v>48.71380615234375</v>
      </c>
      <c r="T24" s="22">
        <f t="shared" si="2"/>
        <v>41.601908683776855</v>
      </c>
      <c r="U24" s="22">
        <f t="shared" si="2"/>
        <v>47.701553344726562</v>
      </c>
      <c r="V24" s="22">
        <f t="shared" si="3"/>
        <v>41.59794604126364</v>
      </c>
      <c r="W24" s="22">
        <f t="shared" si="3"/>
        <v>47.684573585167527</v>
      </c>
    </row>
    <row r="25" spans="1:23" x14ac:dyDescent="0.25">
      <c r="A25" s="51" t="s">
        <v>53</v>
      </c>
      <c r="B25" s="51"/>
      <c r="C25" s="51"/>
      <c r="E25" s="35" t="s">
        <v>31</v>
      </c>
      <c r="F25" s="21">
        <f>$F103</f>
        <v>144169</v>
      </c>
      <c r="G25" s="19">
        <f>$F102</f>
        <v>196176</v>
      </c>
      <c r="H25" s="21">
        <f>$G103</f>
        <v>1033015</v>
      </c>
      <c r="I25" s="19">
        <f>$G102</f>
        <v>1358734</v>
      </c>
      <c r="J25" s="21">
        <f>$H103</f>
        <v>32612781</v>
      </c>
      <c r="K25" s="19">
        <f>$H102</f>
        <v>42651932</v>
      </c>
      <c r="L25" s="21">
        <f>$I103</f>
        <v>33392408091</v>
      </c>
      <c r="M25" s="19">
        <f>$I102</f>
        <v>43659925844</v>
      </c>
      <c r="O25" s="10" t="s">
        <v>31</v>
      </c>
      <c r="P25" s="22">
        <f t="shared" si="0"/>
        <v>35.197509765625</v>
      </c>
      <c r="Q25" s="22">
        <f t="shared" si="0"/>
        <v>47.89453125</v>
      </c>
      <c r="R25" s="22">
        <f t="shared" si="1"/>
        <v>31.525115966796875</v>
      </c>
      <c r="S25" s="22">
        <f t="shared" si="1"/>
        <v>41.46527099609375</v>
      </c>
      <c r="T25" s="22">
        <f t="shared" si="2"/>
        <v>31.101971626281738</v>
      </c>
      <c r="U25" s="22">
        <f t="shared" si="2"/>
        <v>40.676052093505859</v>
      </c>
      <c r="V25" s="22">
        <f t="shared" si="3"/>
        <v>31.099103475920856</v>
      </c>
      <c r="W25" s="22">
        <f t="shared" si="3"/>
        <v>40.661474544554949</v>
      </c>
    </row>
    <row r="26" spans="1:23" x14ac:dyDescent="0.25">
      <c r="A26" s="51"/>
      <c r="B26" s="51"/>
      <c r="C26" s="51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51"/>
      <c r="B27" s="51"/>
      <c r="C27" s="51"/>
      <c r="E27" s="43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39" t="s">
        <v>45</v>
      </c>
      <c r="B28" s="39" t="s">
        <v>46</v>
      </c>
      <c r="C28" s="39" t="s">
        <v>52</v>
      </c>
      <c r="E28" s="44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5" t="s">
        <v>95</v>
      </c>
      <c r="G29" s="45"/>
      <c r="H29" s="45" t="s">
        <v>96</v>
      </c>
      <c r="I29" s="45"/>
      <c r="J29" s="45" t="s">
        <v>97</v>
      </c>
      <c r="K29" s="45"/>
      <c r="L29" s="45" t="s">
        <v>98</v>
      </c>
      <c r="M29" s="45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1" t="s">
        <v>42</v>
      </c>
      <c r="G30" s="42"/>
      <c r="H30" s="42"/>
      <c r="I30" s="42"/>
      <c r="J30" s="42"/>
      <c r="K30" s="42"/>
      <c r="L30" s="42"/>
      <c r="M30" s="42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3" t="s">
        <v>14</v>
      </c>
      <c r="P31" s="54"/>
      <c r="Q31" s="54"/>
      <c r="R31" s="54"/>
      <c r="S31" s="54"/>
      <c r="T31" s="54"/>
      <c r="U31" s="54"/>
      <c r="V31" s="54"/>
      <c r="W31" s="55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5.0982207320000004E-4</v>
      </c>
      <c r="G32" s="29">
        <f t="shared" ref="G32:M32" si="7">($C$36*G10)/10^9</f>
        <v>1.1524211054E-3</v>
      </c>
      <c r="H32" s="29">
        <f t="shared" si="7"/>
        <v>3.7717881366000003E-3</v>
      </c>
      <c r="I32" s="29">
        <f t="shared" si="7"/>
        <v>8.6727705726000002E-3</v>
      </c>
      <c r="J32" s="29">
        <f t="shared" si="7"/>
        <v>0.1195438388538</v>
      </c>
      <c r="K32" s="29">
        <f t="shared" si="7"/>
        <v>0.23398707616480002</v>
      </c>
      <c r="L32" s="29">
        <f t="shared" si="7"/>
        <v>122.396147888847</v>
      </c>
      <c r="M32" s="29">
        <f t="shared" si="7"/>
        <v>128.29587854726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47" si="8">($C$36*F11)/10^9</f>
        <v>4.9253971200000004E-4</v>
      </c>
      <c r="G33" s="29">
        <f t="shared" si="8"/>
        <v>1.0923397526E-3</v>
      </c>
      <c r="H33" s="29">
        <f t="shared" si="8"/>
        <v>3.6931961062000003E-3</v>
      </c>
      <c r="I33" s="29">
        <f t="shared" si="8"/>
        <v>8.1753378142000004E-3</v>
      </c>
      <c r="J33" s="29">
        <f t="shared" si="8"/>
        <v>0.11681412048380001</v>
      </c>
      <c r="K33" s="29">
        <f t="shared" si="8"/>
        <v>0.27729431779519997</v>
      </c>
      <c r="L33" s="29">
        <f t="shared" si="8"/>
        <v>119.6037861608862</v>
      </c>
      <c r="M33" s="29">
        <f t="shared" si="8"/>
        <v>215.1156375342932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si="8"/>
        <v>0.28678231892959999</v>
      </c>
      <c r="G34" s="29" t="e">
        <f t="shared" si="8"/>
        <v>#VALUE!</v>
      </c>
      <c r="H34" s="29">
        <f t="shared" si="8"/>
        <v>1.7097103866782</v>
      </c>
      <c r="I34" s="29" t="e">
        <f t="shared" si="8"/>
        <v>#VALUE!</v>
      </c>
      <c r="J34" s="29">
        <f t="shared" si="8"/>
        <v>53.482874433952801</v>
      </c>
      <c r="K34" s="29" t="e">
        <f t="shared" si="8"/>
        <v>#VALUE!</v>
      </c>
      <c r="L34" s="29">
        <f t="shared" si="8"/>
        <v>54735.584142454667</v>
      </c>
      <c r="M34" s="29" t="e">
        <f t="shared" si="8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8"/>
        <v>5.5266403060000009E-4</v>
      </c>
      <c r="G35" s="29">
        <f t="shared" si="8"/>
        <v>6.0081100060000001E-4</v>
      </c>
      <c r="H35" s="29">
        <f t="shared" si="8"/>
        <v>4.1500792590000004E-3</v>
      </c>
      <c r="I35" s="29">
        <f t="shared" si="8"/>
        <v>4.2810794558000003E-3</v>
      </c>
      <c r="J35" s="29">
        <f t="shared" si="8"/>
        <v>0.13151949409579999</v>
      </c>
      <c r="K35" s="29">
        <f t="shared" si="8"/>
        <v>0.1343796945456</v>
      </c>
      <c r="L35" s="29">
        <f t="shared" si="8"/>
        <v>134.65948059925381</v>
      </c>
      <c r="M35" s="29">
        <f t="shared" si="8"/>
        <v>137.56118969427561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si="8"/>
        <v>1.8506886500000002E-4</v>
      </c>
      <c r="G36" s="29">
        <f t="shared" si="8"/>
        <v>2.0395612520000001E-4</v>
      </c>
      <c r="H36" s="29">
        <f t="shared" si="8"/>
        <v>1.2094847426E-3</v>
      </c>
      <c r="I36" s="29">
        <f t="shared" si="8"/>
        <v>1.1206592696000001E-3</v>
      </c>
      <c r="J36" s="29">
        <f t="shared" si="8"/>
        <v>3.7366059703799998E-2</v>
      </c>
      <c r="K36" s="29">
        <f t="shared" si="8"/>
        <v>3.3778847589200002E-2</v>
      </c>
      <c r="L36" s="29">
        <f t="shared" si="8"/>
        <v>38.260547934810603</v>
      </c>
      <c r="M36" s="29">
        <f t="shared" si="8"/>
        <v>34.551749806773202</v>
      </c>
    </row>
    <row r="37" spans="1:15" x14ac:dyDescent="0.25">
      <c r="E37" s="32" t="s">
        <v>21</v>
      </c>
      <c r="F37" s="29">
        <f t="shared" si="8"/>
        <v>4.47210793E-4</v>
      </c>
      <c r="G37" s="29">
        <f t="shared" si="8"/>
        <v>6.9751185200000012E-4</v>
      </c>
      <c r="H37" s="29">
        <f t="shared" si="8"/>
        <v>3.2893125314000004E-3</v>
      </c>
      <c r="I37" s="29">
        <f t="shared" si="8"/>
        <v>5.0612145412000003E-3</v>
      </c>
      <c r="J37" s="29">
        <f t="shared" si="8"/>
        <v>0.1049016552966</v>
      </c>
      <c r="K37" s="29">
        <f t="shared" si="8"/>
        <v>0.15957710421600002</v>
      </c>
      <c r="L37" s="29">
        <f t="shared" si="8"/>
        <v>107.4645301028838</v>
      </c>
      <c r="M37" s="29">
        <f t="shared" si="8"/>
        <v>163.35819520652001</v>
      </c>
    </row>
    <row r="38" spans="1:15" x14ac:dyDescent="0.25">
      <c r="E38" s="32" t="s">
        <v>22</v>
      </c>
      <c r="F38" s="29">
        <f t="shared" si="8"/>
        <v>5.5801706379999996E-4</v>
      </c>
      <c r="G38" s="29">
        <f t="shared" si="8"/>
        <v>7.0070648560000004E-4</v>
      </c>
      <c r="H38" s="29">
        <f t="shared" si="8"/>
        <v>4.1910180841999998E-3</v>
      </c>
      <c r="I38" s="29">
        <f t="shared" si="8"/>
        <v>5.0608708147999995E-3</v>
      </c>
      <c r="J38" s="29">
        <f t="shared" si="8"/>
        <v>0.13278300201340001</v>
      </c>
      <c r="K38" s="29">
        <f t="shared" si="8"/>
        <v>0.159559286046</v>
      </c>
      <c r="L38" s="29">
        <f t="shared" si="8"/>
        <v>135.96052415246061</v>
      </c>
      <c r="M38" s="29">
        <f t="shared" si="8"/>
        <v>163.35065576507321</v>
      </c>
    </row>
    <row r="39" spans="1:15" x14ac:dyDescent="0.25">
      <c r="E39" s="32" t="s">
        <v>23</v>
      </c>
      <c r="F39" s="29">
        <f t="shared" si="8"/>
        <v>4.4695299820000001E-4</v>
      </c>
      <c r="G39" s="29">
        <f t="shared" si="8"/>
        <v>6.7760352219999997E-4</v>
      </c>
      <c r="H39" s="29">
        <f t="shared" si="8"/>
        <v>3.2907834782000002E-3</v>
      </c>
      <c r="I39" s="29">
        <f t="shared" si="8"/>
        <v>4.8913404050000006E-3</v>
      </c>
      <c r="J39" s="29">
        <f t="shared" si="8"/>
        <v>0.1049014379402</v>
      </c>
      <c r="K39" s="29">
        <f t="shared" si="8"/>
        <v>0.15426090028879999</v>
      </c>
      <c r="L39" s="29">
        <f t="shared" si="8"/>
        <v>107.46804612066781</v>
      </c>
      <c r="M39" s="29">
        <f t="shared" si="8"/>
        <v>157.9265371098104</v>
      </c>
    </row>
    <row r="40" spans="1:15" x14ac:dyDescent="0.25">
      <c r="E40" s="32" t="s">
        <v>35</v>
      </c>
      <c r="F40" s="29">
        <f t="shared" si="8"/>
        <v>4.3044402140000003E-4</v>
      </c>
      <c r="G40" s="29">
        <f t="shared" si="8"/>
        <v>1.1457310775999999E-3</v>
      </c>
      <c r="H40" s="29">
        <f t="shared" si="8"/>
        <v>3.1561893185999999E-3</v>
      </c>
      <c r="I40" s="29">
        <f t="shared" si="8"/>
        <v>8.5868162260000006E-3</v>
      </c>
      <c r="J40" s="29">
        <f t="shared" si="8"/>
        <v>9.967286908060001E-2</v>
      </c>
      <c r="K40" s="29">
        <f t="shared" si="8"/>
        <v>0.23904824521279999</v>
      </c>
      <c r="L40" s="29">
        <f t="shared" si="8"/>
        <v>102.043733841291</v>
      </c>
      <c r="M40" s="29">
        <f t="shared" si="8"/>
        <v>236.67211189219921</v>
      </c>
    </row>
    <row r="41" spans="1:15" x14ac:dyDescent="0.25">
      <c r="E41" s="32" t="s">
        <v>36</v>
      </c>
      <c r="F41" s="29">
        <f t="shared" si="8"/>
        <v>4.3192002299999999E-4</v>
      </c>
      <c r="G41" s="29">
        <f t="shared" si="8"/>
        <v>1.1327528785999999E-3</v>
      </c>
      <c r="H41" s="29">
        <f t="shared" si="8"/>
        <v>3.1500022434000001E-3</v>
      </c>
      <c r="I41" s="29">
        <f t="shared" si="8"/>
        <v>8.5485817188000017E-3</v>
      </c>
      <c r="J41" s="29">
        <f>($C$36*J19)/10^9</f>
        <v>9.9667207704600011E-2</v>
      </c>
      <c r="K41" s="29">
        <f t="shared" si="8"/>
        <v>0.24614848014239998</v>
      </c>
      <c r="L41" s="29">
        <f t="shared" si="8"/>
        <v>102.03951930574981</v>
      </c>
      <c r="M41" s="29">
        <f t="shared" si="8"/>
        <v>235.31798375442079</v>
      </c>
    </row>
    <row r="42" spans="1:15" x14ac:dyDescent="0.25">
      <c r="E42" s="32" t="s">
        <v>24</v>
      </c>
      <c r="F42" s="29">
        <f t="shared" si="8"/>
        <v>4.0717172220000001E-4</v>
      </c>
      <c r="G42" s="29">
        <f t="shared" si="8"/>
        <v>1.1194031518E-3</v>
      </c>
      <c r="H42" s="29">
        <f t="shared" si="8"/>
        <v>2.9856656405999999E-3</v>
      </c>
      <c r="I42" s="29">
        <f t="shared" si="8"/>
        <v>8.4143944706000003E-3</v>
      </c>
      <c r="J42" s="29">
        <f t="shared" si="8"/>
        <v>9.4363554845800002E-2</v>
      </c>
      <c r="K42" s="29">
        <f t="shared" si="8"/>
        <v>0.24207319423160001</v>
      </c>
      <c r="L42" s="29">
        <f t="shared" si="8"/>
        <v>96.610941765913807</v>
      </c>
      <c r="M42" s="29">
        <f t="shared" si="8"/>
        <v>239.37582118307361</v>
      </c>
    </row>
    <row r="43" spans="1:15" x14ac:dyDescent="0.25">
      <c r="E43" s="32" t="s">
        <v>25</v>
      </c>
      <c r="F43" s="29">
        <f t="shared" si="8"/>
        <v>8.1185142800000007E-4</v>
      </c>
      <c r="G43" s="29">
        <f t="shared" si="8"/>
        <v>1.7680932180000001E-3</v>
      </c>
      <c r="H43" s="29">
        <f t="shared" si="8"/>
        <v>6.2155918542000001E-3</v>
      </c>
      <c r="I43" s="29">
        <f t="shared" si="8"/>
        <v>1.3585310808800001E-2</v>
      </c>
      <c r="J43" s="29">
        <f t="shared" si="8"/>
        <v>0.19780635189660001</v>
      </c>
      <c r="K43" s="29">
        <f t="shared" si="8"/>
        <v>0.41593175125760001</v>
      </c>
      <c r="L43" s="29">
        <f t="shared" si="8"/>
        <v>202.52884399914902</v>
      </c>
      <c r="M43" s="29">
        <f t="shared" si="8"/>
        <v>417.33818772442362</v>
      </c>
    </row>
    <row r="44" spans="1:15" x14ac:dyDescent="0.25">
      <c r="E44" s="32" t="s">
        <v>28</v>
      </c>
      <c r="F44" s="29">
        <f t="shared" si="8"/>
        <v>2.5363975439999999E-4</v>
      </c>
      <c r="G44" s="29">
        <f t="shared" si="8"/>
        <v>3.5890343700000003E-4</v>
      </c>
      <c r="H44" s="29">
        <f t="shared" si="8"/>
        <v>1.7359017242000001E-3</v>
      </c>
      <c r="I44" s="29">
        <f t="shared" si="8"/>
        <v>2.3179771085999998E-3</v>
      </c>
      <c r="J44" s="29">
        <f t="shared" si="8"/>
        <v>5.4537331564200001E-2</v>
      </c>
      <c r="K44" s="29">
        <f t="shared" si="8"/>
        <v>7.1993934247600005E-2</v>
      </c>
      <c r="L44" s="29">
        <f t="shared" si="8"/>
        <v>55.837229469733401</v>
      </c>
      <c r="M44" s="29">
        <f t="shared" si="8"/>
        <v>73.699387843136392</v>
      </c>
    </row>
    <row r="45" spans="1:15" x14ac:dyDescent="0.25">
      <c r="E45" s="32" t="s">
        <v>29</v>
      </c>
      <c r="F45" s="29">
        <f t="shared" si="8"/>
        <v>3.384997368E-4</v>
      </c>
      <c r="G45" s="29">
        <f t="shared" si="8"/>
        <v>4.3483411519999998E-4</v>
      </c>
      <c r="H45" s="29">
        <f t="shared" si="8"/>
        <v>2.4041159554000001E-3</v>
      </c>
      <c r="I45" s="29">
        <f t="shared" si="8"/>
        <v>2.9363535391999998E-3</v>
      </c>
      <c r="J45" s="29">
        <f t="shared" si="8"/>
        <v>7.5801414327000008E-2</v>
      </c>
      <c r="K45" s="29">
        <f t="shared" si="8"/>
        <v>9.1894070216800003E-2</v>
      </c>
      <c r="L45" s="29">
        <f t="shared" si="8"/>
        <v>77.616591422320212</v>
      </c>
      <c r="M45" s="29">
        <f t="shared" si="8"/>
        <v>94.051824763662395</v>
      </c>
    </row>
    <row r="46" spans="1:15" x14ac:dyDescent="0.25">
      <c r="E46" s="38" t="s">
        <v>30</v>
      </c>
      <c r="F46" s="29">
        <f t="shared" si="8"/>
        <v>4.6980322159999999E-4</v>
      </c>
      <c r="G46" s="29">
        <f t="shared" si="8"/>
        <v>5.7302729240000009E-4</v>
      </c>
      <c r="H46" s="29">
        <f t="shared" si="8"/>
        <v>3.4802525466000002E-3</v>
      </c>
      <c r="I46" s="29">
        <f t="shared" si="8"/>
        <v>4.0343723596000004E-3</v>
      </c>
      <c r="J46" s="29">
        <f t="shared" si="8"/>
        <v>0.1102521712062</v>
      </c>
      <c r="K46" s="29">
        <f t="shared" si="8"/>
        <v>0.1264172724896</v>
      </c>
      <c r="L46" s="29">
        <f t="shared" si="8"/>
        <v>112.88746959462181</v>
      </c>
      <c r="M46" s="29">
        <f t="shared" si="8"/>
        <v>129.40520778089319</v>
      </c>
    </row>
    <row r="47" spans="1:15" x14ac:dyDescent="0.25">
      <c r="E47" s="33" t="s">
        <v>31</v>
      </c>
      <c r="F47" s="29">
        <f t="shared" si="8"/>
        <v>3.643727306E-4</v>
      </c>
      <c r="G47" s="29">
        <f t="shared" si="8"/>
        <v>4.9581522240000004E-4</v>
      </c>
      <c r="H47" s="29">
        <f t="shared" si="8"/>
        <v>2.6108421109999999E-3</v>
      </c>
      <c r="I47" s="29">
        <f t="shared" si="8"/>
        <v>3.4340643116000003E-3</v>
      </c>
      <c r="J47" s="29">
        <f t="shared" si="8"/>
        <v>8.2425542699400015E-2</v>
      </c>
      <c r="K47" s="29">
        <f t="shared" si="8"/>
        <v>0.10779849293680001</v>
      </c>
      <c r="L47" s="29">
        <f t="shared" si="8"/>
        <v>84.395972209193403</v>
      </c>
      <c r="M47" s="29">
        <f t="shared" si="8"/>
        <v>110.34609657812561</v>
      </c>
    </row>
    <row r="48" spans="1:15" ht="42.75" customHeight="1" x14ac:dyDescent="0.25">
      <c r="E48" s="50" t="s">
        <v>54</v>
      </c>
      <c r="F48" s="50"/>
      <c r="G48" s="50"/>
      <c r="H48" s="50"/>
      <c r="I48" s="50"/>
      <c r="J48" s="50"/>
      <c r="K48" s="50"/>
      <c r="L48" s="50"/>
      <c r="M48" s="30"/>
      <c r="N48" s="31"/>
    </row>
    <row r="50" spans="5:13" ht="15" customHeight="1" x14ac:dyDescent="0.25">
      <c r="E50" s="43" t="s">
        <v>55</v>
      </c>
    </row>
    <row r="51" spans="5:13" x14ac:dyDescent="0.25">
      <c r="E51" s="44"/>
    </row>
    <row r="52" spans="5:13" x14ac:dyDescent="0.25">
      <c r="E52" s="12" t="s">
        <v>101</v>
      </c>
      <c r="F52" s="45" t="s">
        <v>95</v>
      </c>
      <c r="G52" s="45"/>
      <c r="H52" s="45" t="s">
        <v>96</v>
      </c>
      <c r="I52" s="45"/>
      <c r="J52" s="45" t="s">
        <v>97</v>
      </c>
      <c r="K52" s="45"/>
      <c r="L52" s="45" t="s">
        <v>98</v>
      </c>
      <c r="M52" s="45"/>
    </row>
    <row r="53" spans="5:13" x14ac:dyDescent="0.25">
      <c r="E53" s="6" t="s">
        <v>9</v>
      </c>
      <c r="F53" s="41" t="s">
        <v>56</v>
      </c>
      <c r="G53" s="42"/>
      <c r="H53" s="42"/>
      <c r="I53" s="42"/>
      <c r="J53" s="42"/>
      <c r="K53" s="42"/>
      <c r="L53" s="42"/>
      <c r="M53" s="42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77.459621848322911</v>
      </c>
      <c r="G55" s="20">
        <f>(((4096*8)/(1024*1024))/G10)*10^9</f>
        <v>68.535060343749933</v>
      </c>
      <c r="H55" s="20">
        <f>(((32*1024*4)/(1024*1024))/H10)*10^9</f>
        <v>83.760006808013358</v>
      </c>
      <c r="I55" s="20">
        <f>(((32*1024*8)/(1024*1024))/I10)*10^9</f>
        <v>72.854458066285318</v>
      </c>
      <c r="J55" s="20">
        <f>(((1*1024*1024*8)/(1024*1024))/J10)*10^9</f>
        <v>169.13627832152625</v>
      </c>
      <c r="K55" s="20">
        <f>(((1*1024*1024*8)/(1024*1024))/K10)*10^9</f>
        <v>86.41161012567791</v>
      </c>
      <c r="L55" s="20">
        <f>(((1*1024*1024*1024*4)/(1024*1024))/L10)*10^9</f>
        <v>84.579707601592887</v>
      </c>
      <c r="M55" s="20">
        <f>(((1*1024*1024*1024*8)/(1024*1024))/M10)*10^9</f>
        <v>161.38056057952909</v>
      </c>
    </row>
    <row r="56" spans="5:13" x14ac:dyDescent="0.25">
      <c r="E56" s="10" t="s">
        <v>17</v>
      </c>
      <c r="F56" s="20">
        <f>(((4*1024*4)/(1024*1024))/F11)*10^9</f>
        <v>80.177545155993428</v>
      </c>
      <c r="G56" s="20">
        <f>(((4096*8)/(1024*1024))/G11)*10^9</f>
        <v>72.304655957093843</v>
      </c>
      <c r="H56" s="20">
        <f>(((32*1024*4)/(1024*1024))/H11)*10^9</f>
        <v>85.542438287974164</v>
      </c>
      <c r="I56" s="20">
        <f>(((32*1024*8)/(1024*1024))/I11)*10^9</f>
        <v>77.287326146024199</v>
      </c>
      <c r="J56" s="20">
        <f>(((1*1024*1024*4)/(1024*1024))/J11)*10^9</f>
        <v>86.544331782235332</v>
      </c>
      <c r="K56" s="20">
        <f>(((1*1024*1024*8)/(1024*1024))/K11)*10^9</f>
        <v>72.916027132345363</v>
      </c>
      <c r="L56" s="20">
        <f>(((1*1024*1024*1024*4)/(1024*1024))/L11)*10^9</f>
        <v>86.554370327997773</v>
      </c>
      <c r="M56" s="20">
        <f>(((1*1024*1024*1024*8)/(1024*1024))/M11)*10^9</f>
        <v>96.248050756883487</v>
      </c>
    </row>
    <row r="57" spans="5:13" x14ac:dyDescent="0.25">
      <c r="E57" s="10" t="s">
        <v>99</v>
      </c>
      <c r="F57" s="20">
        <f>(((4*1024)/(1024*1024))/F12)*10^9</f>
        <v>3.4425609942932228E-2</v>
      </c>
      <c r="G57" s="20" t="s">
        <v>94</v>
      </c>
      <c r="H57" s="20">
        <f>(((32*1024)/(1024*1024))/H12)*10^9</f>
        <v>4.6195689407638706E-2</v>
      </c>
      <c r="I57" s="20" t="s">
        <v>94</v>
      </c>
      <c r="J57" s="20">
        <f>(((1*1024*1024)/(1024*1024))/J12)*10^9</f>
        <v>4.7256248411276826E-2</v>
      </c>
      <c r="K57" s="20" t="s">
        <v>94</v>
      </c>
      <c r="L57" s="20">
        <f>(((1*1024*1024*1024)/(1024*1024))/L12)*10^9</f>
        <v>4.7282908194865143E-2</v>
      </c>
      <c r="M57" s="20" t="s">
        <v>94</v>
      </c>
    </row>
    <row r="58" spans="5:13" x14ac:dyDescent="0.25">
      <c r="E58" s="5" t="s">
        <v>18</v>
      </c>
      <c r="F58" s="20">
        <f t="shared" ref="F58:F70" si="9">(((4*1024*4)/(1024*1024))/F13)*10^9</f>
        <v>71.455030205470365</v>
      </c>
      <c r="G58" s="20">
        <f t="shared" ref="G58:G70" si="10">(((4096*8)/(1024*1024))/G13)*10^9</f>
        <v>131.4577295041625</v>
      </c>
      <c r="H58" s="20">
        <f t="shared" ref="H58:H70" si="11">(((32*1024*4)/(1024*1024))/H13)*10^9</f>
        <v>76.125052145660717</v>
      </c>
      <c r="I58" s="20">
        <f t="shared" ref="I58:I70" si="12">(((32*1024*8)/(1024*1024))/I13)*10^9</f>
        <v>147.59128077942364</v>
      </c>
      <c r="J58" s="20">
        <f t="shared" ref="J58:J70" si="13">(((1*1024*1024*4)/(1024*1024))/J13)*10^9</f>
        <v>76.867692272569684</v>
      </c>
      <c r="K58" s="20">
        <f t="shared" ref="K58:K70" si="14">(((1*1024*1024*8)/(1024*1024))/K13)*10^9</f>
        <v>150.46320851056018</v>
      </c>
      <c r="L58" s="20">
        <f t="shared" ref="L58:L70" si="15">(((1*1024*1024*1024*4)/(1024*1024))/L13)*10^9</f>
        <v>76.877100326921692</v>
      </c>
      <c r="M58" s="20">
        <f t="shared" ref="M58:M70" si="16">(((1*1024*1024*1024*8)/(1024*1024))/M13)*10^9</f>
        <v>150.51091696731368</v>
      </c>
    </row>
    <row r="59" spans="5:13" x14ac:dyDescent="0.25">
      <c r="E59" s="4" t="s">
        <v>27</v>
      </c>
      <c r="F59" s="20">
        <f t="shared" si="9"/>
        <v>213.38340730624788</v>
      </c>
      <c r="G59" s="20">
        <f t="shared" si="10"/>
        <v>387.24627623980768</v>
      </c>
      <c r="H59" s="20">
        <f t="shared" si="11"/>
        <v>261.20627145809516</v>
      </c>
      <c r="I59" s="20">
        <f t="shared" si="12"/>
        <v>563.81990239149854</v>
      </c>
      <c r="J59" s="20">
        <f t="shared" si="13"/>
        <v>270.55568824057434</v>
      </c>
      <c r="K59" s="20">
        <f t="shared" si="14"/>
        <v>598.57577872090042</v>
      </c>
      <c r="L59" s="20">
        <f t="shared" si="15"/>
        <v>270.57193267692929</v>
      </c>
      <c r="M59" s="20">
        <f t="shared" si="16"/>
        <v>599.23045622254688</v>
      </c>
    </row>
    <row r="60" spans="5:13" x14ac:dyDescent="0.25">
      <c r="E60" s="4" t="s">
        <v>21</v>
      </c>
      <c r="F60" s="20">
        <f t="shared" si="9"/>
        <v>88.304275339794856</v>
      </c>
      <c r="G60" s="20">
        <f t="shared" si="10"/>
        <v>113.23284295963475</v>
      </c>
      <c r="H60" s="20">
        <f t="shared" si="11"/>
        <v>96.045905332545502</v>
      </c>
      <c r="I60" s="20">
        <f t="shared" si="12"/>
        <v>124.84157604000524</v>
      </c>
      <c r="J60" s="20">
        <f t="shared" si="13"/>
        <v>96.372168498352238</v>
      </c>
      <c r="K60" s="20">
        <f t="shared" si="14"/>
        <v>126.70489353304559</v>
      </c>
      <c r="L60" s="20">
        <f t="shared" si="15"/>
        <v>96.331602530519035</v>
      </c>
      <c r="M60" s="20">
        <f t="shared" si="16"/>
        <v>126.74271268622364</v>
      </c>
    </row>
    <row r="61" spans="5:13" x14ac:dyDescent="0.25">
      <c r="E61" s="4" t="s">
        <v>22</v>
      </c>
      <c r="F61" s="20">
        <f t="shared" si="9"/>
        <v>70.769565237083697</v>
      </c>
      <c r="G61" s="20">
        <f t="shared" si="10"/>
        <v>112.71659621127959</v>
      </c>
      <c r="H61" s="20">
        <f t="shared" si="11"/>
        <v>75.381445188945108</v>
      </c>
      <c r="I61" s="20">
        <f t="shared" si="12"/>
        <v>124.8500550838443</v>
      </c>
      <c r="J61" s="20">
        <f t="shared" si="13"/>
        <v>76.136251227244983</v>
      </c>
      <c r="K61" s="20">
        <f t="shared" si="14"/>
        <v>126.71904281503819</v>
      </c>
      <c r="L61" s="20">
        <f t="shared" si="15"/>
        <v>76.141442264457808</v>
      </c>
      <c r="M61" s="20">
        <f t="shared" si="16"/>
        <v>126.74856248986617</v>
      </c>
    </row>
    <row r="62" spans="5:13" x14ac:dyDescent="0.25">
      <c r="E62" s="4" t="s">
        <v>23</v>
      </c>
      <c r="F62" s="20">
        <f t="shared" si="9"/>
        <v>88.355207726627569</v>
      </c>
      <c r="G62" s="20">
        <f t="shared" si="10"/>
        <v>116.55968042133061</v>
      </c>
      <c r="H62" s="20">
        <f t="shared" si="11"/>
        <v>96.002973788116066</v>
      </c>
      <c r="I62" s="20">
        <f t="shared" si="12"/>
        <v>129.17726996757651</v>
      </c>
      <c r="J62" s="20">
        <f t="shared" si="13"/>
        <v>96.372368182055496</v>
      </c>
      <c r="K62" s="20">
        <f t="shared" si="14"/>
        <v>131.07145078335836</v>
      </c>
      <c r="L62" s="20">
        <f t="shared" si="15"/>
        <v>96.328450862280107</v>
      </c>
      <c r="M62" s="20">
        <f t="shared" si="16"/>
        <v>131.10184759894821</v>
      </c>
    </row>
    <row r="63" spans="5:13" x14ac:dyDescent="0.25">
      <c r="E63" s="4" t="s">
        <v>35</v>
      </c>
      <c r="F63" s="20">
        <f t="shared" si="9"/>
        <v>91.743927285965086</v>
      </c>
      <c r="G63" s="20">
        <f t="shared" si="10"/>
        <v>68.935242784410278</v>
      </c>
      <c r="H63" s="20">
        <f t="shared" si="11"/>
        <v>100.09697394836118</v>
      </c>
      <c r="I63" s="20">
        <f t="shared" si="12"/>
        <v>73.583733874124718</v>
      </c>
      <c r="J63" s="20">
        <f t="shared" si="13"/>
        <v>101.42780170022917</v>
      </c>
      <c r="K63" s="20">
        <f t="shared" si="14"/>
        <v>84.582089201286252</v>
      </c>
      <c r="L63" s="20">
        <f t="shared" si="15"/>
        <v>101.4489573274618</v>
      </c>
      <c r="M63" s="20">
        <f t="shared" si="16"/>
        <v>87.481624406303467</v>
      </c>
    </row>
    <row r="64" spans="5:13" x14ac:dyDescent="0.25">
      <c r="E64" s="4" t="s">
        <v>36</v>
      </c>
      <c r="F64" s="20">
        <f t="shared" si="9"/>
        <v>91.430410485970924</v>
      </c>
      <c r="G64" s="20">
        <f t="shared" si="10"/>
        <v>69.725049030654489</v>
      </c>
      <c r="H64" s="20">
        <f t="shared" si="11"/>
        <v>100.29357936551874</v>
      </c>
      <c r="I64" s="20">
        <f t="shared" si="12"/>
        <v>73.912845520378951</v>
      </c>
      <c r="J64" s="20">
        <f t="shared" si="13"/>
        <v>101.43356308288955</v>
      </c>
      <c r="K64" s="20">
        <f t="shared" si="14"/>
        <v>82.142290654416954</v>
      </c>
      <c r="L64" s="20">
        <f t="shared" si="15"/>
        <v>101.45314747103738</v>
      </c>
      <c r="M64" s="20">
        <f t="shared" si="16"/>
        <v>87.985033993862942</v>
      </c>
    </row>
    <row r="65" spans="4:13" x14ac:dyDescent="0.25">
      <c r="E65" s="4" t="s">
        <v>24</v>
      </c>
      <c r="F65" s="20">
        <f t="shared" si="9"/>
        <v>96.987641446776294</v>
      </c>
      <c r="G65" s="20">
        <f t="shared" si="10"/>
        <v>70.556572824543309</v>
      </c>
      <c r="H65" s="20">
        <f t="shared" si="11"/>
        <v>105.81392494322024</v>
      </c>
      <c r="I65" s="20">
        <f t="shared" si="12"/>
        <v>75.091559138057036</v>
      </c>
      <c r="J65" s="20">
        <f t="shared" si="13"/>
        <v>107.13458195296005</v>
      </c>
      <c r="K65" s="20">
        <f t="shared" si="14"/>
        <v>83.525150581751632</v>
      </c>
      <c r="L65" s="20">
        <f t="shared" si="15"/>
        <v>107.15380898659727</v>
      </c>
      <c r="M65" s="20">
        <f t="shared" si="16"/>
        <v>86.493534299628848</v>
      </c>
    </row>
    <row r="66" spans="4:13" x14ac:dyDescent="0.25">
      <c r="E66" s="4" t="s">
        <v>25</v>
      </c>
      <c r="F66" s="20">
        <f t="shared" si="9"/>
        <v>48.642674802316165</v>
      </c>
      <c r="G66" s="20">
        <f t="shared" si="10"/>
        <v>44.6702974684449</v>
      </c>
      <c r="H66" s="20">
        <f t="shared" si="11"/>
        <v>50.827822580809119</v>
      </c>
      <c r="I66" s="20">
        <f t="shared" si="12"/>
        <v>46.509793474192271</v>
      </c>
      <c r="J66" s="20">
        <f t="shared" si="13"/>
        <v>51.108571100308382</v>
      </c>
      <c r="K66" s="20">
        <f t="shared" si="14"/>
        <v>48.611821383834666</v>
      </c>
      <c r="L66" s="20">
        <f t="shared" si="15"/>
        <v>51.11484465908223</v>
      </c>
      <c r="M66" s="20">
        <f t="shared" si="16"/>
        <v>49.61075072686986</v>
      </c>
    </row>
    <row r="67" spans="4:13" x14ac:dyDescent="0.25">
      <c r="E67" s="4" t="s">
        <v>28</v>
      </c>
      <c r="F67" s="20">
        <f t="shared" si="9"/>
        <v>155.69572322531789</v>
      </c>
      <c r="G67" s="20">
        <f t="shared" si="10"/>
        <v>220.06267384951235</v>
      </c>
      <c r="H67" s="20">
        <f t="shared" si="11"/>
        <v>181.99474981545734</v>
      </c>
      <c r="I67" s="20">
        <f t="shared" si="12"/>
        <v>272.58681617508358</v>
      </c>
      <c r="J67" s="20">
        <f t="shared" si="13"/>
        <v>185.37027225285544</v>
      </c>
      <c r="K67" s="20">
        <f t="shared" si="14"/>
        <v>280.8458825220269</v>
      </c>
      <c r="L67" s="20">
        <f t="shared" si="15"/>
        <v>185.40014428207675</v>
      </c>
      <c r="M67" s="20">
        <f t="shared" si="16"/>
        <v>280.93124523731302</v>
      </c>
    </row>
    <row r="68" spans="4:13" x14ac:dyDescent="0.25">
      <c r="E68" s="4" t="s">
        <v>29</v>
      </c>
      <c r="F68" s="20">
        <f t="shared" si="9"/>
        <v>116.66368007645671</v>
      </c>
      <c r="G68" s="20">
        <f t="shared" si="10"/>
        <v>181.63535757463032</v>
      </c>
      <c r="H68" s="20">
        <f t="shared" si="11"/>
        <v>131.41005087145891</v>
      </c>
      <c r="I68" s="20">
        <f t="shared" si="12"/>
        <v>215.18185448886561</v>
      </c>
      <c r="J68" s="20">
        <f t="shared" si="13"/>
        <v>133.36954316430243</v>
      </c>
      <c r="K68" s="20">
        <f t="shared" si="14"/>
        <v>220.02725477604912</v>
      </c>
      <c r="L68" s="20">
        <f t="shared" si="15"/>
        <v>133.37651409699768</v>
      </c>
      <c r="M68" s="20">
        <f t="shared" si="16"/>
        <v>220.13885272324154</v>
      </c>
    </row>
    <row r="69" spans="4:13" x14ac:dyDescent="0.25">
      <c r="E69" s="9" t="s">
        <v>30</v>
      </c>
      <c r="F69" s="20">
        <f t="shared" si="9"/>
        <v>84.057799487852648</v>
      </c>
      <c r="G69" s="20">
        <f t="shared" si="10"/>
        <v>137.8315676190644</v>
      </c>
      <c r="H69" s="20">
        <f t="shared" si="11"/>
        <v>90.776458251180642</v>
      </c>
      <c r="I69" s="20">
        <f t="shared" si="12"/>
        <v>156.61667879923871</v>
      </c>
      <c r="J69" s="20">
        <f t="shared" si="13"/>
        <v>91.695246355669852</v>
      </c>
      <c r="K69" s="20">
        <f t="shared" si="14"/>
        <v>159.94016958136302</v>
      </c>
      <c r="L69" s="20">
        <f t="shared" si="15"/>
        <v>91.703981293714833</v>
      </c>
      <c r="M69" s="20">
        <f t="shared" si="16"/>
        <v>159.99712187052361</v>
      </c>
    </row>
    <row r="70" spans="4:13" x14ac:dyDescent="0.25">
      <c r="E70" s="10" t="s">
        <v>31</v>
      </c>
      <c r="F70" s="20">
        <f t="shared" si="9"/>
        <v>108.37974876707197</v>
      </c>
      <c r="G70" s="20">
        <f t="shared" si="10"/>
        <v>159.2957344425414</v>
      </c>
      <c r="H70" s="20">
        <f t="shared" si="11"/>
        <v>121.00501928820009</v>
      </c>
      <c r="I70" s="20">
        <f t="shared" si="12"/>
        <v>183.99480693056921</v>
      </c>
      <c r="J70" s="20">
        <f t="shared" si="13"/>
        <v>122.65130042114471</v>
      </c>
      <c r="K70" s="20">
        <f t="shared" si="14"/>
        <v>187.56477432253243</v>
      </c>
      <c r="L70" s="20">
        <f t="shared" si="15"/>
        <v>122.66261207750284</v>
      </c>
      <c r="M70" s="20">
        <f t="shared" si="16"/>
        <v>187.6320181868974</v>
      </c>
    </row>
    <row r="72" spans="4:13" x14ac:dyDescent="0.25">
      <c r="D72" s="49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9"/>
      <c r="E73" s="1" t="s">
        <v>63</v>
      </c>
      <c r="F73" s="1">
        <v>455971</v>
      </c>
      <c r="G73" s="1">
        <v>3431499</v>
      </c>
      <c r="H73" s="1">
        <v>92580152</v>
      </c>
      <c r="I73" s="1">
        <v>50761999900</v>
      </c>
    </row>
    <row r="74" spans="4:13" x14ac:dyDescent="0.25">
      <c r="E74" s="1" t="s">
        <v>64</v>
      </c>
      <c r="F74" s="1">
        <v>201718</v>
      </c>
      <c r="G74" s="1">
        <v>1492359</v>
      </c>
      <c r="H74" s="1">
        <v>47299137</v>
      </c>
      <c r="I74" s="1">
        <v>48427691655</v>
      </c>
    </row>
    <row r="75" spans="4:13" x14ac:dyDescent="0.25">
      <c r="E75" s="1" t="s">
        <v>65</v>
      </c>
      <c r="F75" s="1">
        <v>432199</v>
      </c>
      <c r="G75" s="1">
        <v>3234683</v>
      </c>
      <c r="H75" s="1">
        <v>109715248</v>
      </c>
      <c r="I75" s="1">
        <v>85113412018</v>
      </c>
    </row>
    <row r="76" spans="4:13" x14ac:dyDescent="0.25">
      <c r="E76" s="1" t="s">
        <v>66</v>
      </c>
      <c r="F76" s="1">
        <v>194880</v>
      </c>
      <c r="G76" s="1">
        <v>1461263</v>
      </c>
      <c r="H76" s="1">
        <v>46219087</v>
      </c>
      <c r="I76" s="1">
        <v>47322855963</v>
      </c>
    </row>
    <row r="77" spans="4:13" x14ac:dyDescent="0.25">
      <c r="E77" s="1" t="s">
        <v>67</v>
      </c>
      <c r="F77" s="1">
        <v>113469304</v>
      </c>
      <c r="G77" s="1">
        <v>676470043</v>
      </c>
      <c r="H77" s="1">
        <v>21161222772</v>
      </c>
      <c r="I77" s="1">
        <v>21656874314495</v>
      </c>
    </row>
    <row r="78" spans="4:13" x14ac:dyDescent="0.25">
      <c r="E78" s="1" t="s">
        <v>68</v>
      </c>
      <c r="F78" s="1">
        <v>237719</v>
      </c>
      <c r="G78" s="1">
        <v>1693867</v>
      </c>
      <c r="H78" s="1">
        <v>53169144</v>
      </c>
      <c r="I78" s="1">
        <v>54427945594</v>
      </c>
    </row>
    <row r="79" spans="4:13" x14ac:dyDescent="0.25">
      <c r="E79" s="1" t="s">
        <v>69</v>
      </c>
      <c r="F79" s="1">
        <v>218669</v>
      </c>
      <c r="G79" s="1">
        <v>1642035</v>
      </c>
      <c r="H79" s="1">
        <v>52037467</v>
      </c>
      <c r="I79" s="1">
        <v>53279845137</v>
      </c>
    </row>
    <row r="80" spans="4:13" x14ac:dyDescent="0.25">
      <c r="E80" s="1" t="s">
        <v>70</v>
      </c>
      <c r="F80" s="1">
        <v>80698</v>
      </c>
      <c r="G80" s="1">
        <v>443404</v>
      </c>
      <c r="H80" s="1">
        <v>13365058</v>
      </c>
      <c r="I80" s="1">
        <v>13670867218</v>
      </c>
    </row>
    <row r="81" spans="5:9" x14ac:dyDescent="0.25">
      <c r="E81" s="1" t="s">
        <v>71</v>
      </c>
      <c r="F81" s="1">
        <v>73225</v>
      </c>
      <c r="G81" s="1">
        <v>478549</v>
      </c>
      <c r="H81" s="1">
        <v>14784387</v>
      </c>
      <c r="I81" s="1">
        <v>15138303369</v>
      </c>
    </row>
    <row r="82" spans="5:9" x14ac:dyDescent="0.25">
      <c r="E82" s="1" t="s">
        <v>72</v>
      </c>
      <c r="F82" s="1">
        <v>275980</v>
      </c>
      <c r="G82" s="1">
        <v>2002538</v>
      </c>
      <c r="H82" s="1">
        <v>63138840</v>
      </c>
      <c r="I82" s="1">
        <v>64634879800</v>
      </c>
    </row>
    <row r="83" spans="5:9" x14ac:dyDescent="0.25">
      <c r="E83" s="1" t="s">
        <v>73</v>
      </c>
      <c r="F83" s="1">
        <v>176945</v>
      </c>
      <c r="G83" s="1">
        <v>1301461</v>
      </c>
      <c r="H83" s="1">
        <v>41505759</v>
      </c>
      <c r="I83" s="1">
        <v>42519795087</v>
      </c>
    </row>
    <row r="84" spans="5:9" x14ac:dyDescent="0.25">
      <c r="E84" s="1" t="s">
        <v>74</v>
      </c>
      <c r="F84" s="1">
        <v>277244</v>
      </c>
      <c r="G84" s="1">
        <v>2002402</v>
      </c>
      <c r="H84" s="1">
        <v>63131790</v>
      </c>
      <c r="I84" s="1">
        <v>64631896718</v>
      </c>
    </row>
    <row r="85" spans="5:9" x14ac:dyDescent="0.25">
      <c r="E85" s="1" t="s">
        <v>75</v>
      </c>
      <c r="F85" s="1">
        <v>220787</v>
      </c>
      <c r="G85" s="1">
        <v>1658233</v>
      </c>
      <c r="H85" s="1">
        <v>52537391</v>
      </c>
      <c r="I85" s="1">
        <v>53794620619</v>
      </c>
    </row>
    <row r="86" spans="5:9" x14ac:dyDescent="0.25">
      <c r="E86" s="1" t="s">
        <v>76</v>
      </c>
      <c r="F86" s="1">
        <v>268103</v>
      </c>
      <c r="G86" s="1">
        <v>1935325</v>
      </c>
      <c r="H86" s="1">
        <v>61035412</v>
      </c>
      <c r="I86" s="1">
        <v>62485770796</v>
      </c>
    </row>
    <row r="87" spans="5:9" x14ac:dyDescent="0.25">
      <c r="E87" s="1" t="s">
        <v>77</v>
      </c>
      <c r="F87" s="1">
        <v>176843</v>
      </c>
      <c r="G87" s="1">
        <v>1302043</v>
      </c>
      <c r="H87" s="1">
        <v>41505673</v>
      </c>
      <c r="I87" s="1">
        <v>42521186247</v>
      </c>
    </row>
    <row r="88" spans="5:9" x14ac:dyDescent="0.25">
      <c r="E88" s="1" t="s">
        <v>78</v>
      </c>
      <c r="F88" s="1">
        <v>453324</v>
      </c>
      <c r="G88" s="1">
        <v>3397490</v>
      </c>
      <c r="H88" s="1">
        <v>94582672</v>
      </c>
      <c r="I88" s="1">
        <v>93642522708</v>
      </c>
    </row>
    <row r="89" spans="5:9" x14ac:dyDescent="0.25">
      <c r="E89" s="1" t="s">
        <v>79</v>
      </c>
      <c r="F89" s="1">
        <v>170311</v>
      </c>
      <c r="G89" s="1">
        <v>1248789</v>
      </c>
      <c r="H89" s="1">
        <v>39436919</v>
      </c>
      <c r="I89" s="1">
        <v>40374983715</v>
      </c>
    </row>
    <row r="90" spans="5:9" x14ac:dyDescent="0.25">
      <c r="E90" s="1" t="s">
        <v>80</v>
      </c>
      <c r="F90" s="1">
        <v>448189</v>
      </c>
      <c r="G90" s="1">
        <v>3382362</v>
      </c>
      <c r="H90" s="1">
        <v>97391976</v>
      </c>
      <c r="I90" s="1">
        <v>93106743592</v>
      </c>
    </row>
    <row r="91" spans="5:9" x14ac:dyDescent="0.25">
      <c r="E91" s="1" t="s">
        <v>81</v>
      </c>
      <c r="F91" s="1">
        <v>170895</v>
      </c>
      <c r="G91" s="1">
        <v>1246341</v>
      </c>
      <c r="H91" s="1">
        <v>39434679</v>
      </c>
      <c r="I91" s="1">
        <v>40373316177</v>
      </c>
    </row>
    <row r="92" spans="5:9" x14ac:dyDescent="0.25">
      <c r="E92" s="1" t="s">
        <v>82</v>
      </c>
      <c r="F92" s="1">
        <v>442907</v>
      </c>
      <c r="G92" s="1">
        <v>3329269</v>
      </c>
      <c r="H92" s="1">
        <v>95779534</v>
      </c>
      <c r="I92" s="1">
        <v>94712281864</v>
      </c>
    </row>
    <row r="93" spans="5:9" x14ac:dyDescent="0.25">
      <c r="E93" s="1" t="s">
        <v>83</v>
      </c>
      <c r="F93" s="1">
        <v>161103</v>
      </c>
      <c r="G93" s="1">
        <v>1181319</v>
      </c>
      <c r="H93" s="1">
        <v>37336217</v>
      </c>
      <c r="I93" s="1">
        <v>38225426037</v>
      </c>
    </row>
    <row r="94" spans="5:9" x14ac:dyDescent="0.25">
      <c r="E94" s="1" t="s">
        <v>84</v>
      </c>
      <c r="F94" s="1">
        <v>699570</v>
      </c>
      <c r="G94" s="1">
        <v>5375212</v>
      </c>
      <c r="H94" s="1">
        <v>164569024</v>
      </c>
      <c r="I94" s="1">
        <v>165125499614</v>
      </c>
    </row>
    <row r="95" spans="5:9" x14ac:dyDescent="0.25">
      <c r="E95" s="1" t="s">
        <v>85</v>
      </c>
      <c r="F95" s="1">
        <v>321220</v>
      </c>
      <c r="G95" s="1">
        <v>2459283</v>
      </c>
      <c r="H95" s="1">
        <v>78264759</v>
      </c>
      <c r="I95" s="1">
        <v>80133276885</v>
      </c>
    </row>
    <row r="96" spans="5:9" x14ac:dyDescent="0.25">
      <c r="E96" s="1" t="s">
        <v>86</v>
      </c>
      <c r="F96" s="1">
        <v>142005</v>
      </c>
      <c r="G96" s="1">
        <v>917139</v>
      </c>
      <c r="H96" s="1">
        <v>28485374</v>
      </c>
      <c r="I96" s="1">
        <v>29160159786</v>
      </c>
    </row>
    <row r="97" spans="5:9" x14ac:dyDescent="0.25">
      <c r="E97" s="1" t="s">
        <v>87</v>
      </c>
      <c r="F97" s="1">
        <v>100356</v>
      </c>
      <c r="G97" s="1">
        <v>686833</v>
      </c>
      <c r="H97" s="1">
        <v>21578433</v>
      </c>
      <c r="I97" s="1">
        <v>22092755191</v>
      </c>
    </row>
    <row r="98" spans="5:9" x14ac:dyDescent="0.25">
      <c r="E98" s="1" t="s">
        <v>88</v>
      </c>
      <c r="F98" s="1">
        <v>172048</v>
      </c>
      <c r="G98" s="1">
        <v>1161808</v>
      </c>
      <c r="H98" s="1">
        <v>36359132</v>
      </c>
      <c r="I98" s="1">
        <v>37212876776</v>
      </c>
    </row>
    <row r="99" spans="5:9" x14ac:dyDescent="0.25">
      <c r="E99" s="1" t="s">
        <v>89</v>
      </c>
      <c r="F99" s="1">
        <v>133932</v>
      </c>
      <c r="G99" s="1">
        <v>951221</v>
      </c>
      <c r="H99" s="1">
        <v>29991855</v>
      </c>
      <c r="I99" s="1">
        <v>30710054373</v>
      </c>
    </row>
    <row r="100" spans="5:9" x14ac:dyDescent="0.25">
      <c r="E100" s="1" t="s">
        <v>90</v>
      </c>
      <c r="F100" s="1">
        <v>226726</v>
      </c>
      <c r="G100" s="1">
        <v>1596254</v>
      </c>
      <c r="H100" s="1">
        <v>50018704</v>
      </c>
      <c r="I100" s="1">
        <v>51200921018</v>
      </c>
    </row>
    <row r="101" spans="5:9" x14ac:dyDescent="0.25">
      <c r="E101" s="1" t="s">
        <v>91</v>
      </c>
      <c r="F101" s="1">
        <v>185884</v>
      </c>
      <c r="G101" s="1">
        <v>1377009</v>
      </c>
      <c r="H101" s="1">
        <v>43622763</v>
      </c>
      <c r="I101" s="1">
        <v>44665454457</v>
      </c>
    </row>
    <row r="102" spans="5:9" x14ac:dyDescent="0.25">
      <c r="E102" s="1" t="s">
        <v>92</v>
      </c>
      <c r="F102" s="1">
        <v>196176</v>
      </c>
      <c r="G102" s="1">
        <v>1358734</v>
      </c>
      <c r="H102" s="1">
        <v>42651932</v>
      </c>
      <c r="I102" s="1">
        <v>43659925844</v>
      </c>
    </row>
    <row r="103" spans="5:9" x14ac:dyDescent="0.25">
      <c r="E103" s="1" t="s">
        <v>93</v>
      </c>
      <c r="F103" s="1">
        <v>144169</v>
      </c>
      <c r="G103" s="1">
        <v>1033015</v>
      </c>
      <c r="H103" s="1">
        <v>32612781</v>
      </c>
      <c r="I103" s="1">
        <v>33392408091</v>
      </c>
    </row>
  </sheetData>
  <mergeCells count="30">
    <mergeCell ref="U1:W1"/>
    <mergeCell ref="F7:G7"/>
    <mergeCell ref="H7:I7"/>
    <mergeCell ref="J7:K7"/>
    <mergeCell ref="L7:M7"/>
    <mergeCell ref="P7:Q7"/>
    <mergeCell ref="R7:S7"/>
    <mergeCell ref="A25:C27"/>
    <mergeCell ref="E27:E28"/>
    <mergeCell ref="F1:J1"/>
    <mergeCell ref="K1:M1"/>
    <mergeCell ref="P1:T1"/>
    <mergeCell ref="O31:W31"/>
    <mergeCell ref="T7:U7"/>
    <mergeCell ref="V7:W7"/>
    <mergeCell ref="F8:M8"/>
    <mergeCell ref="P8:W8"/>
    <mergeCell ref="F29:G29"/>
    <mergeCell ref="H29:I29"/>
    <mergeCell ref="J29:K29"/>
    <mergeCell ref="L29:M29"/>
    <mergeCell ref="F30:M30"/>
    <mergeCell ref="F53:M53"/>
    <mergeCell ref="D72:D73"/>
    <mergeCell ref="E48:L48"/>
    <mergeCell ref="E50:E51"/>
    <mergeCell ref="F52:G52"/>
    <mergeCell ref="H52:I52"/>
    <mergeCell ref="J52:K52"/>
    <mergeCell ref="L52:M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52" workbookViewId="0">
      <selection activeCell="K72" sqref="K72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110828</v>
      </c>
      <c r="G5" s="20">
        <f>$F68</f>
        <v>250667</v>
      </c>
      <c r="H5" s="20">
        <f>$G69</f>
        <v>766305</v>
      </c>
      <c r="I5" s="20">
        <f>$G68</f>
        <v>1755327</v>
      </c>
      <c r="J5" s="20">
        <f>$H69</f>
        <v>23985435</v>
      </c>
      <c r="K5" s="20">
        <f>$H68</f>
        <v>46957630</v>
      </c>
      <c r="L5" s="20">
        <f>$I69</f>
        <v>24542677667</v>
      </c>
      <c r="M5" s="20">
        <f>$I68</f>
        <v>26037309952</v>
      </c>
      <c r="O5" s="18" t="s">
        <v>26</v>
      </c>
      <c r="P5" s="22">
        <f>F5/4096</f>
        <v>27.0576171875</v>
      </c>
      <c r="Q5" s="22">
        <f>G5/4096</f>
        <v>61.197998046875</v>
      </c>
      <c r="R5" s="22">
        <f>H5/32768</f>
        <v>23.385772705078125</v>
      </c>
      <c r="S5" s="22">
        <f>I5/32768</f>
        <v>53.568328857421875</v>
      </c>
      <c r="T5" s="22">
        <f>J5/(1048576)</f>
        <v>22.874293327331543</v>
      </c>
      <c r="U5" s="22">
        <f>K5/(1048576)</f>
        <v>44.782285690307617</v>
      </c>
      <c r="V5" s="22">
        <f>L5/1073741824</f>
        <v>22.857149752788246</v>
      </c>
      <c r="W5" s="22">
        <f>M5/1073741824</f>
        <v>24.249134540557861</v>
      </c>
    </row>
    <row r="6" spans="5:23" x14ac:dyDescent="0.25">
      <c r="E6" s="33" t="s">
        <v>17</v>
      </c>
      <c r="F6" s="19">
        <f>$F71</f>
        <v>109520</v>
      </c>
      <c r="G6" s="19">
        <f>$F70</f>
        <v>239597</v>
      </c>
      <c r="H6" s="19">
        <f>$G71</f>
        <v>748275</v>
      </c>
      <c r="I6" s="19">
        <f>$G70</f>
        <v>1659933</v>
      </c>
      <c r="J6" s="19">
        <f>$H71</f>
        <v>23441683</v>
      </c>
      <c r="K6" s="19">
        <f>$H70</f>
        <v>55530586</v>
      </c>
      <c r="L6" s="19">
        <f>$I71</f>
        <v>23993477827</v>
      </c>
      <c r="M6" s="19">
        <f>$I70</f>
        <v>43217081854</v>
      </c>
      <c r="O6" s="10" t="s">
        <v>17</v>
      </c>
      <c r="P6" s="22">
        <f t="shared" ref="P6:Q20" si="0">F6/4096</f>
        <v>26.73828125</v>
      </c>
      <c r="Q6" s="22">
        <f t="shared" si="0"/>
        <v>58.495361328125</v>
      </c>
      <c r="R6" s="22">
        <f t="shared" ref="R6:S20" si="1">H6/32768</f>
        <v>22.835540771484375</v>
      </c>
      <c r="S6" s="22">
        <f t="shared" si="1"/>
        <v>50.657135009765625</v>
      </c>
      <c r="T6" s="22">
        <f t="shared" ref="T6:U20" si="2">J6/(1048576)</f>
        <v>22.355731010437012</v>
      </c>
      <c r="U6" s="22">
        <f t="shared" si="2"/>
        <v>52.958093643188477</v>
      </c>
      <c r="V6" s="22">
        <f t="shared" ref="V6:W20" si="3">L6/1073741824</f>
        <v>22.345667543821037</v>
      </c>
      <c r="W6" s="22">
        <f t="shared" si="3"/>
        <v>40.249043939635158</v>
      </c>
    </row>
    <row r="7" spans="5:23" x14ac:dyDescent="0.25">
      <c r="E7" s="33" t="s">
        <v>102</v>
      </c>
      <c r="F7" s="19">
        <f>$F72</f>
        <v>81095999</v>
      </c>
      <c r="G7" s="19" t="s">
        <v>94</v>
      </c>
      <c r="H7" s="19">
        <f>$G72</f>
        <v>359481858</v>
      </c>
      <c r="I7" s="19" t="s">
        <v>94</v>
      </c>
      <c r="J7" s="19">
        <f>$H72</f>
        <v>10960379014</v>
      </c>
      <c r="K7" s="19" t="s">
        <v>94</v>
      </c>
      <c r="L7" s="19">
        <f>$I72</f>
        <v>11211108328857</v>
      </c>
      <c r="M7" s="19" t="s">
        <v>94</v>
      </c>
      <c r="O7" s="10" t="s">
        <v>103</v>
      </c>
      <c r="P7" s="36">
        <f t="shared" si="0"/>
        <v>19798.827880859375</v>
      </c>
      <c r="Q7" s="36" t="e">
        <f t="shared" si="0"/>
        <v>#VALUE!</v>
      </c>
      <c r="R7" s="22">
        <f t="shared" si="1"/>
        <v>10970.515686035156</v>
      </c>
      <c r="S7" s="36" t="e">
        <f t="shared" ref="S7" si="4">I7/4096</f>
        <v>#VALUE!</v>
      </c>
      <c r="T7" s="22">
        <f t="shared" si="2"/>
        <v>10452.631963729858</v>
      </c>
      <c r="U7" s="36" t="e">
        <f t="shared" ref="U7" si="5">K7/4096</f>
        <v>#VALUE!</v>
      </c>
      <c r="V7" s="22">
        <f t="shared" si="3"/>
        <v>10441.158273124136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120761</v>
      </c>
      <c r="G8" s="19">
        <f>$F73</f>
        <v>144449</v>
      </c>
      <c r="H8" s="21">
        <f>$G74</f>
        <v>840023</v>
      </c>
      <c r="I8" s="19">
        <f>$G73</f>
        <v>895491</v>
      </c>
      <c r="J8" s="21">
        <f>$H74</f>
        <v>26349319</v>
      </c>
      <c r="K8" s="19">
        <f>$H73</f>
        <v>27241810</v>
      </c>
      <c r="L8" s="21">
        <f>$I74</f>
        <v>26968602821</v>
      </c>
      <c r="M8" s="19">
        <f>$I73</f>
        <v>27867249642</v>
      </c>
      <c r="O8" s="5" t="s">
        <v>18</v>
      </c>
      <c r="P8" s="36">
        <f t="shared" si="0"/>
        <v>29.482666015625</v>
      </c>
      <c r="Q8" s="36">
        <f t="shared" si="0"/>
        <v>35.265869140625</v>
      </c>
      <c r="R8" s="36">
        <f t="shared" si="1"/>
        <v>25.635467529296875</v>
      </c>
      <c r="S8" s="36">
        <f t="shared" si="1"/>
        <v>27.328216552734375</v>
      </c>
      <c r="T8" s="36">
        <f t="shared" si="2"/>
        <v>25.128668785095215</v>
      </c>
      <c r="U8" s="36">
        <f t="shared" si="2"/>
        <v>25.979814529418945</v>
      </c>
      <c r="V8" s="36">
        <f t="shared" si="3"/>
        <v>25.116468613035977</v>
      </c>
      <c r="W8" s="36">
        <f t="shared" si="3"/>
        <v>25.953398684039712</v>
      </c>
    </row>
    <row r="9" spans="5:23" x14ac:dyDescent="0.25">
      <c r="E9" s="33" t="s">
        <v>27</v>
      </c>
      <c r="F9" s="21">
        <f>$F76</f>
        <v>48879</v>
      </c>
      <c r="G9" s="19">
        <f>$F75</f>
        <v>60514</v>
      </c>
      <c r="H9" s="21">
        <f>$G76</f>
        <v>254171</v>
      </c>
      <c r="I9" s="19">
        <f>$G75</f>
        <v>270768</v>
      </c>
      <c r="J9" s="21">
        <f>$H76</f>
        <v>7724417</v>
      </c>
      <c r="K9" s="19">
        <f>$H75</f>
        <v>7338556</v>
      </c>
      <c r="L9" s="21">
        <f>$I76</f>
        <v>7897053295</v>
      </c>
      <c r="M9" s="19">
        <f>$I75</f>
        <v>7499432962</v>
      </c>
      <c r="O9" s="4" t="s">
        <v>27</v>
      </c>
      <c r="P9" s="22">
        <f t="shared" si="0"/>
        <v>11.933349609375</v>
      </c>
      <c r="Q9" s="22">
        <f t="shared" si="0"/>
        <v>14.77392578125</v>
      </c>
      <c r="R9" s="22">
        <f t="shared" si="1"/>
        <v>7.756683349609375</v>
      </c>
      <c r="S9" s="22">
        <f t="shared" si="1"/>
        <v>8.26318359375</v>
      </c>
      <c r="T9" s="22">
        <f t="shared" si="2"/>
        <v>7.3665781021118164</v>
      </c>
      <c r="U9" s="22">
        <f t="shared" si="2"/>
        <v>6.9985923767089844</v>
      </c>
      <c r="V9" s="22">
        <f t="shared" si="3"/>
        <v>7.354704006575048</v>
      </c>
      <c r="W9" s="22">
        <f t="shared" si="3"/>
        <v>6.9843912143260241</v>
      </c>
    </row>
    <row r="10" spans="5:23" x14ac:dyDescent="0.25">
      <c r="E10" s="33" t="s">
        <v>21</v>
      </c>
      <c r="F10" s="21">
        <f>$F78</f>
        <v>100419</v>
      </c>
      <c r="G10" s="19">
        <f>$F77</f>
        <v>161436</v>
      </c>
      <c r="H10" s="21">
        <f>$G78</f>
        <v>672263</v>
      </c>
      <c r="I10" s="19">
        <f>$G77</f>
        <v>1043374</v>
      </c>
      <c r="J10" s="21">
        <f>$H78</f>
        <v>21083299</v>
      </c>
      <c r="K10" s="19">
        <f>$H77</f>
        <v>32205972</v>
      </c>
      <c r="L10" s="21">
        <f>$I78</f>
        <v>21588636093</v>
      </c>
      <c r="M10" s="19">
        <f>$I77</f>
        <v>32972804784</v>
      </c>
      <c r="O10" s="4" t="s">
        <v>21</v>
      </c>
      <c r="P10" s="22">
        <f t="shared" si="0"/>
        <v>24.516357421875</v>
      </c>
      <c r="Q10" s="22">
        <f t="shared" si="0"/>
        <v>39.4130859375</v>
      </c>
      <c r="R10" s="22">
        <f t="shared" si="1"/>
        <v>20.515838623046875</v>
      </c>
      <c r="S10" s="22">
        <f t="shared" si="1"/>
        <v>31.84124755859375</v>
      </c>
      <c r="T10" s="22">
        <f t="shared" si="2"/>
        <v>20.106600761413574</v>
      </c>
      <c r="U10" s="22">
        <f t="shared" si="2"/>
        <v>30.714008331298828</v>
      </c>
      <c r="V10" s="22">
        <f t="shared" si="3"/>
        <v>20.105984148569405</v>
      </c>
      <c r="W10" s="22">
        <f t="shared" si="3"/>
        <v>30.708317443728447</v>
      </c>
    </row>
    <row r="11" spans="5:23" x14ac:dyDescent="0.25">
      <c r="E11" s="33" t="s">
        <v>22</v>
      </c>
      <c r="F11" s="21">
        <f>$F80</f>
        <v>121143</v>
      </c>
      <c r="G11" s="19">
        <f>$F79</f>
        <v>161146</v>
      </c>
      <c r="H11" s="21">
        <f>$G80</f>
        <v>851165</v>
      </c>
      <c r="I11" s="19">
        <f>$G79</f>
        <v>1042978</v>
      </c>
      <c r="J11" s="21">
        <f>$H80</f>
        <v>26611635</v>
      </c>
      <c r="K11" s="19">
        <f>$H79</f>
        <v>32213992</v>
      </c>
      <c r="L11" s="21">
        <f>$I80</f>
        <v>27225651229</v>
      </c>
      <c r="M11" s="19">
        <f>$I79</f>
        <v>32969359800</v>
      </c>
      <c r="O11" s="4" t="s">
        <v>22</v>
      </c>
      <c r="P11" s="22">
        <f t="shared" si="0"/>
        <v>29.575927734375</v>
      </c>
      <c r="Q11" s="22">
        <f t="shared" si="0"/>
        <v>39.34228515625</v>
      </c>
      <c r="R11" s="22">
        <f t="shared" si="1"/>
        <v>25.975494384765625</v>
      </c>
      <c r="S11" s="22">
        <f t="shared" si="1"/>
        <v>31.82916259765625</v>
      </c>
      <c r="T11" s="22">
        <f t="shared" si="2"/>
        <v>25.378832817077637</v>
      </c>
      <c r="U11" s="22">
        <f t="shared" si="2"/>
        <v>30.721656799316406</v>
      </c>
      <c r="V11" s="22">
        <f t="shared" si="3"/>
        <v>25.355863598175347</v>
      </c>
      <c r="W11" s="22">
        <f t="shared" si="3"/>
        <v>30.705109052360058</v>
      </c>
    </row>
    <row r="12" spans="5:23" x14ac:dyDescent="0.25">
      <c r="E12" s="33" t="s">
        <v>23</v>
      </c>
      <c r="F12" s="21">
        <f>$F82</f>
        <v>98497</v>
      </c>
      <c r="G12" s="19">
        <f>$F81</f>
        <v>158033</v>
      </c>
      <c r="H12" s="21">
        <f>$G82</f>
        <v>669613</v>
      </c>
      <c r="I12" s="19">
        <f>$G81</f>
        <v>1017153</v>
      </c>
      <c r="J12" s="21">
        <f>$H82</f>
        <v>21094599</v>
      </c>
      <c r="K12" s="19">
        <f>$H81</f>
        <v>31183586</v>
      </c>
      <c r="L12" s="21">
        <f>$I82</f>
        <v>21590318461</v>
      </c>
      <c r="M12" s="19">
        <f>$I81</f>
        <v>31896142680</v>
      </c>
      <c r="O12" s="4" t="s">
        <v>23</v>
      </c>
      <c r="P12" s="22">
        <f t="shared" si="0"/>
        <v>24.047119140625</v>
      </c>
      <c r="Q12" s="22">
        <f t="shared" si="0"/>
        <v>38.582275390625</v>
      </c>
      <c r="R12" s="22">
        <f t="shared" si="1"/>
        <v>20.434967041015625</v>
      </c>
      <c r="S12" s="22">
        <f t="shared" si="1"/>
        <v>31.041046142578125</v>
      </c>
      <c r="T12" s="22">
        <f t="shared" si="2"/>
        <v>20.117377281188965</v>
      </c>
      <c r="U12" s="22">
        <f t="shared" si="2"/>
        <v>29.738985061645508</v>
      </c>
      <c r="V12" s="22">
        <f t="shared" si="3"/>
        <v>20.107550975866616</v>
      </c>
      <c r="W12" s="22">
        <f t="shared" si="3"/>
        <v>29.705597721040249</v>
      </c>
    </row>
    <row r="13" spans="5:23" x14ac:dyDescent="0.25">
      <c r="E13" s="33" t="s">
        <v>35</v>
      </c>
      <c r="F13" s="21">
        <f>$F84</f>
        <v>95201</v>
      </c>
      <c r="G13" s="19">
        <f>$F83</f>
        <v>252512</v>
      </c>
      <c r="H13" s="21">
        <f>$G84</f>
        <v>645457</v>
      </c>
      <c r="I13" s="19">
        <f>$G83</f>
        <v>1778760</v>
      </c>
      <c r="J13" s="21">
        <f>$H84</f>
        <v>20062235</v>
      </c>
      <c r="K13" s="19">
        <f>$H83</f>
        <v>48033296</v>
      </c>
      <c r="L13" s="21">
        <f>$I84</f>
        <v>20515817607</v>
      </c>
      <c r="M13" s="19">
        <f>$I83</f>
        <v>47486793122</v>
      </c>
      <c r="O13" s="4" t="s">
        <v>35</v>
      </c>
      <c r="P13" s="22">
        <f t="shared" si="0"/>
        <v>23.242431640625</v>
      </c>
      <c r="Q13" s="22">
        <f t="shared" si="0"/>
        <v>61.6484375</v>
      </c>
      <c r="R13" s="22">
        <f t="shared" si="1"/>
        <v>19.697784423828125</v>
      </c>
      <c r="S13" s="22">
        <f t="shared" si="1"/>
        <v>54.283447265625</v>
      </c>
      <c r="T13" s="22">
        <f t="shared" si="2"/>
        <v>19.132838249206543</v>
      </c>
      <c r="U13" s="22">
        <f t="shared" si="2"/>
        <v>45.808120727539063</v>
      </c>
      <c r="V13" s="22">
        <f t="shared" si="3"/>
        <v>19.106844074092805</v>
      </c>
      <c r="W13" s="22">
        <f t="shared" si="3"/>
        <v>44.225522430613637</v>
      </c>
    </row>
    <row r="14" spans="5:23" x14ac:dyDescent="0.25">
      <c r="E14" s="33" t="s">
        <v>36</v>
      </c>
      <c r="F14" s="21">
        <f>$F86</f>
        <v>97025</v>
      </c>
      <c r="G14" s="19">
        <f>$F85</f>
        <v>248913</v>
      </c>
      <c r="H14" s="21">
        <f>$G86</f>
        <v>642455</v>
      </c>
      <c r="I14" s="19">
        <f>$G85</f>
        <v>1768839</v>
      </c>
      <c r="J14" s="21">
        <f>$H86</f>
        <v>20055185</v>
      </c>
      <c r="K14" s="19">
        <f>$H85</f>
        <v>49439768</v>
      </c>
      <c r="L14" s="21">
        <f>$I86</f>
        <v>20513652287</v>
      </c>
      <c r="M14" s="19">
        <f>$I85</f>
        <v>47220181654</v>
      </c>
      <c r="O14" s="4" t="s">
        <v>36</v>
      </c>
      <c r="P14" s="22">
        <f t="shared" si="0"/>
        <v>23.687744140625</v>
      </c>
      <c r="Q14" s="22">
        <f t="shared" si="0"/>
        <v>60.769775390625</v>
      </c>
      <c r="R14" s="22">
        <f t="shared" si="1"/>
        <v>19.606170654296875</v>
      </c>
      <c r="S14" s="22">
        <f t="shared" si="1"/>
        <v>53.980682373046875</v>
      </c>
      <c r="T14" s="22">
        <f t="shared" si="2"/>
        <v>19.126114845275879</v>
      </c>
      <c r="U14" s="22">
        <f t="shared" si="2"/>
        <v>47.149436950683594</v>
      </c>
      <c r="V14" s="22">
        <f t="shared" si="3"/>
        <v>19.104827462695539</v>
      </c>
      <c r="W14" s="22">
        <f t="shared" si="3"/>
        <v>43.977221151813865</v>
      </c>
    </row>
    <row r="15" spans="5:23" x14ac:dyDescent="0.25">
      <c r="E15" s="33" t="s">
        <v>24</v>
      </c>
      <c r="F15" s="21">
        <f>$F88</f>
        <v>91427</v>
      </c>
      <c r="G15" s="19">
        <f>$F87</f>
        <v>248251</v>
      </c>
      <c r="H15" s="21">
        <f>$G88</f>
        <v>610037</v>
      </c>
      <c r="I15" s="19">
        <f>$G87</f>
        <v>1742781</v>
      </c>
      <c r="J15" s="21">
        <f>$H88</f>
        <v>19008821</v>
      </c>
      <c r="K15" s="19">
        <f>$H87</f>
        <v>48710310</v>
      </c>
      <c r="L15" s="21">
        <f>$I88</f>
        <v>19440007075</v>
      </c>
      <c r="M15" s="19">
        <f>$I87</f>
        <v>48023131596</v>
      </c>
      <c r="O15" s="4" t="s">
        <v>24</v>
      </c>
      <c r="P15" s="22">
        <f t="shared" si="0"/>
        <v>22.321044921875</v>
      </c>
      <c r="Q15" s="22">
        <f t="shared" si="0"/>
        <v>60.608154296875</v>
      </c>
      <c r="R15" s="22">
        <f t="shared" si="1"/>
        <v>18.616851806640625</v>
      </c>
      <c r="S15" s="22">
        <f t="shared" si="1"/>
        <v>53.185455322265625</v>
      </c>
      <c r="T15" s="22">
        <f t="shared" si="2"/>
        <v>18.12822437286377</v>
      </c>
      <c r="U15" s="22">
        <f t="shared" si="2"/>
        <v>46.453771591186523</v>
      </c>
      <c r="V15" s="22">
        <f t="shared" si="3"/>
        <v>18.104917439632118</v>
      </c>
      <c r="W15" s="22">
        <f t="shared" si="3"/>
        <v>44.725026559084654</v>
      </c>
    </row>
    <row r="16" spans="5:23" x14ac:dyDescent="0.25">
      <c r="E16" s="33" t="s">
        <v>25</v>
      </c>
      <c r="F16" s="21">
        <f>$F90</f>
        <v>171770</v>
      </c>
      <c r="G16" s="19">
        <f>$F89</f>
        <v>373640</v>
      </c>
      <c r="H16" s="21">
        <f>$G90</f>
        <v>1252579</v>
      </c>
      <c r="I16" s="19">
        <f>$G89</f>
        <v>2768718</v>
      </c>
      <c r="J16" s="21">
        <f>$H90</f>
        <v>39460367</v>
      </c>
      <c r="K16" s="19">
        <f>$H89</f>
        <v>83014912</v>
      </c>
      <c r="L16" s="21">
        <f>$I90</f>
        <v>40389312473</v>
      </c>
      <c r="M16" s="19">
        <f>$I89</f>
        <v>83209604854</v>
      </c>
      <c r="O16" s="4" t="s">
        <v>25</v>
      </c>
      <c r="P16" s="22">
        <f t="shared" si="0"/>
        <v>41.93603515625</v>
      </c>
      <c r="Q16" s="22">
        <f t="shared" si="0"/>
        <v>91.220703125</v>
      </c>
      <c r="R16" s="22">
        <f t="shared" si="1"/>
        <v>38.225677490234375</v>
      </c>
      <c r="S16" s="22">
        <f t="shared" si="1"/>
        <v>84.49456787109375</v>
      </c>
      <c r="T16" s="22">
        <f t="shared" si="2"/>
        <v>37.632338523864746</v>
      </c>
      <c r="U16" s="22">
        <f t="shared" si="2"/>
        <v>79.169189453125</v>
      </c>
      <c r="V16" s="22">
        <f t="shared" si="3"/>
        <v>37.61547847930342</v>
      </c>
      <c r="W16" s="22">
        <f t="shared" si="3"/>
        <v>77.494983425363898</v>
      </c>
    </row>
    <row r="17" spans="1:23" x14ac:dyDescent="0.25">
      <c r="E17" s="35" t="s">
        <v>28</v>
      </c>
      <c r="F17" s="21">
        <f>$F92</f>
        <v>59876</v>
      </c>
      <c r="G17" s="19">
        <f>$F91</f>
        <v>92133</v>
      </c>
      <c r="H17" s="21">
        <f>$G92</f>
        <v>368837</v>
      </c>
      <c r="I17" s="19">
        <f>$G91</f>
        <v>502605</v>
      </c>
      <c r="J17" s="21">
        <f>$H92</f>
        <v>11126345</v>
      </c>
      <c r="K17" s="19">
        <f>$H91</f>
        <v>14911076</v>
      </c>
      <c r="L17" s="21">
        <f>$I92</f>
        <v>11378338175</v>
      </c>
      <c r="M17" s="19">
        <f>$I91</f>
        <v>15243358092</v>
      </c>
      <c r="O17" s="4" t="s">
        <v>28</v>
      </c>
      <c r="P17" s="22">
        <f t="shared" si="0"/>
        <v>14.6181640625</v>
      </c>
      <c r="Q17" s="22">
        <f t="shared" si="0"/>
        <v>22.493408203125</v>
      </c>
      <c r="R17" s="22">
        <f t="shared" si="1"/>
        <v>11.256011962890625</v>
      </c>
      <c r="S17" s="22">
        <f t="shared" si="1"/>
        <v>15.338287353515625</v>
      </c>
      <c r="T17" s="22">
        <f t="shared" si="2"/>
        <v>10.610909461975098</v>
      </c>
      <c r="U17" s="22">
        <f t="shared" si="2"/>
        <v>14.220310211181641</v>
      </c>
      <c r="V17" s="22">
        <f t="shared" si="3"/>
        <v>10.596903203986585</v>
      </c>
      <c r="W17" s="22">
        <f t="shared" si="3"/>
        <v>14.196483504027128</v>
      </c>
    </row>
    <row r="18" spans="1:23" x14ac:dyDescent="0.25">
      <c r="E18" s="35" t="s">
        <v>29</v>
      </c>
      <c r="F18" s="21">
        <f>$F94</f>
        <v>77020</v>
      </c>
      <c r="G18" s="19">
        <f>$F93</f>
        <v>106068</v>
      </c>
      <c r="H18" s="21">
        <f>$G94</f>
        <v>496513</v>
      </c>
      <c r="I18" s="19">
        <f>$G93</f>
        <v>623900</v>
      </c>
      <c r="J18" s="21">
        <f>$H94</f>
        <v>15336283</v>
      </c>
      <c r="K18" s="19">
        <f>$H93</f>
        <v>18841210</v>
      </c>
      <c r="L18" s="21">
        <f>$I94</f>
        <v>15680070737</v>
      </c>
      <c r="M18" s="19">
        <f>$I93</f>
        <v>19272169274</v>
      </c>
      <c r="O18" s="4" t="s">
        <v>29</v>
      </c>
      <c r="P18" s="22">
        <f t="shared" si="0"/>
        <v>18.8037109375</v>
      </c>
      <c r="Q18" s="22">
        <f t="shared" si="0"/>
        <v>25.8955078125</v>
      </c>
      <c r="R18" s="22">
        <f t="shared" si="1"/>
        <v>15.152374267578125</v>
      </c>
      <c r="S18" s="22">
        <f t="shared" si="1"/>
        <v>19.0399169921875</v>
      </c>
      <c r="T18" s="22">
        <f t="shared" si="2"/>
        <v>14.625819206237793</v>
      </c>
      <c r="U18" s="22">
        <f t="shared" si="2"/>
        <v>17.968378067016602</v>
      </c>
      <c r="V18" s="22">
        <f t="shared" si="3"/>
        <v>14.603203848935664</v>
      </c>
      <c r="W18" s="22">
        <f t="shared" si="3"/>
        <v>17.948606306686997</v>
      </c>
    </row>
    <row r="19" spans="1:23" x14ac:dyDescent="0.25">
      <c r="E19" s="35" t="s">
        <v>30</v>
      </c>
      <c r="F19" s="21">
        <f>$F96</f>
        <v>104868</v>
      </c>
      <c r="G19" s="19">
        <f>$F95</f>
        <v>135404</v>
      </c>
      <c r="H19" s="21">
        <f>$G96</f>
        <v>710189</v>
      </c>
      <c r="I19" s="19">
        <f>$G95</f>
        <v>838682</v>
      </c>
      <c r="J19" s="21">
        <f>$H96</f>
        <v>22152437</v>
      </c>
      <c r="K19" s="19">
        <f>$H95</f>
        <v>25677842</v>
      </c>
      <c r="L19" s="21">
        <f>$I96</f>
        <v>22657170871</v>
      </c>
      <c r="M19" s="19">
        <f>$I95</f>
        <v>26253080108</v>
      </c>
      <c r="O19" s="9" t="s">
        <v>30</v>
      </c>
      <c r="P19" s="22">
        <f t="shared" si="0"/>
        <v>25.6025390625</v>
      </c>
      <c r="Q19" s="22">
        <f t="shared" si="0"/>
        <v>33.0576171875</v>
      </c>
      <c r="R19" s="22">
        <f t="shared" si="1"/>
        <v>21.673248291015625</v>
      </c>
      <c r="S19" s="22">
        <f t="shared" si="1"/>
        <v>25.59454345703125</v>
      </c>
      <c r="T19" s="22">
        <f t="shared" si="2"/>
        <v>21.12621021270752</v>
      </c>
      <c r="U19" s="22">
        <f t="shared" si="2"/>
        <v>24.488298416137695</v>
      </c>
      <c r="V19" s="22">
        <f t="shared" si="3"/>
        <v>21.101134709082544</v>
      </c>
      <c r="W19" s="22">
        <f t="shared" si="3"/>
        <v>24.450086157768965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82485</v>
      </c>
      <c r="G20" s="19">
        <f>$F97</f>
        <v>121157</v>
      </c>
      <c r="H20" s="21">
        <f>$G98</f>
        <v>538195</v>
      </c>
      <c r="I20" s="19">
        <f>$G97</f>
        <v>721742</v>
      </c>
      <c r="J20" s="21">
        <f>$H98</f>
        <v>16642717</v>
      </c>
      <c r="K20" s="19">
        <f>$H97</f>
        <v>21991905</v>
      </c>
      <c r="L20" s="21">
        <f>$I98</f>
        <v>17024245057</v>
      </c>
      <c r="M20" s="19">
        <f>$I97</f>
        <v>22497947622</v>
      </c>
      <c r="O20" s="10" t="s">
        <v>31</v>
      </c>
      <c r="P20" s="22">
        <f t="shared" si="0"/>
        <v>20.137939453125</v>
      </c>
      <c r="Q20" s="22">
        <f t="shared" si="0"/>
        <v>29.579345703125</v>
      </c>
      <c r="R20" s="22">
        <f t="shared" si="1"/>
        <v>16.424407958984375</v>
      </c>
      <c r="S20" s="22">
        <f t="shared" si="1"/>
        <v>22.02581787109375</v>
      </c>
      <c r="T20" s="22">
        <f t="shared" si="2"/>
        <v>15.871731758117676</v>
      </c>
      <c r="U20" s="22">
        <f t="shared" si="2"/>
        <v>20.973114967346191</v>
      </c>
      <c r="V20" s="22">
        <f t="shared" si="3"/>
        <v>15.855063737370074</v>
      </c>
      <c r="W20" s="22">
        <f t="shared" si="3"/>
        <v>20.952846502885222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2.8010668719999999E-4</v>
      </c>
      <c r="G27" s="29">
        <f t="shared" ref="G27:M27" si="7">($C$31*G5)/10^9</f>
        <v>6.3353577580000005E-4</v>
      </c>
      <c r="H27" s="29">
        <f t="shared" si="7"/>
        <v>1.936759257E-3</v>
      </c>
      <c r="I27" s="29">
        <f t="shared" si="7"/>
        <v>4.4364134598000003E-3</v>
      </c>
      <c r="J27" s="29">
        <f t="shared" si="7"/>
        <v>6.0620788419000003E-2</v>
      </c>
      <c r="K27" s="29">
        <f t="shared" si="7"/>
        <v>0.11868071406200001</v>
      </c>
      <c r="L27" s="29">
        <f t="shared" si="7"/>
        <v>62.029163535575805</v>
      </c>
      <c r="M27" s="29">
        <f t="shared" si="7"/>
        <v>65.806697172684792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2.7680084799999998E-4</v>
      </c>
      <c r="G28" s="29">
        <f t="shared" si="8"/>
        <v>6.0555745780000001E-4</v>
      </c>
      <c r="H28" s="29">
        <f t="shared" si="8"/>
        <v>1.8911902350000002E-3</v>
      </c>
      <c r="I28" s="29">
        <f t="shared" si="8"/>
        <v>4.1953146642000009E-3</v>
      </c>
      <c r="J28" s="29">
        <f t="shared" si="8"/>
        <v>5.9246509614200006E-2</v>
      </c>
      <c r="K28" s="29">
        <f t="shared" si="8"/>
        <v>0.14034800305639999</v>
      </c>
      <c r="L28" s="29">
        <f t="shared" si="8"/>
        <v>60.641115859959804</v>
      </c>
      <c r="M28" s="29">
        <f t="shared" si="8"/>
        <v>109.22685267779961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0.20496202787260001</v>
      </c>
      <c r="G29" s="29" t="e">
        <f t="shared" si="8"/>
        <v>#VALUE!</v>
      </c>
      <c r="H29" s="29">
        <f t="shared" si="8"/>
        <v>0.90855444790920004</v>
      </c>
      <c r="I29" s="29" t="e">
        <f t="shared" si="8"/>
        <v>#VALUE!</v>
      </c>
      <c r="J29" s="29">
        <f t="shared" si="8"/>
        <v>27.701261919983601</v>
      </c>
      <c r="K29" s="29" t="e">
        <f t="shared" si="8"/>
        <v>#VALUE!</v>
      </c>
      <c r="L29" s="29">
        <f t="shared" si="8"/>
        <v>28334.955190353183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3.0521135139999998E-4</v>
      </c>
      <c r="G30" s="29">
        <f t="shared" si="8"/>
        <v>3.6508040260000004E-4</v>
      </c>
      <c r="H30" s="29">
        <f t="shared" si="8"/>
        <v>2.1230741302000001E-3</v>
      </c>
      <c r="I30" s="29">
        <f t="shared" si="8"/>
        <v>2.2632639534000002E-3</v>
      </c>
      <c r="J30" s="29">
        <f t="shared" si="8"/>
        <v>6.6595268840600005E-2</v>
      </c>
      <c r="K30" s="29">
        <f t="shared" si="8"/>
        <v>6.8850950593999996E-2</v>
      </c>
      <c r="L30" s="29">
        <f t="shared" si="8"/>
        <v>68.160446769795399</v>
      </c>
      <c r="M30" s="29">
        <f t="shared" si="8"/>
        <v>70.431686745190802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1.2353678460000001E-4</v>
      </c>
      <c r="G31" s="29">
        <f t="shared" si="8"/>
        <v>1.529430836E-4</v>
      </c>
      <c r="H31" s="29">
        <f t="shared" si="8"/>
        <v>6.423917854000001E-4</v>
      </c>
      <c r="I31" s="29">
        <f t="shared" si="8"/>
        <v>6.8433904320000006E-4</v>
      </c>
      <c r="J31" s="29">
        <f t="shared" si="8"/>
        <v>1.9522691525800002E-2</v>
      </c>
      <c r="K31" s="29">
        <f t="shared" si="8"/>
        <v>1.8547466434400001E-2</v>
      </c>
      <c r="L31" s="29">
        <f t="shared" si="8"/>
        <v>19.959012497783</v>
      </c>
      <c r="M31" s="29">
        <f t="shared" si="8"/>
        <v>18.954066868158801</v>
      </c>
    </row>
    <row r="32" spans="1:23" x14ac:dyDescent="0.25">
      <c r="E32" s="32" t="s">
        <v>21</v>
      </c>
      <c r="F32" s="29">
        <f t="shared" si="8"/>
        <v>2.5379898060000003E-4</v>
      </c>
      <c r="G32" s="29">
        <f t="shared" si="8"/>
        <v>4.0801334640000003E-4</v>
      </c>
      <c r="H32" s="29">
        <f t="shared" si="8"/>
        <v>1.6990775061999999E-3</v>
      </c>
      <c r="I32" s="29">
        <f t="shared" si="8"/>
        <v>2.6370234476000001E-3</v>
      </c>
      <c r="J32" s="29">
        <f t="shared" si="8"/>
        <v>5.3285929892599997E-2</v>
      </c>
      <c r="K32" s="29">
        <f t="shared" si="8"/>
        <v>8.1397373632800002E-2</v>
      </c>
      <c r="L32" s="29">
        <f t="shared" si="8"/>
        <v>54.563118861448203</v>
      </c>
      <c r="M32" s="29">
        <f t="shared" si="8"/>
        <v>83.335466811081602</v>
      </c>
    </row>
    <row r="33" spans="5:14" x14ac:dyDescent="0.25">
      <c r="E33" s="32" t="s">
        <v>22</v>
      </c>
      <c r="F33" s="29">
        <f t="shared" si="8"/>
        <v>3.0617681820000001E-4</v>
      </c>
      <c r="G33" s="29">
        <f t="shared" si="8"/>
        <v>4.0728040040000004E-4</v>
      </c>
      <c r="H33" s="29">
        <f t="shared" si="8"/>
        <v>2.1512344210000002E-3</v>
      </c>
      <c r="I33" s="29">
        <f t="shared" si="8"/>
        <v>2.6360225972000004E-3</v>
      </c>
      <c r="J33" s="29">
        <f t="shared" si="8"/>
        <v>6.7258246298999999E-2</v>
      </c>
      <c r="K33" s="29">
        <f t="shared" si="8"/>
        <v>8.1417643380800014E-2</v>
      </c>
      <c r="L33" s="29">
        <f t="shared" si="8"/>
        <v>68.810110916174608</v>
      </c>
      <c r="M33" s="29">
        <f t="shared" si="8"/>
        <v>83.32675995852</v>
      </c>
    </row>
    <row r="34" spans="5:14" x14ac:dyDescent="0.25">
      <c r="E34" s="32" t="s">
        <v>23</v>
      </c>
      <c r="F34" s="29">
        <f t="shared" si="8"/>
        <v>2.4894131779999999E-4</v>
      </c>
      <c r="G34" s="29">
        <f t="shared" si="8"/>
        <v>3.9941260420000001E-4</v>
      </c>
      <c r="H34" s="29">
        <f t="shared" si="8"/>
        <v>1.6923798962E-3</v>
      </c>
      <c r="I34" s="29">
        <f t="shared" si="8"/>
        <v>2.5707524922000003E-3</v>
      </c>
      <c r="J34" s="29">
        <f t="shared" si="8"/>
        <v>5.3314489512600004E-2</v>
      </c>
      <c r="K34" s="29">
        <f t="shared" si="8"/>
        <v>7.8813395256400007E-2</v>
      </c>
      <c r="L34" s="29">
        <f t="shared" si="8"/>
        <v>54.567370878331403</v>
      </c>
      <c r="M34" s="29">
        <f t="shared" si="8"/>
        <v>80.614311009432001</v>
      </c>
    </row>
    <row r="35" spans="5:14" x14ac:dyDescent="0.25">
      <c r="E35" s="32" t="s">
        <v>35</v>
      </c>
      <c r="F35" s="29">
        <f t="shared" si="8"/>
        <v>2.406110074E-4</v>
      </c>
      <c r="G35" s="29">
        <f t="shared" si="8"/>
        <v>6.3819882880000007E-4</v>
      </c>
      <c r="H35" s="29">
        <f t="shared" si="8"/>
        <v>1.6313280218E-3</v>
      </c>
      <c r="I35" s="29">
        <f t="shared" si="8"/>
        <v>4.4956380240000005E-3</v>
      </c>
      <c r="J35" s="29">
        <f t="shared" si="8"/>
        <v>5.0705292738999999E-2</v>
      </c>
      <c r="K35" s="29">
        <f t="shared" si="8"/>
        <v>0.12139935231040001</v>
      </c>
      <c r="L35" s="29">
        <f t="shared" si="8"/>
        <v>51.851677419931804</v>
      </c>
      <c r="M35" s="29">
        <f t="shared" si="8"/>
        <v>120.0181209365428</v>
      </c>
    </row>
    <row r="36" spans="5:14" x14ac:dyDescent="0.25">
      <c r="E36" s="32" t="s">
        <v>36</v>
      </c>
      <c r="F36" s="29">
        <f t="shared" si="8"/>
        <v>2.4522098500000001E-4</v>
      </c>
      <c r="G36" s="29">
        <f t="shared" si="8"/>
        <v>6.291027162E-4</v>
      </c>
      <c r="H36" s="29">
        <f t="shared" si="8"/>
        <v>1.623740767E-3</v>
      </c>
      <c r="I36" s="29">
        <f t="shared" si="8"/>
        <v>4.4705636886000003E-3</v>
      </c>
      <c r="J36" s="29">
        <f>($C$31*J14)/10^9</f>
        <v>5.0687474568999996E-2</v>
      </c>
      <c r="K36" s="29">
        <f t="shared" si="8"/>
        <v>0.12495406964320001</v>
      </c>
      <c r="L36" s="29">
        <f t="shared" si="8"/>
        <v>51.846204790163803</v>
      </c>
      <c r="M36" s="29">
        <f t="shared" si="8"/>
        <v>119.34428711231961</v>
      </c>
    </row>
    <row r="37" spans="5:14" x14ac:dyDescent="0.25">
      <c r="E37" s="32" t="s">
        <v>24</v>
      </c>
      <c r="F37" s="29">
        <f t="shared" si="8"/>
        <v>2.310725998E-4</v>
      </c>
      <c r="G37" s="29">
        <f t="shared" si="8"/>
        <v>6.2742957740000009E-4</v>
      </c>
      <c r="H37" s="29">
        <f t="shared" si="8"/>
        <v>1.5418075138E-3</v>
      </c>
      <c r="I37" s="29">
        <f t="shared" si="8"/>
        <v>4.4047046994000003E-3</v>
      </c>
      <c r="J37" s="29">
        <f t="shared" si="8"/>
        <v>4.8042894195399997E-2</v>
      </c>
      <c r="K37" s="29">
        <f t="shared" si="8"/>
        <v>0.123110437494</v>
      </c>
      <c r="L37" s="29">
        <f t="shared" si="8"/>
        <v>49.132673881355004</v>
      </c>
      <c r="M37" s="29">
        <f t="shared" si="8"/>
        <v>121.37366279573041</v>
      </c>
    </row>
    <row r="38" spans="5:14" x14ac:dyDescent="0.25">
      <c r="E38" s="32" t="s">
        <v>25</v>
      </c>
      <c r="F38" s="29">
        <f t="shared" si="8"/>
        <v>4.34131498E-4</v>
      </c>
      <c r="G38" s="29">
        <f t="shared" si="8"/>
        <v>9.4433773600000005E-4</v>
      </c>
      <c r="H38" s="29">
        <f t="shared" si="8"/>
        <v>3.1657681646000001E-3</v>
      </c>
      <c r="I38" s="29">
        <f t="shared" si="8"/>
        <v>6.9976578732000002E-3</v>
      </c>
      <c r="J38" s="29">
        <f t="shared" si="8"/>
        <v>9.9732131555800005E-2</v>
      </c>
      <c r="K38" s="29">
        <f t="shared" si="8"/>
        <v>0.20981188858880001</v>
      </c>
      <c r="L38" s="29">
        <f t="shared" si="8"/>
        <v>102.0799483442602</v>
      </c>
      <c r="M38" s="29">
        <f t="shared" si="8"/>
        <v>210.30395530799962</v>
      </c>
    </row>
    <row r="39" spans="5:14" x14ac:dyDescent="0.25">
      <c r="E39" s="32" t="s">
        <v>28</v>
      </c>
      <c r="F39" s="29">
        <f t="shared" si="8"/>
        <v>1.513306024E-4</v>
      </c>
      <c r="G39" s="29">
        <f t="shared" si="8"/>
        <v>2.3285694419999999E-4</v>
      </c>
      <c r="H39" s="29">
        <f t="shared" si="8"/>
        <v>9.3219863380000008E-4</v>
      </c>
      <c r="I39" s="29">
        <f t="shared" si="8"/>
        <v>1.2702838770000001E-3</v>
      </c>
      <c r="J39" s="29">
        <f t="shared" si="8"/>
        <v>2.8120724353E-2</v>
      </c>
      <c r="K39" s="29">
        <f t="shared" si="8"/>
        <v>3.7686253482399998E-2</v>
      </c>
      <c r="L39" s="29">
        <f t="shared" si="8"/>
        <v>28.757611903495004</v>
      </c>
      <c r="M39" s="29">
        <f t="shared" si="8"/>
        <v>38.526063241720806</v>
      </c>
    </row>
    <row r="40" spans="5:14" x14ac:dyDescent="0.25">
      <c r="E40" s="32" t="s">
        <v>29</v>
      </c>
      <c r="F40" s="29">
        <f t="shared" si="8"/>
        <v>1.94660348E-4</v>
      </c>
      <c r="G40" s="29">
        <f t="shared" si="8"/>
        <v>2.680762632E-4</v>
      </c>
      <c r="H40" s="29">
        <f t="shared" si="8"/>
        <v>1.2548869562000002E-3</v>
      </c>
      <c r="I40" s="29">
        <f t="shared" si="8"/>
        <v>1.57684486E-3</v>
      </c>
      <c r="J40" s="29">
        <f t="shared" si="8"/>
        <v>3.8760921654200003E-2</v>
      </c>
      <c r="K40" s="29">
        <f t="shared" si="8"/>
        <v>4.7619274153999996E-2</v>
      </c>
      <c r="L40" s="29">
        <f t="shared" si="8"/>
        <v>39.629810780693802</v>
      </c>
      <c r="M40" s="29">
        <f t="shared" si="8"/>
        <v>48.708480623107604</v>
      </c>
    </row>
    <row r="41" spans="5:14" x14ac:dyDescent="0.25">
      <c r="E41" s="38" t="s">
        <v>30</v>
      </c>
      <c r="F41" s="29">
        <f t="shared" si="8"/>
        <v>2.6504338319999996E-4</v>
      </c>
      <c r="G41" s="29">
        <f t="shared" si="8"/>
        <v>3.4222006959999998E-4</v>
      </c>
      <c r="H41" s="29">
        <f t="shared" si="8"/>
        <v>1.7949316786E-3</v>
      </c>
      <c r="I41" s="29">
        <f t="shared" si="8"/>
        <v>2.1196848867999999E-3</v>
      </c>
      <c r="J41" s="29">
        <f t="shared" si="8"/>
        <v>5.5988069273799998E-2</v>
      </c>
      <c r="K41" s="29">
        <f t="shared" si="8"/>
        <v>6.4898177870800003E-2</v>
      </c>
      <c r="L41" s="29">
        <f t="shared" si="8"/>
        <v>57.2637336593654</v>
      </c>
      <c r="M41" s="29">
        <f t="shared" si="8"/>
        <v>66.352034664959206</v>
      </c>
    </row>
    <row r="42" spans="5:14" x14ac:dyDescent="0.25">
      <c r="E42" s="33" t="s">
        <v>31</v>
      </c>
      <c r="F42" s="29">
        <f t="shared" si="8"/>
        <v>2.08472589E-4</v>
      </c>
      <c r="G42" s="29">
        <f t="shared" si="8"/>
        <v>3.0621220180000004E-4</v>
      </c>
      <c r="H42" s="29">
        <f t="shared" si="8"/>
        <v>1.3602340430000001E-3</v>
      </c>
      <c r="I42" s="29">
        <f t="shared" si="8"/>
        <v>1.8241307307999999E-3</v>
      </c>
      <c r="J42" s="29">
        <f t="shared" si="8"/>
        <v>4.2062802945799997E-2</v>
      </c>
      <c r="K42" s="29">
        <f t="shared" si="8"/>
        <v>5.5582340697000007E-2</v>
      </c>
      <c r="L42" s="29">
        <f t="shared" si="8"/>
        <v>43.027076957061801</v>
      </c>
      <c r="M42" s="29">
        <f t="shared" si="8"/>
        <v>56.861312819842802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140.98422781246614</v>
      </c>
      <c r="G50" s="20">
        <f>(((4096*8)/(1024*1024))/G5)*10^9</f>
        <v>124.6673874103891</v>
      </c>
      <c r="H50" s="20">
        <f>(((32*1024*4)/(1024*1024))/H5)*10^9</f>
        <v>163.1204285499899</v>
      </c>
      <c r="I50" s="20">
        <f>(((32*1024*8)/(1024*1024))/I5)*10^9</f>
        <v>142.42360540229828</v>
      </c>
      <c r="J50" s="20">
        <f>(((1*1024*1024*8)/(1024*1024))/J5)*10^9</f>
        <v>333.53574784030394</v>
      </c>
      <c r="K50" s="20">
        <f>(((1*1024*1024*8)/(1024*1024))/K5)*10^9</f>
        <v>170.36634940903107</v>
      </c>
      <c r="L50" s="20">
        <f>(((1*1024*1024*1024*4)/(1024*1024))/L5)*10^9</f>
        <v>166.89295502207844</v>
      </c>
      <c r="M50" s="20">
        <f>(((1*1024*1024*1024*8)/(1024*1024))/M5)*10^9</f>
        <v>314.62543615688492</v>
      </c>
    </row>
    <row r="51" spans="5:13" x14ac:dyDescent="0.25">
      <c r="E51" s="10" t="s">
        <v>17</v>
      </c>
      <c r="F51" s="20">
        <f>(((4*1024*4)/(1024*1024))/F6)*10^9</f>
        <v>142.6680058436815</v>
      </c>
      <c r="G51" s="20">
        <f>(((4096*8)/(1024*1024))/G6)*10^9</f>
        <v>130.42734257941461</v>
      </c>
      <c r="H51" s="20">
        <f>(((32*1024*4)/(1024*1024))/H6)*10^9</f>
        <v>167.05088369917476</v>
      </c>
      <c r="I51" s="20">
        <f>(((32*1024*8)/(1024*1024))/I6)*10^9</f>
        <v>150.60848841489386</v>
      </c>
      <c r="J51" s="20">
        <f>(((1*1024*1024*4)/(1024*1024))/J6)*10^9</f>
        <v>170.63621242553276</v>
      </c>
      <c r="K51" s="20">
        <f>(((1*1024*1024*8)/(1024*1024))/K6)*10^9</f>
        <v>144.06475019010244</v>
      </c>
      <c r="L51" s="20">
        <f>(((1*1024*1024*1024*4)/(1024*1024))/L6)*10^9</f>
        <v>170.71305917105303</v>
      </c>
      <c r="M51" s="20">
        <f>(((1*1024*1024*1024*8)/(1024*1024))/M6)*10^9</f>
        <v>189.55467719164804</v>
      </c>
    </row>
    <row r="52" spans="5:13" x14ac:dyDescent="0.25">
      <c r="E52" s="10" t="s">
        <v>99</v>
      </c>
      <c r="F52" s="20">
        <f>(((4*1024)/(1024*1024))/F7)*10^9</f>
        <v>4.8168220974748703E-2</v>
      </c>
      <c r="G52" s="20" t="s">
        <v>94</v>
      </c>
      <c r="H52" s="20">
        <f>(((32*1024)/(1024*1024))/H7)*10^9</f>
        <v>8.6930673424971558E-2</v>
      </c>
      <c r="I52" s="20" t="s">
        <v>94</v>
      </c>
      <c r="J52" s="20">
        <f>(((1*1024*1024)/(1024*1024))/J7)*10^9</f>
        <v>9.1237720768841291E-2</v>
      </c>
      <c r="K52" s="20" t="s">
        <v>94</v>
      </c>
      <c r="L52" s="20">
        <f>(((1*1024*1024*1024)/(1024*1024))/L7)*10^9</f>
        <v>9.1337981041915359E-2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129.38779904108117</v>
      </c>
      <c r="G53" s="20">
        <f t="shared" ref="G53:G65" si="10">(((4096*8)/(1024*1024))/G8)*10^9</f>
        <v>216.33933083648898</v>
      </c>
      <c r="H53" s="20">
        <f t="shared" ref="H53:H65" si="11">(((32*1024*4)/(1024*1024))/H8)*10^9</f>
        <v>148.80544937460044</v>
      </c>
      <c r="I53" s="20">
        <f t="shared" ref="I53:I65" si="12">(((32*1024*8)/(1024*1024))/I8)*10^9</f>
        <v>279.17645180130228</v>
      </c>
      <c r="J53" s="20">
        <f t="shared" ref="J53:J65" si="13">(((1*1024*1024*4)/(1024*1024))/J8)*10^9</f>
        <v>151.80657989680873</v>
      </c>
      <c r="K53" s="20">
        <f t="shared" ref="K53:K65" si="14">(((1*1024*1024*8)/(1024*1024))/K8)*10^9</f>
        <v>293.66624317547183</v>
      </c>
      <c r="L53" s="20">
        <f t="shared" ref="L53:L65" si="15">(((1*1024*1024*1024*4)/(1024*1024))/L8)*10^9</f>
        <v>151.8803190208472</v>
      </c>
      <c r="M53" s="20">
        <f t="shared" ref="M53:M65" si="16">(((1*1024*1024*1024*8)/(1024*1024))/M8)*10^9</f>
        <v>293.96514206602808</v>
      </c>
    </row>
    <row r="54" spans="5:13" x14ac:dyDescent="0.25">
      <c r="E54" s="4" t="s">
        <v>27</v>
      </c>
      <c r="F54" s="20">
        <f t="shared" si="9"/>
        <v>319.66693262955465</v>
      </c>
      <c r="G54" s="20">
        <f t="shared" si="10"/>
        <v>516.40942591796932</v>
      </c>
      <c r="H54" s="20">
        <f t="shared" si="11"/>
        <v>491.79489398869265</v>
      </c>
      <c r="I54" s="20">
        <f t="shared" si="12"/>
        <v>923.29965136205169</v>
      </c>
      <c r="J54" s="20">
        <f t="shared" si="13"/>
        <v>517.83843363194921</v>
      </c>
      <c r="K54" s="20">
        <f t="shared" si="14"/>
        <v>1090.1327182077782</v>
      </c>
      <c r="L54" s="20">
        <f t="shared" si="15"/>
        <v>518.67447856700835</v>
      </c>
      <c r="M54" s="20">
        <f t="shared" si="16"/>
        <v>1092.3492538048238</v>
      </c>
    </row>
    <row r="55" spans="5:13" x14ac:dyDescent="0.25">
      <c r="E55" s="4" t="s">
        <v>21</v>
      </c>
      <c r="F55" s="20">
        <f t="shared" si="9"/>
        <v>155.59804419482367</v>
      </c>
      <c r="G55" s="20">
        <f t="shared" si="10"/>
        <v>193.57516291285711</v>
      </c>
      <c r="H55" s="20">
        <f t="shared" si="11"/>
        <v>185.9391339401395</v>
      </c>
      <c r="I55" s="20">
        <f t="shared" si="12"/>
        <v>239.60727409346984</v>
      </c>
      <c r="J55" s="20">
        <f t="shared" si="13"/>
        <v>189.72362911515887</v>
      </c>
      <c r="K55" s="20">
        <f t="shared" si="14"/>
        <v>248.40113504414649</v>
      </c>
      <c r="L55" s="20">
        <f t="shared" si="15"/>
        <v>189.72944758321748</v>
      </c>
      <c r="M55" s="20">
        <f t="shared" si="16"/>
        <v>248.44716892192181</v>
      </c>
    </row>
    <row r="56" spans="5:13" x14ac:dyDescent="0.25">
      <c r="E56" s="4" t="s">
        <v>22</v>
      </c>
      <c r="F56" s="20">
        <f t="shared" si="9"/>
        <v>128.97980073136708</v>
      </c>
      <c r="G56" s="20">
        <f t="shared" si="10"/>
        <v>193.92352276817297</v>
      </c>
      <c r="H56" s="20">
        <f t="shared" si="11"/>
        <v>146.85754230965796</v>
      </c>
      <c r="I56" s="20">
        <f t="shared" si="12"/>
        <v>239.69824866871596</v>
      </c>
      <c r="J56" s="20">
        <f t="shared" si="13"/>
        <v>150.31019326696762</v>
      </c>
      <c r="K56" s="20">
        <f t="shared" si="14"/>
        <v>248.33929306246804</v>
      </c>
      <c r="L56" s="20">
        <f t="shared" si="15"/>
        <v>150.44635537081498</v>
      </c>
      <c r="M56" s="20">
        <f t="shared" si="16"/>
        <v>248.4731292841179</v>
      </c>
    </row>
    <row r="57" spans="5:13" x14ac:dyDescent="0.25">
      <c r="E57" s="4" t="s">
        <v>23</v>
      </c>
      <c r="F57" s="20">
        <f t="shared" si="9"/>
        <v>158.6342731250698</v>
      </c>
      <c r="G57" s="20">
        <f t="shared" si="10"/>
        <v>197.74350926705182</v>
      </c>
      <c r="H57" s="20">
        <f t="shared" si="11"/>
        <v>186.67498988221556</v>
      </c>
      <c r="I57" s="20">
        <f t="shared" si="12"/>
        <v>245.78406591732022</v>
      </c>
      <c r="J57" s="20">
        <f t="shared" si="13"/>
        <v>189.62199755491915</v>
      </c>
      <c r="K57" s="20">
        <f t="shared" si="14"/>
        <v>256.54522222043352</v>
      </c>
      <c r="L57" s="20">
        <f t="shared" si="15"/>
        <v>189.71466342188847</v>
      </c>
      <c r="M57" s="20">
        <f t="shared" si="16"/>
        <v>256.83356392610671</v>
      </c>
    </row>
    <row r="58" spans="5:13" x14ac:dyDescent="0.25">
      <c r="E58" s="4" t="s">
        <v>35</v>
      </c>
      <c r="F58" s="20">
        <f t="shared" si="9"/>
        <v>164.12642724341131</v>
      </c>
      <c r="G58" s="20">
        <f t="shared" si="10"/>
        <v>123.756494740844</v>
      </c>
      <c r="H58" s="20">
        <f t="shared" si="11"/>
        <v>193.6612353727669</v>
      </c>
      <c r="I58" s="20">
        <f t="shared" si="12"/>
        <v>140.54734759045627</v>
      </c>
      <c r="J58" s="20">
        <f t="shared" si="13"/>
        <v>199.37958059009875</v>
      </c>
      <c r="K58" s="20">
        <f t="shared" si="14"/>
        <v>166.55113569553922</v>
      </c>
      <c r="L58" s="20">
        <f t="shared" si="15"/>
        <v>199.65082934849468</v>
      </c>
      <c r="M58" s="20">
        <f t="shared" si="16"/>
        <v>172.51112280742231</v>
      </c>
    </row>
    <row r="59" spans="5:13" x14ac:dyDescent="0.25">
      <c r="E59" s="4" t="s">
        <v>36</v>
      </c>
      <c r="F59" s="20">
        <f t="shared" si="9"/>
        <v>161.04096882246844</v>
      </c>
      <c r="G59" s="20">
        <f t="shared" si="10"/>
        <v>125.54587345779449</v>
      </c>
      <c r="H59" s="20">
        <f t="shared" si="11"/>
        <v>194.56615638449387</v>
      </c>
      <c r="I59" s="20">
        <f t="shared" si="12"/>
        <v>141.33564445379145</v>
      </c>
      <c r="J59" s="20">
        <f t="shared" si="13"/>
        <v>199.44966850218535</v>
      </c>
      <c r="K59" s="20">
        <f t="shared" si="14"/>
        <v>161.81305705156223</v>
      </c>
      <c r="L59" s="20">
        <f t="shared" si="15"/>
        <v>199.67190350573188</v>
      </c>
      <c r="M59" s="20">
        <f t="shared" si="16"/>
        <v>173.48514370456812</v>
      </c>
    </row>
    <row r="60" spans="5:13" x14ac:dyDescent="0.25">
      <c r="E60" s="4" t="s">
        <v>24</v>
      </c>
      <c r="F60" s="20">
        <f t="shared" si="9"/>
        <v>170.90137486738055</v>
      </c>
      <c r="G60" s="20">
        <f t="shared" si="10"/>
        <v>125.88066110509122</v>
      </c>
      <c r="H60" s="20">
        <f t="shared" si="11"/>
        <v>204.90560408630952</v>
      </c>
      <c r="I60" s="20">
        <f t="shared" si="12"/>
        <v>143.44889002117878</v>
      </c>
      <c r="J60" s="20">
        <f t="shared" si="13"/>
        <v>210.42862153312927</v>
      </c>
      <c r="K60" s="20">
        <f t="shared" si="14"/>
        <v>164.23627769973135</v>
      </c>
      <c r="L60" s="20">
        <f t="shared" si="15"/>
        <v>210.69951179531657</v>
      </c>
      <c r="M60" s="20">
        <f t="shared" si="16"/>
        <v>170.58446060777797</v>
      </c>
    </row>
    <row r="61" spans="5:13" x14ac:dyDescent="0.25">
      <c r="E61" s="4" t="s">
        <v>25</v>
      </c>
      <c r="F61" s="20">
        <f t="shared" si="9"/>
        <v>90.964662048087561</v>
      </c>
      <c r="G61" s="20">
        <f t="shared" si="10"/>
        <v>83.636655604325014</v>
      </c>
      <c r="H61" s="20">
        <f t="shared" si="11"/>
        <v>99.794104802970509</v>
      </c>
      <c r="I61" s="20">
        <f t="shared" si="12"/>
        <v>90.294497308862802</v>
      </c>
      <c r="J61" s="20">
        <f t="shared" si="13"/>
        <v>101.36753162990095</v>
      </c>
      <c r="K61" s="20">
        <f t="shared" si="14"/>
        <v>96.368228397326988</v>
      </c>
      <c r="L61" s="20">
        <f t="shared" si="15"/>
        <v>101.41296667870121</v>
      </c>
      <c r="M61" s="20">
        <f t="shared" si="16"/>
        <v>98.450173082467174</v>
      </c>
    </row>
    <row r="62" spans="5:13" x14ac:dyDescent="0.25">
      <c r="E62" s="4" t="s">
        <v>28</v>
      </c>
      <c r="F62" s="20">
        <f t="shared" si="9"/>
        <v>260.95597568307835</v>
      </c>
      <c r="G62" s="20">
        <f t="shared" si="10"/>
        <v>339.183571575874</v>
      </c>
      <c r="H62" s="20">
        <f t="shared" si="11"/>
        <v>338.90309269406271</v>
      </c>
      <c r="I62" s="20">
        <f t="shared" si="12"/>
        <v>497.40850170611117</v>
      </c>
      <c r="J62" s="20">
        <f t="shared" si="13"/>
        <v>359.5070977935701</v>
      </c>
      <c r="K62" s="20">
        <f t="shared" si="14"/>
        <v>536.51393098660355</v>
      </c>
      <c r="L62" s="20">
        <f t="shared" si="15"/>
        <v>359.98226955492999</v>
      </c>
      <c r="M62" s="20">
        <f t="shared" si="16"/>
        <v>537.41439061904055</v>
      </c>
    </row>
    <row r="63" spans="5:13" x14ac:dyDescent="0.25">
      <c r="E63" s="4" t="s">
        <v>29</v>
      </c>
      <c r="F63" s="20">
        <f t="shared" si="9"/>
        <v>202.86938457543496</v>
      </c>
      <c r="G63" s="20">
        <f t="shared" si="10"/>
        <v>294.62231775841911</v>
      </c>
      <c r="H63" s="20">
        <f t="shared" si="11"/>
        <v>251.75574456257942</v>
      </c>
      <c r="I63" s="20">
        <f t="shared" si="12"/>
        <v>400.70524122455521</v>
      </c>
      <c r="J63" s="20">
        <f t="shared" si="13"/>
        <v>260.81939150444731</v>
      </c>
      <c r="K63" s="20">
        <f t="shared" si="14"/>
        <v>424.60118007282972</v>
      </c>
      <c r="L63" s="20">
        <f t="shared" si="15"/>
        <v>261.22331134225925</v>
      </c>
      <c r="M63" s="20">
        <f t="shared" si="16"/>
        <v>425.06891069350411</v>
      </c>
    </row>
    <row r="64" spans="5:13" x14ac:dyDescent="0.25">
      <c r="E64" s="9" t="s">
        <v>30</v>
      </c>
      <c r="F64" s="20">
        <f t="shared" si="9"/>
        <v>148.99683411526871</v>
      </c>
      <c r="G64" s="20">
        <f t="shared" si="10"/>
        <v>230.79081858733863</v>
      </c>
      <c r="H64" s="20">
        <f t="shared" si="11"/>
        <v>176.00948479911685</v>
      </c>
      <c r="I64" s="20">
        <f t="shared" si="12"/>
        <v>298.08675994000112</v>
      </c>
      <c r="J64" s="20">
        <f t="shared" si="13"/>
        <v>180.56704099869464</v>
      </c>
      <c r="K64" s="20">
        <f t="shared" si="14"/>
        <v>311.55266085054967</v>
      </c>
      <c r="L64" s="20">
        <f t="shared" si="15"/>
        <v>180.78161758680415</v>
      </c>
      <c r="M64" s="20">
        <f t="shared" si="16"/>
        <v>312.0395765487221</v>
      </c>
    </row>
    <row r="65" spans="4:13" x14ac:dyDescent="0.25">
      <c r="E65" s="10" t="s">
        <v>31</v>
      </c>
      <c r="F65" s="20">
        <f t="shared" si="9"/>
        <v>189.42838091774263</v>
      </c>
      <c r="G65" s="20">
        <f t="shared" si="10"/>
        <v>257.92979357362765</v>
      </c>
      <c r="H65" s="20">
        <f t="shared" si="11"/>
        <v>232.25782476611639</v>
      </c>
      <c r="I65" s="20">
        <f t="shared" si="12"/>
        <v>346.38416497862119</v>
      </c>
      <c r="J65" s="20">
        <f t="shared" si="13"/>
        <v>240.34537149192644</v>
      </c>
      <c r="K65" s="20">
        <f t="shared" si="14"/>
        <v>363.77021454030472</v>
      </c>
      <c r="L65" s="20">
        <f t="shared" si="15"/>
        <v>240.59804039978934</v>
      </c>
      <c r="M65" s="20">
        <f t="shared" si="16"/>
        <v>364.12210294192852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63</v>
      </c>
      <c r="F68" s="1">
        <v>250667</v>
      </c>
      <c r="G68" s="1">
        <v>1755327</v>
      </c>
      <c r="H68" s="1">
        <v>46957630</v>
      </c>
      <c r="I68" s="1">
        <v>26037309952</v>
      </c>
    </row>
    <row r="69" spans="4:13" x14ac:dyDescent="0.25">
      <c r="E69" s="1" t="s">
        <v>64</v>
      </c>
      <c r="F69" s="1">
        <v>110828</v>
      </c>
      <c r="G69" s="1">
        <v>766305</v>
      </c>
      <c r="H69" s="1">
        <v>23985435</v>
      </c>
      <c r="I69" s="1">
        <v>24542677667</v>
      </c>
    </row>
    <row r="70" spans="4:13" x14ac:dyDescent="0.25">
      <c r="E70" s="1" t="s">
        <v>65</v>
      </c>
      <c r="F70" s="1">
        <v>239597</v>
      </c>
      <c r="G70" s="1">
        <v>1659933</v>
      </c>
      <c r="H70" s="1">
        <v>55530586</v>
      </c>
      <c r="I70" s="1">
        <v>43217081854</v>
      </c>
    </row>
    <row r="71" spans="4:13" x14ac:dyDescent="0.25">
      <c r="E71" s="1" t="s">
        <v>66</v>
      </c>
      <c r="F71" s="1">
        <v>109520</v>
      </c>
      <c r="G71" s="1">
        <v>748275</v>
      </c>
      <c r="H71" s="1">
        <v>23441683</v>
      </c>
      <c r="I71" s="1">
        <v>23993477827</v>
      </c>
    </row>
    <row r="72" spans="4:13" x14ac:dyDescent="0.25">
      <c r="E72" s="1" t="s">
        <v>67</v>
      </c>
      <c r="F72" s="1">
        <v>81095999</v>
      </c>
      <c r="G72" s="1">
        <v>359481858</v>
      </c>
      <c r="H72" s="1">
        <v>10960379014</v>
      </c>
      <c r="I72" s="1">
        <v>11211108328857</v>
      </c>
    </row>
    <row r="73" spans="4:13" x14ac:dyDescent="0.25">
      <c r="E73" s="1" t="s">
        <v>68</v>
      </c>
      <c r="F73" s="1">
        <v>144449</v>
      </c>
      <c r="G73" s="1">
        <v>895491</v>
      </c>
      <c r="H73" s="1">
        <v>27241810</v>
      </c>
      <c r="I73" s="1">
        <v>27867249642</v>
      </c>
    </row>
    <row r="74" spans="4:13" x14ac:dyDescent="0.25">
      <c r="E74" s="1" t="s">
        <v>69</v>
      </c>
      <c r="F74" s="1">
        <v>120761</v>
      </c>
      <c r="G74" s="1">
        <v>840023</v>
      </c>
      <c r="H74" s="1">
        <v>26349319</v>
      </c>
      <c r="I74" s="1">
        <v>26968602821</v>
      </c>
    </row>
    <row r="75" spans="4:13" x14ac:dyDescent="0.25">
      <c r="E75" s="1" t="s">
        <v>70</v>
      </c>
      <c r="F75" s="1">
        <v>60514</v>
      </c>
      <c r="G75" s="1">
        <v>270768</v>
      </c>
      <c r="H75" s="1">
        <v>7338556</v>
      </c>
      <c r="I75" s="1">
        <v>7499432962</v>
      </c>
    </row>
    <row r="76" spans="4:13" x14ac:dyDescent="0.25">
      <c r="E76" s="1" t="s">
        <v>71</v>
      </c>
      <c r="F76" s="1">
        <v>48879</v>
      </c>
      <c r="G76" s="1">
        <v>254171</v>
      </c>
      <c r="H76" s="1">
        <v>7724417</v>
      </c>
      <c r="I76" s="1">
        <v>7897053295</v>
      </c>
    </row>
    <row r="77" spans="4:13" x14ac:dyDescent="0.25">
      <c r="E77" s="1" t="s">
        <v>72</v>
      </c>
      <c r="F77" s="1">
        <v>161436</v>
      </c>
      <c r="G77" s="1">
        <v>1043374</v>
      </c>
      <c r="H77" s="1">
        <v>32205972</v>
      </c>
      <c r="I77" s="1">
        <v>32972804784</v>
      </c>
    </row>
    <row r="78" spans="4:13" x14ac:dyDescent="0.25">
      <c r="E78" s="1" t="s">
        <v>73</v>
      </c>
      <c r="F78" s="1">
        <v>100419</v>
      </c>
      <c r="G78" s="1">
        <v>672263</v>
      </c>
      <c r="H78" s="1">
        <v>21083299</v>
      </c>
      <c r="I78" s="1">
        <v>21588636093</v>
      </c>
    </row>
    <row r="79" spans="4:13" x14ac:dyDescent="0.25">
      <c r="E79" s="1" t="s">
        <v>74</v>
      </c>
      <c r="F79" s="1">
        <v>161146</v>
      </c>
      <c r="G79" s="1">
        <v>1042978</v>
      </c>
      <c r="H79" s="1">
        <v>32213992</v>
      </c>
      <c r="I79" s="1">
        <v>32969359800</v>
      </c>
    </row>
    <row r="80" spans="4:13" x14ac:dyDescent="0.25">
      <c r="E80" s="1" t="s">
        <v>75</v>
      </c>
      <c r="F80" s="1">
        <v>121143</v>
      </c>
      <c r="G80" s="1">
        <v>851165</v>
      </c>
      <c r="H80" s="1">
        <v>26611635</v>
      </c>
      <c r="I80" s="1">
        <v>27225651229</v>
      </c>
    </row>
    <row r="81" spans="5:9" x14ac:dyDescent="0.25">
      <c r="E81" s="1" t="s">
        <v>76</v>
      </c>
      <c r="F81" s="1">
        <v>158033</v>
      </c>
      <c r="G81" s="1">
        <v>1017153</v>
      </c>
      <c r="H81" s="1">
        <v>31183586</v>
      </c>
      <c r="I81" s="1">
        <v>31896142680</v>
      </c>
    </row>
    <row r="82" spans="5:9" x14ac:dyDescent="0.25">
      <c r="E82" s="1" t="s">
        <v>77</v>
      </c>
      <c r="F82" s="1">
        <v>98497</v>
      </c>
      <c r="G82" s="1">
        <v>669613</v>
      </c>
      <c r="H82" s="1">
        <v>21094599</v>
      </c>
      <c r="I82" s="1">
        <v>21590318461</v>
      </c>
    </row>
    <row r="83" spans="5:9" x14ac:dyDescent="0.25">
      <c r="E83" s="1" t="s">
        <v>78</v>
      </c>
      <c r="F83" s="1">
        <v>252512</v>
      </c>
      <c r="G83" s="1">
        <v>1778760</v>
      </c>
      <c r="H83" s="1">
        <v>48033296</v>
      </c>
      <c r="I83" s="1">
        <v>47486793122</v>
      </c>
    </row>
    <row r="84" spans="5:9" x14ac:dyDescent="0.25">
      <c r="E84" s="1" t="s">
        <v>79</v>
      </c>
      <c r="F84" s="1">
        <v>95201</v>
      </c>
      <c r="G84" s="1">
        <v>645457</v>
      </c>
      <c r="H84" s="1">
        <v>20062235</v>
      </c>
      <c r="I84" s="1">
        <v>20515817607</v>
      </c>
    </row>
    <row r="85" spans="5:9" x14ac:dyDescent="0.25">
      <c r="E85" s="1" t="s">
        <v>80</v>
      </c>
      <c r="F85" s="1">
        <v>248913</v>
      </c>
      <c r="G85" s="1">
        <v>1768839</v>
      </c>
      <c r="H85" s="1">
        <v>49439768</v>
      </c>
      <c r="I85" s="1">
        <v>47220181654</v>
      </c>
    </row>
    <row r="86" spans="5:9" x14ac:dyDescent="0.25">
      <c r="E86" s="1" t="s">
        <v>81</v>
      </c>
      <c r="F86" s="1">
        <v>97025</v>
      </c>
      <c r="G86" s="1">
        <v>642455</v>
      </c>
      <c r="H86" s="1">
        <v>20055185</v>
      </c>
      <c r="I86" s="1">
        <v>20513652287</v>
      </c>
    </row>
    <row r="87" spans="5:9" x14ac:dyDescent="0.25">
      <c r="E87" s="1" t="s">
        <v>82</v>
      </c>
      <c r="F87" s="1">
        <v>248251</v>
      </c>
      <c r="G87" s="1">
        <v>1742781</v>
      </c>
      <c r="H87" s="1">
        <v>48710310</v>
      </c>
      <c r="I87" s="1">
        <v>48023131596</v>
      </c>
    </row>
    <row r="88" spans="5:9" x14ac:dyDescent="0.25">
      <c r="E88" s="1" t="s">
        <v>83</v>
      </c>
      <c r="F88" s="1">
        <v>91427</v>
      </c>
      <c r="G88" s="1">
        <v>610037</v>
      </c>
      <c r="H88" s="1">
        <v>19008821</v>
      </c>
      <c r="I88" s="1">
        <v>19440007075</v>
      </c>
    </row>
    <row r="89" spans="5:9" x14ac:dyDescent="0.25">
      <c r="E89" s="1" t="s">
        <v>84</v>
      </c>
      <c r="F89" s="1">
        <v>373640</v>
      </c>
      <c r="G89" s="1">
        <v>2768718</v>
      </c>
      <c r="H89" s="1">
        <v>83014912</v>
      </c>
      <c r="I89" s="1">
        <v>83209604854</v>
      </c>
    </row>
    <row r="90" spans="5:9" x14ac:dyDescent="0.25">
      <c r="E90" s="1" t="s">
        <v>85</v>
      </c>
      <c r="F90" s="1">
        <v>171770</v>
      </c>
      <c r="G90" s="1">
        <v>1252579</v>
      </c>
      <c r="H90" s="1">
        <v>39460367</v>
      </c>
      <c r="I90" s="1">
        <v>40389312473</v>
      </c>
    </row>
    <row r="91" spans="5:9" x14ac:dyDescent="0.25">
      <c r="E91" s="1" t="s">
        <v>86</v>
      </c>
      <c r="F91" s="1">
        <v>92133</v>
      </c>
      <c r="G91" s="1">
        <v>502605</v>
      </c>
      <c r="H91" s="1">
        <v>14911076</v>
      </c>
      <c r="I91" s="1">
        <v>15243358092</v>
      </c>
    </row>
    <row r="92" spans="5:9" x14ac:dyDescent="0.25">
      <c r="E92" s="1" t="s">
        <v>87</v>
      </c>
      <c r="F92" s="1">
        <v>59876</v>
      </c>
      <c r="G92" s="1">
        <v>368837</v>
      </c>
      <c r="H92" s="1">
        <v>11126345</v>
      </c>
      <c r="I92" s="1">
        <v>11378338175</v>
      </c>
    </row>
    <row r="93" spans="5:9" x14ac:dyDescent="0.25">
      <c r="E93" s="1" t="s">
        <v>88</v>
      </c>
      <c r="F93" s="1">
        <v>106068</v>
      </c>
      <c r="G93" s="1">
        <v>623900</v>
      </c>
      <c r="H93" s="1">
        <v>18841210</v>
      </c>
      <c r="I93" s="1">
        <v>19272169274</v>
      </c>
    </row>
    <row r="94" spans="5:9" x14ac:dyDescent="0.25">
      <c r="E94" s="1" t="s">
        <v>89</v>
      </c>
      <c r="F94" s="1">
        <v>77020</v>
      </c>
      <c r="G94" s="1">
        <v>496513</v>
      </c>
      <c r="H94" s="1">
        <v>15336283</v>
      </c>
      <c r="I94" s="1">
        <v>15680070737</v>
      </c>
    </row>
    <row r="95" spans="5:9" x14ac:dyDescent="0.25">
      <c r="E95" s="1" t="s">
        <v>90</v>
      </c>
      <c r="F95" s="1">
        <v>135404</v>
      </c>
      <c r="G95" s="1">
        <v>838682</v>
      </c>
      <c r="H95" s="1">
        <v>25677842</v>
      </c>
      <c r="I95" s="1">
        <v>26253080108</v>
      </c>
    </row>
    <row r="96" spans="5:9" x14ac:dyDescent="0.25">
      <c r="E96" s="1" t="s">
        <v>91</v>
      </c>
      <c r="F96" s="1">
        <v>104868</v>
      </c>
      <c r="G96" s="1">
        <v>710189</v>
      </c>
      <c r="H96" s="1">
        <v>22152437</v>
      </c>
      <c r="I96" s="1">
        <v>22657170871</v>
      </c>
    </row>
    <row r="97" spans="5:9" x14ac:dyDescent="0.25">
      <c r="E97" s="1" t="s">
        <v>92</v>
      </c>
      <c r="F97" s="1">
        <v>121157</v>
      </c>
      <c r="G97" s="1">
        <v>721742</v>
      </c>
      <c r="H97" s="1">
        <v>21991905</v>
      </c>
      <c r="I97" s="1">
        <v>22497947622</v>
      </c>
    </row>
    <row r="98" spans="5:9" x14ac:dyDescent="0.25">
      <c r="E98" s="1" t="s">
        <v>93</v>
      </c>
      <c r="F98" s="1">
        <v>82485</v>
      </c>
      <c r="G98" s="1">
        <v>538195</v>
      </c>
      <c r="H98" s="1">
        <v>16642717</v>
      </c>
      <c r="I98" s="1">
        <v>17024245057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1" workbookViewId="0">
      <selection activeCell="J76" sqref="J7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77530</v>
      </c>
      <c r="G5" s="20">
        <f>$F68</f>
        <v>177432</v>
      </c>
      <c r="H5" s="20">
        <f>$G69</f>
        <v>452799</v>
      </c>
      <c r="I5" s="20">
        <f>$G68</f>
        <v>1038589</v>
      </c>
      <c r="J5" s="20">
        <f>$H69</f>
        <v>14357261</v>
      </c>
      <c r="K5" s="20">
        <f>$H68</f>
        <v>28136462</v>
      </c>
      <c r="L5" s="20">
        <f>$I69</f>
        <v>14687959663</v>
      </c>
      <c r="M5" s="20">
        <f>$I68</f>
        <v>16216195026</v>
      </c>
      <c r="O5" s="18" t="s">
        <v>26</v>
      </c>
      <c r="P5" s="22">
        <f>F5/4096</f>
        <v>18.92822265625</v>
      </c>
      <c r="Q5" s="22">
        <f>G5/4096</f>
        <v>43.318359375</v>
      </c>
      <c r="R5" s="22">
        <f>H5/32768</f>
        <v>13.818328857421875</v>
      </c>
      <c r="S5" s="22">
        <f>I5/32768</f>
        <v>31.695220947265625</v>
      </c>
      <c r="T5" s="22">
        <f>J5/(1048576)</f>
        <v>13.692151069641113</v>
      </c>
      <c r="U5" s="22">
        <f>K5/(1048576)</f>
        <v>26.83302116394043</v>
      </c>
      <c r="V5" s="22">
        <f>L5/1073741824</f>
        <v>13.679228409193456</v>
      </c>
      <c r="W5" s="22">
        <f>M5/1073741824</f>
        <v>15.102508502081037</v>
      </c>
    </row>
    <row r="6" spans="5:23" x14ac:dyDescent="0.25">
      <c r="E6" s="33" t="s">
        <v>17</v>
      </c>
      <c r="F6" s="19">
        <f>$F71</f>
        <v>79510</v>
      </c>
      <c r="G6" s="19">
        <f>$F70</f>
        <v>170529</v>
      </c>
      <c r="H6" s="19">
        <f>$G71</f>
        <v>444127</v>
      </c>
      <c r="I6" s="19">
        <f>$G70</f>
        <v>976639</v>
      </c>
      <c r="J6" s="19">
        <f>$H71</f>
        <v>14041397</v>
      </c>
      <c r="K6" s="19">
        <f>$H70</f>
        <v>33012364</v>
      </c>
      <c r="L6" s="19">
        <f>$I71</f>
        <v>14376737597</v>
      </c>
      <c r="M6" s="19">
        <f>$I70</f>
        <v>26020016304</v>
      </c>
      <c r="O6" s="10" t="s">
        <v>17</v>
      </c>
      <c r="P6" s="22">
        <f t="shared" ref="P6:Q20" si="0">F6/4096</f>
        <v>19.41162109375</v>
      </c>
      <c r="Q6" s="22">
        <f t="shared" si="0"/>
        <v>41.633056640625</v>
      </c>
      <c r="R6" s="22">
        <f t="shared" ref="R6:S20" si="1">H6/32768</f>
        <v>13.553680419921875</v>
      </c>
      <c r="S6" s="22">
        <f t="shared" si="1"/>
        <v>29.804656982421875</v>
      </c>
      <c r="T6" s="22">
        <f t="shared" ref="T6:U20" si="2">J6/(1048576)</f>
        <v>13.39091968536377</v>
      </c>
      <c r="U6" s="22">
        <f t="shared" si="2"/>
        <v>31.483043670654297</v>
      </c>
      <c r="V6" s="22">
        <f t="shared" ref="V6:W20" si="3">L6/1073741824</f>
        <v>13.389380273409188</v>
      </c>
      <c r="W6" s="22">
        <f t="shared" si="3"/>
        <v>24.233028575778008</v>
      </c>
    </row>
    <row r="7" spans="5:23" x14ac:dyDescent="0.25">
      <c r="E7" s="33" t="s">
        <v>102</v>
      </c>
      <c r="F7" s="19">
        <f>$F72</f>
        <v>70492539</v>
      </c>
      <c r="G7" s="19" t="s">
        <v>94</v>
      </c>
      <c r="H7" s="19">
        <f>$G72</f>
        <v>239040472</v>
      </c>
      <c r="I7" s="19" t="s">
        <v>94</v>
      </c>
      <c r="J7" s="19">
        <f>$H72</f>
        <v>6685661666</v>
      </c>
      <c r="K7" s="19" t="s">
        <v>94</v>
      </c>
      <c r="L7" s="19">
        <f>$I72</f>
        <v>6809620925897</v>
      </c>
      <c r="M7" s="19" t="s">
        <v>94</v>
      </c>
      <c r="O7" s="10" t="s">
        <v>103</v>
      </c>
      <c r="P7" s="36">
        <f t="shared" si="0"/>
        <v>17210.092529296875</v>
      </c>
      <c r="Q7" s="36" t="e">
        <f t="shared" si="0"/>
        <v>#VALUE!</v>
      </c>
      <c r="R7" s="22">
        <f t="shared" si="1"/>
        <v>7294.936279296875</v>
      </c>
      <c r="S7" s="36" t="e">
        <f t="shared" ref="S7" si="4">I7/4096</f>
        <v>#VALUE!</v>
      </c>
      <c r="T7" s="22">
        <f t="shared" si="2"/>
        <v>6375.9438190460205</v>
      </c>
      <c r="U7" s="36" t="e">
        <f t="shared" ref="U7" si="5">K7/4096</f>
        <v>#VALUE!</v>
      </c>
      <c r="V7" s="22">
        <f t="shared" si="3"/>
        <v>6341.9536928618327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81625</v>
      </c>
      <c r="G8" s="19">
        <f>$F73</f>
        <v>108441</v>
      </c>
      <c r="H8" s="21">
        <f>$G74</f>
        <v>497237</v>
      </c>
      <c r="I8" s="19">
        <f>$G73</f>
        <v>537621</v>
      </c>
      <c r="J8" s="21">
        <f>$H74</f>
        <v>15709114</v>
      </c>
      <c r="K8" s="19">
        <f>$H73</f>
        <v>16863462</v>
      </c>
      <c r="L8" s="21">
        <f>$I74</f>
        <v>16074627524</v>
      </c>
      <c r="M8" s="19">
        <f>$I73</f>
        <v>17265315942</v>
      </c>
      <c r="O8" s="5" t="s">
        <v>18</v>
      </c>
      <c r="P8" s="36">
        <f t="shared" si="0"/>
        <v>19.927978515625</v>
      </c>
      <c r="Q8" s="36">
        <f t="shared" si="0"/>
        <v>26.474853515625</v>
      </c>
      <c r="R8" s="36">
        <f t="shared" si="1"/>
        <v>15.174468994140625</v>
      </c>
      <c r="S8" s="36">
        <f t="shared" si="1"/>
        <v>16.406890869140625</v>
      </c>
      <c r="T8" s="36">
        <f t="shared" si="2"/>
        <v>14.981378555297852</v>
      </c>
      <c r="U8" s="36">
        <f t="shared" si="2"/>
        <v>16.082250595092773</v>
      </c>
      <c r="V8" s="36">
        <f t="shared" si="3"/>
        <v>14.970663491636515</v>
      </c>
      <c r="W8" s="36">
        <f t="shared" si="3"/>
        <v>16.079578494653106</v>
      </c>
    </row>
    <row r="9" spans="5:23" x14ac:dyDescent="0.25">
      <c r="E9" s="33" t="s">
        <v>27</v>
      </c>
      <c r="F9" s="21">
        <f>$F76</f>
        <v>43011</v>
      </c>
      <c r="G9" s="19">
        <f>$F75</f>
        <v>62194</v>
      </c>
      <c r="H9" s="21">
        <f>$G76</f>
        <v>163701</v>
      </c>
      <c r="I9" s="19">
        <f>$G75</f>
        <v>181312</v>
      </c>
      <c r="J9" s="21">
        <f>$H76</f>
        <v>5061247</v>
      </c>
      <c r="K9" s="19">
        <f>$H75</f>
        <v>5515216</v>
      </c>
      <c r="L9" s="21">
        <f>$I76</f>
        <v>5183145539</v>
      </c>
      <c r="M9" s="19">
        <f>$I75</f>
        <v>5629777888</v>
      </c>
      <c r="O9" s="4" t="s">
        <v>27</v>
      </c>
      <c r="P9" s="22">
        <f t="shared" si="0"/>
        <v>10.500732421875</v>
      </c>
      <c r="Q9" s="22">
        <f t="shared" si="0"/>
        <v>15.18408203125</v>
      </c>
      <c r="R9" s="22">
        <f t="shared" si="1"/>
        <v>4.995758056640625</v>
      </c>
      <c r="S9" s="22">
        <f t="shared" si="1"/>
        <v>5.533203125</v>
      </c>
      <c r="T9" s="22">
        <f t="shared" si="2"/>
        <v>4.8267812728881836</v>
      </c>
      <c r="U9" s="22">
        <f t="shared" si="2"/>
        <v>5.2597198486328125</v>
      </c>
      <c r="V9" s="22">
        <f t="shared" si="3"/>
        <v>4.8271804479882121</v>
      </c>
      <c r="W9" s="22">
        <f t="shared" si="3"/>
        <v>5.243139237165451</v>
      </c>
    </row>
    <row r="10" spans="5:23" x14ac:dyDescent="0.25">
      <c r="E10" s="33" t="s">
        <v>21</v>
      </c>
      <c r="F10" s="21">
        <f>$F78</f>
        <v>70034</v>
      </c>
      <c r="G10" s="19">
        <f>$F77</f>
        <v>122432</v>
      </c>
      <c r="H10" s="21">
        <f>$G78</f>
        <v>398621</v>
      </c>
      <c r="I10" s="19">
        <f>$G77</f>
        <v>631120</v>
      </c>
      <c r="J10" s="21">
        <f>$H78</f>
        <v>12692205</v>
      </c>
      <c r="K10" s="19">
        <f>$H77</f>
        <v>19733116</v>
      </c>
      <c r="L10" s="21">
        <f>$I78</f>
        <v>12996124953</v>
      </c>
      <c r="M10" s="19">
        <f>$I77</f>
        <v>20185679848</v>
      </c>
      <c r="O10" s="4" t="s">
        <v>21</v>
      </c>
      <c r="P10" s="22">
        <f t="shared" si="0"/>
        <v>17.09814453125</v>
      </c>
      <c r="Q10" s="22">
        <f t="shared" si="0"/>
        <v>29.890625</v>
      </c>
      <c r="R10" s="22">
        <f t="shared" si="1"/>
        <v>12.164947509765625</v>
      </c>
      <c r="S10" s="22">
        <f t="shared" si="1"/>
        <v>19.26025390625</v>
      </c>
      <c r="T10" s="22">
        <f t="shared" si="2"/>
        <v>12.104229927062988</v>
      </c>
      <c r="U10" s="22">
        <f t="shared" si="2"/>
        <v>18.818965911865234</v>
      </c>
      <c r="V10" s="22">
        <f t="shared" si="3"/>
        <v>12.103584551252425</v>
      </c>
      <c r="W10" s="22">
        <f t="shared" si="3"/>
        <v>18.799379326403141</v>
      </c>
    </row>
    <row r="11" spans="5:23" x14ac:dyDescent="0.25">
      <c r="E11" s="33" t="s">
        <v>22</v>
      </c>
      <c r="F11" s="21">
        <f>$F80</f>
        <v>85556</v>
      </c>
      <c r="G11" s="19">
        <f>$F79</f>
        <v>119132</v>
      </c>
      <c r="H11" s="21">
        <f>$G80</f>
        <v>501723</v>
      </c>
      <c r="I11" s="19">
        <f>$G79</f>
        <v>625350</v>
      </c>
      <c r="J11" s="21">
        <f>$H80</f>
        <v>15853445</v>
      </c>
      <c r="K11" s="19">
        <f>$H79</f>
        <v>19730898</v>
      </c>
      <c r="L11" s="21">
        <f>$I80</f>
        <v>16223270047</v>
      </c>
      <c r="M11" s="19">
        <f>$I79</f>
        <v>20181998384</v>
      </c>
      <c r="O11" s="4" t="s">
        <v>22</v>
      </c>
      <c r="P11" s="22">
        <f t="shared" si="0"/>
        <v>20.8876953125</v>
      </c>
      <c r="Q11" s="22">
        <f t="shared" si="0"/>
        <v>29.0849609375</v>
      </c>
      <c r="R11" s="22">
        <f t="shared" si="1"/>
        <v>15.311370849609375</v>
      </c>
      <c r="S11" s="22">
        <f t="shared" si="1"/>
        <v>19.08416748046875</v>
      </c>
      <c r="T11" s="22">
        <f t="shared" si="2"/>
        <v>15.119023323059082</v>
      </c>
      <c r="U11" s="22">
        <f t="shared" si="2"/>
        <v>18.816850662231445</v>
      </c>
      <c r="V11" s="22">
        <f t="shared" si="3"/>
        <v>15.109097628854215</v>
      </c>
      <c r="W11" s="22">
        <f t="shared" si="3"/>
        <v>18.795950695872307</v>
      </c>
    </row>
    <row r="12" spans="5:23" x14ac:dyDescent="0.25">
      <c r="E12" s="33" t="s">
        <v>23</v>
      </c>
      <c r="F12" s="21">
        <f>$F82</f>
        <v>72611</v>
      </c>
      <c r="G12" s="19">
        <f>$F81</f>
        <v>118097</v>
      </c>
      <c r="H12" s="21">
        <f>$G82</f>
        <v>400275</v>
      </c>
      <c r="I12" s="19">
        <f>$G81</f>
        <v>608473</v>
      </c>
      <c r="J12" s="21">
        <f>$H82</f>
        <v>12692465</v>
      </c>
      <c r="K12" s="19">
        <f>$H81</f>
        <v>19136058</v>
      </c>
      <c r="L12" s="21">
        <f>$I82</f>
        <v>12997187443</v>
      </c>
      <c r="M12" s="19">
        <f>$I81</f>
        <v>19563879418</v>
      </c>
      <c r="O12" s="4" t="s">
        <v>23</v>
      </c>
      <c r="P12" s="22">
        <f t="shared" si="0"/>
        <v>17.727294921875</v>
      </c>
      <c r="Q12" s="22">
        <f t="shared" si="0"/>
        <v>28.832275390625</v>
      </c>
      <c r="R12" s="22">
        <f t="shared" si="1"/>
        <v>12.215423583984375</v>
      </c>
      <c r="S12" s="22">
        <f t="shared" si="1"/>
        <v>18.569122314453125</v>
      </c>
      <c r="T12" s="22">
        <f t="shared" si="2"/>
        <v>12.104477882385254</v>
      </c>
      <c r="U12" s="22">
        <f t="shared" si="2"/>
        <v>18.249567031860352</v>
      </c>
      <c r="V12" s="22">
        <f t="shared" si="3"/>
        <v>12.104574072174728</v>
      </c>
      <c r="W12" s="22">
        <f t="shared" si="3"/>
        <v>18.220282549038529</v>
      </c>
    </row>
    <row r="13" spans="5:23" x14ac:dyDescent="0.25">
      <c r="E13" s="33" t="s">
        <v>35</v>
      </c>
      <c r="F13" s="21">
        <f>$F84</f>
        <v>71165</v>
      </c>
      <c r="G13" s="19">
        <f>$F83</f>
        <v>173886</v>
      </c>
      <c r="H13" s="21">
        <f>$G84</f>
        <v>385147</v>
      </c>
      <c r="I13" s="19">
        <f>$G83</f>
        <v>1046256</v>
      </c>
      <c r="J13" s="21">
        <f>$H84</f>
        <v>12097703</v>
      </c>
      <c r="K13" s="19">
        <f>$H83</f>
        <v>28853714</v>
      </c>
      <c r="L13" s="21">
        <f>$I84</f>
        <v>12386742463</v>
      </c>
      <c r="M13" s="19">
        <f>$I83</f>
        <v>28461391686</v>
      </c>
      <c r="O13" s="4" t="s">
        <v>35</v>
      </c>
      <c r="P13" s="22">
        <f t="shared" si="0"/>
        <v>17.374267578125</v>
      </c>
      <c r="Q13" s="22">
        <f t="shared" si="0"/>
        <v>42.45263671875</v>
      </c>
      <c r="R13" s="22">
        <f t="shared" si="1"/>
        <v>11.753753662109375</v>
      </c>
      <c r="S13" s="22">
        <f t="shared" si="1"/>
        <v>31.92919921875</v>
      </c>
      <c r="T13" s="22">
        <f t="shared" si="2"/>
        <v>11.53726863861084</v>
      </c>
      <c r="U13" s="22">
        <f t="shared" si="2"/>
        <v>27.517045974731445</v>
      </c>
      <c r="V13" s="22">
        <f t="shared" si="3"/>
        <v>11.536052881740034</v>
      </c>
      <c r="W13" s="22">
        <f t="shared" si="3"/>
        <v>26.506736582145095</v>
      </c>
    </row>
    <row r="14" spans="5:23" x14ac:dyDescent="0.25">
      <c r="E14" s="33" t="s">
        <v>36</v>
      </c>
      <c r="F14" s="21">
        <f>$F86</f>
        <v>71653</v>
      </c>
      <c r="G14" s="19">
        <f>$F85</f>
        <v>169297</v>
      </c>
      <c r="H14" s="21">
        <f>$G86</f>
        <v>384115</v>
      </c>
      <c r="I14" s="19">
        <f>$G85</f>
        <v>1040895</v>
      </c>
      <c r="J14" s="21">
        <f>$H86</f>
        <v>12096161</v>
      </c>
      <c r="K14" s="19">
        <f>$H85</f>
        <v>29617252</v>
      </c>
      <c r="L14" s="21">
        <f>$I86</f>
        <v>12386093703</v>
      </c>
      <c r="M14" s="19">
        <f>$I85</f>
        <v>28309764528</v>
      </c>
      <c r="O14" s="4" t="s">
        <v>36</v>
      </c>
      <c r="P14" s="22">
        <f t="shared" si="0"/>
        <v>17.493408203125</v>
      </c>
      <c r="Q14" s="22">
        <f t="shared" si="0"/>
        <v>41.332275390625</v>
      </c>
      <c r="R14" s="22">
        <f t="shared" si="1"/>
        <v>11.722259521484375</v>
      </c>
      <c r="S14" s="22">
        <f t="shared" si="1"/>
        <v>31.765594482421875</v>
      </c>
      <c r="T14" s="22">
        <f t="shared" si="2"/>
        <v>11.535798072814941</v>
      </c>
      <c r="U14" s="22">
        <f t="shared" si="2"/>
        <v>28.245212554931641</v>
      </c>
      <c r="V14" s="22">
        <f t="shared" si="3"/>
        <v>11.535448676906526</v>
      </c>
      <c r="W14" s="22">
        <f t="shared" si="3"/>
        <v>26.365522786974907</v>
      </c>
    </row>
    <row r="15" spans="5:23" x14ac:dyDescent="0.25">
      <c r="E15" s="33" t="s">
        <v>24</v>
      </c>
      <c r="F15" s="21">
        <f>$F88</f>
        <v>68379</v>
      </c>
      <c r="G15" s="19">
        <f>$F87</f>
        <v>168319</v>
      </c>
      <c r="H15" s="21">
        <f>$G88</f>
        <v>368657</v>
      </c>
      <c r="I15" s="19">
        <f>$G87</f>
        <v>1026665</v>
      </c>
      <c r="J15" s="21">
        <f>$H88</f>
        <v>11508763</v>
      </c>
      <c r="K15" s="19">
        <f>$H87</f>
        <v>29197206</v>
      </c>
      <c r="L15" s="21">
        <f>$I88</f>
        <v>11773217677</v>
      </c>
      <c r="M15" s="19">
        <f>$I87</f>
        <v>28765919084</v>
      </c>
      <c r="O15" s="4" t="s">
        <v>24</v>
      </c>
      <c r="P15" s="22">
        <f t="shared" si="0"/>
        <v>16.694091796875</v>
      </c>
      <c r="Q15" s="22">
        <f t="shared" si="0"/>
        <v>41.093505859375</v>
      </c>
      <c r="R15" s="22">
        <f t="shared" si="1"/>
        <v>11.250518798828125</v>
      </c>
      <c r="S15" s="22">
        <f t="shared" si="1"/>
        <v>31.331329345703125</v>
      </c>
      <c r="T15" s="22">
        <f t="shared" si="2"/>
        <v>10.975611686706543</v>
      </c>
      <c r="U15" s="22">
        <f t="shared" si="2"/>
        <v>27.844625473022461</v>
      </c>
      <c r="V15" s="22">
        <f t="shared" si="3"/>
        <v>10.964663398452103</v>
      </c>
      <c r="W15" s="22">
        <f t="shared" si="3"/>
        <v>26.790349822491407</v>
      </c>
    </row>
    <row r="16" spans="5:23" x14ac:dyDescent="0.25">
      <c r="E16" s="33" t="s">
        <v>25</v>
      </c>
      <c r="F16" s="21">
        <f>$F90</f>
        <v>112186</v>
      </c>
      <c r="G16" s="19">
        <f>$F89</f>
        <v>243622</v>
      </c>
      <c r="H16" s="21">
        <f>$G90</f>
        <v>730863</v>
      </c>
      <c r="I16" s="19">
        <f>$G89</f>
        <v>1608046</v>
      </c>
      <c r="J16" s="21">
        <f>$H90</f>
        <v>23174013</v>
      </c>
      <c r="K16" s="19">
        <f>$H89</f>
        <v>48761250</v>
      </c>
      <c r="L16" s="21">
        <f>$I90</f>
        <v>23740538805</v>
      </c>
      <c r="M16" s="19">
        <f>$I89</f>
        <v>48869346790</v>
      </c>
      <c r="O16" s="4" t="s">
        <v>25</v>
      </c>
      <c r="P16" s="22">
        <f t="shared" si="0"/>
        <v>27.38916015625</v>
      </c>
      <c r="Q16" s="22">
        <f t="shared" si="0"/>
        <v>59.47802734375</v>
      </c>
      <c r="R16" s="22">
        <f t="shared" si="1"/>
        <v>22.304168701171875</v>
      </c>
      <c r="S16" s="22">
        <f t="shared" si="1"/>
        <v>49.07366943359375</v>
      </c>
      <c r="T16" s="22">
        <f t="shared" si="2"/>
        <v>22.100461006164551</v>
      </c>
      <c r="U16" s="22">
        <f t="shared" si="2"/>
        <v>46.502351760864258</v>
      </c>
      <c r="V16" s="22">
        <f t="shared" si="3"/>
        <v>22.110099722631276</v>
      </c>
      <c r="W16" s="22">
        <f t="shared" si="3"/>
        <v>45.51312587223947</v>
      </c>
    </row>
    <row r="17" spans="1:23" x14ac:dyDescent="0.25">
      <c r="E17" s="35" t="s">
        <v>28</v>
      </c>
      <c r="F17" s="21">
        <f>$F92</f>
        <v>48532</v>
      </c>
      <c r="G17" s="19">
        <f>$F91</f>
        <v>79879</v>
      </c>
      <c r="H17" s="21">
        <f>$G92</f>
        <v>222479</v>
      </c>
      <c r="I17" s="19">
        <f>$G91</f>
        <v>318343</v>
      </c>
      <c r="J17" s="21">
        <f>$H92</f>
        <v>7004337</v>
      </c>
      <c r="K17" s="19">
        <f>$H91</f>
        <v>9827306</v>
      </c>
      <c r="L17" s="21">
        <f>$I92</f>
        <v>7171394307</v>
      </c>
      <c r="M17" s="19">
        <f>$I91</f>
        <v>10054369070</v>
      </c>
      <c r="O17" s="4" t="s">
        <v>28</v>
      </c>
      <c r="P17" s="22">
        <f t="shared" si="0"/>
        <v>11.8486328125</v>
      </c>
      <c r="Q17" s="22">
        <f t="shared" si="0"/>
        <v>19.501708984375</v>
      </c>
      <c r="R17" s="22">
        <f t="shared" si="1"/>
        <v>6.789520263671875</v>
      </c>
      <c r="S17" s="22">
        <f t="shared" si="1"/>
        <v>9.715057373046875</v>
      </c>
      <c r="T17" s="22">
        <f t="shared" si="2"/>
        <v>6.6798563003540039</v>
      </c>
      <c r="U17" s="22">
        <f t="shared" si="2"/>
        <v>9.3720493316650391</v>
      </c>
      <c r="V17" s="22">
        <f t="shared" si="3"/>
        <v>6.6788814095780253</v>
      </c>
      <c r="W17" s="22">
        <f t="shared" si="3"/>
        <v>9.3638608884066343</v>
      </c>
    </row>
    <row r="18" spans="1:23" x14ac:dyDescent="0.25">
      <c r="E18" s="35" t="s">
        <v>29</v>
      </c>
      <c r="F18" s="21">
        <f>$F94</f>
        <v>59132</v>
      </c>
      <c r="G18" s="19">
        <f>$F93</f>
        <v>88836</v>
      </c>
      <c r="H18" s="21">
        <f>$G94</f>
        <v>302989</v>
      </c>
      <c r="I18" s="19">
        <f>$G93</f>
        <v>385206</v>
      </c>
      <c r="J18" s="21">
        <f>$H94</f>
        <v>9422249</v>
      </c>
      <c r="K18" s="19">
        <f>$H93</f>
        <v>12064765</v>
      </c>
      <c r="L18" s="21">
        <f>$I94</f>
        <v>9628057273</v>
      </c>
      <c r="M18" s="19">
        <f>$I93</f>
        <v>12357386996</v>
      </c>
      <c r="O18" s="4" t="s">
        <v>29</v>
      </c>
      <c r="P18" s="22">
        <f t="shared" si="0"/>
        <v>14.4365234375</v>
      </c>
      <c r="Q18" s="22">
        <f t="shared" si="0"/>
        <v>21.6884765625</v>
      </c>
      <c r="R18" s="22">
        <f t="shared" si="1"/>
        <v>9.246490478515625</v>
      </c>
      <c r="S18" s="22">
        <f t="shared" si="1"/>
        <v>11.75555419921875</v>
      </c>
      <c r="T18" s="22">
        <f t="shared" si="2"/>
        <v>8.9857568740844727</v>
      </c>
      <c r="U18" s="22">
        <f t="shared" si="2"/>
        <v>11.505856513977051</v>
      </c>
      <c r="V18" s="22">
        <f t="shared" si="3"/>
        <v>8.9668270880356431</v>
      </c>
      <c r="W18" s="22">
        <f t="shared" si="3"/>
        <v>11.508713472634554</v>
      </c>
    </row>
    <row r="19" spans="1:23" x14ac:dyDescent="0.25">
      <c r="E19" s="35" t="s">
        <v>30</v>
      </c>
      <c r="F19" s="21">
        <f>$F96</f>
        <v>73828</v>
      </c>
      <c r="G19" s="19">
        <f>$F95</f>
        <v>109388</v>
      </c>
      <c r="H19" s="21">
        <f>$G96</f>
        <v>420451</v>
      </c>
      <c r="I19" s="19">
        <f>$G95</f>
        <v>511636</v>
      </c>
      <c r="J19" s="21">
        <f>$H96</f>
        <v>13293775</v>
      </c>
      <c r="K19" s="19">
        <f>$H95</f>
        <v>15975472</v>
      </c>
      <c r="L19" s="21">
        <f>$I96</f>
        <v>13612792217</v>
      </c>
      <c r="M19" s="19">
        <f>$I95</f>
        <v>16344970984</v>
      </c>
      <c r="O19" s="9" t="s">
        <v>30</v>
      </c>
      <c r="P19" s="22">
        <f t="shared" si="0"/>
        <v>18.0244140625</v>
      </c>
      <c r="Q19" s="22">
        <f t="shared" si="0"/>
        <v>26.7060546875</v>
      </c>
      <c r="R19" s="22">
        <f t="shared" si="1"/>
        <v>12.831146240234375</v>
      </c>
      <c r="S19" s="22">
        <f t="shared" si="1"/>
        <v>15.6138916015625</v>
      </c>
      <c r="T19" s="22">
        <f t="shared" si="2"/>
        <v>12.677931785583496</v>
      </c>
      <c r="U19" s="22">
        <f t="shared" si="2"/>
        <v>15.235397338867188</v>
      </c>
      <c r="V19" s="22">
        <f t="shared" si="3"/>
        <v>12.677900695241988</v>
      </c>
      <c r="W19" s="22">
        <f t="shared" si="3"/>
        <v>15.222440458834171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61039</v>
      </c>
      <c r="G20" s="19">
        <f>$F97</f>
        <v>94308</v>
      </c>
      <c r="H20" s="21">
        <f>$G98</f>
        <v>322971</v>
      </c>
      <c r="I20" s="19">
        <f>$G97</f>
        <v>443632</v>
      </c>
      <c r="J20" s="21">
        <f>$H98</f>
        <v>10155223</v>
      </c>
      <c r="K20" s="19">
        <f>$H97</f>
        <v>13890568</v>
      </c>
      <c r="L20" s="21">
        <f>$I98</f>
        <v>10394089227</v>
      </c>
      <c r="M20" s="19">
        <f>$I97</f>
        <v>14198000976</v>
      </c>
      <c r="O20" s="10" t="s">
        <v>31</v>
      </c>
      <c r="P20" s="22">
        <f t="shared" si="0"/>
        <v>14.902099609375</v>
      </c>
      <c r="Q20" s="22">
        <f t="shared" si="0"/>
        <v>23.0244140625</v>
      </c>
      <c r="R20" s="22">
        <f t="shared" si="1"/>
        <v>9.856292724609375</v>
      </c>
      <c r="S20" s="22">
        <f t="shared" si="1"/>
        <v>13.53857421875</v>
      </c>
      <c r="T20" s="22">
        <f t="shared" si="2"/>
        <v>9.6847753524780273</v>
      </c>
      <c r="U20" s="22">
        <f t="shared" si="2"/>
        <v>13.247077941894531</v>
      </c>
      <c r="V20" s="22">
        <f t="shared" si="3"/>
        <v>9.6802499396726489</v>
      </c>
      <c r="W20" s="22">
        <f t="shared" si="3"/>
        <v>13.222918823361397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1.9594932200000002E-4</v>
      </c>
      <c r="G27" s="29">
        <f t="shared" ref="G27:M27" si="7">($C$31*G5)/10^9</f>
        <v>4.4844163680000004E-4</v>
      </c>
      <c r="H27" s="29">
        <f t="shared" si="7"/>
        <v>1.1444041925999999E-3</v>
      </c>
      <c r="I27" s="29">
        <f t="shared" si="7"/>
        <v>2.6249298386E-3</v>
      </c>
      <c r="J27" s="29">
        <f t="shared" si="7"/>
        <v>3.6286541451400006E-2</v>
      </c>
      <c r="K27" s="29">
        <f t="shared" si="7"/>
        <v>7.1112094058799993E-2</v>
      </c>
      <c r="L27" s="29">
        <f t="shared" si="7"/>
        <v>37.122349252266204</v>
      </c>
      <c r="M27" s="29">
        <f t="shared" si="7"/>
        <v>40.984811308712402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2.0095357399999998E-4</v>
      </c>
      <c r="G28" s="29">
        <f t="shared" si="8"/>
        <v>4.3099499460000004E-4</v>
      </c>
      <c r="H28" s="29">
        <f t="shared" si="8"/>
        <v>1.1224865797999999E-3</v>
      </c>
      <c r="I28" s="29">
        <f t="shared" si="8"/>
        <v>2.4683574086000002E-3</v>
      </c>
      <c r="J28" s="29">
        <f t="shared" si="8"/>
        <v>3.5488226777800003E-2</v>
      </c>
      <c r="K28" s="29">
        <f t="shared" si="8"/>
        <v>8.3435448773599999E-2</v>
      </c>
      <c r="L28" s="29">
        <f t="shared" si="8"/>
        <v>36.335766602657799</v>
      </c>
      <c r="M28" s="29">
        <f t="shared" si="8"/>
        <v>65.7629892067296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0.1781628430686</v>
      </c>
      <c r="G29" s="29" t="e">
        <f t="shared" si="8"/>
        <v>#VALUE!</v>
      </c>
      <c r="H29" s="29">
        <f t="shared" si="8"/>
        <v>0.6041508889328</v>
      </c>
      <c r="I29" s="29" t="e">
        <f t="shared" si="8"/>
        <v>#VALUE!</v>
      </c>
      <c r="J29" s="29">
        <f t="shared" si="8"/>
        <v>16.897341294648403</v>
      </c>
      <c r="K29" s="29" t="e">
        <f t="shared" si="8"/>
        <v>#VALUE!</v>
      </c>
      <c r="L29" s="29">
        <f t="shared" si="8"/>
        <v>17210.635928112079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2.0629902499999999E-4</v>
      </c>
      <c r="G30" s="29">
        <f t="shared" si="8"/>
        <v>2.7407378340000004E-4</v>
      </c>
      <c r="H30" s="29">
        <f t="shared" si="8"/>
        <v>1.2567167938000001E-3</v>
      </c>
      <c r="I30" s="29">
        <f t="shared" si="8"/>
        <v>1.3587833153999999E-3</v>
      </c>
      <c r="J30" s="29">
        <f t="shared" si="8"/>
        <v>3.97032147236E-2</v>
      </c>
      <c r="K30" s="29">
        <f t="shared" si="8"/>
        <v>4.2620713858800001E-2</v>
      </c>
      <c r="L30" s="29">
        <f t="shared" si="8"/>
        <v>40.627013604157604</v>
      </c>
      <c r="M30" s="29">
        <f t="shared" si="8"/>
        <v>43.636359511810795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1.087060014E-4</v>
      </c>
      <c r="G31" s="29">
        <f t="shared" si="8"/>
        <v>1.5718911560000002E-4</v>
      </c>
      <c r="H31" s="29">
        <f t="shared" si="8"/>
        <v>4.1373790740000004E-4</v>
      </c>
      <c r="I31" s="29">
        <f t="shared" si="8"/>
        <v>4.582479488E-4</v>
      </c>
      <c r="J31" s="29">
        <f t="shared" si="8"/>
        <v>1.2791795667799999E-2</v>
      </c>
      <c r="K31" s="29">
        <f t="shared" si="8"/>
        <v>1.3939156918400001E-2</v>
      </c>
      <c r="L31" s="29">
        <f t="shared" si="8"/>
        <v>13.0998820352686</v>
      </c>
      <c r="M31" s="29">
        <f t="shared" si="8"/>
        <v>14.228700634131201</v>
      </c>
    </row>
    <row r="32" spans="1:23" x14ac:dyDescent="0.25">
      <c r="E32" s="32" t="s">
        <v>21</v>
      </c>
      <c r="F32" s="29">
        <f t="shared" si="8"/>
        <v>1.7700393160000001E-4</v>
      </c>
      <c r="G32" s="29">
        <f t="shared" si="8"/>
        <v>3.0943463680000003E-4</v>
      </c>
      <c r="H32" s="29">
        <f t="shared" si="8"/>
        <v>1.0074747154E-3</v>
      </c>
      <c r="I32" s="29">
        <f t="shared" si="8"/>
        <v>1.5950926880000001E-3</v>
      </c>
      <c r="J32" s="29">
        <f t="shared" si="8"/>
        <v>3.2078278916999999E-2</v>
      </c>
      <c r="K32" s="29">
        <f t="shared" si="8"/>
        <v>4.9873477378400005E-2</v>
      </c>
      <c r="L32" s="29">
        <f t="shared" si="8"/>
        <v>32.846406206212201</v>
      </c>
      <c r="M32" s="29">
        <f t="shared" si="8"/>
        <v>51.017287247835206</v>
      </c>
    </row>
    <row r="33" spans="5:14" x14ac:dyDescent="0.25">
      <c r="E33" s="32" t="s">
        <v>22</v>
      </c>
      <c r="F33" s="29">
        <f t="shared" si="8"/>
        <v>2.1623423440000002E-4</v>
      </c>
      <c r="G33" s="29">
        <f t="shared" si="8"/>
        <v>3.010942168E-4</v>
      </c>
      <c r="H33" s="29">
        <f t="shared" si="8"/>
        <v>1.2680547102000002E-3</v>
      </c>
      <c r="I33" s="29">
        <f t="shared" si="8"/>
        <v>1.5805095900000002E-3</v>
      </c>
      <c r="J33" s="29">
        <f t="shared" si="8"/>
        <v>4.0067996893000002E-2</v>
      </c>
      <c r="K33" s="29">
        <f t="shared" si="8"/>
        <v>4.9867871605200002E-2</v>
      </c>
      <c r="L33" s="29">
        <f t="shared" si="8"/>
        <v>41.002692716787806</v>
      </c>
      <c r="M33" s="29">
        <f t="shared" si="8"/>
        <v>51.007982715721603</v>
      </c>
    </row>
    <row r="34" spans="5:14" x14ac:dyDescent="0.25">
      <c r="E34" s="32" t="s">
        <v>23</v>
      </c>
      <c r="F34" s="29">
        <f t="shared" si="8"/>
        <v>1.835170414E-4</v>
      </c>
      <c r="G34" s="29">
        <f t="shared" si="8"/>
        <v>2.9847835779999999E-4</v>
      </c>
      <c r="H34" s="29">
        <f t="shared" si="8"/>
        <v>1.0116550350000001E-3</v>
      </c>
      <c r="I34" s="29">
        <f t="shared" si="8"/>
        <v>1.5378546602000001E-3</v>
      </c>
      <c r="J34" s="29">
        <f t="shared" si="8"/>
        <v>3.2078936041000004E-2</v>
      </c>
      <c r="K34" s="29">
        <f t="shared" si="8"/>
        <v>4.8364472989200005E-2</v>
      </c>
      <c r="L34" s="29">
        <f t="shared" si="8"/>
        <v>32.849091543438199</v>
      </c>
      <c r="M34" s="29">
        <f t="shared" si="8"/>
        <v>49.445748841053202</v>
      </c>
    </row>
    <row r="35" spans="5:14" x14ac:dyDescent="0.25">
      <c r="E35" s="32" t="s">
        <v>35</v>
      </c>
      <c r="F35" s="29">
        <f t="shared" si="8"/>
        <v>1.7986242100000001E-4</v>
      </c>
      <c r="G35" s="29">
        <f t="shared" si="8"/>
        <v>4.3947947640000007E-4</v>
      </c>
      <c r="H35" s="29">
        <f t="shared" si="8"/>
        <v>9.7342052780000001E-4</v>
      </c>
      <c r="I35" s="29">
        <f t="shared" si="8"/>
        <v>2.6443074144000002E-3</v>
      </c>
      <c r="J35" s="29">
        <f t="shared" si="8"/>
        <v>3.0575734562200002E-2</v>
      </c>
      <c r="K35" s="29">
        <f t="shared" si="8"/>
        <v>7.2924876763600002E-2</v>
      </c>
      <c r="L35" s="29">
        <f t="shared" si="8"/>
        <v>31.306252900986202</v>
      </c>
      <c r="M35" s="29">
        <f t="shared" si="8"/>
        <v>71.933321347196397</v>
      </c>
    </row>
    <row r="36" spans="5:14" x14ac:dyDescent="0.25">
      <c r="E36" s="32" t="s">
        <v>36</v>
      </c>
      <c r="F36" s="29">
        <f t="shared" si="8"/>
        <v>1.810957922E-4</v>
      </c>
      <c r="G36" s="29">
        <f t="shared" si="8"/>
        <v>4.2788123779999998E-4</v>
      </c>
      <c r="H36" s="29">
        <f t="shared" si="8"/>
        <v>9.7081225100000001E-4</v>
      </c>
      <c r="I36" s="29">
        <f t="shared" si="8"/>
        <v>2.6307580229999999E-3</v>
      </c>
      <c r="J36" s="29">
        <f>($C$31*J14)/10^9</f>
        <v>3.0571837311400001E-2</v>
      </c>
      <c r="K36" s="29">
        <f t="shared" si="8"/>
        <v>7.4854642704800009E-2</v>
      </c>
      <c r="L36" s="29">
        <f t="shared" si="8"/>
        <v>31.3046132249622</v>
      </c>
      <c r="M36" s="29">
        <f t="shared" si="8"/>
        <v>71.550098868067195</v>
      </c>
    </row>
    <row r="37" spans="5:14" x14ac:dyDescent="0.25">
      <c r="E37" s="32" t="s">
        <v>24</v>
      </c>
      <c r="F37" s="29">
        <f t="shared" si="8"/>
        <v>1.728210846E-4</v>
      </c>
      <c r="G37" s="29">
        <f t="shared" si="8"/>
        <v>4.2540944060000003E-4</v>
      </c>
      <c r="H37" s="29">
        <f t="shared" si="8"/>
        <v>9.3174370180000002E-4</v>
      </c>
      <c r="I37" s="29">
        <f t="shared" si="8"/>
        <v>2.5947931210000001E-3</v>
      </c>
      <c r="J37" s="29">
        <f t="shared" si="8"/>
        <v>2.9087247606200003E-2</v>
      </c>
      <c r="K37" s="29">
        <f t="shared" si="8"/>
        <v>7.3793018444399991E-2</v>
      </c>
      <c r="L37" s="29">
        <f t="shared" si="8"/>
        <v>29.7556303568498</v>
      </c>
      <c r="M37" s="29">
        <f t="shared" si="8"/>
        <v>72.702983892901599</v>
      </c>
    </row>
    <row r="38" spans="5:14" x14ac:dyDescent="0.25">
      <c r="E38" s="32" t="s">
        <v>25</v>
      </c>
      <c r="F38" s="29">
        <f t="shared" si="8"/>
        <v>2.8353889640000003E-4</v>
      </c>
      <c r="G38" s="29">
        <f t="shared" si="8"/>
        <v>6.1573024280000004E-4</v>
      </c>
      <c r="H38" s="29">
        <f t="shared" si="8"/>
        <v>1.8471831462000001E-3</v>
      </c>
      <c r="I38" s="29">
        <f t="shared" si="8"/>
        <v>4.0641754604E-3</v>
      </c>
      <c r="J38" s="29">
        <f t="shared" si="8"/>
        <v>5.8570000456200005E-2</v>
      </c>
      <c r="K38" s="29">
        <f t="shared" si="8"/>
        <v>0.12323918325</v>
      </c>
      <c r="L38" s="29">
        <f t="shared" si="8"/>
        <v>60.001837775757004</v>
      </c>
      <c r="M38" s="29">
        <f t="shared" si="8"/>
        <v>123.512387077046</v>
      </c>
    </row>
    <row r="39" spans="5:14" x14ac:dyDescent="0.25">
      <c r="E39" s="32" t="s">
        <v>28</v>
      </c>
      <c r="F39" s="29">
        <f t="shared" si="8"/>
        <v>1.2265977680000001E-4</v>
      </c>
      <c r="G39" s="29">
        <f t="shared" si="8"/>
        <v>2.018861846E-4</v>
      </c>
      <c r="H39" s="29">
        <f t="shared" si="8"/>
        <v>5.6229342460000008E-4</v>
      </c>
      <c r="I39" s="29">
        <f t="shared" si="8"/>
        <v>8.0458009820000005E-4</v>
      </c>
      <c r="J39" s="29">
        <f t="shared" si="8"/>
        <v>1.7702761333799999E-2</v>
      </c>
      <c r="K39" s="29">
        <f t="shared" si="8"/>
        <v>2.4837533184400001E-2</v>
      </c>
      <c r="L39" s="29">
        <f t="shared" si="8"/>
        <v>18.124981971511797</v>
      </c>
      <c r="M39" s="29">
        <f t="shared" si="8"/>
        <v>25.411412387518002</v>
      </c>
    </row>
    <row r="40" spans="5:14" x14ac:dyDescent="0.25">
      <c r="E40" s="32" t="s">
        <v>29</v>
      </c>
      <c r="F40" s="29">
        <f t="shared" si="8"/>
        <v>1.4945021679999999E-4</v>
      </c>
      <c r="G40" s="29">
        <f t="shared" si="8"/>
        <v>2.2452410640000001E-4</v>
      </c>
      <c r="H40" s="29">
        <f t="shared" si="8"/>
        <v>7.6577439860000011E-4</v>
      </c>
      <c r="I40" s="29">
        <f t="shared" si="8"/>
        <v>9.7356964440000002E-4</v>
      </c>
      <c r="J40" s="29">
        <f t="shared" si="8"/>
        <v>2.38137921226E-2</v>
      </c>
      <c r="K40" s="29">
        <f t="shared" si="8"/>
        <v>3.0492487061000002E-2</v>
      </c>
      <c r="L40" s="29">
        <f t="shared" si="8"/>
        <v>24.3339519517802</v>
      </c>
      <c r="M40" s="29">
        <f t="shared" si="8"/>
        <v>31.232059893690401</v>
      </c>
    </row>
    <row r="41" spans="5:14" x14ac:dyDescent="0.25">
      <c r="E41" s="38" t="s">
        <v>30</v>
      </c>
      <c r="F41" s="29">
        <f t="shared" si="8"/>
        <v>1.8659288720000001E-4</v>
      </c>
      <c r="G41" s="29">
        <f t="shared" si="8"/>
        <v>2.7646723120000003E-4</v>
      </c>
      <c r="H41" s="29">
        <f t="shared" si="8"/>
        <v>1.0626478574000001E-3</v>
      </c>
      <c r="I41" s="29">
        <f t="shared" si="8"/>
        <v>1.2931088264000001E-3</v>
      </c>
      <c r="J41" s="29">
        <f t="shared" si="8"/>
        <v>3.3598686935000004E-2</v>
      </c>
      <c r="K41" s="29">
        <f t="shared" si="8"/>
        <v>4.03764079328E-2</v>
      </c>
      <c r="L41" s="29">
        <f t="shared" si="8"/>
        <v>34.404971049245802</v>
      </c>
      <c r="M41" s="29">
        <f t="shared" si="8"/>
        <v>41.310279664961598</v>
      </c>
    </row>
    <row r="42" spans="5:14" x14ac:dyDescent="0.25">
      <c r="E42" s="33" t="s">
        <v>31</v>
      </c>
      <c r="F42" s="29">
        <f t="shared" si="8"/>
        <v>1.5426996859999999E-4</v>
      </c>
      <c r="G42" s="29">
        <f t="shared" si="8"/>
        <v>2.3835403919999999E-4</v>
      </c>
      <c r="H42" s="29">
        <f t="shared" si="8"/>
        <v>8.1627690540000009E-4</v>
      </c>
      <c r="I42" s="29">
        <f t="shared" si="8"/>
        <v>1.1212355168000001E-3</v>
      </c>
      <c r="J42" s="29">
        <f t="shared" si="8"/>
        <v>2.5666310610199999E-2</v>
      </c>
      <c r="K42" s="29">
        <f t="shared" si="8"/>
        <v>3.5107021563200003E-2</v>
      </c>
      <c r="L42" s="29">
        <f t="shared" si="8"/>
        <v>26.270021112319803</v>
      </c>
      <c r="M42" s="29">
        <f t="shared" si="8"/>
        <v>35.884027666742398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201.53488972010834</v>
      </c>
      <c r="G50" s="20">
        <f>(((4096*8)/(1024*1024))/G5)*10^9</f>
        <v>176.12381081202938</v>
      </c>
      <c r="H50" s="20">
        <f>(((32*1024*4)/(1024*1024))/H5)*10^9</f>
        <v>276.06068034602549</v>
      </c>
      <c r="I50" s="20">
        <f>(((32*1024*8)/(1024*1024))/I5)*10^9</f>
        <v>240.71119567027961</v>
      </c>
      <c r="J50" s="20">
        <f>(((1*1024*1024*8)/(1024*1024))/J5)*10^9</f>
        <v>557.20934515295085</v>
      </c>
      <c r="K50" s="20">
        <f>(((1*1024*1024*8)/(1024*1024))/K5)*10^9</f>
        <v>284.32856981094494</v>
      </c>
      <c r="L50" s="20">
        <f>(((1*1024*1024*1024*4)/(1024*1024))/L5)*10^9</f>
        <v>278.86786823891617</v>
      </c>
      <c r="M50" s="20">
        <f>(((1*1024*1024*1024*8)/(1024*1024))/M5)*10^9</f>
        <v>505.17399345934581</v>
      </c>
    </row>
    <row r="51" spans="5:13" x14ac:dyDescent="0.25">
      <c r="E51" s="10" t="s">
        <v>17</v>
      </c>
      <c r="F51" s="20">
        <f>(((4*1024*4)/(1024*1024))/F6)*10^9</f>
        <v>196.51616148912086</v>
      </c>
      <c r="G51" s="20">
        <f>(((4096*8)/(1024*1024))/G6)*10^9</f>
        <v>183.25328829700521</v>
      </c>
      <c r="H51" s="20">
        <f>(((32*1024*4)/(1024*1024))/H6)*10^9</f>
        <v>281.45102639560309</v>
      </c>
      <c r="I51" s="20">
        <f>(((32*1024*8)/(1024*1024))/I6)*10^9</f>
        <v>255.97994755482836</v>
      </c>
      <c r="J51" s="20">
        <f>(((1*1024*1024*4)/(1024*1024))/J6)*10^9</f>
        <v>284.87193973648061</v>
      </c>
      <c r="K51" s="20">
        <f>(((1*1024*1024*8)/(1024*1024))/K6)*10^9</f>
        <v>242.33344815899886</v>
      </c>
      <c r="L51" s="20">
        <f>(((1*1024*1024*1024*4)/(1024*1024))/L6)*10^9</f>
        <v>284.90469220601994</v>
      </c>
      <c r="M51" s="20">
        <f>(((1*1024*1024*1024*8)/(1024*1024))/M6)*10^9</f>
        <v>314.83454523203591</v>
      </c>
    </row>
    <row r="52" spans="5:13" x14ac:dyDescent="0.25">
      <c r="E52" s="10" t="s">
        <v>99</v>
      </c>
      <c r="F52" s="20">
        <f>(((4*1024)/(1024*1024))/F7)*10^9</f>
        <v>5.5413665834904882E-2</v>
      </c>
      <c r="G52" s="20" t="s">
        <v>94</v>
      </c>
      <c r="H52" s="20">
        <f>(((32*1024)/(1024*1024))/H7)*10^9</f>
        <v>0.13073100022995271</v>
      </c>
      <c r="I52" s="20" t="s">
        <v>94</v>
      </c>
      <c r="J52" s="20">
        <f>(((1*1024*1024)/(1024*1024))/J7)*10^9</f>
        <v>0.14957382678897888</v>
      </c>
      <c r="K52" s="20" t="s">
        <v>94</v>
      </c>
      <c r="L52" s="20">
        <f>(((1*1024*1024*1024)/(1024*1024))/L7)*10^9</f>
        <v>0.15037547774586485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191.42419601837673</v>
      </c>
      <c r="G53" s="20">
        <f t="shared" ref="G53:G65" si="10">(((4096*8)/(1024*1024))/G8)*10^9</f>
        <v>288.17513671028485</v>
      </c>
      <c r="H53" s="20">
        <f t="shared" ref="H53:H65" si="11">(((32*1024*4)/(1024*1024))/H8)*10^9</f>
        <v>251.38917658983542</v>
      </c>
      <c r="I53" s="20">
        <f t="shared" ref="I53:I65" si="12">(((32*1024*8)/(1024*1024))/I8)*10^9</f>
        <v>465.01159738923889</v>
      </c>
      <c r="J53" s="20">
        <f t="shared" ref="J53:J65" si="13">(((1*1024*1024*4)/(1024*1024))/J8)*10^9</f>
        <v>254.62925534820104</v>
      </c>
      <c r="K53" s="20">
        <f t="shared" ref="K53:K65" si="14">(((1*1024*1024*8)/(1024*1024))/K8)*10^9</f>
        <v>474.39843609811555</v>
      </c>
      <c r="L53" s="20">
        <f t="shared" ref="L53:L65" si="15">(((1*1024*1024*1024*4)/(1024*1024))/L8)*10^9</f>
        <v>254.8115030276455</v>
      </c>
      <c r="M53" s="20">
        <f t="shared" ref="M53:M65" si="16">(((1*1024*1024*1024*8)/(1024*1024))/M8)*10^9</f>
        <v>474.47727151473401</v>
      </c>
    </row>
    <row r="54" spans="5:13" x14ac:dyDescent="0.25">
      <c r="E54" s="4" t="s">
        <v>27</v>
      </c>
      <c r="F54" s="20">
        <f t="shared" si="9"/>
        <v>363.27916114482338</v>
      </c>
      <c r="G54" s="20">
        <f t="shared" si="10"/>
        <v>502.46004437727106</v>
      </c>
      <c r="H54" s="20">
        <f t="shared" si="11"/>
        <v>763.58727191648188</v>
      </c>
      <c r="I54" s="20">
        <f t="shared" si="12"/>
        <v>1378.8386869043418</v>
      </c>
      <c r="J54" s="20">
        <f t="shared" si="13"/>
        <v>790.31906563738153</v>
      </c>
      <c r="K54" s="20">
        <f t="shared" si="14"/>
        <v>1450.5324904772542</v>
      </c>
      <c r="L54" s="20">
        <f t="shared" si="15"/>
        <v>790.25371160815484</v>
      </c>
      <c r="M54" s="20">
        <f t="shared" si="16"/>
        <v>1455.1195736267739</v>
      </c>
    </row>
    <row r="55" spans="5:13" x14ac:dyDescent="0.25">
      <c r="E55" s="4" t="s">
        <v>21</v>
      </c>
      <c r="F55" s="20">
        <f t="shared" si="9"/>
        <v>223.10591998172316</v>
      </c>
      <c r="G55" s="20">
        <f t="shared" si="10"/>
        <v>255.24372713016203</v>
      </c>
      <c r="H55" s="20">
        <f t="shared" si="11"/>
        <v>313.58107074138093</v>
      </c>
      <c r="I55" s="20">
        <f t="shared" si="12"/>
        <v>396.12118139181138</v>
      </c>
      <c r="J55" s="20">
        <f t="shared" si="13"/>
        <v>315.15406503440499</v>
      </c>
      <c r="K55" s="20">
        <f t="shared" si="14"/>
        <v>405.40987039249148</v>
      </c>
      <c r="L55" s="20">
        <f t="shared" si="15"/>
        <v>315.17086937937506</v>
      </c>
      <c r="M55" s="20">
        <f t="shared" si="16"/>
        <v>405.83225641576121</v>
      </c>
    </row>
    <row r="56" spans="5:13" x14ac:dyDescent="0.25">
      <c r="E56" s="4" t="s">
        <v>22</v>
      </c>
      <c r="F56" s="20">
        <f t="shared" si="9"/>
        <v>182.62892140820045</v>
      </c>
      <c r="G56" s="20">
        <f t="shared" si="10"/>
        <v>262.31407178591814</v>
      </c>
      <c r="H56" s="20">
        <f t="shared" si="11"/>
        <v>249.14145853389218</v>
      </c>
      <c r="I56" s="20">
        <f t="shared" si="12"/>
        <v>399.77612536979291</v>
      </c>
      <c r="J56" s="20">
        <f t="shared" si="13"/>
        <v>252.31109074399916</v>
      </c>
      <c r="K56" s="20">
        <f t="shared" si="14"/>
        <v>405.45544353835288</v>
      </c>
      <c r="L56" s="20">
        <f t="shared" si="15"/>
        <v>252.4768427162704</v>
      </c>
      <c r="M56" s="20">
        <f t="shared" si="16"/>
        <v>405.90628559828349</v>
      </c>
    </row>
    <row r="57" spans="5:13" x14ac:dyDescent="0.25">
      <c r="E57" s="4" t="s">
        <v>23</v>
      </c>
      <c r="F57" s="20">
        <f t="shared" si="9"/>
        <v>215.18778146561814</v>
      </c>
      <c r="G57" s="20">
        <f t="shared" si="10"/>
        <v>264.61298762881364</v>
      </c>
      <c r="H57" s="20">
        <f t="shared" si="11"/>
        <v>312.28530385360062</v>
      </c>
      <c r="I57" s="20">
        <f t="shared" si="12"/>
        <v>410.86457410599974</v>
      </c>
      <c r="J57" s="20">
        <f t="shared" si="13"/>
        <v>315.14760923114619</v>
      </c>
      <c r="K57" s="20">
        <f t="shared" si="14"/>
        <v>418.05893355883433</v>
      </c>
      <c r="L57" s="20">
        <f t="shared" si="15"/>
        <v>315.14510489005954</v>
      </c>
      <c r="M57" s="20">
        <f t="shared" si="16"/>
        <v>418.73085725844561</v>
      </c>
    </row>
    <row r="58" spans="5:13" x14ac:dyDescent="0.25">
      <c r="E58" s="4" t="s">
        <v>35</v>
      </c>
      <c r="F58" s="20">
        <f t="shared" si="9"/>
        <v>219.56017705332678</v>
      </c>
      <c r="G58" s="20">
        <f t="shared" si="10"/>
        <v>179.71544575181443</v>
      </c>
      <c r="H58" s="20">
        <f t="shared" si="11"/>
        <v>324.55140504794275</v>
      </c>
      <c r="I58" s="20">
        <f t="shared" si="12"/>
        <v>238.94725573855732</v>
      </c>
      <c r="J58" s="20">
        <f t="shared" si="13"/>
        <v>330.64127958836485</v>
      </c>
      <c r="K58" s="20">
        <f t="shared" si="14"/>
        <v>277.26066737890312</v>
      </c>
      <c r="L58" s="20">
        <f t="shared" si="15"/>
        <v>330.67612507768013</v>
      </c>
      <c r="M58" s="20">
        <f t="shared" si="16"/>
        <v>287.82851135243675</v>
      </c>
    </row>
    <row r="59" spans="5:13" x14ac:dyDescent="0.25">
      <c r="E59" s="4" t="s">
        <v>36</v>
      </c>
      <c r="F59" s="20">
        <f t="shared" si="9"/>
        <v>218.06484027186579</v>
      </c>
      <c r="G59" s="20">
        <f t="shared" si="10"/>
        <v>184.58685032812159</v>
      </c>
      <c r="H59" s="20">
        <f t="shared" si="11"/>
        <v>325.42337581193135</v>
      </c>
      <c r="I59" s="20">
        <f t="shared" si="12"/>
        <v>240.17792380595546</v>
      </c>
      <c r="J59" s="20">
        <f t="shared" si="13"/>
        <v>330.68342923014995</v>
      </c>
      <c r="K59" s="20">
        <f t="shared" si="14"/>
        <v>270.1128382876305</v>
      </c>
      <c r="L59" s="20">
        <f t="shared" si="15"/>
        <v>330.69344526336982</v>
      </c>
      <c r="M59" s="20">
        <f t="shared" si="16"/>
        <v>289.37012146101165</v>
      </c>
    </row>
    <row r="60" spans="5:13" x14ac:dyDescent="0.25">
      <c r="E60" s="4" t="s">
        <v>24</v>
      </c>
      <c r="F60" s="20">
        <f t="shared" si="9"/>
        <v>228.50582781263253</v>
      </c>
      <c r="G60" s="20">
        <f t="shared" si="10"/>
        <v>185.65937297631285</v>
      </c>
      <c r="H60" s="20">
        <f t="shared" si="11"/>
        <v>339.068565088958</v>
      </c>
      <c r="I60" s="20">
        <f t="shared" si="12"/>
        <v>243.50688880988443</v>
      </c>
      <c r="J60" s="20">
        <f t="shared" si="13"/>
        <v>347.56124528761256</v>
      </c>
      <c r="K60" s="20">
        <f t="shared" si="14"/>
        <v>273.99882029807918</v>
      </c>
      <c r="L60" s="20">
        <f t="shared" si="15"/>
        <v>347.90828746858989</v>
      </c>
      <c r="M60" s="20">
        <f t="shared" si="16"/>
        <v>284.78144487851608</v>
      </c>
    </row>
    <row r="61" spans="5:13" x14ac:dyDescent="0.25">
      <c r="E61" s="4" t="s">
        <v>25</v>
      </c>
      <c r="F61" s="20">
        <f t="shared" si="9"/>
        <v>139.27762822455566</v>
      </c>
      <c r="G61" s="20">
        <f t="shared" si="10"/>
        <v>128.27248770636479</v>
      </c>
      <c r="H61" s="20">
        <f t="shared" si="11"/>
        <v>171.03068564149504</v>
      </c>
      <c r="I61" s="20">
        <f t="shared" si="12"/>
        <v>155.46818934284218</v>
      </c>
      <c r="J61" s="20">
        <f t="shared" si="13"/>
        <v>172.60713541500127</v>
      </c>
      <c r="K61" s="20">
        <f t="shared" si="14"/>
        <v>164.06470301725244</v>
      </c>
      <c r="L61" s="20">
        <f t="shared" si="15"/>
        <v>172.53188875129237</v>
      </c>
      <c r="M61" s="20">
        <f t="shared" si="16"/>
        <v>167.63064248029414</v>
      </c>
    </row>
    <row r="62" spans="5:13" x14ac:dyDescent="0.25">
      <c r="E62" s="4" t="s">
        <v>28</v>
      </c>
      <c r="F62" s="20">
        <f t="shared" si="9"/>
        <v>321.95252616830129</v>
      </c>
      <c r="G62" s="20">
        <f t="shared" si="10"/>
        <v>391.21671528186386</v>
      </c>
      <c r="H62" s="20">
        <f t="shared" si="11"/>
        <v>561.8507814220668</v>
      </c>
      <c r="I62" s="20">
        <f t="shared" si="12"/>
        <v>785.31646682980306</v>
      </c>
      <c r="J62" s="20">
        <f t="shared" si="13"/>
        <v>571.07474982999815</v>
      </c>
      <c r="K62" s="20">
        <f t="shared" si="14"/>
        <v>814.05829837800923</v>
      </c>
      <c r="L62" s="20">
        <f t="shared" si="15"/>
        <v>571.15810742715587</v>
      </c>
      <c r="M62" s="20">
        <f t="shared" si="16"/>
        <v>814.77017035739266</v>
      </c>
    </row>
    <row r="63" spans="5:13" x14ac:dyDescent="0.25">
      <c r="E63" s="4" t="s">
        <v>29</v>
      </c>
      <c r="F63" s="20">
        <f t="shared" si="9"/>
        <v>264.23932895893932</v>
      </c>
      <c r="G63" s="20">
        <f t="shared" si="10"/>
        <v>351.77180422351302</v>
      </c>
      <c r="H63" s="20">
        <f t="shared" si="11"/>
        <v>412.55623141434177</v>
      </c>
      <c r="I63" s="20">
        <f t="shared" si="12"/>
        <v>649.00339039371147</v>
      </c>
      <c r="J63" s="20">
        <f t="shared" si="13"/>
        <v>424.52709538879731</v>
      </c>
      <c r="K63" s="20">
        <f t="shared" si="14"/>
        <v>663.08792587340076</v>
      </c>
      <c r="L63" s="20">
        <f t="shared" si="15"/>
        <v>425.42331062845142</v>
      </c>
      <c r="M63" s="20">
        <f t="shared" si="16"/>
        <v>662.92331887410285</v>
      </c>
    </row>
    <row r="64" spans="5:13" x14ac:dyDescent="0.25">
      <c r="E64" s="9" t="s">
        <v>30</v>
      </c>
      <c r="F64" s="20">
        <f t="shared" si="9"/>
        <v>211.64056997345179</v>
      </c>
      <c r="G64" s="20">
        <f t="shared" si="10"/>
        <v>285.68033056642412</v>
      </c>
      <c r="H64" s="20">
        <f t="shared" si="11"/>
        <v>297.29980425780889</v>
      </c>
      <c r="I64" s="20">
        <f t="shared" si="12"/>
        <v>488.62863441978283</v>
      </c>
      <c r="J64" s="20">
        <f t="shared" si="13"/>
        <v>300.89271106213243</v>
      </c>
      <c r="K64" s="20">
        <f t="shared" si="14"/>
        <v>500.76767684860897</v>
      </c>
      <c r="L64" s="20">
        <f t="shared" si="15"/>
        <v>300.89344894905628</v>
      </c>
      <c r="M64" s="20">
        <f t="shared" si="16"/>
        <v>501.1939151203818</v>
      </c>
    </row>
    <row r="65" spans="4:13" x14ac:dyDescent="0.25">
      <c r="E65" s="10" t="s">
        <v>31</v>
      </c>
      <c r="F65" s="20">
        <f t="shared" si="9"/>
        <v>255.98387915922609</v>
      </c>
      <c r="G65" s="20">
        <f t="shared" si="10"/>
        <v>331.36107223141198</v>
      </c>
      <c r="H65" s="20">
        <f t="shared" si="11"/>
        <v>387.03165299670871</v>
      </c>
      <c r="I65" s="20">
        <f t="shared" si="12"/>
        <v>563.53013308327627</v>
      </c>
      <c r="J65" s="20">
        <f t="shared" si="13"/>
        <v>393.88598359681515</v>
      </c>
      <c r="K65" s="20">
        <f t="shared" si="14"/>
        <v>575.93037232170775</v>
      </c>
      <c r="L65" s="20">
        <f t="shared" si="15"/>
        <v>394.07012106073779</v>
      </c>
      <c r="M65" s="20">
        <f t="shared" si="16"/>
        <v>576.98263395301797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63</v>
      </c>
      <c r="F68" s="1">
        <v>177432</v>
      </c>
      <c r="G68" s="1">
        <v>1038589</v>
      </c>
      <c r="H68" s="1">
        <v>28136462</v>
      </c>
      <c r="I68" s="1">
        <v>16216195026</v>
      </c>
    </row>
    <row r="69" spans="4:13" x14ac:dyDescent="0.25">
      <c r="E69" s="1" t="s">
        <v>64</v>
      </c>
      <c r="F69" s="1">
        <v>77530</v>
      </c>
      <c r="G69" s="1">
        <v>452799</v>
      </c>
      <c r="H69" s="1">
        <v>14357261</v>
      </c>
      <c r="I69" s="1">
        <v>14687959663</v>
      </c>
    </row>
    <row r="70" spans="4:13" x14ac:dyDescent="0.25">
      <c r="E70" s="1" t="s">
        <v>65</v>
      </c>
      <c r="F70" s="1">
        <v>170529</v>
      </c>
      <c r="G70" s="1">
        <v>976639</v>
      </c>
      <c r="H70" s="1">
        <v>33012364</v>
      </c>
      <c r="I70" s="1">
        <v>26020016304</v>
      </c>
    </row>
    <row r="71" spans="4:13" x14ac:dyDescent="0.25">
      <c r="E71" s="1" t="s">
        <v>66</v>
      </c>
      <c r="F71" s="1">
        <v>79510</v>
      </c>
      <c r="G71" s="1">
        <v>444127</v>
      </c>
      <c r="H71" s="1">
        <v>14041397</v>
      </c>
      <c r="I71" s="1">
        <v>14376737597</v>
      </c>
    </row>
    <row r="72" spans="4:13" x14ac:dyDescent="0.25">
      <c r="E72" s="1" t="s">
        <v>67</v>
      </c>
      <c r="F72" s="1">
        <v>70492539</v>
      </c>
      <c r="G72" s="1">
        <v>239040472</v>
      </c>
      <c r="H72" s="1">
        <v>6685661666</v>
      </c>
      <c r="I72" s="1">
        <v>6809620925897</v>
      </c>
    </row>
    <row r="73" spans="4:13" x14ac:dyDescent="0.25">
      <c r="E73" s="1" t="s">
        <v>68</v>
      </c>
      <c r="F73" s="1">
        <v>108441</v>
      </c>
      <c r="G73" s="1">
        <v>537621</v>
      </c>
      <c r="H73" s="1">
        <v>16863462</v>
      </c>
      <c r="I73" s="1">
        <v>17265315942</v>
      </c>
    </row>
    <row r="74" spans="4:13" x14ac:dyDescent="0.25">
      <c r="E74" s="1" t="s">
        <v>69</v>
      </c>
      <c r="F74" s="1">
        <v>81625</v>
      </c>
      <c r="G74" s="1">
        <v>497237</v>
      </c>
      <c r="H74" s="1">
        <v>15709114</v>
      </c>
      <c r="I74" s="1">
        <v>16074627524</v>
      </c>
    </row>
    <row r="75" spans="4:13" x14ac:dyDescent="0.25">
      <c r="E75" s="1" t="s">
        <v>70</v>
      </c>
      <c r="F75" s="1">
        <v>62194</v>
      </c>
      <c r="G75" s="1">
        <v>181312</v>
      </c>
      <c r="H75" s="1">
        <v>5515216</v>
      </c>
      <c r="I75" s="1">
        <v>5629777888</v>
      </c>
    </row>
    <row r="76" spans="4:13" x14ac:dyDescent="0.25">
      <c r="E76" s="1" t="s">
        <v>71</v>
      </c>
      <c r="F76" s="1">
        <v>43011</v>
      </c>
      <c r="G76" s="1">
        <v>163701</v>
      </c>
      <c r="H76" s="1">
        <v>5061247</v>
      </c>
      <c r="I76" s="1">
        <v>5183145539</v>
      </c>
    </row>
    <row r="77" spans="4:13" x14ac:dyDescent="0.25">
      <c r="E77" s="1" t="s">
        <v>72</v>
      </c>
      <c r="F77" s="1">
        <v>122432</v>
      </c>
      <c r="G77" s="1">
        <v>631120</v>
      </c>
      <c r="H77" s="1">
        <v>19733116</v>
      </c>
      <c r="I77" s="1">
        <v>20185679848</v>
      </c>
    </row>
    <row r="78" spans="4:13" x14ac:dyDescent="0.25">
      <c r="E78" s="1" t="s">
        <v>73</v>
      </c>
      <c r="F78" s="1">
        <v>70034</v>
      </c>
      <c r="G78" s="1">
        <v>398621</v>
      </c>
      <c r="H78" s="1">
        <v>12692205</v>
      </c>
      <c r="I78" s="1">
        <v>12996124953</v>
      </c>
    </row>
    <row r="79" spans="4:13" x14ac:dyDescent="0.25">
      <c r="E79" s="1" t="s">
        <v>74</v>
      </c>
      <c r="F79" s="1">
        <v>119132</v>
      </c>
      <c r="G79" s="1">
        <v>625350</v>
      </c>
      <c r="H79" s="1">
        <v>19730898</v>
      </c>
      <c r="I79" s="1">
        <v>20181998384</v>
      </c>
    </row>
    <row r="80" spans="4:13" x14ac:dyDescent="0.25">
      <c r="E80" s="1" t="s">
        <v>75</v>
      </c>
      <c r="F80" s="1">
        <v>85556</v>
      </c>
      <c r="G80" s="1">
        <v>501723</v>
      </c>
      <c r="H80" s="1">
        <v>15853445</v>
      </c>
      <c r="I80" s="1">
        <v>16223270047</v>
      </c>
    </row>
    <row r="81" spans="5:9" x14ac:dyDescent="0.25">
      <c r="E81" s="1" t="s">
        <v>76</v>
      </c>
      <c r="F81" s="1">
        <v>118097</v>
      </c>
      <c r="G81" s="1">
        <v>608473</v>
      </c>
      <c r="H81" s="1">
        <v>19136058</v>
      </c>
      <c r="I81" s="1">
        <v>19563879418</v>
      </c>
    </row>
    <row r="82" spans="5:9" x14ac:dyDescent="0.25">
      <c r="E82" s="1" t="s">
        <v>77</v>
      </c>
      <c r="F82" s="1">
        <v>72611</v>
      </c>
      <c r="G82" s="1">
        <v>400275</v>
      </c>
      <c r="H82" s="1">
        <v>12692465</v>
      </c>
      <c r="I82" s="1">
        <v>12997187443</v>
      </c>
    </row>
    <row r="83" spans="5:9" x14ac:dyDescent="0.25">
      <c r="E83" s="1" t="s">
        <v>78</v>
      </c>
      <c r="F83" s="1">
        <v>173886</v>
      </c>
      <c r="G83" s="1">
        <v>1046256</v>
      </c>
      <c r="H83" s="1">
        <v>28853714</v>
      </c>
      <c r="I83" s="1">
        <v>28461391686</v>
      </c>
    </row>
    <row r="84" spans="5:9" x14ac:dyDescent="0.25">
      <c r="E84" s="1" t="s">
        <v>79</v>
      </c>
      <c r="F84" s="1">
        <v>71165</v>
      </c>
      <c r="G84" s="1">
        <v>385147</v>
      </c>
      <c r="H84" s="1">
        <v>12097703</v>
      </c>
      <c r="I84" s="1">
        <v>12386742463</v>
      </c>
    </row>
    <row r="85" spans="5:9" x14ac:dyDescent="0.25">
      <c r="E85" s="1" t="s">
        <v>80</v>
      </c>
      <c r="F85" s="1">
        <v>169297</v>
      </c>
      <c r="G85" s="1">
        <v>1040895</v>
      </c>
      <c r="H85" s="1">
        <v>29617252</v>
      </c>
      <c r="I85" s="1">
        <v>28309764528</v>
      </c>
    </row>
    <row r="86" spans="5:9" x14ac:dyDescent="0.25">
      <c r="E86" s="1" t="s">
        <v>81</v>
      </c>
      <c r="F86" s="1">
        <v>71653</v>
      </c>
      <c r="G86" s="1">
        <v>384115</v>
      </c>
      <c r="H86" s="1">
        <v>12096161</v>
      </c>
      <c r="I86" s="1">
        <v>12386093703</v>
      </c>
    </row>
    <row r="87" spans="5:9" x14ac:dyDescent="0.25">
      <c r="E87" s="1" t="s">
        <v>82</v>
      </c>
      <c r="F87" s="1">
        <v>168319</v>
      </c>
      <c r="G87" s="1">
        <v>1026665</v>
      </c>
      <c r="H87" s="1">
        <v>29197206</v>
      </c>
      <c r="I87" s="1">
        <v>28765919084</v>
      </c>
    </row>
    <row r="88" spans="5:9" x14ac:dyDescent="0.25">
      <c r="E88" s="1" t="s">
        <v>83</v>
      </c>
      <c r="F88" s="1">
        <v>68379</v>
      </c>
      <c r="G88" s="1">
        <v>368657</v>
      </c>
      <c r="H88" s="1">
        <v>11508763</v>
      </c>
      <c r="I88" s="1">
        <v>11773217677</v>
      </c>
    </row>
    <row r="89" spans="5:9" x14ac:dyDescent="0.25">
      <c r="E89" s="1" t="s">
        <v>84</v>
      </c>
      <c r="F89" s="1">
        <v>243622</v>
      </c>
      <c r="G89" s="1">
        <v>1608046</v>
      </c>
      <c r="H89" s="1">
        <v>48761250</v>
      </c>
      <c r="I89" s="1">
        <v>48869346790</v>
      </c>
    </row>
    <row r="90" spans="5:9" x14ac:dyDescent="0.25">
      <c r="E90" s="1" t="s">
        <v>85</v>
      </c>
      <c r="F90" s="1">
        <v>112186</v>
      </c>
      <c r="G90" s="1">
        <v>730863</v>
      </c>
      <c r="H90" s="1">
        <v>23174013</v>
      </c>
      <c r="I90" s="1">
        <v>23740538805</v>
      </c>
    </row>
    <row r="91" spans="5:9" x14ac:dyDescent="0.25">
      <c r="E91" s="1" t="s">
        <v>86</v>
      </c>
      <c r="F91" s="1">
        <v>79879</v>
      </c>
      <c r="G91" s="1">
        <v>318343</v>
      </c>
      <c r="H91" s="1">
        <v>9827306</v>
      </c>
      <c r="I91" s="1">
        <v>10054369070</v>
      </c>
    </row>
    <row r="92" spans="5:9" x14ac:dyDescent="0.25">
      <c r="E92" s="1" t="s">
        <v>87</v>
      </c>
      <c r="F92" s="1">
        <v>48532</v>
      </c>
      <c r="G92" s="1">
        <v>222479</v>
      </c>
      <c r="H92" s="1">
        <v>7004337</v>
      </c>
      <c r="I92" s="1">
        <v>7171394307</v>
      </c>
    </row>
    <row r="93" spans="5:9" x14ac:dyDescent="0.25">
      <c r="E93" s="1" t="s">
        <v>88</v>
      </c>
      <c r="F93" s="1">
        <v>88836</v>
      </c>
      <c r="G93" s="1">
        <v>385206</v>
      </c>
      <c r="H93" s="1">
        <v>12064765</v>
      </c>
      <c r="I93" s="1">
        <v>12357386996</v>
      </c>
    </row>
    <row r="94" spans="5:9" x14ac:dyDescent="0.25">
      <c r="E94" s="1" t="s">
        <v>89</v>
      </c>
      <c r="F94" s="1">
        <v>59132</v>
      </c>
      <c r="G94" s="1">
        <v>302989</v>
      </c>
      <c r="H94" s="1">
        <v>9422249</v>
      </c>
      <c r="I94" s="1">
        <v>9628057273</v>
      </c>
    </row>
    <row r="95" spans="5:9" x14ac:dyDescent="0.25">
      <c r="E95" s="1" t="s">
        <v>90</v>
      </c>
      <c r="F95" s="1">
        <v>109388</v>
      </c>
      <c r="G95" s="1">
        <v>511636</v>
      </c>
      <c r="H95" s="1">
        <v>15975472</v>
      </c>
      <c r="I95" s="1">
        <v>16344970984</v>
      </c>
    </row>
    <row r="96" spans="5:9" x14ac:dyDescent="0.25">
      <c r="E96" s="1" t="s">
        <v>91</v>
      </c>
      <c r="F96" s="1">
        <v>73828</v>
      </c>
      <c r="G96" s="1">
        <v>420451</v>
      </c>
      <c r="H96" s="1">
        <v>13293775</v>
      </c>
      <c r="I96" s="1">
        <v>13612792217</v>
      </c>
    </row>
    <row r="97" spans="5:9" x14ac:dyDescent="0.25">
      <c r="E97" s="1" t="s">
        <v>92</v>
      </c>
      <c r="F97" s="1">
        <v>94308</v>
      </c>
      <c r="G97" s="1">
        <v>443632</v>
      </c>
      <c r="H97" s="1">
        <v>13890568</v>
      </c>
      <c r="I97" s="1">
        <v>14198000976</v>
      </c>
    </row>
    <row r="98" spans="5:9" x14ac:dyDescent="0.25">
      <c r="E98" s="1" t="s">
        <v>93</v>
      </c>
      <c r="F98" s="1">
        <v>61039</v>
      </c>
      <c r="G98" s="1">
        <v>322971</v>
      </c>
      <c r="H98" s="1">
        <v>10155223</v>
      </c>
      <c r="I98" s="1">
        <v>10394089227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40" workbookViewId="0">
      <selection activeCell="L76" sqref="L7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71342</v>
      </c>
      <c r="G5" s="20">
        <f>$F68</f>
        <v>162329</v>
      </c>
      <c r="H5" s="20">
        <f>$G69</f>
        <v>403803</v>
      </c>
      <c r="I5" s="20">
        <f>$G68</f>
        <v>919419</v>
      </c>
      <c r="J5" s="20">
        <f>$H69</f>
        <v>12775553</v>
      </c>
      <c r="K5" s="20">
        <f>$H68</f>
        <v>25043618</v>
      </c>
      <c r="L5" s="20">
        <f>$I69</f>
        <v>13089669565</v>
      </c>
      <c r="M5" s="20">
        <f>$I68</f>
        <v>14669920202</v>
      </c>
      <c r="O5" s="18" t="s">
        <v>26</v>
      </c>
      <c r="P5" s="22">
        <f>F5/4096</f>
        <v>17.41748046875</v>
      </c>
      <c r="Q5" s="22">
        <f>G5/4096</f>
        <v>39.631103515625</v>
      </c>
      <c r="R5" s="22">
        <f>H5/32768</f>
        <v>12.323089599609375</v>
      </c>
      <c r="S5" s="22">
        <f>I5/32768</f>
        <v>28.058441162109375</v>
      </c>
      <c r="T5" s="22">
        <f>J5/(1048576)</f>
        <v>12.183716773986816</v>
      </c>
      <c r="U5" s="22">
        <f>K5/(1048576)</f>
        <v>23.883455276489258</v>
      </c>
      <c r="V5" s="22">
        <f>L5/1073741824</f>
        <v>12.190704760141671</v>
      </c>
      <c r="W5" s="22">
        <f>M5/1073741824</f>
        <v>13.662427851930261</v>
      </c>
    </row>
    <row r="6" spans="5:23" x14ac:dyDescent="0.25">
      <c r="E6" s="33" t="s">
        <v>17</v>
      </c>
      <c r="F6" s="19">
        <f>$F71</f>
        <v>73280</v>
      </c>
      <c r="G6" s="19">
        <f>$F70</f>
        <v>156535</v>
      </c>
      <c r="H6" s="19">
        <f>$G71</f>
        <v>393403</v>
      </c>
      <c r="I6" s="19">
        <f>$G70</f>
        <v>874895</v>
      </c>
      <c r="J6" s="19">
        <f>$H71</f>
        <v>12520687</v>
      </c>
      <c r="K6" s="19">
        <f>$H70</f>
        <v>29306120</v>
      </c>
      <c r="L6" s="19">
        <f>$I71</f>
        <v>12810817031</v>
      </c>
      <c r="M6" s="19">
        <f>$I70</f>
        <v>23243562182</v>
      </c>
      <c r="O6" s="10" t="s">
        <v>17</v>
      </c>
      <c r="P6" s="22">
        <f t="shared" ref="P6:Q20" si="0">F6/4096</f>
        <v>17.890625</v>
      </c>
      <c r="Q6" s="22">
        <f t="shared" si="0"/>
        <v>38.216552734375</v>
      </c>
      <c r="R6" s="22">
        <f t="shared" ref="R6:S20" si="1">H6/32768</f>
        <v>12.005706787109375</v>
      </c>
      <c r="S6" s="22">
        <f t="shared" si="1"/>
        <v>26.699676513671875</v>
      </c>
      <c r="T6" s="22">
        <f t="shared" ref="T6:U20" si="2">J6/(1048576)</f>
        <v>11.940657615661621</v>
      </c>
      <c r="U6" s="22">
        <f t="shared" si="2"/>
        <v>27.948493957519531</v>
      </c>
      <c r="V6" s="22">
        <f t="shared" ref="V6:W20" si="3">L6/1073741824</f>
        <v>11.93100310023874</v>
      </c>
      <c r="W6" s="22">
        <f t="shared" si="3"/>
        <v>21.64725417457521</v>
      </c>
    </row>
    <row r="7" spans="5:23" x14ac:dyDescent="0.25">
      <c r="E7" s="33" t="s">
        <v>102</v>
      </c>
      <c r="F7" s="19">
        <f>$F72</f>
        <v>79734744</v>
      </c>
      <c r="G7" s="19" t="s">
        <v>94</v>
      </c>
      <c r="H7" s="19">
        <f>$G72</f>
        <v>214298383</v>
      </c>
      <c r="I7" s="19" t="s">
        <v>94</v>
      </c>
      <c r="J7" s="19">
        <f>$H72</f>
        <v>5987061506</v>
      </c>
      <c r="K7" s="19" t="s">
        <v>94</v>
      </c>
      <c r="L7" s="19">
        <f>$I72</f>
        <v>6095468716149</v>
      </c>
      <c r="M7" s="19" t="s">
        <v>94</v>
      </c>
      <c r="O7" s="10" t="s">
        <v>103</v>
      </c>
      <c r="P7" s="36">
        <f t="shared" si="0"/>
        <v>19466.490234375</v>
      </c>
      <c r="Q7" s="36" t="e">
        <f t="shared" si="0"/>
        <v>#VALUE!</v>
      </c>
      <c r="R7" s="22">
        <f t="shared" si="1"/>
        <v>6539.8676452636719</v>
      </c>
      <c r="S7" s="36" t="e">
        <f t="shared" ref="S7" si="4">I7/4096</f>
        <v>#VALUE!</v>
      </c>
      <c r="T7" s="22">
        <f t="shared" si="2"/>
        <v>5709.7067890167236</v>
      </c>
      <c r="U7" s="36" t="e">
        <f t="shared" ref="U7" si="5">K7/4096</f>
        <v>#VALUE!</v>
      </c>
      <c r="V7" s="22">
        <f t="shared" si="3"/>
        <v>5676.8476182119921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78597</v>
      </c>
      <c r="G8" s="19">
        <f>$F73</f>
        <v>105269</v>
      </c>
      <c r="H8" s="21">
        <f>$G74</f>
        <v>443657</v>
      </c>
      <c r="I8" s="19">
        <f>$G73</f>
        <v>479677</v>
      </c>
      <c r="J8" s="21">
        <f>$H74</f>
        <v>13964801</v>
      </c>
      <c r="K8" s="19">
        <f>$H73</f>
        <v>15233538</v>
      </c>
      <c r="L8" s="21">
        <f>$I74</f>
        <v>14298266553</v>
      </c>
      <c r="M8" s="19">
        <f>$I73</f>
        <v>15587410166</v>
      </c>
      <c r="O8" s="5" t="s">
        <v>18</v>
      </c>
      <c r="P8" s="36">
        <f t="shared" si="0"/>
        <v>19.188720703125</v>
      </c>
      <c r="Q8" s="36">
        <f t="shared" si="0"/>
        <v>25.700439453125</v>
      </c>
      <c r="R8" s="36">
        <f t="shared" si="1"/>
        <v>13.539337158203125</v>
      </c>
      <c r="S8" s="36">
        <f t="shared" si="1"/>
        <v>14.638580322265625</v>
      </c>
      <c r="T8" s="36">
        <f t="shared" si="2"/>
        <v>13.317872047424316</v>
      </c>
      <c r="U8" s="36">
        <f t="shared" si="2"/>
        <v>14.527833938598633</v>
      </c>
      <c r="V8" s="36">
        <f t="shared" si="3"/>
        <v>13.316298418678343</v>
      </c>
      <c r="W8" s="36">
        <f t="shared" si="3"/>
        <v>14.516906967386603</v>
      </c>
    </row>
    <row r="9" spans="5:23" x14ac:dyDescent="0.25">
      <c r="E9" s="33" t="s">
        <v>27</v>
      </c>
      <c r="F9" s="21">
        <f>$F76</f>
        <v>41661</v>
      </c>
      <c r="G9" s="19">
        <f>$F75</f>
        <v>68767</v>
      </c>
      <c r="H9" s="21">
        <f>$G76</f>
        <v>152047</v>
      </c>
      <c r="I9" s="19">
        <f>$G75</f>
        <v>172214</v>
      </c>
      <c r="J9" s="21">
        <f>$H76</f>
        <v>4654965</v>
      </c>
      <c r="K9" s="19">
        <f>$H75</f>
        <v>5289624</v>
      </c>
      <c r="L9" s="21">
        <f>$I76</f>
        <v>4776945345</v>
      </c>
      <c r="M9" s="19">
        <f>$I75</f>
        <v>5403799538</v>
      </c>
      <c r="O9" s="4" t="s">
        <v>27</v>
      </c>
      <c r="P9" s="22">
        <f t="shared" si="0"/>
        <v>10.171142578125</v>
      </c>
      <c r="Q9" s="22">
        <f t="shared" si="0"/>
        <v>16.788818359375</v>
      </c>
      <c r="R9" s="22">
        <f t="shared" si="1"/>
        <v>4.640106201171875</v>
      </c>
      <c r="S9" s="22">
        <f t="shared" si="1"/>
        <v>5.25555419921875</v>
      </c>
      <c r="T9" s="22">
        <f t="shared" si="2"/>
        <v>4.4393205642700195</v>
      </c>
      <c r="U9" s="22">
        <f t="shared" si="2"/>
        <v>5.0445785522460937</v>
      </c>
      <c r="V9" s="22">
        <f t="shared" si="3"/>
        <v>4.4488770375028253</v>
      </c>
      <c r="W9" s="22">
        <f t="shared" si="3"/>
        <v>5.0326804984360933</v>
      </c>
    </row>
    <row r="10" spans="5:23" x14ac:dyDescent="0.25">
      <c r="E10" s="33" t="s">
        <v>21</v>
      </c>
      <c r="F10" s="21">
        <f>$F78</f>
        <v>67771</v>
      </c>
      <c r="G10" s="19">
        <f>$F77</f>
        <v>116320</v>
      </c>
      <c r="H10" s="21">
        <f>$G78</f>
        <v>352991</v>
      </c>
      <c r="I10" s="19">
        <f>$G77</f>
        <v>559294</v>
      </c>
      <c r="J10" s="21">
        <f>$H78</f>
        <v>11314235</v>
      </c>
      <c r="K10" s="19">
        <f>$H77</f>
        <v>17733748</v>
      </c>
      <c r="L10" s="21">
        <f>$I78</f>
        <v>11609797203</v>
      </c>
      <c r="M10" s="19">
        <f>$I77</f>
        <v>18136907660</v>
      </c>
      <c r="O10" s="4" t="s">
        <v>21</v>
      </c>
      <c r="P10" s="22">
        <f t="shared" si="0"/>
        <v>16.545654296875</v>
      </c>
      <c r="Q10" s="22">
        <f t="shared" si="0"/>
        <v>28.3984375</v>
      </c>
      <c r="R10" s="22">
        <f t="shared" si="1"/>
        <v>10.772430419921875</v>
      </c>
      <c r="S10" s="22">
        <f t="shared" si="1"/>
        <v>17.06829833984375</v>
      </c>
      <c r="T10" s="22">
        <f t="shared" si="2"/>
        <v>10.790095329284668</v>
      </c>
      <c r="U10" s="22">
        <f t="shared" si="2"/>
        <v>16.912220001220703</v>
      </c>
      <c r="V10" s="22">
        <f t="shared" si="3"/>
        <v>10.812466221861541</v>
      </c>
      <c r="W10" s="22">
        <f t="shared" si="3"/>
        <v>16.891311537474394</v>
      </c>
    </row>
    <row r="11" spans="5:23" x14ac:dyDescent="0.25">
      <c r="E11" s="33" t="s">
        <v>22</v>
      </c>
      <c r="F11" s="21">
        <f>$F80</f>
        <v>80618</v>
      </c>
      <c r="G11" s="19">
        <f>$F79</f>
        <v>113548</v>
      </c>
      <c r="H11" s="21">
        <f>$G80</f>
        <v>443789</v>
      </c>
      <c r="I11" s="19">
        <f>$G79</f>
        <v>559450</v>
      </c>
      <c r="J11" s="21">
        <f>$H80</f>
        <v>14101665</v>
      </c>
      <c r="K11" s="19">
        <f>$H79</f>
        <v>17698324</v>
      </c>
      <c r="L11" s="21">
        <f>$I80</f>
        <v>14430020947</v>
      </c>
      <c r="M11" s="19">
        <f>$I79</f>
        <v>18133498398</v>
      </c>
      <c r="O11" s="4" t="s">
        <v>22</v>
      </c>
      <c r="P11" s="22">
        <f t="shared" si="0"/>
        <v>19.68212890625</v>
      </c>
      <c r="Q11" s="22">
        <f t="shared" si="0"/>
        <v>27.7216796875</v>
      </c>
      <c r="R11" s="22">
        <f t="shared" si="1"/>
        <v>13.543365478515625</v>
      </c>
      <c r="S11" s="22">
        <f t="shared" si="1"/>
        <v>17.07305908203125</v>
      </c>
      <c r="T11" s="22">
        <f t="shared" si="2"/>
        <v>13.448395729064941</v>
      </c>
      <c r="U11" s="22">
        <f t="shared" si="2"/>
        <v>16.878437042236328</v>
      </c>
      <c r="V11" s="22">
        <f t="shared" si="3"/>
        <v>13.439004260115325</v>
      </c>
      <c r="W11" s="22">
        <f t="shared" si="3"/>
        <v>16.888136414811015</v>
      </c>
    </row>
    <row r="12" spans="5:23" x14ac:dyDescent="0.25">
      <c r="E12" s="33" t="s">
        <v>23</v>
      </c>
      <c r="F12" s="21">
        <f>$F82</f>
        <v>71331</v>
      </c>
      <c r="G12" s="19">
        <f>$F81</f>
        <v>115727</v>
      </c>
      <c r="H12" s="21">
        <f>$G82</f>
        <v>355109</v>
      </c>
      <c r="I12" s="19">
        <f>$G81</f>
        <v>542863</v>
      </c>
      <c r="J12" s="21">
        <f>$H82</f>
        <v>11333653</v>
      </c>
      <c r="K12" s="19">
        <f>$H81</f>
        <v>17184964</v>
      </c>
      <c r="L12" s="21">
        <f>$I82</f>
        <v>11610576893</v>
      </c>
      <c r="M12" s="19">
        <f>$I81</f>
        <v>17597520370</v>
      </c>
      <c r="O12" s="4" t="s">
        <v>23</v>
      </c>
      <c r="P12" s="22">
        <f t="shared" si="0"/>
        <v>17.414794921875</v>
      </c>
      <c r="Q12" s="22">
        <f t="shared" si="0"/>
        <v>28.253662109375</v>
      </c>
      <c r="R12" s="22">
        <f t="shared" si="1"/>
        <v>10.837066650390625</v>
      </c>
      <c r="S12" s="22">
        <f t="shared" si="1"/>
        <v>16.566864013671875</v>
      </c>
      <c r="T12" s="22">
        <f t="shared" si="2"/>
        <v>10.808613777160645</v>
      </c>
      <c r="U12" s="22">
        <f t="shared" si="2"/>
        <v>16.388858795166016</v>
      </c>
      <c r="V12" s="22">
        <f t="shared" si="3"/>
        <v>10.813192364759743</v>
      </c>
      <c r="W12" s="22">
        <f t="shared" si="3"/>
        <v>16.388967977836728</v>
      </c>
    </row>
    <row r="13" spans="5:23" x14ac:dyDescent="0.25">
      <c r="E13" s="33" t="s">
        <v>35</v>
      </c>
      <c r="F13" s="21">
        <f>$F84</f>
        <v>68055</v>
      </c>
      <c r="G13" s="19">
        <f>$F83</f>
        <v>156862</v>
      </c>
      <c r="H13" s="21">
        <f>$G84</f>
        <v>345099</v>
      </c>
      <c r="I13" s="19">
        <f>$G83</f>
        <v>924233</v>
      </c>
      <c r="J13" s="21">
        <f>$H84</f>
        <v>10827391</v>
      </c>
      <c r="K13" s="19">
        <f>$H83</f>
        <v>25697416</v>
      </c>
      <c r="L13" s="21">
        <f>$I84</f>
        <v>11076477701</v>
      </c>
      <c r="M13" s="19">
        <f>$I83</f>
        <v>25368940456</v>
      </c>
      <c r="O13" s="4" t="s">
        <v>35</v>
      </c>
      <c r="P13" s="22">
        <f t="shared" si="0"/>
        <v>16.614990234375</v>
      </c>
      <c r="Q13" s="22">
        <f t="shared" si="0"/>
        <v>38.29638671875</v>
      </c>
      <c r="R13" s="22">
        <f t="shared" si="1"/>
        <v>10.531585693359375</v>
      </c>
      <c r="S13" s="22">
        <f t="shared" si="1"/>
        <v>28.205352783203125</v>
      </c>
      <c r="T13" s="22">
        <f t="shared" si="2"/>
        <v>10.325804710388184</v>
      </c>
      <c r="U13" s="22">
        <f t="shared" si="2"/>
        <v>24.506965637207031</v>
      </c>
      <c r="V13" s="22">
        <f t="shared" si="3"/>
        <v>10.315773730166256</v>
      </c>
      <c r="W13" s="22">
        <f t="shared" si="3"/>
        <v>23.626666940748692</v>
      </c>
    </row>
    <row r="14" spans="5:23" x14ac:dyDescent="0.25">
      <c r="E14" s="33" t="s">
        <v>36</v>
      </c>
      <c r="F14" s="21">
        <f>$F86</f>
        <v>64721</v>
      </c>
      <c r="G14" s="19">
        <f>$F85</f>
        <v>154673</v>
      </c>
      <c r="H14" s="21">
        <f>$G86</f>
        <v>342131</v>
      </c>
      <c r="I14" s="19">
        <f>$G85</f>
        <v>920957</v>
      </c>
      <c r="J14" s="21">
        <f>$H86</f>
        <v>10824101</v>
      </c>
      <c r="K14" s="19">
        <f>$H85</f>
        <v>26342510</v>
      </c>
      <c r="L14" s="21">
        <f>$I86</f>
        <v>11075062005</v>
      </c>
      <c r="M14" s="19">
        <f>$I85</f>
        <v>25238675608</v>
      </c>
      <c r="O14" s="4" t="s">
        <v>36</v>
      </c>
      <c r="P14" s="22">
        <f t="shared" si="0"/>
        <v>15.801025390625</v>
      </c>
      <c r="Q14" s="22">
        <f t="shared" si="0"/>
        <v>37.761962890625</v>
      </c>
      <c r="R14" s="22">
        <f t="shared" si="1"/>
        <v>10.441009521484375</v>
      </c>
      <c r="S14" s="22">
        <f t="shared" si="1"/>
        <v>28.105377197265625</v>
      </c>
      <c r="T14" s="22">
        <f t="shared" si="2"/>
        <v>10.322667121887207</v>
      </c>
      <c r="U14" s="22">
        <f t="shared" si="2"/>
        <v>25.122175216674805</v>
      </c>
      <c r="V14" s="22">
        <f t="shared" si="3"/>
        <v>10.314455260522664</v>
      </c>
      <c r="W14" s="22">
        <f t="shared" si="3"/>
        <v>23.505348347127438</v>
      </c>
    </row>
    <row r="15" spans="5:23" x14ac:dyDescent="0.25">
      <c r="E15" s="33" t="s">
        <v>24</v>
      </c>
      <c r="F15" s="21">
        <f>$F88</f>
        <v>65535</v>
      </c>
      <c r="G15" s="19">
        <f>$F87</f>
        <v>157293</v>
      </c>
      <c r="H15" s="21">
        <f>$G88</f>
        <v>325467</v>
      </c>
      <c r="I15" s="19">
        <f>$G87</f>
        <v>908579</v>
      </c>
      <c r="J15" s="21">
        <f>$H88</f>
        <v>10294535</v>
      </c>
      <c r="K15" s="19">
        <f>$H87</f>
        <v>25981630</v>
      </c>
      <c r="L15" s="21">
        <f>$I88</f>
        <v>10539847603</v>
      </c>
      <c r="M15" s="19">
        <f>$I87</f>
        <v>25636433460</v>
      </c>
      <c r="O15" s="4" t="s">
        <v>24</v>
      </c>
      <c r="P15" s="22">
        <f t="shared" si="0"/>
        <v>15.999755859375</v>
      </c>
      <c r="Q15" s="22">
        <f t="shared" si="0"/>
        <v>38.401611328125</v>
      </c>
      <c r="R15" s="22">
        <f t="shared" si="1"/>
        <v>9.932464599609375</v>
      </c>
      <c r="S15" s="22">
        <f t="shared" si="1"/>
        <v>27.727630615234375</v>
      </c>
      <c r="T15" s="22">
        <f t="shared" si="2"/>
        <v>9.8176336288452148</v>
      </c>
      <c r="U15" s="22">
        <f t="shared" si="2"/>
        <v>24.778013229370117</v>
      </c>
      <c r="V15" s="22">
        <f t="shared" si="3"/>
        <v>9.8159980056807399</v>
      </c>
      <c r="W15" s="22">
        <f t="shared" si="3"/>
        <v>23.8757892139256</v>
      </c>
    </row>
    <row r="16" spans="5:23" x14ac:dyDescent="0.25">
      <c r="E16" s="33" t="s">
        <v>25</v>
      </c>
      <c r="F16" s="21">
        <f>$F90</f>
        <v>106630</v>
      </c>
      <c r="G16" s="19">
        <f>$F89</f>
        <v>225710</v>
      </c>
      <c r="H16" s="21">
        <f>$G90</f>
        <v>643693</v>
      </c>
      <c r="I16" s="19">
        <f>$G89</f>
        <v>1420674</v>
      </c>
      <c r="J16" s="21">
        <f>$H90</f>
        <v>20508055</v>
      </c>
      <c r="K16" s="19">
        <f>$H89</f>
        <v>43118956</v>
      </c>
      <c r="L16" s="21">
        <f>$I90</f>
        <v>21006965569</v>
      </c>
      <c r="M16" s="19">
        <f>$I89</f>
        <v>43233535332</v>
      </c>
      <c r="O16" s="4" t="s">
        <v>25</v>
      </c>
      <c r="P16" s="22">
        <f t="shared" si="0"/>
        <v>26.03271484375</v>
      </c>
      <c r="Q16" s="22">
        <f t="shared" si="0"/>
        <v>55.10498046875</v>
      </c>
      <c r="R16" s="22">
        <f t="shared" si="1"/>
        <v>19.643951416015625</v>
      </c>
      <c r="S16" s="22">
        <f t="shared" si="1"/>
        <v>43.35552978515625</v>
      </c>
      <c r="T16" s="22">
        <f t="shared" si="2"/>
        <v>19.558005332946777</v>
      </c>
      <c r="U16" s="22">
        <f t="shared" si="2"/>
        <v>41.121440887451172</v>
      </c>
      <c r="V16" s="22">
        <f t="shared" si="3"/>
        <v>19.564261258579791</v>
      </c>
      <c r="W16" s="22">
        <f t="shared" si="3"/>
        <v>40.264367435127497</v>
      </c>
    </row>
    <row r="17" spans="1:23" x14ac:dyDescent="0.25">
      <c r="E17" s="35" t="s">
        <v>28</v>
      </c>
      <c r="F17" s="21">
        <f>$F92</f>
        <v>49720</v>
      </c>
      <c r="G17" s="19">
        <f>$F91</f>
        <v>84511</v>
      </c>
      <c r="H17" s="21">
        <f>$G92</f>
        <v>204321</v>
      </c>
      <c r="I17" s="19">
        <f>$G91</f>
        <v>288895</v>
      </c>
      <c r="J17" s="21">
        <f>$H92</f>
        <v>6372045</v>
      </c>
      <c r="K17" s="19">
        <f>$H91</f>
        <v>9051418</v>
      </c>
      <c r="L17" s="21">
        <f>$I92</f>
        <v>6515596209</v>
      </c>
      <c r="M17" s="19">
        <f>$I91</f>
        <v>9272946036</v>
      </c>
      <c r="O17" s="4" t="s">
        <v>28</v>
      </c>
      <c r="P17" s="22">
        <f t="shared" si="0"/>
        <v>12.138671875</v>
      </c>
      <c r="Q17" s="22">
        <f t="shared" si="0"/>
        <v>20.632568359375</v>
      </c>
      <c r="R17" s="22">
        <f t="shared" si="1"/>
        <v>6.235382080078125</v>
      </c>
      <c r="S17" s="22">
        <f t="shared" si="1"/>
        <v>8.816375732421875</v>
      </c>
      <c r="T17" s="22">
        <f t="shared" si="2"/>
        <v>6.0768556594848633</v>
      </c>
      <c r="U17" s="22">
        <f t="shared" si="2"/>
        <v>8.6321048736572266</v>
      </c>
      <c r="V17" s="22">
        <f t="shared" si="3"/>
        <v>6.0681218365207314</v>
      </c>
      <c r="W17" s="22">
        <f t="shared" si="3"/>
        <v>8.6361039765179157</v>
      </c>
    </row>
    <row r="18" spans="1:23" x14ac:dyDescent="0.25">
      <c r="E18" s="35" t="s">
        <v>29</v>
      </c>
      <c r="F18" s="21">
        <f>$F94</f>
        <v>59246</v>
      </c>
      <c r="G18" s="19">
        <f>$F93</f>
        <v>89310</v>
      </c>
      <c r="H18" s="21">
        <f>$G94</f>
        <v>267469</v>
      </c>
      <c r="I18" s="19">
        <f>$G93</f>
        <v>348946</v>
      </c>
      <c r="J18" s="21">
        <f>$H94</f>
        <v>8458171</v>
      </c>
      <c r="K18" s="19">
        <f>$H93</f>
        <v>11032838</v>
      </c>
      <c r="L18" s="21">
        <f>$I94</f>
        <v>8665531787</v>
      </c>
      <c r="M18" s="19">
        <f>$I93</f>
        <v>11288596966</v>
      </c>
      <c r="O18" s="4" t="s">
        <v>29</v>
      </c>
      <c r="P18" s="22">
        <f t="shared" si="0"/>
        <v>14.46435546875</v>
      </c>
      <c r="Q18" s="22">
        <f t="shared" si="0"/>
        <v>21.80419921875</v>
      </c>
      <c r="R18" s="22">
        <f t="shared" si="1"/>
        <v>8.162506103515625</v>
      </c>
      <c r="S18" s="22">
        <f t="shared" si="1"/>
        <v>10.64898681640625</v>
      </c>
      <c r="T18" s="22">
        <f t="shared" si="2"/>
        <v>8.066340446472168</v>
      </c>
      <c r="U18" s="22">
        <f t="shared" si="2"/>
        <v>10.521734237670898</v>
      </c>
      <c r="V18" s="22">
        <f t="shared" si="3"/>
        <v>8.0704053742811084</v>
      </c>
      <c r="W18" s="22">
        <f t="shared" si="3"/>
        <v>10.513325190171599</v>
      </c>
    </row>
    <row r="19" spans="1:23" x14ac:dyDescent="0.25">
      <c r="E19" s="35" t="s">
        <v>30</v>
      </c>
      <c r="F19" s="21">
        <f>$F96</f>
        <v>69676</v>
      </c>
      <c r="G19" s="19">
        <f>$F95</f>
        <v>103593</v>
      </c>
      <c r="H19" s="21">
        <f>$G96</f>
        <v>375939</v>
      </c>
      <c r="I19" s="19">
        <f>$G95</f>
        <v>455162</v>
      </c>
      <c r="J19" s="21">
        <f>$H96</f>
        <v>11878595</v>
      </c>
      <c r="K19" s="19">
        <f>$H95</f>
        <v>14437230</v>
      </c>
      <c r="L19" s="21">
        <f>$I96</f>
        <v>12150686675</v>
      </c>
      <c r="M19" s="19">
        <f>$I95</f>
        <v>14781291874</v>
      </c>
      <c r="O19" s="9" t="s">
        <v>30</v>
      </c>
      <c r="P19" s="22">
        <f t="shared" si="0"/>
        <v>17.0107421875</v>
      </c>
      <c r="Q19" s="22">
        <f t="shared" si="0"/>
        <v>25.291259765625</v>
      </c>
      <c r="R19" s="22">
        <f t="shared" si="1"/>
        <v>11.472747802734375</v>
      </c>
      <c r="S19" s="22">
        <f t="shared" si="1"/>
        <v>13.89044189453125</v>
      </c>
      <c r="T19" s="22">
        <f t="shared" si="2"/>
        <v>11.328310966491699</v>
      </c>
      <c r="U19" s="22">
        <f t="shared" si="2"/>
        <v>13.768415451049805</v>
      </c>
      <c r="V19" s="22">
        <f t="shared" si="3"/>
        <v>11.316208797506988</v>
      </c>
      <c r="W19" s="22">
        <f t="shared" si="3"/>
        <v>13.766150804236531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57803</v>
      </c>
      <c r="G20" s="19">
        <f>$F97</f>
        <v>92976</v>
      </c>
      <c r="H20" s="21">
        <f>$G98</f>
        <v>286873</v>
      </c>
      <c r="I20" s="19">
        <f>$G97</f>
        <v>397665</v>
      </c>
      <c r="J20" s="21">
        <f>$H98</f>
        <v>9148675</v>
      </c>
      <c r="K20" s="19">
        <f>$H97</f>
        <v>12591240</v>
      </c>
      <c r="L20" s="21">
        <f>$I98</f>
        <v>9334998225</v>
      </c>
      <c r="M20" s="19">
        <f>$I97</f>
        <v>12899022364</v>
      </c>
      <c r="O20" s="10" t="s">
        <v>31</v>
      </c>
      <c r="P20" s="22">
        <f t="shared" si="0"/>
        <v>14.112060546875</v>
      </c>
      <c r="Q20" s="22">
        <f t="shared" si="0"/>
        <v>22.69921875</v>
      </c>
      <c r="R20" s="22">
        <f t="shared" si="1"/>
        <v>8.754669189453125</v>
      </c>
      <c r="S20" s="22">
        <f t="shared" si="1"/>
        <v>12.135772705078125</v>
      </c>
      <c r="T20" s="22">
        <f t="shared" si="2"/>
        <v>8.7248563766479492</v>
      </c>
      <c r="U20" s="22">
        <f t="shared" si="2"/>
        <v>12.007942199707031</v>
      </c>
      <c r="V20" s="22">
        <f t="shared" si="3"/>
        <v>8.693894580937922</v>
      </c>
      <c r="W20" s="22">
        <f t="shared" si="3"/>
        <v>12.013150718063116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1.803097708E-4</v>
      </c>
      <c r="G27" s="29">
        <f t="shared" ref="G27:M27" si="7">($C$31*G5)/10^9</f>
        <v>4.1027031460000004E-4</v>
      </c>
      <c r="H27" s="29">
        <f t="shared" si="7"/>
        <v>1.0205717022E-3</v>
      </c>
      <c r="I27" s="29">
        <f t="shared" si="7"/>
        <v>2.3237395805999999E-3</v>
      </c>
      <c r="J27" s="29">
        <f t="shared" si="7"/>
        <v>3.2288932652200002E-2</v>
      </c>
      <c r="K27" s="29">
        <f t="shared" si="7"/>
        <v>6.3295240133200009E-2</v>
      </c>
      <c r="L27" s="29">
        <f t="shared" si="7"/>
        <v>33.082830858580998</v>
      </c>
      <c r="M27" s="29">
        <f t="shared" si="7"/>
        <v>37.076756318534798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1.8520787200000002E-4</v>
      </c>
      <c r="G28" s="29">
        <f t="shared" si="8"/>
        <v>3.9562655899999999E-4</v>
      </c>
      <c r="H28" s="29">
        <f t="shared" si="8"/>
        <v>9.9428674220000007E-4</v>
      </c>
      <c r="I28" s="29">
        <f t="shared" si="8"/>
        <v>2.2112096230000001E-3</v>
      </c>
      <c r="J28" s="29">
        <f t="shared" si="8"/>
        <v>3.1644784323800003E-2</v>
      </c>
      <c r="K28" s="29">
        <f t="shared" si="8"/>
        <v>7.4068287688000015E-2</v>
      </c>
      <c r="L28" s="29">
        <f t="shared" si="8"/>
        <v>32.378058964149403</v>
      </c>
      <c r="M28" s="29">
        <f t="shared" si="8"/>
        <v>58.745779058786802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0.20152159198559999</v>
      </c>
      <c r="G29" s="29" t="e">
        <f t="shared" si="8"/>
        <v>#VALUE!</v>
      </c>
      <c r="H29" s="29">
        <f t="shared" si="8"/>
        <v>0.54161773319420004</v>
      </c>
      <c r="I29" s="29" t="e">
        <f t="shared" si="8"/>
        <v>#VALUE!</v>
      </c>
      <c r="J29" s="29">
        <f t="shared" si="8"/>
        <v>15.131699250264401</v>
      </c>
      <c r="K29" s="29" t="e">
        <f t="shared" si="8"/>
        <v>#VALUE!</v>
      </c>
      <c r="L29" s="29">
        <f t="shared" si="8"/>
        <v>15405.687633194982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1.986460578E-4</v>
      </c>
      <c r="G30" s="29">
        <f t="shared" si="8"/>
        <v>2.660568706E-4</v>
      </c>
      <c r="H30" s="29">
        <f t="shared" si="8"/>
        <v>1.1212987018000002E-3</v>
      </c>
      <c r="I30" s="29">
        <f t="shared" si="8"/>
        <v>1.2123356498E-3</v>
      </c>
      <c r="J30" s="29">
        <f t="shared" si="8"/>
        <v>3.5294638047399997E-2</v>
      </c>
      <c r="K30" s="29">
        <f t="shared" si="8"/>
        <v>3.8501243941200004E-2</v>
      </c>
      <c r="L30" s="29">
        <f t="shared" si="8"/>
        <v>36.137438886052202</v>
      </c>
      <c r="M30" s="29">
        <f t="shared" si="8"/>
        <v>39.395620453548403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1.052940114E-4</v>
      </c>
      <c r="G31" s="29">
        <f t="shared" si="8"/>
        <v>1.7380171580000001E-4</v>
      </c>
      <c r="H31" s="29">
        <f t="shared" si="8"/>
        <v>3.8428358780000005E-4</v>
      </c>
      <c r="I31" s="29">
        <f t="shared" si="8"/>
        <v>4.3525366360000001E-4</v>
      </c>
      <c r="J31" s="29">
        <f t="shared" si="8"/>
        <v>1.1764958541000001E-2</v>
      </c>
      <c r="K31" s="29">
        <f t="shared" si="8"/>
        <v>1.33689956976E-2</v>
      </c>
      <c r="L31" s="29">
        <f t="shared" si="8"/>
        <v>12.073251664953</v>
      </c>
      <c r="M31" s="29">
        <f t="shared" si="8"/>
        <v>13.6575629523412</v>
      </c>
    </row>
    <row r="32" spans="1:23" x14ac:dyDescent="0.25">
      <c r="E32" s="32" t="s">
        <v>21</v>
      </c>
      <c r="F32" s="29">
        <f t="shared" si="8"/>
        <v>1.7128442540000001E-4</v>
      </c>
      <c r="G32" s="29">
        <f t="shared" si="8"/>
        <v>2.9398716799999998E-4</v>
      </c>
      <c r="H32" s="29">
        <f t="shared" si="8"/>
        <v>8.9214945340000001E-4</v>
      </c>
      <c r="I32" s="29">
        <f t="shared" si="8"/>
        <v>1.4135596555999998E-3</v>
      </c>
      <c r="J32" s="29">
        <f t="shared" si="8"/>
        <v>2.8595597539000001E-2</v>
      </c>
      <c r="K32" s="29">
        <f t="shared" si="8"/>
        <v>4.4820274695200002E-2</v>
      </c>
      <c r="L32" s="29">
        <f t="shared" si="8"/>
        <v>29.342601450862201</v>
      </c>
      <c r="M32" s="29">
        <f t="shared" si="8"/>
        <v>45.839220419884001</v>
      </c>
    </row>
    <row r="33" spans="5:14" x14ac:dyDescent="0.25">
      <c r="E33" s="32" t="s">
        <v>22</v>
      </c>
      <c r="F33" s="29">
        <f t="shared" si="8"/>
        <v>2.0375393320000001E-4</v>
      </c>
      <c r="G33" s="29">
        <f t="shared" si="8"/>
        <v>2.8698121520000003E-4</v>
      </c>
      <c r="H33" s="29">
        <f t="shared" si="8"/>
        <v>1.1216323186000001E-3</v>
      </c>
      <c r="I33" s="29">
        <f t="shared" si="8"/>
        <v>1.4139539299999999E-3</v>
      </c>
      <c r="J33" s="29">
        <f t="shared" si="8"/>
        <v>3.5640548121000003E-2</v>
      </c>
      <c r="K33" s="29">
        <f t="shared" si="8"/>
        <v>4.4730744077600006E-2</v>
      </c>
      <c r="L33" s="29">
        <f t="shared" si="8"/>
        <v>36.470434941447799</v>
      </c>
      <c r="M33" s="29">
        <f t="shared" si="8"/>
        <v>45.830603851105202</v>
      </c>
    </row>
    <row r="34" spans="5:14" x14ac:dyDescent="0.25">
      <c r="E34" s="32" t="s">
        <v>23</v>
      </c>
      <c r="F34" s="29">
        <f t="shared" si="8"/>
        <v>1.8028196940000001E-4</v>
      </c>
      <c r="G34" s="29">
        <f t="shared" si="8"/>
        <v>2.9248841980000003E-4</v>
      </c>
      <c r="H34" s="29">
        <f t="shared" si="8"/>
        <v>8.9750248660000009E-4</v>
      </c>
      <c r="I34" s="29">
        <f t="shared" si="8"/>
        <v>1.3720319462000002E-3</v>
      </c>
      <c r="J34" s="29">
        <f t="shared" si="8"/>
        <v>2.8644674592199999E-2</v>
      </c>
      <c r="K34" s="29">
        <f t="shared" si="8"/>
        <v>4.3433278013600002E-2</v>
      </c>
      <c r="L34" s="29">
        <f t="shared" si="8"/>
        <v>29.344572039368202</v>
      </c>
      <c r="M34" s="29">
        <f t="shared" si="8"/>
        <v>44.475972983138</v>
      </c>
    </row>
    <row r="35" spans="5:14" x14ac:dyDescent="0.25">
      <c r="E35" s="32" t="s">
        <v>35</v>
      </c>
      <c r="F35" s="29">
        <f t="shared" si="8"/>
        <v>1.72002207E-4</v>
      </c>
      <c r="G35" s="29">
        <f t="shared" si="8"/>
        <v>3.9645301880000003E-4</v>
      </c>
      <c r="H35" s="29">
        <f t="shared" si="8"/>
        <v>8.722032126000001E-4</v>
      </c>
      <c r="I35" s="29">
        <f t="shared" si="8"/>
        <v>2.3359064842000004E-3</v>
      </c>
      <c r="J35" s="29">
        <f t="shared" si="8"/>
        <v>2.7365148013399999E-2</v>
      </c>
      <c r="K35" s="29">
        <f t="shared" si="8"/>
        <v>6.4947649198400001E-2</v>
      </c>
      <c r="L35" s="29">
        <f t="shared" si="8"/>
        <v>27.994689741507401</v>
      </c>
      <c r="M35" s="29">
        <f t="shared" si="8"/>
        <v>64.117460108494399</v>
      </c>
    </row>
    <row r="36" spans="5:14" x14ac:dyDescent="0.25">
      <c r="E36" s="32" t="s">
        <v>36</v>
      </c>
      <c r="F36" s="29">
        <f t="shared" si="8"/>
        <v>1.635758554E-4</v>
      </c>
      <c r="G36" s="29">
        <f t="shared" si="8"/>
        <v>3.9092054019999997E-4</v>
      </c>
      <c r="H36" s="29">
        <f t="shared" si="8"/>
        <v>8.6470188939999999E-4</v>
      </c>
      <c r="I36" s="29">
        <f t="shared" si="8"/>
        <v>2.3276267218000002E-3</v>
      </c>
      <c r="J36" s="29">
        <f>($C$31*J14)/10^9</f>
        <v>2.73568328674E-2</v>
      </c>
      <c r="K36" s="29">
        <f t="shared" si="8"/>
        <v>6.6578059773999998E-2</v>
      </c>
      <c r="L36" s="29">
        <f t="shared" si="8"/>
        <v>27.991111711437</v>
      </c>
      <c r="M36" s="29">
        <f t="shared" si="8"/>
        <v>63.788228731659203</v>
      </c>
    </row>
    <row r="37" spans="5:14" x14ac:dyDescent="0.25">
      <c r="E37" s="32" t="s">
        <v>24</v>
      </c>
      <c r="F37" s="29">
        <f t="shared" si="8"/>
        <v>1.6563315900000001E-4</v>
      </c>
      <c r="G37" s="29">
        <f t="shared" si="8"/>
        <v>3.9754232819999997E-4</v>
      </c>
      <c r="H37" s="29">
        <f t="shared" si="8"/>
        <v>8.2258529580000008E-4</v>
      </c>
      <c r="I37" s="29">
        <f t="shared" si="8"/>
        <v>2.2963425646000003E-3</v>
      </c>
      <c r="J37" s="29">
        <f t="shared" si="8"/>
        <v>2.6018407758999999E-2</v>
      </c>
      <c r="K37" s="29">
        <f t="shared" si="8"/>
        <v>6.5665971662E-2</v>
      </c>
      <c r="L37" s="29">
        <f t="shared" si="8"/>
        <v>26.638410831822199</v>
      </c>
      <c r="M37" s="29">
        <f t="shared" si="8"/>
        <v>64.793521926804004</v>
      </c>
    </row>
    <row r="38" spans="5:14" x14ac:dyDescent="0.25">
      <c r="E38" s="32" t="s">
        <v>25</v>
      </c>
      <c r="F38" s="29">
        <f t="shared" si="8"/>
        <v>2.6949666199999999E-4</v>
      </c>
      <c r="G38" s="29">
        <f t="shared" si="8"/>
        <v>5.7045945400000008E-4</v>
      </c>
      <c r="H38" s="29">
        <f t="shared" si="8"/>
        <v>1.6268696882E-3</v>
      </c>
      <c r="I38" s="29">
        <f t="shared" si="8"/>
        <v>3.5906114676E-3</v>
      </c>
      <c r="J38" s="29">
        <f t="shared" si="8"/>
        <v>5.1832058207000001E-2</v>
      </c>
      <c r="K38" s="29">
        <f t="shared" si="8"/>
        <v>0.1089788493944</v>
      </c>
      <c r="L38" s="29">
        <f t="shared" si="8"/>
        <v>53.093004779090599</v>
      </c>
      <c r="M38" s="29">
        <f t="shared" si="8"/>
        <v>109.26843719809681</v>
      </c>
    </row>
    <row r="39" spans="5:14" x14ac:dyDescent="0.25">
      <c r="E39" s="32" t="s">
        <v>28</v>
      </c>
      <c r="F39" s="29">
        <f t="shared" si="8"/>
        <v>1.2566232800000001E-4</v>
      </c>
      <c r="G39" s="29">
        <f t="shared" si="8"/>
        <v>2.1359310140000001E-4</v>
      </c>
      <c r="H39" s="29">
        <f t="shared" si="8"/>
        <v>5.164008954E-4</v>
      </c>
      <c r="I39" s="29">
        <f t="shared" si="8"/>
        <v>7.3015322299999996E-4</v>
      </c>
      <c r="J39" s="29">
        <f t="shared" si="8"/>
        <v>1.6104706532999998E-2</v>
      </c>
      <c r="K39" s="29">
        <f t="shared" si="8"/>
        <v>2.2876553853200001E-2</v>
      </c>
      <c r="L39" s="29">
        <f t="shared" si="8"/>
        <v>16.4675178586266</v>
      </c>
      <c r="M39" s="29">
        <f t="shared" si="8"/>
        <v>23.4364438113864</v>
      </c>
    </row>
    <row r="40" spans="5:14" x14ac:dyDescent="0.25">
      <c r="E40" s="32" t="s">
        <v>29</v>
      </c>
      <c r="F40" s="29">
        <f t="shared" si="8"/>
        <v>1.4973834040000003E-4</v>
      </c>
      <c r="G40" s="29">
        <f t="shared" si="8"/>
        <v>2.2572209400000001E-4</v>
      </c>
      <c r="H40" s="29">
        <f t="shared" si="8"/>
        <v>6.760011506000001E-4</v>
      </c>
      <c r="I40" s="29">
        <f t="shared" si="8"/>
        <v>8.8192612039999997E-4</v>
      </c>
      <c r="J40" s="29">
        <f t="shared" si="8"/>
        <v>2.1377181385400002E-2</v>
      </c>
      <c r="K40" s="29">
        <f t="shared" si="8"/>
        <v>2.7884394761199999E-2</v>
      </c>
      <c r="L40" s="29">
        <f t="shared" si="8"/>
        <v>21.901265038463801</v>
      </c>
      <c r="M40" s="29">
        <f t="shared" si="8"/>
        <v>28.530799971868401</v>
      </c>
    </row>
    <row r="41" spans="5:14" x14ac:dyDescent="0.25">
      <c r="E41" s="38" t="s">
        <v>30</v>
      </c>
      <c r="F41" s="29">
        <f t="shared" si="8"/>
        <v>1.760991224E-4</v>
      </c>
      <c r="G41" s="29">
        <f t="shared" si="8"/>
        <v>2.6182094820000003E-4</v>
      </c>
      <c r="H41" s="29">
        <f t="shared" si="8"/>
        <v>9.5014822859999998E-4</v>
      </c>
      <c r="I41" s="29">
        <f t="shared" si="8"/>
        <v>1.1503764388000001E-3</v>
      </c>
      <c r="J41" s="29">
        <f t="shared" si="8"/>
        <v>3.0021961003000003E-2</v>
      </c>
      <c r="K41" s="29">
        <f t="shared" si="8"/>
        <v>3.6488655102000001E-2</v>
      </c>
      <c r="L41" s="29">
        <f t="shared" si="8"/>
        <v>30.709645502395002</v>
      </c>
      <c r="M41" s="29">
        <f t="shared" si="8"/>
        <v>37.3582370823476</v>
      </c>
    </row>
    <row r="42" spans="5:14" x14ac:dyDescent="0.25">
      <c r="E42" s="33" t="s">
        <v>31</v>
      </c>
      <c r="F42" s="29">
        <f t="shared" si="8"/>
        <v>1.4609130220000002E-4</v>
      </c>
      <c r="G42" s="29">
        <f t="shared" si="8"/>
        <v>2.349875424E-4</v>
      </c>
      <c r="H42" s="29">
        <f t="shared" si="8"/>
        <v>7.2504282020000011E-4</v>
      </c>
      <c r="I42" s="29">
        <f t="shared" si="8"/>
        <v>1.0050585210000002E-3</v>
      </c>
      <c r="J42" s="29">
        <f t="shared" si="8"/>
        <v>2.3122361195E-2</v>
      </c>
      <c r="K42" s="29">
        <f t="shared" si="8"/>
        <v>3.1823099975999997E-2</v>
      </c>
      <c r="L42" s="29">
        <f t="shared" si="8"/>
        <v>23.593274513865001</v>
      </c>
      <c r="M42" s="29">
        <f t="shared" si="8"/>
        <v>32.600989122773605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219.01544672142637</v>
      </c>
      <c r="G50" s="20">
        <f>(((4096*8)/(1024*1024))/G5)*10^9</f>
        <v>192.5102723481325</v>
      </c>
      <c r="H50" s="20">
        <f>(((32*1024*4)/(1024*1024))/H5)*10^9</f>
        <v>309.55688788840104</v>
      </c>
      <c r="I50" s="20">
        <f>(((32*1024*8)/(1024*1024))/I5)*10^9</f>
        <v>271.91084804642935</v>
      </c>
      <c r="J50" s="20">
        <f>(((1*1024*1024*8)/(1024*1024))/J5)*10^9</f>
        <v>626.1959854105728</v>
      </c>
      <c r="K50" s="20">
        <f>(((1*1024*1024*8)/(1024*1024))/K5)*10^9</f>
        <v>319.44266199875756</v>
      </c>
      <c r="L50" s="20">
        <f>(((1*1024*1024*1024*4)/(1024*1024))/L5)*10^9</f>
        <v>312.91851789384725</v>
      </c>
      <c r="M50" s="20">
        <f>(((1*1024*1024*1024*8)/(1024*1024))/M5)*10^9</f>
        <v>558.42157879517003</v>
      </c>
    </row>
    <row r="51" spans="5:13" x14ac:dyDescent="0.25">
      <c r="E51" s="10" t="s">
        <v>17</v>
      </c>
      <c r="F51" s="20">
        <f>(((4*1024*4)/(1024*1024))/F6)*10^9</f>
        <v>213.22325327510919</v>
      </c>
      <c r="G51" s="20">
        <f>(((4096*8)/(1024*1024))/G6)*10^9</f>
        <v>199.63586418372887</v>
      </c>
      <c r="H51" s="20">
        <f>(((32*1024*4)/(1024*1024))/H6)*10^9</f>
        <v>317.7403324326454</v>
      </c>
      <c r="I51" s="20">
        <f>(((32*1024*8)/(1024*1024))/I6)*10^9</f>
        <v>285.74857554335091</v>
      </c>
      <c r="J51" s="20">
        <f>(((1*1024*1024*4)/(1024*1024))/J6)*10^9</f>
        <v>319.47128779754661</v>
      </c>
      <c r="K51" s="20">
        <f>(((1*1024*1024*8)/(1024*1024))/K6)*10^9</f>
        <v>272.98052420450063</v>
      </c>
      <c r="L51" s="20">
        <f>(((1*1024*1024*1024*4)/(1024*1024))/L6)*10^9</f>
        <v>319.72980256359733</v>
      </c>
      <c r="M51" s="20">
        <f>(((1*1024*1024*1024*8)/(1024*1024))/M6)*10^9</f>
        <v>352.44167549946155</v>
      </c>
    </row>
    <row r="52" spans="5:13" x14ac:dyDescent="0.25">
      <c r="E52" s="10" t="s">
        <v>99</v>
      </c>
      <c r="F52" s="20">
        <f>(((4*1024)/(1024*1024))/F7)*10^9</f>
        <v>4.8990563009771497E-2</v>
      </c>
      <c r="G52" s="20" t="s">
        <v>94</v>
      </c>
      <c r="H52" s="20">
        <f>(((32*1024)/(1024*1024))/H7)*10^9</f>
        <v>0.14582471207913875</v>
      </c>
      <c r="I52" s="20" t="s">
        <v>94</v>
      </c>
      <c r="J52" s="20">
        <f>(((1*1024*1024)/(1024*1024))/J7)*10^9</f>
        <v>0.1670268459740791</v>
      </c>
      <c r="K52" s="20" t="s">
        <v>94</v>
      </c>
      <c r="L52" s="20">
        <f>(((1*1024*1024*1024)/(1024*1024))/L7)*10^9</f>
        <v>0.16799364375163975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198.79893634617096</v>
      </c>
      <c r="G53" s="20">
        <f t="shared" ref="G53:G65" si="10">(((4096*8)/(1024*1024))/G8)*10^9</f>
        <v>296.8585243518985</v>
      </c>
      <c r="H53" s="20">
        <f t="shared" ref="H53:H65" si="11">(((32*1024*4)/(1024*1024))/H8)*10^9</f>
        <v>281.74918912583371</v>
      </c>
      <c r="I53" s="20">
        <f t="shared" ref="I53:I65" si="12">(((32*1024*8)/(1024*1024))/I8)*10^9</f>
        <v>521.18404676480213</v>
      </c>
      <c r="J53" s="20">
        <f t="shared" ref="J53:J65" si="13">(((1*1024*1024*4)/(1024*1024))/J8)*10^9</f>
        <v>286.43444328350972</v>
      </c>
      <c r="K53" s="20">
        <f t="shared" ref="K53:K65" si="14">(((1*1024*1024*8)/(1024*1024))/K8)*10^9</f>
        <v>525.15705806490917</v>
      </c>
      <c r="L53" s="20">
        <f t="shared" ref="L53:L65" si="15">(((1*1024*1024*1024*4)/(1024*1024))/L8)*10^9</f>
        <v>286.46829213997239</v>
      </c>
      <c r="M53" s="20">
        <f t="shared" ref="M53:M65" si="16">(((1*1024*1024*1024*8)/(1024*1024))/M8)*10^9</f>
        <v>525.55234723140734</v>
      </c>
    </row>
    <row r="54" spans="5:13" x14ac:dyDescent="0.25">
      <c r="E54" s="4" t="s">
        <v>27</v>
      </c>
      <c r="F54" s="20">
        <f t="shared" si="9"/>
        <v>375.05100693694345</v>
      </c>
      <c r="G54" s="20">
        <f t="shared" si="10"/>
        <v>454.43308563700617</v>
      </c>
      <c r="H54" s="20">
        <f t="shared" si="11"/>
        <v>822.11421468361755</v>
      </c>
      <c r="I54" s="20">
        <f t="shared" si="12"/>
        <v>1451.6822093441879</v>
      </c>
      <c r="J54" s="20">
        <f t="shared" si="13"/>
        <v>859.29754573879711</v>
      </c>
      <c r="K54" s="20">
        <f t="shared" si="14"/>
        <v>1512.3948318443806</v>
      </c>
      <c r="L54" s="20">
        <f t="shared" si="15"/>
        <v>857.45171949418648</v>
      </c>
      <c r="M54" s="20">
        <f t="shared" si="16"/>
        <v>1515.9703727707008</v>
      </c>
    </row>
    <row r="55" spans="5:13" x14ac:dyDescent="0.25">
      <c r="E55" s="4" t="s">
        <v>21</v>
      </c>
      <c r="F55" s="20">
        <f t="shared" si="9"/>
        <v>230.55584246949283</v>
      </c>
      <c r="G55" s="20">
        <f t="shared" si="10"/>
        <v>268.65543328748282</v>
      </c>
      <c r="H55" s="20">
        <f t="shared" si="11"/>
        <v>354.11667719573586</v>
      </c>
      <c r="I55" s="20">
        <f t="shared" si="12"/>
        <v>446.9921007555954</v>
      </c>
      <c r="J55" s="20">
        <f t="shared" si="13"/>
        <v>353.53693820218513</v>
      </c>
      <c r="K55" s="20">
        <f t="shared" si="14"/>
        <v>451.11727086682413</v>
      </c>
      <c r="L55" s="20">
        <f t="shared" si="15"/>
        <v>352.80547354794305</v>
      </c>
      <c r="M55" s="20">
        <f t="shared" si="16"/>
        <v>451.67567446279867</v>
      </c>
    </row>
    <row r="56" spans="5:13" x14ac:dyDescent="0.25">
      <c r="E56" s="4" t="s">
        <v>22</v>
      </c>
      <c r="F56" s="20">
        <f t="shared" si="9"/>
        <v>193.81527698528865</v>
      </c>
      <c r="G56" s="20">
        <f t="shared" si="10"/>
        <v>275.21400641138547</v>
      </c>
      <c r="H56" s="20">
        <f t="shared" si="11"/>
        <v>281.66538602804485</v>
      </c>
      <c r="I56" s="20">
        <f t="shared" si="12"/>
        <v>446.86745911162745</v>
      </c>
      <c r="J56" s="20">
        <f t="shared" si="13"/>
        <v>283.65444789675541</v>
      </c>
      <c r="K56" s="20">
        <f t="shared" si="14"/>
        <v>452.02020259093456</v>
      </c>
      <c r="L56" s="20">
        <f t="shared" si="15"/>
        <v>283.852671804441</v>
      </c>
      <c r="M56" s="20">
        <f t="shared" si="16"/>
        <v>451.76059358207021</v>
      </c>
    </row>
    <row r="57" spans="5:13" x14ac:dyDescent="0.25">
      <c r="E57" s="4" t="s">
        <v>23</v>
      </c>
      <c r="F57" s="20">
        <f t="shared" si="9"/>
        <v>219.04922123620867</v>
      </c>
      <c r="G57" s="20">
        <f t="shared" si="10"/>
        <v>270.03205820595025</v>
      </c>
      <c r="H57" s="20">
        <f t="shared" si="11"/>
        <v>352.0045957720024</v>
      </c>
      <c r="I57" s="20">
        <f t="shared" si="12"/>
        <v>460.52134700651914</v>
      </c>
      <c r="J57" s="20">
        <f t="shared" si="13"/>
        <v>352.93122173406931</v>
      </c>
      <c r="K57" s="20">
        <f t="shared" si="14"/>
        <v>465.52323298436937</v>
      </c>
      <c r="L57" s="20">
        <f t="shared" si="15"/>
        <v>352.7817814521751</v>
      </c>
      <c r="M57" s="20">
        <f t="shared" si="16"/>
        <v>465.52013168659852</v>
      </c>
    </row>
    <row r="58" spans="5:13" x14ac:dyDescent="0.25">
      <c r="E58" s="4" t="s">
        <v>35</v>
      </c>
      <c r="F58" s="20">
        <f t="shared" si="9"/>
        <v>229.59371096906912</v>
      </c>
      <c r="G58" s="20">
        <f t="shared" si="10"/>
        <v>199.21969629355738</v>
      </c>
      <c r="H58" s="20">
        <f t="shared" si="11"/>
        <v>362.21490065169706</v>
      </c>
      <c r="I58" s="20">
        <f t="shared" si="12"/>
        <v>270.49456143634774</v>
      </c>
      <c r="J58" s="20">
        <f t="shared" si="13"/>
        <v>369.43341198262812</v>
      </c>
      <c r="K58" s="20">
        <f t="shared" si="14"/>
        <v>311.31534781551579</v>
      </c>
      <c r="L58" s="20">
        <f t="shared" si="15"/>
        <v>369.79264623357727</v>
      </c>
      <c r="M58" s="20">
        <f t="shared" si="16"/>
        <v>322.91455034191279</v>
      </c>
    </row>
    <row r="59" spans="5:13" x14ac:dyDescent="0.25">
      <c r="E59" s="4" t="s">
        <v>36</v>
      </c>
      <c r="F59" s="20">
        <f t="shared" si="9"/>
        <v>241.42086803355943</v>
      </c>
      <c r="G59" s="20">
        <f t="shared" si="10"/>
        <v>202.03914063863766</v>
      </c>
      <c r="H59" s="20">
        <f t="shared" si="11"/>
        <v>365.35712928673519</v>
      </c>
      <c r="I59" s="20">
        <f t="shared" si="12"/>
        <v>271.45675639579264</v>
      </c>
      <c r="J59" s="20">
        <f t="shared" si="13"/>
        <v>369.54570176313024</v>
      </c>
      <c r="K59" s="20">
        <f t="shared" si="14"/>
        <v>303.6916375850289</v>
      </c>
      <c r="L59" s="20">
        <f t="shared" si="15"/>
        <v>369.83991585336497</v>
      </c>
      <c r="M59" s="20">
        <f t="shared" si="16"/>
        <v>324.58121524424803</v>
      </c>
    </row>
    <row r="60" spans="5:13" x14ac:dyDescent="0.25">
      <c r="E60" s="4" t="s">
        <v>24</v>
      </c>
      <c r="F60" s="20">
        <f t="shared" si="9"/>
        <v>238.4222171358816</v>
      </c>
      <c r="G60" s="20">
        <f t="shared" si="10"/>
        <v>198.67381256635704</v>
      </c>
      <c r="H60" s="20">
        <f t="shared" si="11"/>
        <v>384.0635148878381</v>
      </c>
      <c r="I60" s="20">
        <f t="shared" si="12"/>
        <v>275.1549397465713</v>
      </c>
      <c r="J60" s="20">
        <f t="shared" si="13"/>
        <v>388.55567541418822</v>
      </c>
      <c r="K60" s="20">
        <f t="shared" si="14"/>
        <v>307.90985784956524</v>
      </c>
      <c r="L60" s="20">
        <f t="shared" si="15"/>
        <v>388.62041978995398</v>
      </c>
      <c r="M60" s="20">
        <f t="shared" si="16"/>
        <v>319.54522897195545</v>
      </c>
    </row>
    <row r="61" spans="5:13" x14ac:dyDescent="0.25">
      <c r="E61" s="4" t="s">
        <v>25</v>
      </c>
      <c r="F61" s="20">
        <f t="shared" si="9"/>
        <v>146.53474631904717</v>
      </c>
      <c r="G61" s="20">
        <f t="shared" si="10"/>
        <v>138.45199592397324</v>
      </c>
      <c r="H61" s="20">
        <f t="shared" si="11"/>
        <v>194.19195175339794</v>
      </c>
      <c r="I61" s="20">
        <f t="shared" si="12"/>
        <v>175.97281290429751</v>
      </c>
      <c r="J61" s="20">
        <f t="shared" si="13"/>
        <v>195.04531268323592</v>
      </c>
      <c r="K61" s="20">
        <f t="shared" si="14"/>
        <v>185.53324899610277</v>
      </c>
      <c r="L61" s="20">
        <f t="shared" si="15"/>
        <v>194.98294442127667</v>
      </c>
      <c r="M61" s="20">
        <f t="shared" si="16"/>
        <v>189.48253796715437</v>
      </c>
    </row>
    <row r="62" spans="5:13" x14ac:dyDescent="0.25">
      <c r="E62" s="4" t="s">
        <v>28</v>
      </c>
      <c r="F62" s="20">
        <f t="shared" si="9"/>
        <v>314.25985518905873</v>
      </c>
      <c r="G62" s="20">
        <f t="shared" si="10"/>
        <v>369.77434890132645</v>
      </c>
      <c r="H62" s="20">
        <f t="shared" si="11"/>
        <v>611.78244037568345</v>
      </c>
      <c r="I62" s="20">
        <f t="shared" si="12"/>
        <v>865.36630955883618</v>
      </c>
      <c r="J62" s="20">
        <f t="shared" si="13"/>
        <v>627.7419572523421</v>
      </c>
      <c r="K62" s="20">
        <f t="shared" si="14"/>
        <v>883.83941610032809</v>
      </c>
      <c r="L62" s="20">
        <f t="shared" si="15"/>
        <v>628.64546368637616</v>
      </c>
      <c r="M62" s="20">
        <f t="shared" si="16"/>
        <v>883.43013840439869</v>
      </c>
    </row>
    <row r="63" spans="5:13" x14ac:dyDescent="0.25">
      <c r="E63" s="4" t="s">
        <v>29</v>
      </c>
      <c r="F63" s="20">
        <f t="shared" si="9"/>
        <v>263.73088478547078</v>
      </c>
      <c r="G63" s="20">
        <f t="shared" si="10"/>
        <v>349.90482588735864</v>
      </c>
      <c r="H63" s="20">
        <f t="shared" si="11"/>
        <v>467.34387910374659</v>
      </c>
      <c r="I63" s="20">
        <f t="shared" si="12"/>
        <v>716.44323190407681</v>
      </c>
      <c r="J63" s="20">
        <f t="shared" si="13"/>
        <v>472.9154801906937</v>
      </c>
      <c r="K63" s="20">
        <f t="shared" si="14"/>
        <v>725.10808189153147</v>
      </c>
      <c r="L63" s="20">
        <f t="shared" si="15"/>
        <v>472.67728059630508</v>
      </c>
      <c r="M63" s="20">
        <f t="shared" si="16"/>
        <v>725.68805713175823</v>
      </c>
    </row>
    <row r="64" spans="5:13" x14ac:dyDescent="0.25">
      <c r="E64" s="9" t="s">
        <v>30</v>
      </c>
      <c r="F64" s="20">
        <f t="shared" si="9"/>
        <v>224.25225328664101</v>
      </c>
      <c r="G64" s="20">
        <f t="shared" si="10"/>
        <v>301.66130916181595</v>
      </c>
      <c r="H64" s="20">
        <f t="shared" si="11"/>
        <v>332.50075145169831</v>
      </c>
      <c r="I64" s="20">
        <f t="shared" si="12"/>
        <v>549.254990530844</v>
      </c>
      <c r="J64" s="20">
        <f t="shared" si="13"/>
        <v>336.74016161002203</v>
      </c>
      <c r="K64" s="20">
        <f t="shared" si="14"/>
        <v>554.12291693074087</v>
      </c>
      <c r="L64" s="20">
        <f t="shared" si="15"/>
        <v>337.10028984843365</v>
      </c>
      <c r="M64" s="20">
        <f t="shared" si="16"/>
        <v>554.21407477986179</v>
      </c>
    </row>
    <row r="65" spans="4:13" x14ac:dyDescent="0.25">
      <c r="E65" s="10" t="s">
        <v>31</v>
      </c>
      <c r="F65" s="20">
        <f t="shared" si="9"/>
        <v>270.31468954898537</v>
      </c>
      <c r="G65" s="20">
        <f t="shared" si="10"/>
        <v>336.10824298743762</v>
      </c>
      <c r="H65" s="20">
        <f t="shared" si="11"/>
        <v>435.73288528373183</v>
      </c>
      <c r="I65" s="20">
        <f t="shared" si="12"/>
        <v>628.66986030955707</v>
      </c>
      <c r="J65" s="20">
        <f t="shared" si="13"/>
        <v>437.22178348230756</v>
      </c>
      <c r="K65" s="20">
        <f t="shared" si="14"/>
        <v>635.36236303970054</v>
      </c>
      <c r="L65" s="20">
        <f t="shared" si="15"/>
        <v>438.77887293331543</v>
      </c>
      <c r="M65" s="20">
        <f t="shared" si="16"/>
        <v>635.08689021759733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63</v>
      </c>
      <c r="F68" s="1">
        <v>162329</v>
      </c>
      <c r="G68" s="1">
        <v>919419</v>
      </c>
      <c r="H68" s="1">
        <v>25043618</v>
      </c>
      <c r="I68" s="1">
        <v>14669920202</v>
      </c>
    </row>
    <row r="69" spans="4:13" x14ac:dyDescent="0.25">
      <c r="E69" s="1" t="s">
        <v>64</v>
      </c>
      <c r="F69" s="1">
        <v>71342</v>
      </c>
      <c r="G69" s="1">
        <v>403803</v>
      </c>
      <c r="H69" s="1">
        <v>12775553</v>
      </c>
      <c r="I69" s="1">
        <v>13089669565</v>
      </c>
    </row>
    <row r="70" spans="4:13" x14ac:dyDescent="0.25">
      <c r="E70" s="1" t="s">
        <v>65</v>
      </c>
      <c r="F70" s="1">
        <v>156535</v>
      </c>
      <c r="G70" s="1">
        <v>874895</v>
      </c>
      <c r="H70" s="1">
        <v>29306120</v>
      </c>
      <c r="I70" s="1">
        <v>23243562182</v>
      </c>
    </row>
    <row r="71" spans="4:13" x14ac:dyDescent="0.25">
      <c r="E71" s="1" t="s">
        <v>66</v>
      </c>
      <c r="F71" s="1">
        <v>73280</v>
      </c>
      <c r="G71" s="1">
        <v>393403</v>
      </c>
      <c r="H71" s="1">
        <v>12520687</v>
      </c>
      <c r="I71" s="1">
        <v>12810817031</v>
      </c>
    </row>
    <row r="72" spans="4:13" x14ac:dyDescent="0.25">
      <c r="E72" s="1" t="s">
        <v>67</v>
      </c>
      <c r="F72" s="1">
        <v>79734744</v>
      </c>
      <c r="G72" s="1">
        <v>214298383</v>
      </c>
      <c r="H72" s="1">
        <v>5987061506</v>
      </c>
      <c r="I72" s="1">
        <v>6095468716149</v>
      </c>
    </row>
    <row r="73" spans="4:13" x14ac:dyDescent="0.25">
      <c r="E73" s="1" t="s">
        <v>68</v>
      </c>
      <c r="F73" s="1">
        <v>105269</v>
      </c>
      <c r="G73" s="1">
        <v>479677</v>
      </c>
      <c r="H73" s="1">
        <v>15233538</v>
      </c>
      <c r="I73" s="1">
        <v>15587410166</v>
      </c>
    </row>
    <row r="74" spans="4:13" x14ac:dyDescent="0.25">
      <c r="E74" s="1" t="s">
        <v>69</v>
      </c>
      <c r="F74" s="1">
        <v>78597</v>
      </c>
      <c r="G74" s="1">
        <v>443657</v>
      </c>
      <c r="H74" s="1">
        <v>13964801</v>
      </c>
      <c r="I74" s="1">
        <v>14298266553</v>
      </c>
    </row>
    <row r="75" spans="4:13" x14ac:dyDescent="0.25">
      <c r="E75" s="1" t="s">
        <v>70</v>
      </c>
      <c r="F75" s="1">
        <v>68767</v>
      </c>
      <c r="G75" s="1">
        <v>172214</v>
      </c>
      <c r="H75" s="1">
        <v>5289624</v>
      </c>
      <c r="I75" s="1">
        <v>5403799538</v>
      </c>
    </row>
    <row r="76" spans="4:13" x14ac:dyDescent="0.25">
      <c r="E76" s="1" t="s">
        <v>71</v>
      </c>
      <c r="F76" s="1">
        <v>41661</v>
      </c>
      <c r="G76" s="1">
        <v>152047</v>
      </c>
      <c r="H76" s="1">
        <v>4654965</v>
      </c>
      <c r="I76" s="1">
        <v>4776945345</v>
      </c>
    </row>
    <row r="77" spans="4:13" x14ac:dyDescent="0.25">
      <c r="E77" s="1" t="s">
        <v>72</v>
      </c>
      <c r="F77" s="1">
        <v>116320</v>
      </c>
      <c r="G77" s="1">
        <v>559294</v>
      </c>
      <c r="H77" s="1">
        <v>17733748</v>
      </c>
      <c r="I77" s="1">
        <v>18136907660</v>
      </c>
    </row>
    <row r="78" spans="4:13" x14ac:dyDescent="0.25">
      <c r="E78" s="1" t="s">
        <v>73</v>
      </c>
      <c r="F78" s="1">
        <v>67771</v>
      </c>
      <c r="G78" s="1">
        <v>352991</v>
      </c>
      <c r="H78" s="1">
        <v>11314235</v>
      </c>
      <c r="I78" s="1">
        <v>11609797203</v>
      </c>
    </row>
    <row r="79" spans="4:13" x14ac:dyDescent="0.25">
      <c r="E79" s="1" t="s">
        <v>74</v>
      </c>
      <c r="F79" s="1">
        <v>113548</v>
      </c>
      <c r="G79" s="1">
        <v>559450</v>
      </c>
      <c r="H79" s="1">
        <v>17698324</v>
      </c>
      <c r="I79" s="1">
        <v>18133498398</v>
      </c>
    </row>
    <row r="80" spans="4:13" x14ac:dyDescent="0.25">
      <c r="E80" s="1" t="s">
        <v>75</v>
      </c>
      <c r="F80" s="1">
        <v>80618</v>
      </c>
      <c r="G80" s="1">
        <v>443789</v>
      </c>
      <c r="H80" s="1">
        <v>14101665</v>
      </c>
      <c r="I80" s="1">
        <v>14430020947</v>
      </c>
    </row>
    <row r="81" spans="5:9" x14ac:dyDescent="0.25">
      <c r="E81" s="1" t="s">
        <v>76</v>
      </c>
      <c r="F81" s="1">
        <v>115727</v>
      </c>
      <c r="G81" s="1">
        <v>542863</v>
      </c>
      <c r="H81" s="1">
        <v>17184964</v>
      </c>
      <c r="I81" s="1">
        <v>17597520370</v>
      </c>
    </row>
    <row r="82" spans="5:9" x14ac:dyDescent="0.25">
      <c r="E82" s="1" t="s">
        <v>77</v>
      </c>
      <c r="F82" s="1">
        <v>71331</v>
      </c>
      <c r="G82" s="1">
        <v>355109</v>
      </c>
      <c r="H82" s="1">
        <v>11333653</v>
      </c>
      <c r="I82" s="1">
        <v>11610576893</v>
      </c>
    </row>
    <row r="83" spans="5:9" x14ac:dyDescent="0.25">
      <c r="E83" s="1" t="s">
        <v>78</v>
      </c>
      <c r="F83" s="1">
        <v>156862</v>
      </c>
      <c r="G83" s="1">
        <v>924233</v>
      </c>
      <c r="H83" s="1">
        <v>25697416</v>
      </c>
      <c r="I83" s="1">
        <v>25368940456</v>
      </c>
    </row>
    <row r="84" spans="5:9" x14ac:dyDescent="0.25">
      <c r="E84" s="1" t="s">
        <v>79</v>
      </c>
      <c r="F84" s="1">
        <v>68055</v>
      </c>
      <c r="G84" s="1">
        <v>345099</v>
      </c>
      <c r="H84" s="1">
        <v>10827391</v>
      </c>
      <c r="I84" s="1">
        <v>11076477701</v>
      </c>
    </row>
    <row r="85" spans="5:9" x14ac:dyDescent="0.25">
      <c r="E85" s="1" t="s">
        <v>80</v>
      </c>
      <c r="F85" s="1">
        <v>154673</v>
      </c>
      <c r="G85" s="1">
        <v>920957</v>
      </c>
      <c r="H85" s="1">
        <v>26342510</v>
      </c>
      <c r="I85" s="1">
        <v>25238675608</v>
      </c>
    </row>
    <row r="86" spans="5:9" x14ac:dyDescent="0.25">
      <c r="E86" s="1" t="s">
        <v>81</v>
      </c>
      <c r="F86" s="1">
        <v>64721</v>
      </c>
      <c r="G86" s="1">
        <v>342131</v>
      </c>
      <c r="H86" s="1">
        <v>10824101</v>
      </c>
      <c r="I86" s="1">
        <v>11075062005</v>
      </c>
    </row>
    <row r="87" spans="5:9" x14ac:dyDescent="0.25">
      <c r="E87" s="1" t="s">
        <v>82</v>
      </c>
      <c r="F87" s="1">
        <v>157293</v>
      </c>
      <c r="G87" s="1">
        <v>908579</v>
      </c>
      <c r="H87" s="1">
        <v>25981630</v>
      </c>
      <c r="I87" s="1">
        <v>25636433460</v>
      </c>
    </row>
    <row r="88" spans="5:9" x14ac:dyDescent="0.25">
      <c r="E88" s="1" t="s">
        <v>83</v>
      </c>
      <c r="F88" s="1">
        <v>65535</v>
      </c>
      <c r="G88" s="1">
        <v>325467</v>
      </c>
      <c r="H88" s="1">
        <v>10294535</v>
      </c>
      <c r="I88" s="1">
        <v>10539847603</v>
      </c>
    </row>
    <row r="89" spans="5:9" x14ac:dyDescent="0.25">
      <c r="E89" s="1" t="s">
        <v>84</v>
      </c>
      <c r="F89" s="1">
        <v>225710</v>
      </c>
      <c r="G89" s="1">
        <v>1420674</v>
      </c>
      <c r="H89" s="1">
        <v>43118956</v>
      </c>
      <c r="I89" s="1">
        <v>43233535332</v>
      </c>
    </row>
    <row r="90" spans="5:9" x14ac:dyDescent="0.25">
      <c r="E90" s="1" t="s">
        <v>85</v>
      </c>
      <c r="F90" s="1">
        <v>106630</v>
      </c>
      <c r="G90" s="1">
        <v>643693</v>
      </c>
      <c r="H90" s="1">
        <v>20508055</v>
      </c>
      <c r="I90" s="1">
        <v>21006965569</v>
      </c>
    </row>
    <row r="91" spans="5:9" x14ac:dyDescent="0.25">
      <c r="E91" s="1" t="s">
        <v>86</v>
      </c>
      <c r="F91" s="1">
        <v>84511</v>
      </c>
      <c r="G91" s="1">
        <v>288895</v>
      </c>
      <c r="H91" s="1">
        <v>9051418</v>
      </c>
      <c r="I91" s="1">
        <v>9272946036</v>
      </c>
    </row>
    <row r="92" spans="5:9" x14ac:dyDescent="0.25">
      <c r="E92" s="1" t="s">
        <v>87</v>
      </c>
      <c r="F92" s="1">
        <v>49720</v>
      </c>
      <c r="G92" s="1">
        <v>204321</v>
      </c>
      <c r="H92" s="1">
        <v>6372045</v>
      </c>
      <c r="I92" s="1">
        <v>6515596209</v>
      </c>
    </row>
    <row r="93" spans="5:9" x14ac:dyDescent="0.25">
      <c r="E93" s="1" t="s">
        <v>88</v>
      </c>
      <c r="F93" s="1">
        <v>89310</v>
      </c>
      <c r="G93" s="1">
        <v>348946</v>
      </c>
      <c r="H93" s="1">
        <v>11032838</v>
      </c>
      <c r="I93" s="1">
        <v>11288596966</v>
      </c>
    </row>
    <row r="94" spans="5:9" x14ac:dyDescent="0.25">
      <c r="E94" s="1" t="s">
        <v>89</v>
      </c>
      <c r="F94" s="1">
        <v>59246</v>
      </c>
      <c r="G94" s="1">
        <v>267469</v>
      </c>
      <c r="H94" s="1">
        <v>8458171</v>
      </c>
      <c r="I94" s="1">
        <v>8665531787</v>
      </c>
    </row>
    <row r="95" spans="5:9" x14ac:dyDescent="0.25">
      <c r="E95" s="1" t="s">
        <v>90</v>
      </c>
      <c r="F95" s="1">
        <v>103593</v>
      </c>
      <c r="G95" s="1">
        <v>455162</v>
      </c>
      <c r="H95" s="1">
        <v>14437230</v>
      </c>
      <c r="I95" s="1">
        <v>14781291874</v>
      </c>
    </row>
    <row r="96" spans="5:9" x14ac:dyDescent="0.25">
      <c r="E96" s="1" t="s">
        <v>91</v>
      </c>
      <c r="F96" s="1">
        <v>69676</v>
      </c>
      <c r="G96" s="1">
        <v>375939</v>
      </c>
      <c r="H96" s="1">
        <v>11878595</v>
      </c>
      <c r="I96" s="1">
        <v>12150686675</v>
      </c>
    </row>
    <row r="97" spans="5:9" x14ac:dyDescent="0.25">
      <c r="E97" s="1" t="s">
        <v>92</v>
      </c>
      <c r="F97" s="1">
        <v>92976</v>
      </c>
      <c r="G97" s="1">
        <v>397665</v>
      </c>
      <c r="H97" s="1">
        <v>12591240</v>
      </c>
      <c r="I97" s="1">
        <v>12899022364</v>
      </c>
    </row>
    <row r="98" spans="5:9" x14ac:dyDescent="0.25">
      <c r="E98" s="1" t="s">
        <v>93</v>
      </c>
      <c r="F98" s="1">
        <v>57803</v>
      </c>
      <c r="G98" s="1">
        <v>286873</v>
      </c>
      <c r="H98" s="1">
        <v>9148675</v>
      </c>
      <c r="I98" s="1">
        <v>9334998225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opLeftCell="A46" workbookViewId="0">
      <selection activeCell="M67" sqref="M67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105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105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325422</v>
      </c>
      <c r="G5" s="20">
        <f>$F46</f>
        <v>466612</v>
      </c>
      <c r="H5" s="20">
        <f>$G47</f>
        <v>600159</v>
      </c>
      <c r="I5" s="20">
        <f>$G46</f>
        <v>846992</v>
      </c>
      <c r="J5" s="20">
        <f>$H47</f>
        <v>19377235</v>
      </c>
      <c r="K5" s="20">
        <f>$H46</f>
        <v>27792757</v>
      </c>
      <c r="L5" s="20">
        <f>$I47</f>
        <v>19858658719</v>
      </c>
      <c r="M5" s="20">
        <f>$I46</f>
        <v>28401478808</v>
      </c>
      <c r="O5" s="18" t="s">
        <v>26</v>
      </c>
      <c r="P5" s="22">
        <f>F5*($P$23)/4096</f>
        <v>214.51157226562501</v>
      </c>
      <c r="Q5" s="22">
        <f>G5*($P$23)/4096</f>
        <v>307.58115234375003</v>
      </c>
      <c r="R5" s="22">
        <f>H5*($P$23)/32768</f>
        <v>49.451577758789064</v>
      </c>
      <c r="S5" s="22">
        <f>I5*($P$23)/32768</f>
        <v>69.789990234375011</v>
      </c>
      <c r="T5" s="22">
        <f>J5*($P$23)/(1048576)</f>
        <v>49.894842624664307</v>
      </c>
      <c r="U5" s="22">
        <f>K5*($P$23)/(1048576)</f>
        <v>71.564144039154058</v>
      </c>
      <c r="V5" s="22">
        <f>L5*($P$23)/1073741824</f>
        <v>49.936006349790844</v>
      </c>
      <c r="W5" s="22">
        <f>M5*($P$23)/1073741824</f>
        <v>71.417533589154488</v>
      </c>
    </row>
    <row r="6" spans="5:23" x14ac:dyDescent="0.25">
      <c r="E6" s="33" t="s">
        <v>17</v>
      </c>
      <c r="F6" s="19">
        <f>$F49</f>
        <v>247606</v>
      </c>
      <c r="G6" s="19">
        <f>$F48</f>
        <v>417255</v>
      </c>
      <c r="H6" s="19">
        <f>$G49</f>
        <v>438877</v>
      </c>
      <c r="I6" s="19">
        <f>$G48</f>
        <v>712706</v>
      </c>
      <c r="J6" s="19">
        <f>$H49</f>
        <v>14021824</v>
      </c>
      <c r="K6" s="19">
        <f>$H48</f>
        <v>23679861</v>
      </c>
      <c r="L6" s="19">
        <f>$I49</f>
        <v>13581479163</v>
      </c>
      <c r="M6" s="19">
        <f>$I48</f>
        <v>23621279248</v>
      </c>
      <c r="O6" s="10" t="s">
        <v>17</v>
      </c>
      <c r="P6" s="22">
        <f t="shared" ref="P6:P20" si="0">F6*($P$23)/4096</f>
        <v>163.21684570312502</v>
      </c>
      <c r="Q6" s="22">
        <f t="shared" ref="Q6:Q20" si="1">G6*($P$23)/4096</f>
        <v>275.0460205078125</v>
      </c>
      <c r="R6" s="22">
        <f t="shared" ref="R6:R20" si="2">H6*($P$23)/32768</f>
        <v>36.162350463867192</v>
      </c>
      <c r="S6" s="22">
        <f t="shared" ref="S6:S20" si="3">I6*($P$23)/32768</f>
        <v>58.725164794921881</v>
      </c>
      <c r="T6" s="22">
        <f t="shared" ref="T6:T20" si="4">J6*($P$23)/(1048576)</f>
        <v>36.105084228515629</v>
      </c>
      <c r="U6" s="22">
        <f t="shared" ref="U6:U20" si="5">K6*($P$23)/(1048576)</f>
        <v>60.973763179779056</v>
      </c>
      <c r="V6" s="22">
        <f t="shared" ref="V6:V20" si="6">L6*($P$23)/1073741824</f>
        <v>34.151592981163418</v>
      </c>
      <c r="W6" s="22">
        <f t="shared" ref="W6:W20" si="7">M6*($P$23)/1073741824</f>
        <v>59.397382633388048</v>
      </c>
    </row>
    <row r="7" spans="5:23" x14ac:dyDescent="0.25">
      <c r="E7" s="33" t="s">
        <v>102</v>
      </c>
      <c r="F7" s="19">
        <f>$F50</f>
        <v>42937</v>
      </c>
      <c r="G7" s="19" t="s">
        <v>94</v>
      </c>
      <c r="H7" s="19">
        <f>$G50</f>
        <v>346267</v>
      </c>
      <c r="I7" s="19" t="s">
        <v>94</v>
      </c>
      <c r="J7" s="19">
        <f>$H50</f>
        <v>11095682</v>
      </c>
      <c r="K7" s="19" t="s">
        <v>94</v>
      </c>
      <c r="L7" s="19">
        <f>$I50</f>
        <v>11361218820</v>
      </c>
      <c r="M7" s="19" t="s">
        <v>94</v>
      </c>
      <c r="O7" s="10" t="s">
        <v>103</v>
      </c>
      <c r="P7" s="22">
        <f t="shared" si="0"/>
        <v>28.303198242187502</v>
      </c>
      <c r="Q7" s="22" t="e">
        <f t="shared" si="1"/>
        <v>#VALUE!</v>
      </c>
      <c r="R7" s="22">
        <f t="shared" si="2"/>
        <v>28.531521606445313</v>
      </c>
      <c r="S7" s="22" t="e">
        <f t="shared" si="3"/>
        <v>#VALUE!</v>
      </c>
      <c r="T7" s="22">
        <f t="shared" si="4"/>
        <v>28.570500755310061</v>
      </c>
      <c r="U7" s="22" t="e">
        <f t="shared" si="5"/>
        <v>#VALUE!</v>
      </c>
      <c r="V7" s="22">
        <f t="shared" si="6"/>
        <v>28.568590817973021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4627472</v>
      </c>
      <c r="G8" s="19">
        <f>$F51</f>
        <v>783956</v>
      </c>
      <c r="H8" s="21">
        <f>$G52</f>
        <v>9933793</v>
      </c>
      <c r="I8" s="19">
        <f>$G51</f>
        <v>1214981</v>
      </c>
      <c r="J8" s="21">
        <f>$H52</f>
        <v>318369409</v>
      </c>
      <c r="K8" s="19">
        <f>$H51</f>
        <v>38515372</v>
      </c>
      <c r="L8" s="21">
        <f>$I52</f>
        <v>327972562667</v>
      </c>
      <c r="M8" s="19">
        <f>$I51</f>
        <v>39593440043</v>
      </c>
      <c r="O8" s="5" t="s">
        <v>18</v>
      </c>
      <c r="P8" s="22">
        <f t="shared" si="0"/>
        <v>3050.3355468750001</v>
      </c>
      <c r="Q8" s="22">
        <f t="shared" si="1"/>
        <v>516.76787109375005</v>
      </c>
      <c r="R8" s="22">
        <f t="shared" si="2"/>
        <v>818.51932067871098</v>
      </c>
      <c r="S8" s="22">
        <f t="shared" si="3"/>
        <v>100.11134948730469</v>
      </c>
      <c r="T8" s="22">
        <f t="shared" si="4"/>
        <v>819.77596693038947</v>
      </c>
      <c r="U8" s="22">
        <f t="shared" si="5"/>
        <v>99.174026870727545</v>
      </c>
      <c r="V8" s="22">
        <f t="shared" si="6"/>
        <v>824.71027895892041</v>
      </c>
      <c r="W8" s="22">
        <f t="shared" si="7"/>
        <v>99.56051420057193</v>
      </c>
    </row>
    <row r="9" spans="5:23" x14ac:dyDescent="0.25">
      <c r="E9" s="33" t="s">
        <v>27</v>
      </c>
      <c r="F9" s="21">
        <f>$F54</f>
        <v>74354</v>
      </c>
      <c r="G9" s="19">
        <f>$F53</f>
        <v>114093</v>
      </c>
      <c r="H9" s="21">
        <f>$G54</f>
        <v>138664</v>
      </c>
      <c r="I9" s="19">
        <f>$G53</f>
        <v>230165</v>
      </c>
      <c r="J9" s="21">
        <f>$H54</f>
        <v>4483326</v>
      </c>
      <c r="K9" s="19">
        <f>$H53</f>
        <v>7064997</v>
      </c>
      <c r="L9" s="21">
        <f>$I54</f>
        <v>4549448138</v>
      </c>
      <c r="M9" s="19">
        <f>$I53</f>
        <v>7080554820</v>
      </c>
      <c r="O9" s="4" t="s">
        <v>27</v>
      </c>
      <c r="P9" s="22">
        <f t="shared" si="0"/>
        <v>49.012646484375004</v>
      </c>
      <c r="Q9" s="22">
        <f t="shared" si="1"/>
        <v>75.207788085937509</v>
      </c>
      <c r="R9" s="22">
        <f t="shared" si="2"/>
        <v>11.425561523437501</v>
      </c>
      <c r="S9" s="22">
        <f t="shared" si="3"/>
        <v>18.965011596679688</v>
      </c>
      <c r="T9" s="22">
        <f t="shared" si="4"/>
        <v>11.544208717346192</v>
      </c>
      <c r="U9" s="22">
        <f t="shared" si="5"/>
        <v>18.191806697845461</v>
      </c>
      <c r="V9" s="22">
        <f t="shared" si="6"/>
        <v>11.439910132996738</v>
      </c>
      <c r="W9" s="22">
        <f t="shared" si="7"/>
        <v>17.804557470604777</v>
      </c>
    </row>
    <row r="10" spans="5:23" x14ac:dyDescent="0.25">
      <c r="E10" s="33" t="s">
        <v>21</v>
      </c>
      <c r="F10" s="21">
        <f>$F56</f>
        <v>46431</v>
      </c>
      <c r="G10" s="19">
        <f>$F55</f>
        <v>52189</v>
      </c>
      <c r="H10" s="21">
        <f>$G56</f>
        <v>86953</v>
      </c>
      <c r="I10" s="19">
        <f>$G55</f>
        <v>109591</v>
      </c>
      <c r="J10" s="21">
        <f>$H56</f>
        <v>2828566</v>
      </c>
      <c r="K10" s="19">
        <f>$H55</f>
        <v>3078468</v>
      </c>
      <c r="L10" s="21">
        <f>$I56</f>
        <v>2886259413</v>
      </c>
      <c r="M10" s="19">
        <f>$I55</f>
        <v>3283304051</v>
      </c>
      <c r="O10" s="4" t="s">
        <v>21</v>
      </c>
      <c r="P10" s="22">
        <f t="shared" si="0"/>
        <v>30.606372070312503</v>
      </c>
      <c r="Q10" s="22">
        <f t="shared" si="1"/>
        <v>34.401928710937504</v>
      </c>
      <c r="R10" s="22">
        <f t="shared" si="2"/>
        <v>7.1647064208984377</v>
      </c>
      <c r="S10" s="22">
        <f t="shared" si="3"/>
        <v>9.0300201416015629</v>
      </c>
      <c r="T10" s="22">
        <f t="shared" si="4"/>
        <v>7.2833330154418947</v>
      </c>
      <c r="U10" s="22">
        <f t="shared" si="5"/>
        <v>7.9268108367919927</v>
      </c>
      <c r="V10" s="22">
        <f t="shared" si="6"/>
        <v>7.2577040783129636</v>
      </c>
      <c r="W10" s="22">
        <f t="shared" si="7"/>
        <v>8.2561009914614267</v>
      </c>
    </row>
    <row r="11" spans="5:23" x14ac:dyDescent="0.25">
      <c r="E11" s="33" t="s">
        <v>22</v>
      </c>
      <c r="F11" s="21">
        <f>$F58</f>
        <v>253615</v>
      </c>
      <c r="G11" s="19">
        <f>$F57</f>
        <v>258591</v>
      </c>
      <c r="H11" s="21">
        <f>$G58</f>
        <v>330585</v>
      </c>
      <c r="I11" s="19">
        <f>$G57</f>
        <v>420639</v>
      </c>
      <c r="J11" s="21">
        <f>$H58</f>
        <v>10474141</v>
      </c>
      <c r="K11" s="19">
        <f>$H57</f>
        <v>11287229</v>
      </c>
      <c r="L11" s="21">
        <f>$I58</f>
        <v>10783410407</v>
      </c>
      <c r="M11" s="19">
        <f>$I57</f>
        <v>11569023373</v>
      </c>
      <c r="O11" s="4" t="s">
        <v>22</v>
      </c>
      <c r="P11" s="22">
        <f t="shared" si="0"/>
        <v>167.1778564453125</v>
      </c>
      <c r="Q11" s="22">
        <f t="shared" si="1"/>
        <v>170.45793457031252</v>
      </c>
      <c r="R11" s="22">
        <f t="shared" si="2"/>
        <v>27.239364624023441</v>
      </c>
      <c r="S11" s="22">
        <f t="shared" si="3"/>
        <v>34.659585571289064</v>
      </c>
      <c r="T11" s="22">
        <f t="shared" si="4"/>
        <v>26.970081996917727</v>
      </c>
      <c r="U11" s="22">
        <f t="shared" si="5"/>
        <v>29.063719081878663</v>
      </c>
      <c r="V11" s="22">
        <f t="shared" si="6"/>
        <v>27.115650567132981</v>
      </c>
      <c r="W11" s="22">
        <f t="shared" si="7"/>
        <v>29.091130110528322</v>
      </c>
    </row>
    <row r="12" spans="5:23" x14ac:dyDescent="0.25">
      <c r="E12" s="33" t="s">
        <v>23</v>
      </c>
      <c r="F12" s="21">
        <f>$F60</f>
        <v>188572</v>
      </c>
      <c r="G12" s="19">
        <f>$F59</f>
        <v>263327</v>
      </c>
      <c r="H12" s="21">
        <f>$G60</f>
        <v>332963</v>
      </c>
      <c r="I12" s="19">
        <f>$G59</f>
        <v>296491</v>
      </c>
      <c r="J12" s="21">
        <f>$H60</f>
        <v>10787092</v>
      </c>
      <c r="K12" s="19">
        <f>$H59</f>
        <v>9296190</v>
      </c>
      <c r="L12" s="21">
        <f>$I60</f>
        <v>10695861542</v>
      </c>
      <c r="M12" s="19">
        <f>$I59</f>
        <v>9492556815</v>
      </c>
      <c r="O12" s="4" t="s">
        <v>23</v>
      </c>
      <c r="P12" s="22">
        <f t="shared" si="0"/>
        <v>124.30283203125001</v>
      </c>
      <c r="Q12" s="22">
        <f t="shared" si="1"/>
        <v>173.57980957031251</v>
      </c>
      <c r="R12" s="22">
        <f t="shared" si="2"/>
        <v>27.435305786132815</v>
      </c>
      <c r="S12" s="22">
        <f t="shared" si="3"/>
        <v>24.430105590820315</v>
      </c>
      <c r="T12" s="22">
        <f t="shared" si="4"/>
        <v>27.775905990600588</v>
      </c>
      <c r="U12" s="22">
        <f t="shared" si="5"/>
        <v>23.936951637268066</v>
      </c>
      <c r="V12" s="22">
        <f t="shared" si="6"/>
        <v>26.895502734370531</v>
      </c>
      <c r="W12" s="22">
        <f t="shared" si="7"/>
        <v>23.869707622099668</v>
      </c>
    </row>
    <row r="13" spans="5:23" x14ac:dyDescent="0.25">
      <c r="E13" s="33" t="s">
        <v>35</v>
      </c>
      <c r="F13" s="21">
        <f>$F62</f>
        <v>335019</v>
      </c>
      <c r="G13" s="19">
        <f>$F61</f>
        <v>722949</v>
      </c>
      <c r="H13" s="21">
        <f>$G62</f>
        <v>625418</v>
      </c>
      <c r="I13" s="19">
        <f>$G61</f>
        <v>1365761</v>
      </c>
      <c r="J13" s="21">
        <f>$H62</f>
        <v>20028462</v>
      </c>
      <c r="K13" s="19">
        <f>$H61</f>
        <v>42676562</v>
      </c>
      <c r="L13" s="21">
        <f>$I62</f>
        <v>20672724827</v>
      </c>
      <c r="M13" s="19">
        <f>$I61</f>
        <v>43745143212</v>
      </c>
      <c r="O13" s="4" t="s">
        <v>35</v>
      </c>
      <c r="P13" s="22">
        <f t="shared" si="0"/>
        <v>220.83771972656251</v>
      </c>
      <c r="Q13" s="22">
        <f t="shared" si="1"/>
        <v>476.55329589843751</v>
      </c>
      <c r="R13" s="22">
        <f t="shared" si="2"/>
        <v>51.532855224609378</v>
      </c>
      <c r="S13" s="22">
        <f t="shared" si="3"/>
        <v>112.53523864746094</v>
      </c>
      <c r="T13" s="22">
        <f t="shared" si="4"/>
        <v>51.571700477600103</v>
      </c>
      <c r="U13" s="22">
        <f t="shared" si="5"/>
        <v>109.88876094818116</v>
      </c>
      <c r="V13" s="22">
        <f t="shared" si="6"/>
        <v>51.983033337537201</v>
      </c>
      <c r="W13" s="22">
        <f t="shared" si="7"/>
        <v>110.0002663884312</v>
      </c>
    </row>
    <row r="14" spans="5:23" x14ac:dyDescent="0.25">
      <c r="E14" s="33" t="s">
        <v>36</v>
      </c>
      <c r="F14" s="21">
        <f>$F64</f>
        <v>259819</v>
      </c>
      <c r="G14" s="19">
        <f>$F63</f>
        <v>360713</v>
      </c>
      <c r="H14" s="21">
        <f>$G64</f>
        <v>484967</v>
      </c>
      <c r="I14" s="19">
        <f>$G63</f>
        <v>611766</v>
      </c>
      <c r="J14" s="21">
        <f>$H64</f>
        <v>15527817</v>
      </c>
      <c r="K14" s="19">
        <f>$H63</f>
        <v>20129907</v>
      </c>
      <c r="L14" s="21">
        <f>$I64</f>
        <v>15848828077</v>
      </c>
      <c r="M14" s="19">
        <f>$I63</f>
        <v>20189405102</v>
      </c>
      <c r="O14" s="4" t="s">
        <v>36</v>
      </c>
      <c r="P14" s="22">
        <f t="shared" si="0"/>
        <v>171.26740722656251</v>
      </c>
      <c r="Q14" s="22">
        <f t="shared" si="1"/>
        <v>237.77468261718752</v>
      </c>
      <c r="R14" s="22">
        <f t="shared" si="2"/>
        <v>39.960049438476567</v>
      </c>
      <c r="S14" s="22">
        <f t="shared" si="3"/>
        <v>50.407965087890631</v>
      </c>
      <c r="T14" s="22">
        <f t="shared" si="4"/>
        <v>39.982896709442144</v>
      </c>
      <c r="U14" s="22">
        <f t="shared" si="5"/>
        <v>51.83291330337525</v>
      </c>
      <c r="V14" s="22">
        <f t="shared" si="6"/>
        <v>39.853002697136255</v>
      </c>
      <c r="W14" s="22">
        <f t="shared" si="7"/>
        <v>50.767691596783699</v>
      </c>
    </row>
    <row r="15" spans="5:23" x14ac:dyDescent="0.25">
      <c r="E15" s="33" t="s">
        <v>24</v>
      </c>
      <c r="F15" s="21">
        <f>$F66</f>
        <v>240329</v>
      </c>
      <c r="G15" s="19">
        <f>$F65</f>
        <v>543412</v>
      </c>
      <c r="H15" s="21">
        <f>$G66</f>
        <v>449736</v>
      </c>
      <c r="I15" s="19">
        <f>$G65</f>
        <v>999234</v>
      </c>
      <c r="J15" s="21">
        <f>$H66</f>
        <v>14424537</v>
      </c>
      <c r="K15" s="19">
        <f>$H65</f>
        <v>31625976</v>
      </c>
      <c r="L15" s="21">
        <f>$I66</f>
        <v>14848222960</v>
      </c>
      <c r="M15" s="19">
        <f>$I65</f>
        <v>32615801018</v>
      </c>
      <c r="O15" s="4" t="s">
        <v>24</v>
      </c>
      <c r="P15" s="22">
        <f t="shared" si="0"/>
        <v>158.41999511718751</v>
      </c>
      <c r="Q15" s="22">
        <f t="shared" si="1"/>
        <v>358.20615234375003</v>
      </c>
      <c r="R15" s="22">
        <f t="shared" si="2"/>
        <v>37.057104492187506</v>
      </c>
      <c r="S15" s="22">
        <f t="shared" si="3"/>
        <v>82.334344482421884</v>
      </c>
      <c r="T15" s="22">
        <f t="shared" si="4"/>
        <v>37.142038249969488</v>
      </c>
      <c r="U15" s="22">
        <f t="shared" si="5"/>
        <v>81.434378814697268</v>
      </c>
      <c r="V15" s="22">
        <f t="shared" si="6"/>
        <v>37.336910136044025</v>
      </c>
      <c r="W15" s="22">
        <f t="shared" si="7"/>
        <v>82.01474579852075</v>
      </c>
    </row>
    <row r="16" spans="5:23" x14ac:dyDescent="0.25">
      <c r="E16" s="33" t="s">
        <v>25</v>
      </c>
      <c r="F16" s="21">
        <f>$F68</f>
        <v>1399417</v>
      </c>
      <c r="G16" s="19">
        <f>$F67</f>
        <v>1128618</v>
      </c>
      <c r="H16" s="21">
        <f>$G68</f>
        <v>2640879</v>
      </c>
      <c r="I16" s="19">
        <f>$G67</f>
        <v>1828068</v>
      </c>
      <c r="J16" s="21">
        <f>$H68</f>
        <v>90240168</v>
      </c>
      <c r="K16" s="19">
        <f>$H67</f>
        <v>63503401</v>
      </c>
      <c r="L16" s="21">
        <f>$I68</f>
        <v>86764440446</v>
      </c>
      <c r="M16" s="19">
        <f>$I67</f>
        <v>65492321276</v>
      </c>
      <c r="O16" s="4" t="s">
        <v>25</v>
      </c>
      <c r="P16" s="22">
        <f t="shared" si="0"/>
        <v>922.46726074218759</v>
      </c>
      <c r="Q16" s="22">
        <f t="shared" si="1"/>
        <v>743.96206054687502</v>
      </c>
      <c r="R16" s="22">
        <f t="shared" si="2"/>
        <v>217.60172424316409</v>
      </c>
      <c r="S16" s="22">
        <f t="shared" si="3"/>
        <v>150.62816162109377</v>
      </c>
      <c r="T16" s="22">
        <f t="shared" si="4"/>
        <v>232.36127243041994</v>
      </c>
      <c r="U16" s="22">
        <f t="shared" si="5"/>
        <v>163.51621885299684</v>
      </c>
      <c r="V16" s="22">
        <f t="shared" si="6"/>
        <v>218.17534156534822</v>
      </c>
      <c r="W16" s="22">
        <f t="shared" si="7"/>
        <v>164.68508862443269</v>
      </c>
    </row>
    <row r="17" spans="5:23" x14ac:dyDescent="0.25">
      <c r="E17" s="35" t="s">
        <v>28</v>
      </c>
      <c r="F17" s="21">
        <f>$F70</f>
        <v>90234</v>
      </c>
      <c r="G17" s="19">
        <f>$F69</f>
        <v>115842</v>
      </c>
      <c r="H17" s="21">
        <f>$G70</f>
        <v>137123</v>
      </c>
      <c r="I17" s="19">
        <f>$G69</f>
        <v>213180</v>
      </c>
      <c r="J17" s="21">
        <f>$H70</f>
        <v>4431063</v>
      </c>
      <c r="K17" s="19">
        <f>$H69</f>
        <v>6852396</v>
      </c>
      <c r="L17" s="21">
        <f>$I70</f>
        <v>4828839425</v>
      </c>
      <c r="M17" s="19">
        <f>$I69</f>
        <v>7032525816</v>
      </c>
      <c r="O17" s="4" t="s">
        <v>28</v>
      </c>
      <c r="P17" s="22">
        <f t="shared" si="0"/>
        <v>59.480419921875004</v>
      </c>
      <c r="Q17" s="22">
        <f t="shared" si="1"/>
        <v>76.360693359375006</v>
      </c>
      <c r="R17" s="22">
        <f t="shared" si="2"/>
        <v>11.298587036132814</v>
      </c>
      <c r="S17" s="22">
        <f t="shared" si="3"/>
        <v>17.56549072265625</v>
      </c>
      <c r="T17" s="22">
        <f t="shared" si="4"/>
        <v>11.409635639190675</v>
      </c>
      <c r="U17" s="22">
        <f t="shared" si="5"/>
        <v>17.644375991821292</v>
      </c>
      <c r="V17" s="22">
        <f t="shared" si="6"/>
        <v>12.142459347378463</v>
      </c>
      <c r="W17" s="22">
        <f t="shared" si="7"/>
        <v>17.683785132318736</v>
      </c>
    </row>
    <row r="18" spans="5:23" x14ac:dyDescent="0.25">
      <c r="E18" s="35" t="s">
        <v>29</v>
      </c>
      <c r="F18" s="21">
        <f>$F72</f>
        <v>160298</v>
      </c>
      <c r="G18" s="19">
        <f>$F71</f>
        <v>231875</v>
      </c>
      <c r="H18" s="21">
        <f>$G72</f>
        <v>301132</v>
      </c>
      <c r="I18" s="19">
        <f>$G71</f>
        <v>431788</v>
      </c>
      <c r="J18" s="21">
        <f>$H72</f>
        <v>9652007</v>
      </c>
      <c r="K18" s="19">
        <f>$H71</f>
        <v>13844224</v>
      </c>
      <c r="L18" s="21">
        <f>$I72</f>
        <v>9965751706</v>
      </c>
      <c r="M18" s="19">
        <f>$I71</f>
        <v>14261804383</v>
      </c>
      <c r="O18" s="4" t="s">
        <v>29</v>
      </c>
      <c r="P18" s="22">
        <f t="shared" si="0"/>
        <v>105.66518554687501</v>
      </c>
      <c r="Q18" s="22">
        <f t="shared" si="1"/>
        <v>152.8472900390625</v>
      </c>
      <c r="R18" s="22">
        <f t="shared" si="2"/>
        <v>24.812512207031251</v>
      </c>
      <c r="S18" s="22">
        <f t="shared" si="3"/>
        <v>35.578234863281253</v>
      </c>
      <c r="T18" s="22">
        <f t="shared" si="4"/>
        <v>24.85315217971802</v>
      </c>
      <c r="U18" s="22">
        <f t="shared" si="5"/>
        <v>35.647778320312504</v>
      </c>
      <c r="V18" s="22">
        <f t="shared" si="6"/>
        <v>25.059589749388397</v>
      </c>
      <c r="W18" s="22">
        <f t="shared" si="7"/>
        <v>35.862319016922271</v>
      </c>
    </row>
    <row r="19" spans="5:23" x14ac:dyDescent="0.25">
      <c r="E19" s="35" t="s">
        <v>30</v>
      </c>
      <c r="F19" s="21">
        <f>$F74</f>
        <v>3697141</v>
      </c>
      <c r="G19" s="19">
        <f>$F73</f>
        <v>161117</v>
      </c>
      <c r="H19" s="21">
        <f>$G74</f>
        <v>9814332</v>
      </c>
      <c r="I19" s="19">
        <f>$G73</f>
        <v>1233102</v>
      </c>
      <c r="J19" s="21">
        <f>$H74</f>
        <v>331083400</v>
      </c>
      <c r="K19" s="19">
        <f>$H73</f>
        <v>41194894</v>
      </c>
      <c r="L19" s="21">
        <f>$I74</f>
        <v>328515946496</v>
      </c>
      <c r="M19" s="19">
        <f>$I73</f>
        <v>40193846229</v>
      </c>
      <c r="O19" s="9" t="s">
        <v>30</v>
      </c>
      <c r="P19" s="22">
        <f t="shared" si="0"/>
        <v>2437.0802490234378</v>
      </c>
      <c r="Q19" s="22">
        <f t="shared" si="1"/>
        <v>106.20505371093751</v>
      </c>
      <c r="R19" s="22">
        <f t="shared" si="2"/>
        <v>808.67603759765632</v>
      </c>
      <c r="S19" s="22">
        <f t="shared" si="3"/>
        <v>101.60447387695314</v>
      </c>
      <c r="T19" s="22">
        <f t="shared" si="4"/>
        <v>852.51348495483398</v>
      </c>
      <c r="U19" s="22">
        <f t="shared" si="5"/>
        <v>106.07358341217042</v>
      </c>
      <c r="V19" s="22">
        <f t="shared" si="6"/>
        <v>826.07665615081794</v>
      </c>
      <c r="W19" s="22">
        <f t="shared" si="7"/>
        <v>101.07027815496549</v>
      </c>
    </row>
    <row r="20" spans="5:23" x14ac:dyDescent="0.25">
      <c r="E20" s="35" t="s">
        <v>31</v>
      </c>
      <c r="F20" s="21">
        <f>$F76</f>
        <v>17715</v>
      </c>
      <c r="G20" s="19">
        <f>$F75</f>
        <v>25711</v>
      </c>
      <c r="H20" s="21">
        <f>$G76</f>
        <v>144146</v>
      </c>
      <c r="I20" s="19">
        <f>$G75</f>
        <v>203821</v>
      </c>
      <c r="J20" s="21">
        <f>$H76</f>
        <v>4624490</v>
      </c>
      <c r="K20" s="19">
        <f>$H75</f>
        <v>6518692</v>
      </c>
      <c r="L20" s="21">
        <f>$I76</f>
        <v>4708808834</v>
      </c>
      <c r="M20" s="19">
        <f>$I75</f>
        <v>6722369624</v>
      </c>
      <c r="O20" s="10" t="s">
        <v>31</v>
      </c>
      <c r="P20" s="22">
        <f t="shared" si="0"/>
        <v>11.6773681640625</v>
      </c>
      <c r="Q20" s="22">
        <f t="shared" si="1"/>
        <v>16.948168945312503</v>
      </c>
      <c r="R20" s="22">
        <f t="shared" si="2"/>
        <v>11.877264404296875</v>
      </c>
      <c r="S20" s="22">
        <f t="shared" si="3"/>
        <v>16.79433288574219</v>
      </c>
      <c r="T20" s="22">
        <f t="shared" si="4"/>
        <v>11.907694816589355</v>
      </c>
      <c r="U20" s="22">
        <f t="shared" si="5"/>
        <v>16.785114669799807</v>
      </c>
      <c r="V20" s="22">
        <f t="shared" si="6"/>
        <v>11.840633909963072</v>
      </c>
      <c r="W20" s="22">
        <f t="shared" si="7"/>
        <v>16.903875381499532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3" t="s">
        <v>55</v>
      </c>
      <c r="O23" t="s">
        <v>106</v>
      </c>
      <c r="P23">
        <v>2.7</v>
      </c>
    </row>
    <row r="24" spans="5:23" x14ac:dyDescent="0.25">
      <c r="E24" s="44"/>
    </row>
    <row r="25" spans="5:23" x14ac:dyDescent="0.25">
      <c r="E25" s="12" t="s">
        <v>101</v>
      </c>
      <c r="F25" s="45" t="s">
        <v>95</v>
      </c>
      <c r="G25" s="45"/>
      <c r="H25" s="45" t="s">
        <v>96</v>
      </c>
      <c r="I25" s="45"/>
      <c r="J25" s="45" t="s">
        <v>97</v>
      </c>
      <c r="K25" s="45"/>
      <c r="L25" s="45" t="s">
        <v>98</v>
      </c>
      <c r="M25" s="45"/>
    </row>
    <row r="26" spans="5:23" x14ac:dyDescent="0.25">
      <c r="E26" s="6" t="s">
        <v>105</v>
      </c>
      <c r="F26" s="41" t="s">
        <v>56</v>
      </c>
      <c r="G26" s="42"/>
      <c r="H26" s="42"/>
      <c r="I26" s="42"/>
      <c r="J26" s="42"/>
      <c r="K26" s="42"/>
      <c r="L26" s="42"/>
      <c r="M26" s="42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>
        <f>(((4*1024*4)/(1024*1024))/F5)*10^9</f>
        <v>48.014577994112265</v>
      </c>
      <c r="G28" s="20">
        <f>(((4096*8)/(1024*1024))/G5)*10^9</f>
        <v>66.972131021062467</v>
      </c>
      <c r="H28" s="20">
        <f>(((32*1024*4)/(1024*1024))/H5)*10^9</f>
        <v>208.27813962633235</v>
      </c>
      <c r="I28" s="20">
        <f>(((32*1024*8)/(1024*1024))/I5)*10^9</f>
        <v>295.1621739048303</v>
      </c>
      <c r="J28" s="20">
        <f>(((1*1024*1024*8)/(1024*1024))/J5)*10^9</f>
        <v>412.85560091519761</v>
      </c>
      <c r="K28" s="20">
        <f>(((1*1024*1024*8)/(1024*1024))/K5)*10^9</f>
        <v>287.84477912716608</v>
      </c>
      <c r="L28" s="20">
        <f>(((1*1024*1024*1024*4)/(1024*1024))/L5)*10^9</f>
        <v>206.2576359238756</v>
      </c>
      <c r="M28" s="20">
        <f>(((1*1024*1024*1024*8)/(1024*1024))/M5)*10^9</f>
        <v>288.43568517610123</v>
      </c>
    </row>
    <row r="29" spans="5:23" x14ac:dyDescent="0.25">
      <c r="E29" s="10" t="s">
        <v>17</v>
      </c>
      <c r="F29" s="20">
        <f>(((4*1024*4)/(1024*1024))/F6)*10^9</f>
        <v>63.10428664895035</v>
      </c>
      <c r="G29" s="20">
        <f>(((4096*8)/(1024*1024))/G6)*10^9</f>
        <v>74.894249319960224</v>
      </c>
      <c r="H29" s="20">
        <f>(((32*1024*4)/(1024*1024))/H6)*10^9</f>
        <v>284.81784190103377</v>
      </c>
      <c r="I29" s="20">
        <f>(((32*1024*8)/(1024*1024))/I6)*10^9</f>
        <v>350.77577570555036</v>
      </c>
      <c r="J29" s="20">
        <f>(((1*1024*1024*4)/(1024*1024))/J6)*10^9</f>
        <v>285.26959117444346</v>
      </c>
      <c r="K29" s="20">
        <f>(((1*1024*1024*8)/(1024*1024))/K6)*10^9</f>
        <v>337.8398209347597</v>
      </c>
      <c r="L29" s="20">
        <f>(((1*1024*1024*1024*4)/(1024*1024))/L6)*10^9</f>
        <v>301.58717992652271</v>
      </c>
      <c r="M29" s="20">
        <f>(((1*1024*1024*1024*8)/(1024*1024))/M6)*10^9</f>
        <v>346.80594196411323</v>
      </c>
    </row>
    <row r="30" spans="5:23" x14ac:dyDescent="0.25">
      <c r="E30" s="10" t="s">
        <v>99</v>
      </c>
      <c r="F30" s="20">
        <f>(((4*1024)/(1024*1024))/F7)*10^9</f>
        <v>90.976314134662417</v>
      </c>
      <c r="G30" s="20" t="s">
        <v>94</v>
      </c>
      <c r="H30" s="20">
        <f>(((32*1024)/(1024*1024))/H7)*10^9</f>
        <v>90.248276618909685</v>
      </c>
      <c r="I30" s="20" t="s">
        <v>94</v>
      </c>
      <c r="J30" s="20">
        <f>(((1*1024*1024)/(1024*1024))/J7)*10^9</f>
        <v>90.125149585217031</v>
      </c>
      <c r="K30" s="20" t="s">
        <v>94</v>
      </c>
      <c r="L30" s="20">
        <f>(((1*1024*1024*1024)/(1024*1024))/L7)*10^9</f>
        <v>90.13117485224177</v>
      </c>
      <c r="M30" s="20" t="s">
        <v>94</v>
      </c>
    </row>
    <row r="31" spans="5:23" x14ac:dyDescent="0.25">
      <c r="E31" s="5" t="s">
        <v>18</v>
      </c>
      <c r="F31" s="20">
        <f t="shared" ref="F31" si="8">(((4*1024*4)/(1024*1024))/F8)*10^9</f>
        <v>3.3765736453942887</v>
      </c>
      <c r="G31" s="20">
        <f t="shared" ref="G31" si="9">(((4096*8)/(1024*1024))/G8)*10^9</f>
        <v>39.861931026741296</v>
      </c>
      <c r="H31" s="20">
        <f t="shared" ref="H31" si="10">(((32*1024*4)/(1024*1024))/H8)*10^9</f>
        <v>12.58331032265319</v>
      </c>
      <c r="I31" s="20">
        <f t="shared" ref="I31" si="11">(((32*1024*8)/(1024*1024))/I8)*10^9</f>
        <v>205.76453458942979</v>
      </c>
      <c r="J31" s="20">
        <f t="shared" ref="J31" si="12">(((1*1024*1024*4)/(1024*1024))/J8)*10^9</f>
        <v>12.564021187098412</v>
      </c>
      <c r="K31" s="20">
        <f t="shared" ref="K31" si="13">(((1*1024*1024*8)/(1024*1024))/K8)*10^9</f>
        <v>207.70927514344143</v>
      </c>
      <c r="L31" s="20">
        <f t="shared" ref="L31" si="14">(((1*1024*1024*1024*4)/(1024*1024))/L8)*10^9</f>
        <v>12.488849575379838</v>
      </c>
      <c r="M31" s="20">
        <f t="shared" ref="M31" si="15">(((1*1024*1024*1024*8)/(1024*1024))/M8)*10^9</f>
        <v>206.90296147804213</v>
      </c>
    </row>
    <row r="32" spans="5:23" x14ac:dyDescent="0.25">
      <c r="E32" s="4" t="s">
        <v>27</v>
      </c>
      <c r="F32" s="20">
        <f t="shared" ref="F32:F43" si="16">(((4*1024*4)/(1024*1024))/F9)*10^9</f>
        <v>210.14336821152864</v>
      </c>
      <c r="G32" s="20">
        <f t="shared" ref="G32:G43" si="17">(((4096*8)/(1024*1024))/G9)*10^9</f>
        <v>273.89936280052234</v>
      </c>
      <c r="H32" s="20">
        <f t="shared" ref="H32:H43" si="18">(((32*1024*4)/(1024*1024))/H9)*10^9</f>
        <v>901.45964345468178</v>
      </c>
      <c r="I32" s="20">
        <f t="shared" ref="I32:I43" si="19">(((32*1024*8)/(1024*1024))/I9)*10^9</f>
        <v>1086.17730758369</v>
      </c>
      <c r="J32" s="20">
        <f t="shared" ref="J32:J43" si="20">(((1*1024*1024*4)/(1024*1024))/J9)*10^9</f>
        <v>892.19476790222268</v>
      </c>
      <c r="K32" s="20">
        <f t="shared" ref="K32:K43" si="21">(((1*1024*1024*8)/(1024*1024))/K9)*10^9</f>
        <v>1132.3430144414781</v>
      </c>
      <c r="L32" s="20">
        <f t="shared" ref="L32:L43" si="22">(((1*1024*1024*1024*4)/(1024*1024))/L9)*10^9</f>
        <v>900.32897963766175</v>
      </c>
      <c r="M32" s="20">
        <f t="shared" ref="M32:M43" si="23">(((1*1024*1024*1024*8)/(1024*1024))/M9)*10^9</f>
        <v>1156.971481508846</v>
      </c>
    </row>
    <row r="33" spans="4:13" x14ac:dyDescent="0.25">
      <c r="E33" s="4" t="s">
        <v>21</v>
      </c>
      <c r="F33" s="20">
        <f t="shared" si="16"/>
        <v>336.52085890891857</v>
      </c>
      <c r="G33" s="20">
        <f t="shared" si="17"/>
        <v>598.78518461744807</v>
      </c>
      <c r="H33" s="20">
        <f t="shared" si="18"/>
        <v>1437.558221107955</v>
      </c>
      <c r="I33" s="20">
        <f t="shared" si="19"/>
        <v>2281.2092233851317</v>
      </c>
      <c r="J33" s="20">
        <f t="shared" si="20"/>
        <v>1414.1441281553975</v>
      </c>
      <c r="K33" s="20">
        <f t="shared" si="21"/>
        <v>2598.695195142519</v>
      </c>
      <c r="L33" s="20">
        <f t="shared" si="22"/>
        <v>1419.1378576545155</v>
      </c>
      <c r="M33" s="20">
        <f t="shared" si="23"/>
        <v>2495.0476327359793</v>
      </c>
    </row>
    <row r="34" spans="4:13" x14ac:dyDescent="0.25">
      <c r="E34" s="4" t="s">
        <v>22</v>
      </c>
      <c r="F34" s="20">
        <f t="shared" si="16"/>
        <v>61.609131951974447</v>
      </c>
      <c r="G34" s="20">
        <f t="shared" si="17"/>
        <v>120.84720659265017</v>
      </c>
      <c r="H34" s="20">
        <f t="shared" si="18"/>
        <v>378.11757944250348</v>
      </c>
      <c r="I34" s="20">
        <f t="shared" si="19"/>
        <v>594.33385872446445</v>
      </c>
      <c r="J34" s="20">
        <f t="shared" si="20"/>
        <v>381.89289221903732</v>
      </c>
      <c r="K34" s="20">
        <f t="shared" si="21"/>
        <v>708.76563237974528</v>
      </c>
      <c r="L34" s="20">
        <f t="shared" si="22"/>
        <v>379.84272557604794</v>
      </c>
      <c r="M34" s="20">
        <f t="shared" si="23"/>
        <v>708.09780012361637</v>
      </c>
    </row>
    <row r="35" spans="4:13" x14ac:dyDescent="0.25">
      <c r="E35" s="4" t="s">
        <v>23</v>
      </c>
      <c r="F35" s="20">
        <f t="shared" si="16"/>
        <v>82.859597395159412</v>
      </c>
      <c r="G35" s="20">
        <f t="shared" si="17"/>
        <v>118.67374025451245</v>
      </c>
      <c r="H35" s="20">
        <f t="shared" si="18"/>
        <v>375.41708838519594</v>
      </c>
      <c r="I35" s="20">
        <f t="shared" si="19"/>
        <v>843.19591488443166</v>
      </c>
      <c r="J35" s="20">
        <f t="shared" si="20"/>
        <v>370.81356124523643</v>
      </c>
      <c r="K35" s="20">
        <f t="shared" si="21"/>
        <v>860.5676088806274</v>
      </c>
      <c r="L35" s="20">
        <f t="shared" si="22"/>
        <v>382.95185328606044</v>
      </c>
      <c r="M35" s="20">
        <f t="shared" si="23"/>
        <v>862.99193775223148</v>
      </c>
    </row>
    <row r="36" spans="4:13" x14ac:dyDescent="0.25">
      <c r="E36" s="4" t="s">
        <v>35</v>
      </c>
      <c r="F36" s="20">
        <f t="shared" si="16"/>
        <v>46.6391458394897</v>
      </c>
      <c r="G36" s="20">
        <f t="shared" si="17"/>
        <v>43.225732382228898</v>
      </c>
      <c r="H36" s="20">
        <f t="shared" si="18"/>
        <v>199.86632939889802</v>
      </c>
      <c r="I36" s="20">
        <f t="shared" si="19"/>
        <v>183.04813214025</v>
      </c>
      <c r="J36" s="20">
        <f t="shared" si="20"/>
        <v>199.71578446712482</v>
      </c>
      <c r="K36" s="20">
        <f t="shared" si="21"/>
        <v>187.45652473130335</v>
      </c>
      <c r="L36" s="20">
        <f t="shared" si="22"/>
        <v>198.13546759207776</v>
      </c>
      <c r="M36" s="20">
        <f t="shared" si="23"/>
        <v>187.26650317040912</v>
      </c>
    </row>
    <row r="37" spans="4:13" x14ac:dyDescent="0.25">
      <c r="E37" s="4" t="s">
        <v>36</v>
      </c>
      <c r="F37" s="20">
        <f t="shared" si="16"/>
        <v>60.138019159491797</v>
      </c>
      <c r="G37" s="20">
        <f t="shared" si="17"/>
        <v>86.633972160692849</v>
      </c>
      <c r="H37" s="20">
        <f t="shared" si="18"/>
        <v>257.74949635748413</v>
      </c>
      <c r="I37" s="20">
        <f t="shared" si="19"/>
        <v>408.65298169561567</v>
      </c>
      <c r="J37" s="20">
        <f t="shared" si="20"/>
        <v>257.60221156650675</v>
      </c>
      <c r="K37" s="20">
        <f t="shared" si="21"/>
        <v>397.41862692162465</v>
      </c>
      <c r="L37" s="20">
        <f t="shared" si="22"/>
        <v>258.4418216981079</v>
      </c>
      <c r="M37" s="20">
        <f t="shared" si="23"/>
        <v>405.75737415801746</v>
      </c>
    </row>
    <row r="38" spans="4:13" x14ac:dyDescent="0.25">
      <c r="E38" s="4" t="s">
        <v>24</v>
      </c>
      <c r="F38" s="20">
        <f t="shared" si="16"/>
        <v>65.015041880089385</v>
      </c>
      <c r="G38" s="20">
        <f t="shared" si="17"/>
        <v>57.507011254812184</v>
      </c>
      <c r="H38" s="20">
        <f t="shared" si="18"/>
        <v>277.94083640180014</v>
      </c>
      <c r="I38" s="20">
        <f t="shared" si="19"/>
        <v>250.19164680144991</v>
      </c>
      <c r="J38" s="20">
        <f t="shared" si="20"/>
        <v>277.30526116713486</v>
      </c>
      <c r="K38" s="20">
        <f t="shared" si="21"/>
        <v>252.95662021624253</v>
      </c>
      <c r="L38" s="20">
        <f t="shared" si="22"/>
        <v>275.85792663770718</v>
      </c>
      <c r="M38" s="20">
        <f t="shared" si="23"/>
        <v>251.16660466131128</v>
      </c>
    </row>
    <row r="39" spans="4:13" x14ac:dyDescent="0.25">
      <c r="E39" s="4" t="s">
        <v>25</v>
      </c>
      <c r="F39" s="20">
        <f t="shared" si="16"/>
        <v>11.165363862236916</v>
      </c>
      <c r="G39" s="20">
        <f t="shared" si="17"/>
        <v>27.688730819462386</v>
      </c>
      <c r="H39" s="20">
        <f t="shared" si="18"/>
        <v>47.332725202479928</v>
      </c>
      <c r="I39" s="20">
        <f t="shared" si="19"/>
        <v>136.75640074658054</v>
      </c>
      <c r="J39" s="20">
        <f t="shared" si="20"/>
        <v>44.326158612647973</v>
      </c>
      <c r="K39" s="20">
        <f t="shared" si="21"/>
        <v>125.97750473238433</v>
      </c>
      <c r="L39" s="20">
        <f t="shared" si="22"/>
        <v>47.208280015927116</v>
      </c>
      <c r="M39" s="20">
        <f t="shared" si="23"/>
        <v>125.0833661167237</v>
      </c>
    </row>
    <row r="40" spans="4:13" x14ac:dyDescent="0.25">
      <c r="E40" s="4" t="s">
        <v>28</v>
      </c>
      <c r="F40" s="20">
        <f t="shared" si="16"/>
        <v>173.16089278985748</v>
      </c>
      <c r="G40" s="20">
        <f t="shared" si="17"/>
        <v>269.76398888140739</v>
      </c>
      <c r="H40" s="20">
        <f t="shared" si="18"/>
        <v>911.59032401566469</v>
      </c>
      <c r="I40" s="20">
        <f t="shared" si="19"/>
        <v>1172.7178909841448</v>
      </c>
      <c r="J40" s="20">
        <f t="shared" si="20"/>
        <v>902.71792569864158</v>
      </c>
      <c r="K40" s="20">
        <f t="shared" si="21"/>
        <v>1167.474851132363</v>
      </c>
      <c r="L40" s="20">
        <f t="shared" si="22"/>
        <v>848.23694463602919</v>
      </c>
      <c r="M40" s="20">
        <f t="shared" si="23"/>
        <v>1164.8730789387264</v>
      </c>
    </row>
    <row r="41" spans="4:13" x14ac:dyDescent="0.25">
      <c r="E41" s="4" t="s">
        <v>29</v>
      </c>
      <c r="F41" s="20">
        <f t="shared" si="16"/>
        <v>97.47470336498273</v>
      </c>
      <c r="G41" s="20">
        <f t="shared" si="17"/>
        <v>134.77088948787062</v>
      </c>
      <c r="H41" s="20">
        <f t="shared" si="18"/>
        <v>415.10035466174304</v>
      </c>
      <c r="I41" s="20">
        <f t="shared" si="19"/>
        <v>578.98783662352821</v>
      </c>
      <c r="J41" s="20">
        <f t="shared" si="20"/>
        <v>414.42158092094212</v>
      </c>
      <c r="K41" s="20">
        <f t="shared" si="21"/>
        <v>577.85831838606475</v>
      </c>
      <c r="L41" s="20">
        <f t="shared" si="22"/>
        <v>411.00763101833593</v>
      </c>
      <c r="M41" s="20">
        <f t="shared" si="23"/>
        <v>574.4013716640809</v>
      </c>
    </row>
    <row r="42" spans="4:13" x14ac:dyDescent="0.25">
      <c r="E42" s="9" t="s">
        <v>30</v>
      </c>
      <c r="F42" s="20">
        <f t="shared" si="16"/>
        <v>4.2262385989606566</v>
      </c>
      <c r="G42" s="20">
        <f t="shared" si="17"/>
        <v>193.95842772643482</v>
      </c>
      <c r="H42" s="20">
        <f t="shared" si="18"/>
        <v>12.736475595078707</v>
      </c>
      <c r="I42" s="20">
        <f t="shared" si="19"/>
        <v>202.74073028832976</v>
      </c>
      <c r="J42" s="20">
        <f t="shared" si="20"/>
        <v>12.081548032912554</v>
      </c>
      <c r="K42" s="20">
        <f t="shared" si="21"/>
        <v>194.1988247378425</v>
      </c>
      <c r="L42" s="20">
        <f t="shared" si="22"/>
        <v>12.468192316654781</v>
      </c>
      <c r="M42" s="20">
        <f t="shared" si="23"/>
        <v>203.81229388516303</v>
      </c>
    </row>
    <row r="43" spans="4:13" x14ac:dyDescent="0.25">
      <c r="E43" s="10" t="s">
        <v>31</v>
      </c>
      <c r="F43" s="20">
        <f t="shared" si="16"/>
        <v>882.02088625458646</v>
      </c>
      <c r="G43" s="20">
        <f t="shared" si="17"/>
        <v>1215.433083116176</v>
      </c>
      <c r="H43" s="20">
        <f t="shared" si="18"/>
        <v>867.17633510468545</v>
      </c>
      <c r="I43" s="20">
        <f t="shared" si="19"/>
        <v>1226.5664480107544</v>
      </c>
      <c r="J43" s="20">
        <f t="shared" si="20"/>
        <v>864.960244264773</v>
      </c>
      <c r="K43" s="20">
        <f t="shared" si="21"/>
        <v>1227.240065951881</v>
      </c>
      <c r="L43" s="20">
        <f t="shared" si="22"/>
        <v>869.8590544650682</v>
      </c>
      <c r="M43" s="20">
        <f t="shared" si="23"/>
        <v>1218.6179068097015</v>
      </c>
    </row>
    <row r="45" spans="4:13" x14ac:dyDescent="0.25">
      <c r="D45" s="49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9"/>
      <c r="E46" s="1" t="s">
        <v>63</v>
      </c>
      <c r="F46" s="1">
        <v>466612</v>
      </c>
      <c r="G46" s="1">
        <v>846992</v>
      </c>
      <c r="H46" s="1">
        <v>27792757</v>
      </c>
      <c r="I46" s="1">
        <v>28401478808</v>
      </c>
    </row>
    <row r="47" spans="4:13" x14ac:dyDescent="0.25">
      <c r="E47" s="1" t="s">
        <v>64</v>
      </c>
      <c r="F47" s="1">
        <v>325422</v>
      </c>
      <c r="G47" s="1">
        <v>600159</v>
      </c>
      <c r="H47" s="1">
        <v>19377235</v>
      </c>
      <c r="I47" s="1">
        <v>19858658719</v>
      </c>
    </row>
    <row r="48" spans="4:13" x14ac:dyDescent="0.25">
      <c r="E48" s="1" t="s">
        <v>65</v>
      </c>
      <c r="F48" s="1">
        <v>417255</v>
      </c>
      <c r="G48" s="1">
        <v>712706</v>
      </c>
      <c r="H48" s="1">
        <v>23679861</v>
      </c>
      <c r="I48" s="1">
        <v>23621279248</v>
      </c>
    </row>
    <row r="49" spans="5:9" x14ac:dyDescent="0.25">
      <c r="E49" s="1" t="s">
        <v>66</v>
      </c>
      <c r="F49" s="1">
        <v>247606</v>
      </c>
      <c r="G49" s="1">
        <v>438877</v>
      </c>
      <c r="H49" s="1">
        <v>14021824</v>
      </c>
      <c r="I49" s="1">
        <v>13581479163</v>
      </c>
    </row>
    <row r="50" spans="5:9" x14ac:dyDescent="0.25">
      <c r="E50" s="1" t="s">
        <v>67</v>
      </c>
      <c r="F50" s="1">
        <v>42937</v>
      </c>
      <c r="G50" s="1">
        <v>346267</v>
      </c>
      <c r="H50" s="1">
        <v>11095682</v>
      </c>
      <c r="I50" s="1">
        <v>11361218820</v>
      </c>
    </row>
    <row r="51" spans="5:9" x14ac:dyDescent="0.25">
      <c r="E51" s="1" t="s">
        <v>68</v>
      </c>
      <c r="F51" s="1">
        <v>783956</v>
      </c>
      <c r="G51" s="1">
        <v>1214981</v>
      </c>
      <c r="H51" s="1">
        <v>38515372</v>
      </c>
      <c r="I51" s="1">
        <v>39593440043</v>
      </c>
    </row>
    <row r="52" spans="5:9" x14ac:dyDescent="0.25">
      <c r="E52" s="1" t="s">
        <v>69</v>
      </c>
      <c r="F52" s="1">
        <v>4627472</v>
      </c>
      <c r="G52" s="1">
        <v>9933793</v>
      </c>
      <c r="H52" s="1">
        <v>318369409</v>
      </c>
      <c r="I52" s="1">
        <v>327972562667</v>
      </c>
    </row>
    <row r="53" spans="5:9" x14ac:dyDescent="0.25">
      <c r="E53" s="1" t="s">
        <v>70</v>
      </c>
      <c r="F53" s="1">
        <v>114093</v>
      </c>
      <c r="G53" s="1">
        <v>230165</v>
      </c>
      <c r="H53" s="1">
        <v>7064997</v>
      </c>
      <c r="I53" s="1">
        <v>7080554820</v>
      </c>
    </row>
    <row r="54" spans="5:9" x14ac:dyDescent="0.25">
      <c r="E54" s="1" t="s">
        <v>71</v>
      </c>
      <c r="F54" s="1">
        <v>74354</v>
      </c>
      <c r="G54" s="1">
        <v>138664</v>
      </c>
      <c r="H54" s="1">
        <v>4483326</v>
      </c>
      <c r="I54" s="1">
        <v>4549448138</v>
      </c>
    </row>
    <row r="55" spans="5:9" x14ac:dyDescent="0.25">
      <c r="E55" s="1" t="s">
        <v>72</v>
      </c>
      <c r="F55" s="1">
        <v>52189</v>
      </c>
      <c r="G55" s="1">
        <v>109591</v>
      </c>
      <c r="H55" s="1">
        <v>3078468</v>
      </c>
      <c r="I55" s="1">
        <v>3283304051</v>
      </c>
    </row>
    <row r="56" spans="5:9" x14ac:dyDescent="0.25">
      <c r="E56" s="1" t="s">
        <v>73</v>
      </c>
      <c r="F56" s="1">
        <v>46431</v>
      </c>
      <c r="G56" s="1">
        <v>86953</v>
      </c>
      <c r="H56" s="1">
        <v>2828566</v>
      </c>
      <c r="I56" s="1">
        <v>2886259413</v>
      </c>
    </row>
    <row r="57" spans="5:9" x14ac:dyDescent="0.25">
      <c r="E57" s="1" t="s">
        <v>74</v>
      </c>
      <c r="F57" s="1">
        <v>258591</v>
      </c>
      <c r="G57" s="1">
        <v>420639</v>
      </c>
      <c r="H57" s="1">
        <v>11287229</v>
      </c>
      <c r="I57" s="1">
        <v>11569023373</v>
      </c>
    </row>
    <row r="58" spans="5:9" x14ac:dyDescent="0.25">
      <c r="E58" s="1" t="s">
        <v>75</v>
      </c>
      <c r="F58" s="1">
        <v>253615</v>
      </c>
      <c r="G58" s="1">
        <v>330585</v>
      </c>
      <c r="H58" s="1">
        <v>10474141</v>
      </c>
      <c r="I58" s="1">
        <v>10783410407</v>
      </c>
    </row>
    <row r="59" spans="5:9" x14ac:dyDescent="0.25">
      <c r="E59" s="1" t="s">
        <v>76</v>
      </c>
      <c r="F59" s="1">
        <v>263327</v>
      </c>
      <c r="G59" s="1">
        <v>296491</v>
      </c>
      <c r="H59" s="1">
        <v>9296190</v>
      </c>
      <c r="I59" s="1">
        <v>9492556815</v>
      </c>
    </row>
    <row r="60" spans="5:9" x14ac:dyDescent="0.25">
      <c r="E60" s="1" t="s">
        <v>77</v>
      </c>
      <c r="F60" s="1">
        <v>188572</v>
      </c>
      <c r="G60" s="1">
        <v>332963</v>
      </c>
      <c r="H60" s="1">
        <v>10787092</v>
      </c>
      <c r="I60" s="1">
        <v>10695861542</v>
      </c>
    </row>
    <row r="61" spans="5:9" x14ac:dyDescent="0.25">
      <c r="E61" s="1" t="s">
        <v>78</v>
      </c>
      <c r="F61" s="1">
        <v>722949</v>
      </c>
      <c r="G61" s="1">
        <v>1365761</v>
      </c>
      <c r="H61" s="1">
        <v>42676562</v>
      </c>
      <c r="I61" s="1">
        <v>43745143212</v>
      </c>
    </row>
    <row r="62" spans="5:9" x14ac:dyDescent="0.25">
      <c r="E62" s="1" t="s">
        <v>79</v>
      </c>
      <c r="F62" s="1">
        <v>335019</v>
      </c>
      <c r="G62" s="1">
        <v>625418</v>
      </c>
      <c r="H62" s="1">
        <v>20028462</v>
      </c>
      <c r="I62" s="1">
        <v>20672724827</v>
      </c>
    </row>
    <row r="63" spans="5:9" x14ac:dyDescent="0.25">
      <c r="E63" s="1" t="s">
        <v>80</v>
      </c>
      <c r="F63" s="1">
        <v>360713</v>
      </c>
      <c r="G63" s="1">
        <v>611766</v>
      </c>
      <c r="H63" s="1">
        <v>20129907</v>
      </c>
      <c r="I63" s="1">
        <v>20189405102</v>
      </c>
    </row>
    <row r="64" spans="5:9" x14ac:dyDescent="0.25">
      <c r="E64" s="1" t="s">
        <v>81</v>
      </c>
      <c r="F64" s="1">
        <v>259819</v>
      </c>
      <c r="G64" s="1">
        <v>484967</v>
      </c>
      <c r="H64" s="1">
        <v>15527817</v>
      </c>
      <c r="I64" s="1">
        <v>15848828077</v>
      </c>
    </row>
    <row r="65" spans="5:9" x14ac:dyDescent="0.25">
      <c r="E65" s="1" t="s">
        <v>82</v>
      </c>
      <c r="F65" s="1">
        <v>543412</v>
      </c>
      <c r="G65" s="1">
        <v>999234</v>
      </c>
      <c r="H65" s="1">
        <v>31625976</v>
      </c>
      <c r="I65" s="1">
        <v>32615801018</v>
      </c>
    </row>
    <row r="66" spans="5:9" x14ac:dyDescent="0.25">
      <c r="E66" s="1" t="s">
        <v>83</v>
      </c>
      <c r="F66" s="1">
        <v>240329</v>
      </c>
      <c r="G66" s="1">
        <v>449736</v>
      </c>
      <c r="H66" s="1">
        <v>14424537</v>
      </c>
      <c r="I66" s="1">
        <v>14848222960</v>
      </c>
    </row>
    <row r="67" spans="5:9" x14ac:dyDescent="0.25">
      <c r="E67" s="1" t="s">
        <v>84</v>
      </c>
      <c r="F67" s="1">
        <v>1128618</v>
      </c>
      <c r="G67" s="1">
        <v>1828068</v>
      </c>
      <c r="H67" s="1">
        <v>63503401</v>
      </c>
      <c r="I67" s="1">
        <v>65492321276</v>
      </c>
    </row>
    <row r="68" spans="5:9" x14ac:dyDescent="0.25">
      <c r="E68" s="1" t="s">
        <v>85</v>
      </c>
      <c r="F68" s="1">
        <v>1399417</v>
      </c>
      <c r="G68" s="1">
        <v>2640879</v>
      </c>
      <c r="H68" s="1">
        <v>90240168</v>
      </c>
      <c r="I68" s="1">
        <v>86764440446</v>
      </c>
    </row>
    <row r="69" spans="5:9" x14ac:dyDescent="0.25">
      <c r="E69" s="1" t="s">
        <v>86</v>
      </c>
      <c r="F69" s="1">
        <v>115842</v>
      </c>
      <c r="G69" s="1">
        <v>213180</v>
      </c>
      <c r="H69" s="1">
        <v>6852396</v>
      </c>
      <c r="I69" s="1">
        <v>7032525816</v>
      </c>
    </row>
    <row r="70" spans="5:9" x14ac:dyDescent="0.25">
      <c r="E70" s="1" t="s">
        <v>87</v>
      </c>
      <c r="F70" s="1">
        <v>90234</v>
      </c>
      <c r="G70" s="1">
        <v>137123</v>
      </c>
      <c r="H70" s="1">
        <v>4431063</v>
      </c>
      <c r="I70" s="1">
        <v>4828839425</v>
      </c>
    </row>
    <row r="71" spans="5:9" x14ac:dyDescent="0.25">
      <c r="E71" s="1" t="s">
        <v>88</v>
      </c>
      <c r="F71" s="1">
        <v>231875</v>
      </c>
      <c r="G71" s="1">
        <v>431788</v>
      </c>
      <c r="H71" s="1">
        <v>13844224</v>
      </c>
      <c r="I71" s="1">
        <v>14261804383</v>
      </c>
    </row>
    <row r="72" spans="5:9" x14ac:dyDescent="0.25">
      <c r="E72" s="1" t="s">
        <v>89</v>
      </c>
      <c r="F72" s="1">
        <v>160298</v>
      </c>
      <c r="G72" s="1">
        <v>301132</v>
      </c>
      <c r="H72" s="1">
        <v>9652007</v>
      </c>
      <c r="I72" s="1">
        <v>9965751706</v>
      </c>
    </row>
    <row r="73" spans="5:9" x14ac:dyDescent="0.25">
      <c r="E73" s="1" t="s">
        <v>90</v>
      </c>
      <c r="F73" s="1">
        <v>161117</v>
      </c>
      <c r="G73" s="1">
        <v>1233102</v>
      </c>
      <c r="H73" s="1">
        <v>41194894</v>
      </c>
      <c r="I73" s="1">
        <v>40193846229</v>
      </c>
    </row>
    <row r="74" spans="5:9" x14ac:dyDescent="0.25">
      <c r="E74" s="1" t="s">
        <v>91</v>
      </c>
      <c r="F74" s="1">
        <v>3697141</v>
      </c>
      <c r="G74" s="1">
        <v>9814332</v>
      </c>
      <c r="H74" s="1">
        <v>331083400</v>
      </c>
      <c r="I74" s="1">
        <v>328515946496</v>
      </c>
    </row>
    <row r="75" spans="5:9" x14ac:dyDescent="0.25">
      <c r="E75" s="1" t="s">
        <v>92</v>
      </c>
      <c r="F75" s="1">
        <v>25711</v>
      </c>
      <c r="G75" s="1">
        <v>203821</v>
      </c>
      <c r="H75" s="1">
        <v>6518692</v>
      </c>
      <c r="I75" s="1">
        <v>6722369624</v>
      </c>
    </row>
    <row r="76" spans="5:9" x14ac:dyDescent="0.25">
      <c r="E76" s="1" t="s">
        <v>93</v>
      </c>
      <c r="F76" s="1">
        <v>17715</v>
      </c>
      <c r="G76" s="1">
        <v>144146</v>
      </c>
      <c r="H76" s="1">
        <v>4624490</v>
      </c>
      <c r="I76" s="1">
        <v>4708808834</v>
      </c>
    </row>
  </sheetData>
  <mergeCells count="17">
    <mergeCell ref="F26:M26"/>
    <mergeCell ref="D45:D46"/>
    <mergeCell ref="E23:E24"/>
    <mergeCell ref="F25:G25"/>
    <mergeCell ref="H25:I25"/>
    <mergeCell ref="J25:K25"/>
    <mergeCell ref="L25:M25"/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abSelected="1" topLeftCell="A2" workbookViewId="0">
      <selection activeCell="I19" sqref="I1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105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105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325573</v>
      </c>
      <c r="G5" s="20">
        <f>$F46</f>
        <v>467871</v>
      </c>
      <c r="H5" s="20">
        <f>$G47</f>
        <v>642006</v>
      </c>
      <c r="I5" s="20">
        <f>$G46</f>
        <v>905224</v>
      </c>
      <c r="J5" s="20">
        <f>$H47</f>
        <v>19337433</v>
      </c>
      <c r="K5" s="20">
        <f>$H46</f>
        <v>27688889</v>
      </c>
      <c r="L5" s="20">
        <f>$I47</f>
        <v>19813662908</v>
      </c>
      <c r="M5" s="20">
        <f>$I46</f>
        <v>28347256279</v>
      </c>
      <c r="O5" s="18" t="s">
        <v>26</v>
      </c>
      <c r="P5" s="22">
        <f>F5*($P$23)/4096</f>
        <v>214.61110839843752</v>
      </c>
      <c r="Q5" s="22">
        <f>G5*($P$23)/4096</f>
        <v>308.41105957031255</v>
      </c>
      <c r="R5" s="22">
        <f>H5*($P$23)/32768</f>
        <v>52.899664306640631</v>
      </c>
      <c r="S5" s="22">
        <f>I5*($P$23)/32768</f>
        <v>74.588159179687509</v>
      </c>
      <c r="T5" s="22">
        <f>J5*($P$23)/(1048576)</f>
        <v>49.792355632781984</v>
      </c>
      <c r="U5" s="22">
        <f>K5*($P$23)/(1048576)</f>
        <v>71.296692180633556</v>
      </c>
      <c r="V5" s="22">
        <f>L5*($P$23)/1073741824</f>
        <v>49.822861190512782</v>
      </c>
      <c r="W5" s="22">
        <f>M5*($P$23)/1073741824</f>
        <v>71.28118719281629</v>
      </c>
    </row>
    <row r="6" spans="5:23" x14ac:dyDescent="0.25">
      <c r="E6" s="33" t="s">
        <v>17</v>
      </c>
      <c r="F6" s="19">
        <f>$F49</f>
        <v>245872</v>
      </c>
      <c r="G6" s="19">
        <f>$F48</f>
        <v>416389</v>
      </c>
      <c r="H6" s="19">
        <f>$G49</f>
        <v>467775</v>
      </c>
      <c r="I6" s="19">
        <f>$G48</f>
        <v>762633</v>
      </c>
      <c r="J6" s="19">
        <f>$H49</f>
        <v>13262745</v>
      </c>
      <c r="K6" s="19">
        <f>$H48</f>
        <v>23151129</v>
      </c>
      <c r="L6" s="19">
        <f>$I49</f>
        <v>13519289191</v>
      </c>
      <c r="M6" s="19">
        <f>$I48</f>
        <v>24236669408</v>
      </c>
      <c r="O6" s="10" t="s">
        <v>17</v>
      </c>
      <c r="P6" s="22">
        <f t="shared" ref="P6:Q20" si="0">F6*($P$23)/4096</f>
        <v>162.07382812500001</v>
      </c>
      <c r="Q6" s="22">
        <f t="shared" si="0"/>
        <v>274.47517089843751</v>
      </c>
      <c r="R6" s="22">
        <f t="shared" ref="R6:S20" si="1">H6*($P$23)/32768</f>
        <v>38.543472290039062</v>
      </c>
      <c r="S6" s="22">
        <f t="shared" si="1"/>
        <v>62.83902282714844</v>
      </c>
      <c r="T6" s="22">
        <f t="shared" ref="T6:U20" si="2">J6*($P$23)/(1048576)</f>
        <v>34.150516033172607</v>
      </c>
      <c r="U6" s="22">
        <f t="shared" si="2"/>
        <v>59.612320232391362</v>
      </c>
      <c r="V6" s="22">
        <f t="shared" ref="V6:W20" si="3">L6*($P$23)/1073741824</f>
        <v>33.995211884099994</v>
      </c>
      <c r="W6" s="22">
        <f t="shared" si="3"/>
        <v>60.944824853539473</v>
      </c>
    </row>
    <row r="7" spans="5:23" x14ac:dyDescent="0.25">
      <c r="E7" s="33" t="s">
        <v>102</v>
      </c>
      <c r="F7" s="19">
        <f>$F50</f>
        <v>45946</v>
      </c>
      <c r="G7" s="19" t="s">
        <v>94</v>
      </c>
      <c r="H7" s="19">
        <f>$G50</f>
        <v>345899</v>
      </c>
      <c r="I7" s="19" t="s">
        <v>94</v>
      </c>
      <c r="J7" s="19">
        <f>$H50</f>
        <v>11067563</v>
      </c>
      <c r="K7" s="19" t="s">
        <v>94</v>
      </c>
      <c r="L7" s="19">
        <f>$I50</f>
        <v>11415155203</v>
      </c>
      <c r="M7" s="19" t="s">
        <v>94</v>
      </c>
      <c r="O7" s="10" t="s">
        <v>103</v>
      </c>
      <c r="P7" s="22">
        <f t="shared" si="0"/>
        <v>30.286669921875003</v>
      </c>
      <c r="Q7" s="22" t="e">
        <f t="shared" si="0"/>
        <v>#VALUE!</v>
      </c>
      <c r="R7" s="22">
        <f t="shared" si="1"/>
        <v>28.501199340820314</v>
      </c>
      <c r="S7" s="22" t="e">
        <f t="shared" si="1"/>
        <v>#VALUE!</v>
      </c>
      <c r="T7" s="22">
        <f t="shared" si="2"/>
        <v>28.498096561431886</v>
      </c>
      <c r="U7" s="22" t="e">
        <f t="shared" si="2"/>
        <v>#VALUE!</v>
      </c>
      <c r="V7" s="22">
        <f t="shared" si="3"/>
        <v>28.704217679891737</v>
      </c>
      <c r="W7" s="22" t="e">
        <f t="shared" si="3"/>
        <v>#VALUE!</v>
      </c>
    </row>
    <row r="8" spans="5:23" x14ac:dyDescent="0.25">
      <c r="E8" s="33" t="s">
        <v>18</v>
      </c>
      <c r="F8" s="21">
        <f>$F52</f>
        <v>4612488</v>
      </c>
      <c r="G8" s="19">
        <f>$F51</f>
        <v>724337</v>
      </c>
      <c r="H8" s="21">
        <f>$G52</f>
        <v>10222808</v>
      </c>
      <c r="I8" s="19">
        <f>$G51</f>
        <v>1250016</v>
      </c>
      <c r="J8" s="21">
        <f>$H52</f>
        <v>319591894</v>
      </c>
      <c r="K8" s="19">
        <f>$H51</f>
        <v>38635284</v>
      </c>
      <c r="L8" s="21">
        <f>$I52</f>
        <v>328405658363</v>
      </c>
      <c r="M8" s="19">
        <f>$I51</f>
        <v>39538634572</v>
      </c>
      <c r="O8" s="5" t="s">
        <v>18</v>
      </c>
      <c r="P8" s="22">
        <f t="shared" si="0"/>
        <v>3040.4583984375004</v>
      </c>
      <c r="Q8" s="22">
        <f t="shared" si="0"/>
        <v>477.46823730468753</v>
      </c>
      <c r="R8" s="22">
        <f t="shared" si="1"/>
        <v>842.33342285156255</v>
      </c>
      <c r="S8" s="22">
        <f t="shared" si="1"/>
        <v>102.99814453125001</v>
      </c>
      <c r="T8" s="22">
        <f t="shared" si="2"/>
        <v>822.92376880645759</v>
      </c>
      <c r="U8" s="22">
        <f t="shared" si="2"/>
        <v>99.482790756225597</v>
      </c>
      <c r="V8" s="22">
        <f t="shared" si="3"/>
        <v>825.79932881528521</v>
      </c>
      <c r="W8" s="22">
        <f t="shared" si="3"/>
        <v>99.422701955214151</v>
      </c>
    </row>
    <row r="9" spans="5:23" x14ac:dyDescent="0.25">
      <c r="E9" s="33" t="s">
        <v>27</v>
      </c>
      <c r="F9" s="21">
        <f>$F54</f>
        <v>73141</v>
      </c>
      <c r="G9" s="19">
        <f>$F53</f>
        <v>114374</v>
      </c>
      <c r="H9" s="21">
        <f>$G54</f>
        <v>159404</v>
      </c>
      <c r="I9" s="19">
        <f>$G53</f>
        <v>214091</v>
      </c>
      <c r="J9" s="21">
        <f>$H54</f>
        <v>5199406</v>
      </c>
      <c r="K9" s="19">
        <f>$H53</f>
        <v>6895937</v>
      </c>
      <c r="L9" s="21">
        <f>$I54</f>
        <v>5193637037</v>
      </c>
      <c r="M9" s="19">
        <f>$I53</f>
        <v>7069066112</v>
      </c>
      <c r="O9" s="4" t="s">
        <v>27</v>
      </c>
      <c r="P9" s="22">
        <f t="shared" si="0"/>
        <v>48.213061523437503</v>
      </c>
      <c r="Q9" s="22">
        <f t="shared" si="0"/>
        <v>75.393017578125011</v>
      </c>
      <c r="R9" s="22">
        <f t="shared" si="1"/>
        <v>13.134484863281251</v>
      </c>
      <c r="S9" s="22">
        <f t="shared" si="1"/>
        <v>17.640554809570315</v>
      </c>
      <c r="T9" s="22">
        <f t="shared" si="2"/>
        <v>13.388057899475099</v>
      </c>
      <c r="U9" s="22">
        <f t="shared" si="2"/>
        <v>17.756490612030031</v>
      </c>
      <c r="V9" s="22">
        <f t="shared" si="3"/>
        <v>13.059768825676294</v>
      </c>
      <c r="W9" s="22">
        <f t="shared" si="3"/>
        <v>17.775668299198152</v>
      </c>
    </row>
    <row r="10" spans="5:23" x14ac:dyDescent="0.25">
      <c r="E10" s="33" t="s">
        <v>21</v>
      </c>
      <c r="F10" s="21">
        <f>$F56</f>
        <v>47428</v>
      </c>
      <c r="G10" s="19">
        <f>$F55</f>
        <v>53547</v>
      </c>
      <c r="H10" s="21">
        <f>$G56</f>
        <v>88113</v>
      </c>
      <c r="I10" s="19">
        <f>$G55</f>
        <v>99120</v>
      </c>
      <c r="J10" s="21">
        <f>$H56</f>
        <v>2837823</v>
      </c>
      <c r="K10" s="19">
        <f>$H55</f>
        <v>3064694</v>
      </c>
      <c r="L10" s="21">
        <f>$I56</f>
        <v>2906605823</v>
      </c>
      <c r="M10" s="19">
        <f>$I55</f>
        <v>3160653145</v>
      </c>
      <c r="O10" s="4" t="s">
        <v>21</v>
      </c>
      <c r="P10" s="22">
        <f t="shared" si="0"/>
        <v>31.263574218750001</v>
      </c>
      <c r="Q10" s="22">
        <f t="shared" si="0"/>
        <v>35.297094726562506</v>
      </c>
      <c r="R10" s="22">
        <f t="shared" si="1"/>
        <v>7.2602874755859377</v>
      </c>
      <c r="S10" s="22">
        <f t="shared" si="1"/>
        <v>8.167236328125</v>
      </c>
      <c r="T10" s="22">
        <f t="shared" si="2"/>
        <v>7.3071690559387212</v>
      </c>
      <c r="U10" s="22">
        <f t="shared" si="2"/>
        <v>7.8913438796997077</v>
      </c>
      <c r="V10" s="22">
        <f t="shared" si="3"/>
        <v>7.3088665698654953</v>
      </c>
      <c r="W10" s="22">
        <f t="shared" si="3"/>
        <v>7.9476865860633561</v>
      </c>
    </row>
    <row r="11" spans="5:23" x14ac:dyDescent="0.25">
      <c r="E11" s="33" t="s">
        <v>22</v>
      </c>
      <c r="F11" s="21">
        <f>$F58</f>
        <v>185079</v>
      </c>
      <c r="G11" s="19">
        <f>$F57</f>
        <v>295810</v>
      </c>
      <c r="H11" s="21">
        <f>$G58</f>
        <v>330195</v>
      </c>
      <c r="I11" s="19">
        <f>$G57</f>
        <v>421117</v>
      </c>
      <c r="J11" s="21">
        <f>$H58</f>
        <v>10486435</v>
      </c>
      <c r="K11" s="19">
        <f>$H57</f>
        <v>11302145</v>
      </c>
      <c r="L11" s="21">
        <f>$I58</f>
        <v>10759583722</v>
      </c>
      <c r="M11" s="19">
        <f>$I57</f>
        <v>11610571201</v>
      </c>
      <c r="O11" s="4" t="s">
        <v>22</v>
      </c>
      <c r="P11" s="22">
        <f t="shared" si="0"/>
        <v>122.00031738281251</v>
      </c>
      <c r="Q11" s="22">
        <f t="shared" si="0"/>
        <v>194.991943359375</v>
      </c>
      <c r="R11" s="22">
        <f t="shared" si="1"/>
        <v>27.207229614257816</v>
      </c>
      <c r="S11" s="22">
        <f t="shared" si="1"/>
        <v>34.698971557617192</v>
      </c>
      <c r="T11" s="22">
        <f t="shared" si="2"/>
        <v>27.00173807144165</v>
      </c>
      <c r="U11" s="22">
        <f t="shared" si="2"/>
        <v>29.102126598358158</v>
      </c>
      <c r="V11" s="22">
        <f t="shared" si="3"/>
        <v>27.055736677162351</v>
      </c>
      <c r="W11" s="22">
        <f t="shared" si="3"/>
        <v>29.195605071913452</v>
      </c>
    </row>
    <row r="12" spans="5:23" x14ac:dyDescent="0.25">
      <c r="E12" s="33" t="s">
        <v>23</v>
      </c>
      <c r="F12" s="21">
        <f>$F60</f>
        <v>187530</v>
      </c>
      <c r="G12" s="19">
        <f>$F59</f>
        <v>246864</v>
      </c>
      <c r="H12" s="21">
        <f>$G60</f>
        <v>327735</v>
      </c>
      <c r="I12" s="19">
        <f>$G59</f>
        <v>297003</v>
      </c>
      <c r="J12" s="21">
        <f>$H60</f>
        <v>10389359</v>
      </c>
      <c r="K12" s="19">
        <f>$H59</f>
        <v>9149518</v>
      </c>
      <c r="L12" s="21">
        <f>$I60</f>
        <v>10662335639</v>
      </c>
      <c r="M12" s="19">
        <f>$I59</f>
        <v>9395542413</v>
      </c>
      <c r="O12" s="4" t="s">
        <v>23</v>
      </c>
      <c r="P12" s="22">
        <f t="shared" si="0"/>
        <v>123.61596679687501</v>
      </c>
      <c r="Q12" s="22">
        <f t="shared" si="0"/>
        <v>162.72773437500001</v>
      </c>
      <c r="R12" s="22">
        <f t="shared" si="1"/>
        <v>27.004531860351562</v>
      </c>
      <c r="S12" s="22">
        <f t="shared" si="1"/>
        <v>24.472293090820315</v>
      </c>
      <c r="T12" s="22">
        <f t="shared" si="2"/>
        <v>26.751775074005128</v>
      </c>
      <c r="U12" s="22">
        <f t="shared" si="2"/>
        <v>23.559282875061037</v>
      </c>
      <c r="V12" s="22">
        <f t="shared" si="3"/>
        <v>26.811199472565207</v>
      </c>
      <c r="W12" s="22">
        <f t="shared" si="3"/>
        <v>23.625758024957033</v>
      </c>
    </row>
    <row r="13" spans="5:23" x14ac:dyDescent="0.25">
      <c r="E13" s="33" t="s">
        <v>35</v>
      </c>
      <c r="F13" s="21">
        <f>$F62</f>
        <v>336187</v>
      </c>
      <c r="G13" s="19">
        <f>$F61</f>
        <v>724918</v>
      </c>
      <c r="H13" s="21">
        <f>$G62</f>
        <v>648834</v>
      </c>
      <c r="I13" s="19">
        <f>$G61</f>
        <v>1373025</v>
      </c>
      <c r="J13" s="21">
        <f>$H62</f>
        <v>20034640</v>
      </c>
      <c r="K13" s="19">
        <f>$H61</f>
        <v>42980837</v>
      </c>
      <c r="L13" s="21">
        <f>$I62</f>
        <v>20572719936</v>
      </c>
      <c r="M13" s="19">
        <f>$I61</f>
        <v>43711831102</v>
      </c>
      <c r="O13" s="4" t="s">
        <v>35</v>
      </c>
      <c r="P13" s="22">
        <f t="shared" si="0"/>
        <v>221.60764160156251</v>
      </c>
      <c r="Q13" s="22">
        <f t="shared" si="0"/>
        <v>477.85122070312502</v>
      </c>
      <c r="R13" s="22">
        <f t="shared" si="1"/>
        <v>53.462274169921876</v>
      </c>
      <c r="S13" s="22">
        <f t="shared" si="1"/>
        <v>113.13377380371095</v>
      </c>
      <c r="T13" s="22">
        <f t="shared" si="2"/>
        <v>51.587608337402344</v>
      </c>
      <c r="U13" s="22">
        <f t="shared" si="2"/>
        <v>110.67224493026734</v>
      </c>
      <c r="V13" s="22">
        <f t="shared" si="3"/>
        <v>51.731563943624501</v>
      </c>
      <c r="W13" s="22">
        <f t="shared" si="3"/>
        <v>109.9165007242933</v>
      </c>
    </row>
    <row r="14" spans="5:23" x14ac:dyDescent="0.25">
      <c r="E14" s="33" t="s">
        <v>36</v>
      </c>
      <c r="F14" s="21">
        <f>$F64</f>
        <v>255644</v>
      </c>
      <c r="G14" s="19">
        <f>$F63</f>
        <v>324376</v>
      </c>
      <c r="H14" s="21">
        <f>$G64</f>
        <v>478206</v>
      </c>
      <c r="I14" s="19">
        <f>$G63</f>
        <v>608575</v>
      </c>
      <c r="J14" s="21">
        <f>$H64</f>
        <v>15386647</v>
      </c>
      <c r="K14" s="19">
        <f>$H63</f>
        <v>19670244</v>
      </c>
      <c r="L14" s="21">
        <f>$I64</f>
        <v>15737515881</v>
      </c>
      <c r="M14" s="19">
        <f>$I63</f>
        <v>20201018591</v>
      </c>
      <c r="O14" s="4" t="s">
        <v>36</v>
      </c>
      <c r="P14" s="22">
        <f t="shared" si="0"/>
        <v>168.51533203125001</v>
      </c>
      <c r="Q14" s="22">
        <f t="shared" si="0"/>
        <v>213.82207031250002</v>
      </c>
      <c r="R14" s="22">
        <f t="shared" si="1"/>
        <v>39.402960205078131</v>
      </c>
      <c r="S14" s="22">
        <f t="shared" si="1"/>
        <v>50.145034790039063</v>
      </c>
      <c r="T14" s="22">
        <f t="shared" si="2"/>
        <v>39.619395160675055</v>
      </c>
      <c r="U14" s="22">
        <f t="shared" si="2"/>
        <v>50.649317550659184</v>
      </c>
      <c r="V14" s="22">
        <f t="shared" si="3"/>
        <v>39.573100282531236</v>
      </c>
      <c r="W14" s="22">
        <f t="shared" si="3"/>
        <v>50.796894538868223</v>
      </c>
    </row>
    <row r="15" spans="5:23" x14ac:dyDescent="0.25">
      <c r="E15" s="33" t="s">
        <v>24</v>
      </c>
      <c r="F15" s="21">
        <f>$F66</f>
        <v>239864</v>
      </c>
      <c r="G15" s="19">
        <f>$F65</f>
        <v>539166</v>
      </c>
      <c r="H15" s="21">
        <f>$G66</f>
        <v>448755</v>
      </c>
      <c r="I15" s="19">
        <f>$G65</f>
        <v>1023616</v>
      </c>
      <c r="J15" s="21">
        <f>$H66</f>
        <v>14442141</v>
      </c>
      <c r="K15" s="19">
        <f>$H65</f>
        <v>31696181</v>
      </c>
      <c r="L15" s="21">
        <f>$I66</f>
        <v>14832493094</v>
      </c>
      <c r="M15" s="19">
        <f>$I65</f>
        <v>32533269848</v>
      </c>
      <c r="O15" s="4" t="s">
        <v>24</v>
      </c>
      <c r="P15" s="22">
        <f t="shared" si="0"/>
        <v>158.11347656250001</v>
      </c>
      <c r="Q15" s="22">
        <f t="shared" si="0"/>
        <v>355.40727539062505</v>
      </c>
      <c r="R15" s="22">
        <f t="shared" si="1"/>
        <v>36.976272583007813</v>
      </c>
      <c r="S15" s="22">
        <f t="shared" si="1"/>
        <v>84.343359375000006</v>
      </c>
      <c r="T15" s="22">
        <f t="shared" si="2"/>
        <v>37.187367153167727</v>
      </c>
      <c r="U15" s="22">
        <f t="shared" si="2"/>
        <v>81.615151119232181</v>
      </c>
      <c r="V15" s="22">
        <f t="shared" si="3"/>
        <v>37.297356271930042</v>
      </c>
      <c r="W15" s="22">
        <f t="shared" si="3"/>
        <v>81.807215315848595</v>
      </c>
    </row>
    <row r="16" spans="5:23" x14ac:dyDescent="0.25">
      <c r="E16" s="33" t="s">
        <v>25</v>
      </c>
      <c r="F16" s="21">
        <f>$F68</f>
        <v>1443903</v>
      </c>
      <c r="G16" s="19">
        <f>$F67</f>
        <v>1179086</v>
      </c>
      <c r="H16" s="21">
        <f>$G68</f>
        <v>2625745</v>
      </c>
      <c r="I16" s="19">
        <f>$G67</f>
        <v>1850759</v>
      </c>
      <c r="J16" s="21">
        <f>$H68</f>
        <v>85117718</v>
      </c>
      <c r="K16" s="19">
        <f>$H67</f>
        <v>63590353</v>
      </c>
      <c r="L16" s="21">
        <f>$I68</f>
        <v>86518744395</v>
      </c>
      <c r="M16" s="19">
        <f>$I67</f>
        <v>65162667832</v>
      </c>
      <c r="O16" s="4" t="s">
        <v>25</v>
      </c>
      <c r="P16" s="22">
        <f t="shared" si="0"/>
        <v>951.79152832031252</v>
      </c>
      <c r="Q16" s="22">
        <f t="shared" si="0"/>
        <v>777.22954101562505</v>
      </c>
      <c r="R16" s="22">
        <f t="shared" si="1"/>
        <v>216.35472106933597</v>
      </c>
      <c r="S16" s="22">
        <f t="shared" si="1"/>
        <v>152.49784240722659</v>
      </c>
      <c r="T16" s="22">
        <f t="shared" si="2"/>
        <v>219.17137012481692</v>
      </c>
      <c r="U16" s="22">
        <f t="shared" si="2"/>
        <v>163.74011335372927</v>
      </c>
      <c r="V16" s="22">
        <f t="shared" si="3"/>
        <v>217.55752141261476</v>
      </c>
      <c r="W16" s="22">
        <f t="shared" si="3"/>
        <v>163.85615165010097</v>
      </c>
    </row>
    <row r="17" spans="5:23" x14ac:dyDescent="0.25">
      <c r="E17" s="35" t="s">
        <v>28</v>
      </c>
      <c r="F17" s="21">
        <f>$F70</f>
        <v>18271</v>
      </c>
      <c r="G17" s="19">
        <f>$F69</f>
        <v>28404</v>
      </c>
      <c r="H17" s="21">
        <f>$G70</f>
        <v>145772</v>
      </c>
      <c r="I17" s="19">
        <f>$G69</f>
        <v>213424</v>
      </c>
      <c r="J17" s="21">
        <f>$H70</f>
        <v>4418369</v>
      </c>
      <c r="K17" s="19">
        <f>$H69</f>
        <v>6848843</v>
      </c>
      <c r="L17" s="21">
        <f>$I70</f>
        <v>4837830877</v>
      </c>
      <c r="M17" s="19">
        <f>$I69</f>
        <v>7024500305</v>
      </c>
      <c r="O17" s="4" t="s">
        <v>28</v>
      </c>
      <c r="P17" s="22">
        <f t="shared" si="0"/>
        <v>12.043872070312501</v>
      </c>
      <c r="Q17" s="22">
        <f t="shared" si="0"/>
        <v>18.723339843750001</v>
      </c>
      <c r="R17" s="22">
        <f t="shared" si="1"/>
        <v>12.011242675781251</v>
      </c>
      <c r="S17" s="22">
        <f t="shared" si="1"/>
        <v>17.585595703125001</v>
      </c>
      <c r="T17" s="22">
        <f t="shared" si="2"/>
        <v>11.37694959640503</v>
      </c>
      <c r="U17" s="22">
        <f t="shared" si="2"/>
        <v>17.635227298736574</v>
      </c>
      <c r="V17" s="22">
        <f t="shared" si="3"/>
        <v>12.165068991389127</v>
      </c>
      <c r="W17" s="22">
        <f t="shared" si="3"/>
        <v>17.663604415487498</v>
      </c>
    </row>
    <row r="18" spans="5:23" x14ac:dyDescent="0.25">
      <c r="E18" s="35" t="s">
        <v>29</v>
      </c>
      <c r="F18" s="21">
        <f>$F72</f>
        <v>40065</v>
      </c>
      <c r="G18" s="19">
        <f>$F71</f>
        <v>58089</v>
      </c>
      <c r="H18" s="21">
        <f>$G72</f>
        <v>300929</v>
      </c>
      <c r="I18" s="19">
        <f>$G71</f>
        <v>431361</v>
      </c>
      <c r="J18" s="21">
        <f>$H72</f>
        <v>9682761</v>
      </c>
      <c r="K18" s="19">
        <f>$H71</f>
        <v>13890734</v>
      </c>
      <c r="L18" s="21">
        <f>$I72</f>
        <v>9934200695</v>
      </c>
      <c r="M18" s="19">
        <f>$I71</f>
        <v>14228312927</v>
      </c>
      <c r="O18" s="4" t="s">
        <v>29</v>
      </c>
      <c r="P18" s="22">
        <f t="shared" si="0"/>
        <v>26.4100341796875</v>
      </c>
      <c r="Q18" s="22">
        <f t="shared" si="0"/>
        <v>38.291088867187504</v>
      </c>
      <c r="R18" s="22">
        <f t="shared" si="1"/>
        <v>24.795785522460939</v>
      </c>
      <c r="S18" s="22">
        <f t="shared" si="1"/>
        <v>35.543051147460943</v>
      </c>
      <c r="T18" s="22">
        <f t="shared" si="2"/>
        <v>24.932341289520267</v>
      </c>
      <c r="U18" s="22">
        <f t="shared" si="2"/>
        <v>35.767537879943852</v>
      </c>
      <c r="V18" s="22">
        <f t="shared" si="3"/>
        <v>24.980252493638545</v>
      </c>
      <c r="W18" s="22">
        <f t="shared" si="3"/>
        <v>35.778102374542506</v>
      </c>
    </row>
    <row r="19" spans="5:23" x14ac:dyDescent="0.25">
      <c r="E19" s="35" t="s">
        <v>30</v>
      </c>
      <c r="F19" s="21">
        <f>$F74</f>
        <v>1074250</v>
      </c>
      <c r="G19" s="19">
        <f>$F73</f>
        <v>172111</v>
      </c>
      <c r="H19" s="21">
        <f>$G74</f>
        <v>9987447</v>
      </c>
      <c r="I19" s="19">
        <f>$G73</f>
        <v>1228716</v>
      </c>
      <c r="J19" s="21">
        <f>$H74</f>
        <v>322383123</v>
      </c>
      <c r="K19" s="19">
        <f>$H73</f>
        <v>41247225</v>
      </c>
      <c r="L19" s="21">
        <f>$I74</f>
        <v>325961523696</v>
      </c>
      <c r="M19" s="19">
        <f>$I73</f>
        <v>40396150764</v>
      </c>
      <c r="O19" s="9" t="s">
        <v>30</v>
      </c>
      <c r="P19" s="22">
        <f t="shared" si="0"/>
        <v>708.123779296875</v>
      </c>
      <c r="Q19" s="22">
        <f t="shared" si="0"/>
        <v>113.4520751953125</v>
      </c>
      <c r="R19" s="22">
        <f t="shared" si="1"/>
        <v>822.94027404785163</v>
      </c>
      <c r="S19" s="22">
        <f t="shared" si="1"/>
        <v>101.24307861328126</v>
      </c>
      <c r="T19" s="22">
        <f t="shared" si="2"/>
        <v>830.11096200942995</v>
      </c>
      <c r="U19" s="22">
        <f t="shared" si="2"/>
        <v>106.20833158493042</v>
      </c>
      <c r="V19" s="22">
        <f t="shared" si="3"/>
        <v>819.65337878018624</v>
      </c>
      <c r="W19" s="22">
        <f t="shared" si="3"/>
        <v>101.57898726202548</v>
      </c>
    </row>
    <row r="20" spans="5:23" x14ac:dyDescent="0.25">
      <c r="E20" s="35" t="s">
        <v>31</v>
      </c>
      <c r="F20" s="21">
        <f>$F76</f>
        <v>19537</v>
      </c>
      <c r="G20" s="19">
        <f>$F75</f>
        <v>27335</v>
      </c>
      <c r="H20" s="21">
        <f>$G76</f>
        <v>139828</v>
      </c>
      <c r="I20" s="19">
        <f>$G75</f>
        <v>203828</v>
      </c>
      <c r="J20" s="21">
        <f>$H76</f>
        <v>4540382</v>
      </c>
      <c r="K20" s="19">
        <f>$H75</f>
        <v>6568998</v>
      </c>
      <c r="L20" s="21">
        <f>$I76</f>
        <v>4574343064</v>
      </c>
      <c r="M20" s="19">
        <f>$I75</f>
        <v>6718536265</v>
      </c>
      <c r="O20" s="10" t="s">
        <v>31</v>
      </c>
      <c r="P20" s="22">
        <f t="shared" si="0"/>
        <v>12.8783935546875</v>
      </c>
      <c r="Q20" s="22">
        <f t="shared" si="0"/>
        <v>18.0186767578125</v>
      </c>
      <c r="R20" s="22">
        <f t="shared" si="1"/>
        <v>11.521472167968751</v>
      </c>
      <c r="S20" s="22">
        <f t="shared" si="1"/>
        <v>16.794909667968753</v>
      </c>
      <c r="T20" s="22">
        <f t="shared" si="2"/>
        <v>11.691123390197754</v>
      </c>
      <c r="U20" s="22">
        <f t="shared" si="2"/>
        <v>16.914648628234865</v>
      </c>
      <c r="V20" s="22">
        <f t="shared" si="3"/>
        <v>11.50251019075513</v>
      </c>
      <c r="W20" s="22">
        <f t="shared" si="3"/>
        <v>16.894236128311604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3" t="s">
        <v>55</v>
      </c>
      <c r="O23" t="s">
        <v>106</v>
      </c>
      <c r="P23">
        <v>2.7</v>
      </c>
    </row>
    <row r="24" spans="5:23" x14ac:dyDescent="0.25">
      <c r="E24" s="44"/>
    </row>
    <row r="25" spans="5:23" x14ac:dyDescent="0.25">
      <c r="E25" s="12" t="s">
        <v>101</v>
      </c>
      <c r="F25" s="45" t="s">
        <v>95</v>
      </c>
      <c r="G25" s="45"/>
      <c r="H25" s="45" t="s">
        <v>96</v>
      </c>
      <c r="I25" s="45"/>
      <c r="J25" s="45" t="s">
        <v>97</v>
      </c>
      <c r="K25" s="45"/>
      <c r="L25" s="45" t="s">
        <v>98</v>
      </c>
      <c r="M25" s="45"/>
    </row>
    <row r="26" spans="5:23" x14ac:dyDescent="0.25">
      <c r="E26" s="6" t="s">
        <v>105</v>
      </c>
      <c r="F26" s="41" t="s">
        <v>56</v>
      </c>
      <c r="G26" s="42"/>
      <c r="H26" s="42"/>
      <c r="I26" s="42"/>
      <c r="J26" s="42"/>
      <c r="K26" s="42"/>
      <c r="L26" s="42"/>
      <c r="M26" s="42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>
        <f>(((4*1024*4)/(1024*1024))/F5)*10^9</f>
        <v>47.992308944537783</v>
      </c>
      <c r="G28" s="20">
        <f>(((4096*8)/(1024*1024))/G5)*10^9</f>
        <v>66.791914865422314</v>
      </c>
      <c r="H28" s="20">
        <f>(((32*1024*4)/(1024*1024))/H5)*10^9</f>
        <v>194.70223019722556</v>
      </c>
      <c r="I28" s="20">
        <f>(((32*1024*8)/(1024*1024))/I5)*10^9</f>
        <v>276.17473686071071</v>
      </c>
      <c r="J28" s="20">
        <f>(((1*1024*1024*8)/(1024*1024))/J5)*10^9</f>
        <v>413.70537650990178</v>
      </c>
      <c r="K28" s="20">
        <f>(((1*1024*1024*8)/(1024*1024))/K5)*10^9</f>
        <v>288.92455742807158</v>
      </c>
      <c r="L28" s="20">
        <f>(((1*1024*1024*1024*4)/(1024*1024))/L5)*10^9</f>
        <v>206.72603642339104</v>
      </c>
      <c r="M28" s="20">
        <f>(((1*1024*1024*1024*8)/(1024*1024))/M5)*10^9</f>
        <v>288.98740390860104</v>
      </c>
    </row>
    <row r="29" spans="5:23" x14ac:dyDescent="0.25">
      <c r="E29" s="10" t="s">
        <v>17</v>
      </c>
      <c r="F29" s="20">
        <f>(((4*1024*4)/(1024*1024))/F6)*10^9</f>
        <v>63.549326478818251</v>
      </c>
      <c r="G29" s="20">
        <f>(((4096*8)/(1024*1024))/G6)*10^9</f>
        <v>75.050013328882358</v>
      </c>
      <c r="H29" s="20">
        <f>(((32*1024*4)/(1024*1024))/H6)*10^9</f>
        <v>267.2224894447117</v>
      </c>
      <c r="I29" s="20">
        <f>(((32*1024*8)/(1024*1024))/I6)*10^9</f>
        <v>327.8116735048182</v>
      </c>
      <c r="J29" s="20">
        <f>(((1*1024*1024*4)/(1024*1024))/J6)*10^9</f>
        <v>301.5966905795143</v>
      </c>
      <c r="K29" s="20">
        <f>(((1*1024*1024*8)/(1024*1024))/K6)*10^9</f>
        <v>345.55550185047133</v>
      </c>
      <c r="L29" s="20">
        <f>(((1*1024*1024*1024*4)/(1024*1024))/L6)*10^9</f>
        <v>302.97450865440254</v>
      </c>
      <c r="M29" s="20">
        <f>(((1*1024*1024*1024*8)/(1024*1024))/M6)*10^9</f>
        <v>338.00023683518157</v>
      </c>
    </row>
    <row r="30" spans="5:23" x14ac:dyDescent="0.25">
      <c r="E30" s="10" t="s">
        <v>99</v>
      </c>
      <c r="F30" s="20">
        <f>(((4*1024)/(1024*1024))/F7)*10^9</f>
        <v>85.018282331432545</v>
      </c>
      <c r="G30" s="20" t="s">
        <v>94</v>
      </c>
      <c r="H30" s="20">
        <f>(((32*1024)/(1024*1024))/H7)*10^9</f>
        <v>90.344291252648901</v>
      </c>
      <c r="I30" s="20" t="s">
        <v>94</v>
      </c>
      <c r="J30" s="20">
        <f>(((1*1024*1024)/(1024*1024))/J7)*10^9</f>
        <v>90.354127643095424</v>
      </c>
      <c r="K30" s="20" t="s">
        <v>94</v>
      </c>
      <c r="L30" s="20">
        <f>(((1*1024*1024*1024)/(1024*1024))/L7)*10^9</f>
        <v>89.705306830246528</v>
      </c>
      <c r="M30" s="20" t="s">
        <v>94</v>
      </c>
    </row>
    <row r="31" spans="5:23" x14ac:dyDescent="0.25">
      <c r="E31" s="5" t="s">
        <v>18</v>
      </c>
      <c r="F31" s="20">
        <f t="shared" ref="F31:F43" si="4">(((4*1024*4)/(1024*1024))/F8)*10^9</f>
        <v>3.3875426884579429</v>
      </c>
      <c r="G31" s="20">
        <f t="shared" ref="G31:G43" si="5">(((4096*8)/(1024*1024))/G8)*10^9</f>
        <v>43.142901715637883</v>
      </c>
      <c r="H31" s="20">
        <f t="shared" ref="H31:H43" si="6">(((32*1024*4)/(1024*1024))/H8)*10^9</f>
        <v>12.227560177203758</v>
      </c>
      <c r="I31" s="20">
        <f t="shared" ref="I31:I43" si="7">(((32*1024*8)/(1024*1024))/I8)*10^9</f>
        <v>199.99744003276757</v>
      </c>
      <c r="J31" s="20">
        <f t="shared" ref="J31:J43" si="8">(((1*1024*1024*4)/(1024*1024))/J8)*10^9</f>
        <v>12.515961997459172</v>
      </c>
      <c r="K31" s="20">
        <f t="shared" ref="K31:K43" si="9">(((1*1024*1024*8)/(1024*1024))/K8)*10^9</f>
        <v>207.06460964542151</v>
      </c>
      <c r="L31" s="20">
        <f t="shared" ref="L31:L43" si="10">(((1*1024*1024*1024*4)/(1024*1024))/L8)*10^9</f>
        <v>12.472379496800651</v>
      </c>
      <c r="M31" s="20">
        <f t="shared" ref="M31:M43" si="11">(((1*1024*1024*1024*8)/(1024*1024))/M8)*10^9</f>
        <v>207.18975474690046</v>
      </c>
    </row>
    <row r="32" spans="5:23" x14ac:dyDescent="0.25">
      <c r="E32" s="4" t="s">
        <v>27</v>
      </c>
      <c r="F32" s="20">
        <f t="shared" si="4"/>
        <v>213.62847103539738</v>
      </c>
      <c r="G32" s="20">
        <f t="shared" si="5"/>
        <v>273.22643258083127</v>
      </c>
      <c r="H32" s="20">
        <f t="shared" si="6"/>
        <v>784.17103711324683</v>
      </c>
      <c r="I32" s="20">
        <f t="shared" si="7"/>
        <v>1167.7277419415109</v>
      </c>
      <c r="J32" s="20">
        <f t="shared" si="8"/>
        <v>769.31864909183855</v>
      </c>
      <c r="K32" s="20">
        <f t="shared" si="9"/>
        <v>1160.1034058170776</v>
      </c>
      <c r="L32" s="20">
        <f t="shared" si="10"/>
        <v>788.65734567504012</v>
      </c>
      <c r="M32" s="20">
        <f t="shared" si="11"/>
        <v>1158.8518016678015</v>
      </c>
    </row>
    <row r="33" spans="4:13" x14ac:dyDescent="0.25">
      <c r="E33" s="4" t="s">
        <v>21</v>
      </c>
      <c r="F33" s="20">
        <f t="shared" si="4"/>
        <v>329.44674032217256</v>
      </c>
      <c r="G33" s="20">
        <f t="shared" si="5"/>
        <v>583.59945468466958</v>
      </c>
      <c r="H33" s="20">
        <f t="shared" si="6"/>
        <v>1418.6328918547774</v>
      </c>
      <c r="I33" s="20">
        <f t="shared" si="7"/>
        <v>2522.1953188054886</v>
      </c>
      <c r="J33" s="20">
        <f t="shared" si="8"/>
        <v>1409.5311793582616</v>
      </c>
      <c r="K33" s="20">
        <f t="shared" si="9"/>
        <v>2610.3748041403155</v>
      </c>
      <c r="L33" s="20">
        <f t="shared" si="10"/>
        <v>1409.2038100207164</v>
      </c>
      <c r="M33" s="20">
        <f t="shared" si="11"/>
        <v>2591.8693460430309</v>
      </c>
    </row>
    <row r="34" spans="4:13" x14ac:dyDescent="0.25">
      <c r="E34" s="4" t="s">
        <v>22</v>
      </c>
      <c r="F34" s="20">
        <f t="shared" si="4"/>
        <v>84.423408382366446</v>
      </c>
      <c r="G34" s="20">
        <f t="shared" si="5"/>
        <v>105.64213515432203</v>
      </c>
      <c r="H34" s="20">
        <f t="shared" si="6"/>
        <v>378.56418177137749</v>
      </c>
      <c r="I34" s="20">
        <f t="shared" si="7"/>
        <v>593.65924434302099</v>
      </c>
      <c r="J34" s="20">
        <f t="shared" si="8"/>
        <v>381.44517178621714</v>
      </c>
      <c r="K34" s="20">
        <f t="shared" si="9"/>
        <v>707.83023930413208</v>
      </c>
      <c r="L34" s="20">
        <f t="shared" si="10"/>
        <v>380.68387270642774</v>
      </c>
      <c r="M34" s="20">
        <f t="shared" si="11"/>
        <v>705.56390880187155</v>
      </c>
    </row>
    <row r="35" spans="4:13" x14ac:dyDescent="0.25">
      <c r="E35" s="4" t="s">
        <v>23</v>
      </c>
      <c r="F35" s="20">
        <f t="shared" si="4"/>
        <v>83.320002132992045</v>
      </c>
      <c r="G35" s="20">
        <f t="shared" si="5"/>
        <v>126.58791885410589</v>
      </c>
      <c r="H35" s="20">
        <f t="shared" si="6"/>
        <v>381.40570888065054</v>
      </c>
      <c r="I35" s="20">
        <f t="shared" si="7"/>
        <v>841.74233930296998</v>
      </c>
      <c r="J35" s="20">
        <f t="shared" si="8"/>
        <v>385.00931578165699</v>
      </c>
      <c r="K35" s="20">
        <f t="shared" si="9"/>
        <v>874.36299923121635</v>
      </c>
      <c r="L35" s="20">
        <f t="shared" si="10"/>
        <v>384.15598032929262</v>
      </c>
      <c r="M35" s="20">
        <f t="shared" si="11"/>
        <v>871.90282794799191</v>
      </c>
    </row>
    <row r="36" spans="4:13" x14ac:dyDescent="0.25">
      <c r="E36" s="4" t="s">
        <v>35</v>
      </c>
      <c r="F36" s="20">
        <f t="shared" si="4"/>
        <v>46.477109465862746</v>
      </c>
      <c r="G36" s="20">
        <f t="shared" si="5"/>
        <v>43.108323975953141</v>
      </c>
      <c r="H36" s="20">
        <f t="shared" si="6"/>
        <v>192.65328265781386</v>
      </c>
      <c r="I36" s="20">
        <f t="shared" si="7"/>
        <v>182.07971449900768</v>
      </c>
      <c r="J36" s="20">
        <f t="shared" si="8"/>
        <v>199.65419892745763</v>
      </c>
      <c r="K36" s="20">
        <f t="shared" si="9"/>
        <v>186.12946043838093</v>
      </c>
      <c r="L36" s="20">
        <f t="shared" si="10"/>
        <v>199.09861276206118</v>
      </c>
      <c r="M36" s="20">
        <f t="shared" si="11"/>
        <v>187.40921607434518</v>
      </c>
    </row>
    <row r="37" spans="4:13" x14ac:dyDescent="0.25">
      <c r="E37" s="4" t="s">
        <v>36</v>
      </c>
      <c r="F37" s="20">
        <f t="shared" si="4"/>
        <v>61.120151460624932</v>
      </c>
      <c r="G37" s="20">
        <f t="shared" si="5"/>
        <v>96.338816681875358</v>
      </c>
      <c r="H37" s="20">
        <f t="shared" si="6"/>
        <v>261.39362534138007</v>
      </c>
      <c r="I37" s="20">
        <f t="shared" si="7"/>
        <v>410.79571129277406</v>
      </c>
      <c r="J37" s="20">
        <f t="shared" si="8"/>
        <v>259.96567023341731</v>
      </c>
      <c r="K37" s="20">
        <f t="shared" si="9"/>
        <v>406.7056819427354</v>
      </c>
      <c r="L37" s="20">
        <f t="shared" si="10"/>
        <v>260.26979295665882</v>
      </c>
      <c r="M37" s="20">
        <f t="shared" si="11"/>
        <v>405.52410578195878</v>
      </c>
    </row>
    <row r="38" spans="4:13" x14ac:dyDescent="0.25">
      <c r="E38" s="4" t="s">
        <v>24</v>
      </c>
      <c r="F38" s="20">
        <f t="shared" si="4"/>
        <v>65.141079945302337</v>
      </c>
      <c r="G38" s="20">
        <f t="shared" si="5"/>
        <v>57.959886194604259</v>
      </c>
      <c r="H38" s="20">
        <f t="shared" si="6"/>
        <v>278.54842842976683</v>
      </c>
      <c r="I38" s="20">
        <f t="shared" si="7"/>
        <v>244.23221207952983</v>
      </c>
      <c r="J38" s="20">
        <f t="shared" si="8"/>
        <v>276.96724467653377</v>
      </c>
      <c r="K38" s="20">
        <f t="shared" si="9"/>
        <v>252.39633759032358</v>
      </c>
      <c r="L38" s="20">
        <f t="shared" si="10"/>
        <v>276.15047410046679</v>
      </c>
      <c r="M38" s="20">
        <f t="shared" si="11"/>
        <v>251.8037700567503</v>
      </c>
    </row>
    <row r="39" spans="4:13" x14ac:dyDescent="0.25">
      <c r="E39" s="4" t="s">
        <v>25</v>
      </c>
      <c r="F39" s="20">
        <f t="shared" si="4"/>
        <v>10.821364038997078</v>
      </c>
      <c r="G39" s="20">
        <f t="shared" si="5"/>
        <v>26.503579891543112</v>
      </c>
      <c r="H39" s="20">
        <f t="shared" si="6"/>
        <v>47.60553671434203</v>
      </c>
      <c r="I39" s="20">
        <f t="shared" si="7"/>
        <v>135.07971594356692</v>
      </c>
      <c r="J39" s="20">
        <f t="shared" si="8"/>
        <v>46.99374106810523</v>
      </c>
      <c r="K39" s="20">
        <f t="shared" si="9"/>
        <v>125.80524596238679</v>
      </c>
      <c r="L39" s="20">
        <f t="shared" si="10"/>
        <v>47.342342155357393</v>
      </c>
      <c r="M39" s="20">
        <f t="shared" si="11"/>
        <v>125.71615424218531</v>
      </c>
    </row>
    <row r="40" spans="4:13" x14ac:dyDescent="0.25">
      <c r="E40" s="4" t="s">
        <v>28</v>
      </c>
      <c r="F40" s="20">
        <f t="shared" si="4"/>
        <v>855.18034043018997</v>
      </c>
      <c r="G40" s="20">
        <f t="shared" si="5"/>
        <v>1100.1971553302351</v>
      </c>
      <c r="H40" s="20">
        <f t="shared" si="6"/>
        <v>857.50349861427435</v>
      </c>
      <c r="I40" s="20">
        <f t="shared" si="7"/>
        <v>1171.3771647050005</v>
      </c>
      <c r="J40" s="20">
        <f t="shared" si="8"/>
        <v>905.3114395832489</v>
      </c>
      <c r="K40" s="20">
        <f t="shared" si="9"/>
        <v>1168.0805064446652</v>
      </c>
      <c r="L40" s="20">
        <f t="shared" si="10"/>
        <v>846.66043607956408</v>
      </c>
      <c r="M40" s="20">
        <f t="shared" si="11"/>
        <v>1166.2039496487714</v>
      </c>
    </row>
    <row r="41" spans="4:13" x14ac:dyDescent="0.25">
      <c r="E41" s="4" t="s">
        <v>29</v>
      </c>
      <c r="F41" s="20">
        <f t="shared" si="4"/>
        <v>389.99126419568199</v>
      </c>
      <c r="G41" s="20">
        <f t="shared" si="5"/>
        <v>537.96760143917083</v>
      </c>
      <c r="H41" s="20">
        <f t="shared" si="6"/>
        <v>415.38037211435255</v>
      </c>
      <c r="I41" s="20">
        <f t="shared" si="7"/>
        <v>579.56097097326824</v>
      </c>
      <c r="J41" s="20">
        <f t="shared" si="8"/>
        <v>413.10531159449249</v>
      </c>
      <c r="K41" s="20">
        <f t="shared" si="9"/>
        <v>575.92348971623824</v>
      </c>
      <c r="L41" s="20">
        <f t="shared" si="10"/>
        <v>412.31299082386818</v>
      </c>
      <c r="M41" s="20">
        <f t="shared" si="11"/>
        <v>575.75343204988542</v>
      </c>
    </row>
    <row r="42" spans="4:13" x14ac:dyDescent="0.25">
      <c r="E42" s="9" t="s">
        <v>30</v>
      </c>
      <c r="F42" s="20">
        <f t="shared" si="4"/>
        <v>14.545031417267861</v>
      </c>
      <c r="G42" s="20">
        <f t="shared" si="5"/>
        <v>181.56887125169223</v>
      </c>
      <c r="H42" s="20">
        <f t="shared" si="6"/>
        <v>12.515710971983131</v>
      </c>
      <c r="I42" s="20">
        <f t="shared" si="7"/>
        <v>203.46442953457102</v>
      </c>
      <c r="J42" s="20">
        <f t="shared" si="8"/>
        <v>12.407597403912487</v>
      </c>
      <c r="K42" s="20">
        <f t="shared" si="9"/>
        <v>193.95244164910488</v>
      </c>
      <c r="L42" s="20">
        <f t="shared" si="10"/>
        <v>12.565900274230014</v>
      </c>
      <c r="M42" s="20">
        <f t="shared" si="11"/>
        <v>202.79159882977012</v>
      </c>
    </row>
    <row r="43" spans="4:13" x14ac:dyDescent="0.25">
      <c r="E43" s="10" t="s">
        <v>31</v>
      </c>
      <c r="F43" s="20">
        <f t="shared" si="4"/>
        <v>799.76454931668115</v>
      </c>
      <c r="G43" s="20">
        <f t="shared" si="5"/>
        <v>1143.2229742088898</v>
      </c>
      <c r="H43" s="20">
        <f t="shared" si="6"/>
        <v>893.95543095803407</v>
      </c>
      <c r="I43" s="20">
        <f t="shared" si="7"/>
        <v>1226.5243244304022</v>
      </c>
      <c r="J43" s="20">
        <f t="shared" si="8"/>
        <v>880.98314194708723</v>
      </c>
      <c r="K43" s="20">
        <f t="shared" si="9"/>
        <v>1217.8417469452722</v>
      </c>
      <c r="L43" s="20">
        <f t="shared" si="10"/>
        <v>895.42912341565466</v>
      </c>
      <c r="M43" s="20">
        <f t="shared" si="11"/>
        <v>1219.3132070561207</v>
      </c>
    </row>
    <row r="45" spans="4:13" x14ac:dyDescent="0.25">
      <c r="D45" s="49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9"/>
      <c r="E46" s="1" t="s">
        <v>63</v>
      </c>
      <c r="F46" s="1">
        <v>467871</v>
      </c>
      <c r="G46" s="1">
        <v>905224</v>
      </c>
      <c r="H46" s="1">
        <v>27688889</v>
      </c>
      <c r="I46" s="1">
        <v>28347256279</v>
      </c>
    </row>
    <row r="47" spans="4:13" x14ac:dyDescent="0.25">
      <c r="E47" s="1" t="s">
        <v>64</v>
      </c>
      <c r="F47" s="1">
        <v>325573</v>
      </c>
      <c r="G47" s="1">
        <v>642006</v>
      </c>
      <c r="H47" s="1">
        <v>19337433</v>
      </c>
      <c r="I47" s="1">
        <v>19813662908</v>
      </c>
    </row>
    <row r="48" spans="4:13" x14ac:dyDescent="0.25">
      <c r="E48" s="1" t="s">
        <v>65</v>
      </c>
      <c r="F48" s="1">
        <v>416389</v>
      </c>
      <c r="G48" s="1">
        <v>762633</v>
      </c>
      <c r="H48" s="1">
        <v>23151129</v>
      </c>
      <c r="I48" s="1">
        <v>24236669408</v>
      </c>
    </row>
    <row r="49" spans="5:9" x14ac:dyDescent="0.25">
      <c r="E49" s="1" t="s">
        <v>66</v>
      </c>
      <c r="F49" s="1">
        <v>245872</v>
      </c>
      <c r="G49" s="1">
        <v>467775</v>
      </c>
      <c r="H49" s="1">
        <v>13262745</v>
      </c>
      <c r="I49" s="1">
        <v>13519289191</v>
      </c>
    </row>
    <row r="50" spans="5:9" x14ac:dyDescent="0.25">
      <c r="E50" s="1" t="s">
        <v>67</v>
      </c>
      <c r="F50" s="1">
        <v>45946</v>
      </c>
      <c r="G50" s="1">
        <v>345899</v>
      </c>
      <c r="H50" s="1">
        <v>11067563</v>
      </c>
      <c r="I50" s="1">
        <v>11415155203</v>
      </c>
    </row>
    <row r="51" spans="5:9" x14ac:dyDescent="0.25">
      <c r="E51" s="1" t="s">
        <v>68</v>
      </c>
      <c r="F51" s="1">
        <v>724337</v>
      </c>
      <c r="G51" s="1">
        <v>1250016</v>
      </c>
      <c r="H51" s="1">
        <v>38635284</v>
      </c>
      <c r="I51" s="1">
        <v>39538634572</v>
      </c>
    </row>
    <row r="52" spans="5:9" x14ac:dyDescent="0.25">
      <c r="E52" s="1" t="s">
        <v>69</v>
      </c>
      <c r="F52" s="1">
        <v>4612488</v>
      </c>
      <c r="G52" s="1">
        <v>10222808</v>
      </c>
      <c r="H52" s="1">
        <v>319591894</v>
      </c>
      <c r="I52" s="1">
        <v>328405658363</v>
      </c>
    </row>
    <row r="53" spans="5:9" x14ac:dyDescent="0.25">
      <c r="E53" s="1" t="s">
        <v>70</v>
      </c>
      <c r="F53" s="1">
        <v>114374</v>
      </c>
      <c r="G53" s="1">
        <v>214091</v>
      </c>
      <c r="H53" s="1">
        <v>6895937</v>
      </c>
      <c r="I53" s="1">
        <v>7069066112</v>
      </c>
    </row>
    <row r="54" spans="5:9" x14ac:dyDescent="0.25">
      <c r="E54" s="1" t="s">
        <v>71</v>
      </c>
      <c r="F54" s="1">
        <v>73141</v>
      </c>
      <c r="G54" s="1">
        <v>159404</v>
      </c>
      <c r="H54" s="1">
        <v>5199406</v>
      </c>
      <c r="I54" s="1">
        <v>5193637037</v>
      </c>
    </row>
    <row r="55" spans="5:9" x14ac:dyDescent="0.25">
      <c r="E55" s="1" t="s">
        <v>72</v>
      </c>
      <c r="F55" s="1">
        <v>53547</v>
      </c>
      <c r="G55" s="1">
        <v>99120</v>
      </c>
      <c r="H55" s="1">
        <v>3064694</v>
      </c>
      <c r="I55" s="1">
        <v>3160653145</v>
      </c>
    </row>
    <row r="56" spans="5:9" x14ac:dyDescent="0.25">
      <c r="E56" s="1" t="s">
        <v>73</v>
      </c>
      <c r="F56" s="1">
        <v>47428</v>
      </c>
      <c r="G56" s="1">
        <v>88113</v>
      </c>
      <c r="H56" s="1">
        <v>2837823</v>
      </c>
      <c r="I56" s="1">
        <v>2906605823</v>
      </c>
    </row>
    <row r="57" spans="5:9" x14ac:dyDescent="0.25">
      <c r="E57" s="1" t="s">
        <v>74</v>
      </c>
      <c r="F57" s="1">
        <v>295810</v>
      </c>
      <c r="G57" s="1">
        <v>421117</v>
      </c>
      <c r="H57" s="1">
        <v>11302145</v>
      </c>
      <c r="I57" s="1">
        <v>11610571201</v>
      </c>
    </row>
    <row r="58" spans="5:9" x14ac:dyDescent="0.25">
      <c r="E58" s="1" t="s">
        <v>75</v>
      </c>
      <c r="F58" s="1">
        <v>185079</v>
      </c>
      <c r="G58" s="1">
        <v>330195</v>
      </c>
      <c r="H58" s="1">
        <v>10486435</v>
      </c>
      <c r="I58" s="1">
        <v>10759583722</v>
      </c>
    </row>
    <row r="59" spans="5:9" x14ac:dyDescent="0.25">
      <c r="E59" s="1" t="s">
        <v>76</v>
      </c>
      <c r="F59" s="1">
        <v>246864</v>
      </c>
      <c r="G59" s="1">
        <v>297003</v>
      </c>
      <c r="H59" s="1">
        <v>9149518</v>
      </c>
      <c r="I59" s="1">
        <v>9395542413</v>
      </c>
    </row>
    <row r="60" spans="5:9" x14ac:dyDescent="0.25">
      <c r="E60" s="1" t="s">
        <v>77</v>
      </c>
      <c r="F60" s="1">
        <v>187530</v>
      </c>
      <c r="G60" s="1">
        <v>327735</v>
      </c>
      <c r="H60" s="1">
        <v>10389359</v>
      </c>
      <c r="I60" s="1">
        <v>10662335639</v>
      </c>
    </row>
    <row r="61" spans="5:9" x14ac:dyDescent="0.25">
      <c r="E61" s="1" t="s">
        <v>78</v>
      </c>
      <c r="F61" s="1">
        <v>724918</v>
      </c>
      <c r="G61" s="1">
        <v>1373025</v>
      </c>
      <c r="H61" s="1">
        <v>42980837</v>
      </c>
      <c r="I61" s="1">
        <v>43711831102</v>
      </c>
    </row>
    <row r="62" spans="5:9" x14ac:dyDescent="0.25">
      <c r="E62" s="1" t="s">
        <v>79</v>
      </c>
      <c r="F62" s="1">
        <v>336187</v>
      </c>
      <c r="G62" s="1">
        <v>648834</v>
      </c>
      <c r="H62" s="1">
        <v>20034640</v>
      </c>
      <c r="I62" s="1">
        <v>20572719936</v>
      </c>
    </row>
    <row r="63" spans="5:9" x14ac:dyDescent="0.25">
      <c r="E63" s="1" t="s">
        <v>80</v>
      </c>
      <c r="F63" s="1">
        <v>324376</v>
      </c>
      <c r="G63" s="1">
        <v>608575</v>
      </c>
      <c r="H63" s="1">
        <v>19670244</v>
      </c>
      <c r="I63" s="1">
        <v>20201018591</v>
      </c>
    </row>
    <row r="64" spans="5:9" x14ac:dyDescent="0.25">
      <c r="E64" s="1" t="s">
        <v>81</v>
      </c>
      <c r="F64" s="1">
        <v>255644</v>
      </c>
      <c r="G64" s="1">
        <v>478206</v>
      </c>
      <c r="H64" s="1">
        <v>15386647</v>
      </c>
      <c r="I64" s="1">
        <v>15737515881</v>
      </c>
    </row>
    <row r="65" spans="5:9" x14ac:dyDescent="0.25">
      <c r="E65" s="1" t="s">
        <v>82</v>
      </c>
      <c r="F65" s="1">
        <v>539166</v>
      </c>
      <c r="G65" s="1">
        <v>1023616</v>
      </c>
      <c r="H65" s="1">
        <v>31696181</v>
      </c>
      <c r="I65" s="1">
        <v>32533269848</v>
      </c>
    </row>
    <row r="66" spans="5:9" x14ac:dyDescent="0.25">
      <c r="E66" s="1" t="s">
        <v>83</v>
      </c>
      <c r="F66" s="1">
        <v>239864</v>
      </c>
      <c r="G66" s="1">
        <v>448755</v>
      </c>
      <c r="H66" s="1">
        <v>14442141</v>
      </c>
      <c r="I66" s="1">
        <v>14832493094</v>
      </c>
    </row>
    <row r="67" spans="5:9" x14ac:dyDescent="0.25">
      <c r="E67" s="1" t="s">
        <v>84</v>
      </c>
      <c r="F67" s="1">
        <v>1179086</v>
      </c>
      <c r="G67" s="1">
        <v>1850759</v>
      </c>
      <c r="H67" s="1">
        <v>63590353</v>
      </c>
      <c r="I67" s="1">
        <v>65162667832</v>
      </c>
    </row>
    <row r="68" spans="5:9" x14ac:dyDescent="0.25">
      <c r="E68" s="1" t="s">
        <v>85</v>
      </c>
      <c r="F68" s="1">
        <v>1443903</v>
      </c>
      <c r="G68" s="1">
        <v>2625745</v>
      </c>
      <c r="H68" s="1">
        <v>85117718</v>
      </c>
      <c r="I68" s="1">
        <v>86518744395</v>
      </c>
    </row>
    <row r="69" spans="5:9" x14ac:dyDescent="0.25">
      <c r="E69" s="1" t="s">
        <v>86</v>
      </c>
      <c r="F69" s="1">
        <v>28404</v>
      </c>
      <c r="G69" s="1">
        <v>213424</v>
      </c>
      <c r="H69" s="1">
        <v>6848843</v>
      </c>
      <c r="I69" s="1">
        <v>7024500305</v>
      </c>
    </row>
    <row r="70" spans="5:9" x14ac:dyDescent="0.25">
      <c r="E70" s="1" t="s">
        <v>87</v>
      </c>
      <c r="F70" s="1">
        <v>18271</v>
      </c>
      <c r="G70" s="1">
        <v>145772</v>
      </c>
      <c r="H70" s="1">
        <v>4418369</v>
      </c>
      <c r="I70" s="1">
        <v>4837830877</v>
      </c>
    </row>
    <row r="71" spans="5:9" x14ac:dyDescent="0.25">
      <c r="E71" s="1" t="s">
        <v>88</v>
      </c>
      <c r="F71" s="1">
        <v>58089</v>
      </c>
      <c r="G71" s="1">
        <v>431361</v>
      </c>
      <c r="H71" s="1">
        <v>13890734</v>
      </c>
      <c r="I71" s="1">
        <v>14228312927</v>
      </c>
    </row>
    <row r="72" spans="5:9" x14ac:dyDescent="0.25">
      <c r="E72" s="1" t="s">
        <v>89</v>
      </c>
      <c r="F72" s="1">
        <v>40065</v>
      </c>
      <c r="G72" s="1">
        <v>300929</v>
      </c>
      <c r="H72" s="1">
        <v>9682761</v>
      </c>
      <c r="I72" s="1">
        <v>9934200695</v>
      </c>
    </row>
    <row r="73" spans="5:9" x14ac:dyDescent="0.25">
      <c r="E73" s="1" t="s">
        <v>90</v>
      </c>
      <c r="F73" s="1">
        <v>172111</v>
      </c>
      <c r="G73" s="1">
        <v>1228716</v>
      </c>
      <c r="H73" s="1">
        <v>41247225</v>
      </c>
      <c r="I73" s="1">
        <v>40396150764</v>
      </c>
    </row>
    <row r="74" spans="5:9" x14ac:dyDescent="0.25">
      <c r="E74" s="1" t="s">
        <v>91</v>
      </c>
      <c r="F74" s="1">
        <v>1074250</v>
      </c>
      <c r="G74" s="1">
        <v>9987447</v>
      </c>
      <c r="H74" s="1">
        <v>322383123</v>
      </c>
      <c r="I74" s="1">
        <v>325961523696</v>
      </c>
    </row>
    <row r="75" spans="5:9" x14ac:dyDescent="0.25">
      <c r="E75" s="1" t="s">
        <v>92</v>
      </c>
      <c r="F75" s="1">
        <v>27335</v>
      </c>
      <c r="G75" s="1">
        <v>203828</v>
      </c>
      <c r="H75" s="1">
        <v>6568998</v>
      </c>
      <c r="I75" s="1">
        <v>6718536265</v>
      </c>
    </row>
    <row r="76" spans="5:9" x14ac:dyDescent="0.25">
      <c r="E76" s="1" t="s">
        <v>93</v>
      </c>
      <c r="F76" s="1">
        <v>19537</v>
      </c>
      <c r="G76" s="1">
        <v>139828</v>
      </c>
      <c r="H76" s="1">
        <v>4540382</v>
      </c>
      <c r="I76" s="1">
        <v>4574343064</v>
      </c>
    </row>
  </sheetData>
  <mergeCells count="17">
    <mergeCell ref="F26:M26"/>
    <mergeCell ref="D45:D46"/>
    <mergeCell ref="T2:U2"/>
    <mergeCell ref="V2:W2"/>
    <mergeCell ref="F3:M3"/>
    <mergeCell ref="P3:W3"/>
    <mergeCell ref="E23:E24"/>
    <mergeCell ref="F25:G25"/>
    <mergeCell ref="H25:I25"/>
    <mergeCell ref="J25:K25"/>
    <mergeCell ref="L25:M25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 DSP 1 Core</vt:lpstr>
      <vt:lpstr>TI DSP 2 Cores</vt:lpstr>
      <vt:lpstr>TI DSP 4 Cores</vt:lpstr>
      <vt:lpstr>TI DSP 7 Cores</vt:lpstr>
      <vt:lpstr>TI DSP 8 Cores</vt:lpstr>
      <vt:lpstr>Mac i7-2620M x86 @2.7GHz run 1</vt:lpstr>
      <vt:lpstr>Mac i7-2620M x86 @2.7GHz run 2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2015-04-07T06:31:11Z</dcterms:modified>
</cp:coreProperties>
</file>