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9075" windowHeight="694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V12" i="1" l="1"/>
  <c r="T12" i="1"/>
  <c r="R12" i="1"/>
  <c r="L57" i="1"/>
  <c r="J57" i="1"/>
  <c r="H57" i="1"/>
  <c r="F57" i="1"/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P12" i="1" s="1"/>
  <c r="F11" i="1"/>
  <c r="F10" i="1"/>
  <c r="G10" i="1"/>
  <c r="G25" i="1"/>
  <c r="G70" i="1" s="1"/>
  <c r="G24" i="1"/>
  <c r="G69" i="1" s="1"/>
  <c r="G23" i="1"/>
  <c r="G68" i="1" s="1"/>
  <c r="G22" i="1"/>
  <c r="G67" i="1" s="1"/>
  <c r="G21" i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5" i="1"/>
  <c r="U12" i="1"/>
  <c r="G56" i="1"/>
  <c r="G66" i="1"/>
  <c r="S12" i="1" l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<sst xmlns="http://schemas.openxmlformats.org/spreadsheetml/2006/main" count="222" uniqueCount="105">
  <si>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</si>
  <si>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</si>
  <si>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</si>
  <si>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</si>
  <si>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</si>
  <si>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</si>
  <si>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</si>
  <si>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</si>
  <si>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</si>
  <si>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</si>
  <si>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</si>
  <si>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</si>
  <si>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</si>
  <si>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</si>
  <si>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</si>
  <si>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</si>
  <si>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</si>
  <si>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</si>
  <si>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</si>
  <si>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</si>
  <si>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</si>
  <si>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</si>
  <si>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</si>
  <si>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</si>
  <si>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</si>
  <si>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</si>
  <si>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</si>
  <si>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</si>
  <si>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</si>
  <si>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</si>
  <si>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</si>
  <si>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</si>
  <si>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</si>
  <si>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</si>
  <si>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</si>
  <si>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</si>
  <si>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</si>
  <si>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</si>
  <si>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Cycles/Word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</si>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</sst>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zoomScaleNormal="100" workbookViewId="0">
      <selection activeCell="O13" sqref="O1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4" t="s">
        <v>4</v>
      </c>
      <c r="G1" s="45"/>
      <c r="H1" s="45"/>
      <c r="I1" s="45"/>
      <c r="J1" s="46"/>
      <c r="K1" s="49"/>
      <c r="L1" s="49"/>
      <c r="M1" s="49"/>
      <c r="O1" s="6" t="s">
        <v>9</v>
      </c>
      <c r="P1" s="44" t="s">
        <v>39</v>
      </c>
      <c r="Q1" s="45"/>
      <c r="R1" s="45"/>
      <c r="S1" s="45"/>
      <c r="T1" s="46"/>
      <c r="U1" s="49"/>
      <c r="V1" s="49"/>
      <c r="W1" s="49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41</v>
      </c>
      <c r="F5" s="24" t="s">
        <v>40</v>
      </c>
      <c r="G5" s="24" t="s">
        <v>40</v>
      </c>
      <c r="H5" s="24" t="s">
        <v>40</v>
      </c>
      <c r="I5" s="24" t="s">
        <v>40</v>
      </c>
      <c r="J5" s="24" t="s">
        <v>40</v>
      </c>
      <c r="K5" s="15"/>
      <c r="L5" s="15"/>
      <c r="M5" s="15"/>
      <c r="O5" s="1" t="s">
        <v>41</v>
      </c>
      <c r="P5" s="24" t="s">
        <v>40</v>
      </c>
      <c r="Q5" s="24" t="s">
        <v>40</v>
      </c>
      <c r="R5" s="24" t="s">
        <v>40</v>
      </c>
      <c r="S5" s="24" t="s">
        <v>40</v>
      </c>
      <c r="T5" s="24" t="s">
        <v>40</v>
      </c>
      <c r="U5" s="15"/>
      <c r="V5" s="15"/>
      <c r="W5" s="15"/>
    </row>
    <row r="7" spans="4:23" x14ac:dyDescent="0.25">
      <c r="E7" s="12" t="s">
        <v>15</v>
      </c>
      <c r="F7" s="43" t="s">
        <v>10</v>
      </c>
      <c r="G7" s="43"/>
      <c r="H7" s="43" t="s">
        <v>11</v>
      </c>
      <c r="I7" s="43"/>
      <c r="J7" s="43" t="s">
        <v>12</v>
      </c>
      <c r="K7" s="43"/>
      <c r="L7" s="43" t="s">
        <v>13</v>
      </c>
      <c r="M7" s="43"/>
      <c r="O7" s="12" t="s">
        <v>15</v>
      </c>
      <c r="P7" s="43" t="s">
        <v>10</v>
      </c>
      <c r="Q7" s="43"/>
      <c r="R7" s="43" t="s">
        <v>11</v>
      </c>
      <c r="S7" s="43"/>
      <c r="T7" s="43" t="s">
        <v>12</v>
      </c>
      <c r="U7" s="43"/>
      <c r="V7" s="43" t="s">
        <v>13</v>
      </c>
      <c r="W7" s="43"/>
    </row>
    <row r="8" spans="4:23" x14ac:dyDescent="0.25">
      <c r="E8" s="6" t="s">
        <v>9</v>
      </c>
      <c r="F8" s="39" t="s">
        <v>37</v>
      </c>
      <c r="G8" s="40"/>
      <c r="H8" s="40"/>
      <c r="I8" s="40"/>
      <c r="J8" s="40"/>
      <c r="K8" s="40"/>
      <c r="L8" s="40"/>
      <c r="M8" s="40"/>
      <c r="O8" s="6" t="s">
        <v>9</v>
      </c>
      <c r="P8" s="39" t="s">
        <v>38</v>
      </c>
      <c r="Q8" s="40"/>
      <c r="R8" s="40"/>
      <c r="S8" s="40"/>
      <c r="T8" s="40"/>
      <c r="U8" s="40"/>
      <c r="V8" s="40"/>
      <c r="W8" s="40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323656</v>
      </c>
      <c r="G10" s="20">
        <f>$F73</f>
        <v>1047601</v>
      </c>
      <c r="H10" s="20">
        <f>$G74</f>
        <v>2615010</v>
      </c>
      <c r="I10" s="20">
        <f>$G73</f>
        <v>8419770</v>
      </c>
      <c r="J10" s="20">
        <f>$H74</f>
        <v>83835900</v>
      </c>
      <c r="K10" s="20">
        <f>$H73</f>
        <v>257614494</v>
      </c>
      <c r="L10" s="20">
        <f>$I74</f>
        <v>85845364487</v>
      </c>
      <c r="M10" s="20">
        <f>$I73</f>
        <v>162600985736</v>
      </c>
      <c r="O10" s="18" t="s">
        <v>26</v>
      </c>
      <c r="P10" s="22">
        <f>F10/4096</f>
        <v>79.017578125</v>
      </c>
      <c r="Q10" s="22">
        <f>G10/4096</f>
        <v>255.761962890625</v>
      </c>
      <c r="R10" s="22">
        <f>H10/32768</f>
        <v>79.80377197265625</v>
      </c>
      <c r="S10" s="22">
        <f>I10/32768</f>
        <v>256.95098876953125</v>
      </c>
      <c r="T10" s="22">
        <f>J10/(1048576)</f>
        <v>79.952144622802734</v>
      </c>
      <c r="U10" s="22">
        <f>K10/(1048576)</f>
        <v>245.68032646179199</v>
      </c>
      <c r="V10" s="22">
        <f>L10/1073741824</f>
        <v>79.949725872837007</v>
      </c>
      <c r="W10" s="22">
        <f>M10/1073741824</f>
        <v>151.43396867066622</v>
      </c>
    </row>
    <row r="11" spans="4:23" x14ac:dyDescent="0.25">
      <c r="E11" s="33" t="s">
        <v>17</v>
      </c>
      <c r="F11" s="19">
        <f>$F76</f>
        <v>57564</v>
      </c>
      <c r="G11" s="19">
        <f>$F75</f>
        <v>733491</v>
      </c>
      <c r="H11" s="19">
        <f>$G76</f>
        <v>473311</v>
      </c>
      <c r="I11" s="19">
        <f>$G75</f>
        <v>5894463</v>
      </c>
      <c r="J11" s="19">
        <f>$H76</f>
        <v>15140365</v>
      </c>
      <c r="K11" s="19">
        <f>$H75</f>
        <v>203035752</v>
      </c>
      <c r="L11" s="19">
        <f>$I76</f>
        <v>15503573416</v>
      </c>
      <c r="M11" s="19">
        <f>$I75</f>
        <v>153494099628</v>
      </c>
      <c r="O11" s="10" t="s">
        <v>17</v>
      </c>
      <c r="P11" s="22">
        <f t="shared" ref="P11:P25" si="0">F11/4096</f>
        <v>14.0537109375</v>
      </c>
      <c r="Q11" s="22">
        <f t="shared" ref="Q11:Q25" si="1">G11/4096</f>
        <v>179.074951171875</v>
      </c>
      <c r="R11" s="22">
        <f t="shared" ref="R11:S25" si="2">H11/32768</f>
        <v>14.444305419921875</v>
      </c>
      <c r="S11" s="22">
        <f t="shared" si="2"/>
        <v>179.88473510742187</v>
      </c>
      <c r="T11" s="22">
        <f t="shared" ref="T11:U25" si="3">J11/(1048576)</f>
        <v>14.438977241516113</v>
      </c>
      <c r="U11" s="22">
        <f t="shared" si="3"/>
        <v>193.62998199462891</v>
      </c>
      <c r="V11" s="22">
        <f t="shared" ref="V11:W25" si="4">L11/1073741824</f>
        <v>14.438827909529209</v>
      </c>
      <c r="W11" s="22">
        <f t="shared" si="4"/>
        <v>142.95252005383372</v>
      </c>
    </row>
    <row r="12" spans="4:23" x14ac:dyDescent="0.25">
      <c r="E12" s="33" t="s">
        <v>103</v>
      </c>
      <c r="F12" s="19">
        <f>$F77</f>
        <v>28705</v>
      </c>
      <c r="G12" s="19" t="s">
        <v>95</v>
      </c>
      <c r="H12" s="19">
        <f>$G77</f>
        <v>234415</v>
      </c>
      <c r="I12" s="19" t="s">
        <v>95</v>
      </c>
      <c r="J12" s="19">
        <f>$H77</f>
        <v>7505656</v>
      </c>
      <c r="K12" s="19" t="s">
        <v>95</v>
      </c>
      <c r="L12" s="19">
        <f>$I77</f>
        <v>7684218072</v>
      </c>
      <c r="M12" s="19" t="s">
        <v>95</v>
      </c>
      <c r="O12" s="10" t="s">
        <v>104</v>
      </c>
      <c r="P12" s="36">
        <f t="shared" si="0"/>
        <v>7.008056640625</v>
      </c>
      <c r="Q12" s="36" t="e">
        <f t="shared" si="1"/>
        <v>#VALUE!</v>
      </c>
      <c r="R12" s="22">
        <f t="shared" si="2"/>
        <v>7.153778076171875</v>
      </c>
      <c r="S12" s="36" t="e">
        <f t="shared" ref="S12" si="5">I12/4096</f>
        <v>#VALUE!</v>
      </c>
      <c r="T12" s="22">
        <f t="shared" si="3"/>
        <v>7.1579513549804687</v>
      </c>
      <c r="U12" s="36" t="e">
        <f t="shared" ref="U12" si="6">K12/4096</f>
        <v>#VALUE!</v>
      </c>
      <c r="V12" s="22">
        <f t="shared" si="4"/>
        <v>7.1564857587218285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53407</v>
      </c>
      <c r="G13" s="19">
        <f>$F78</f>
        <v>360571</v>
      </c>
      <c r="H13" s="21">
        <f>$G79</f>
        <v>440486</v>
      </c>
      <c r="I13" s="19">
        <f>$G78</f>
        <v>2912373</v>
      </c>
      <c r="J13" s="21">
        <f>$H79</f>
        <v>14091596</v>
      </c>
      <c r="K13" s="19">
        <f>$H78</f>
        <v>93193508</v>
      </c>
      <c r="L13" s="21">
        <f>$I79</f>
        <v>14429677742</v>
      </c>
      <c r="M13" s="19">
        <f>$I78</f>
        <v>95430090082</v>
      </c>
      <c r="O13" s="5" t="s">
        <v>18</v>
      </c>
      <c r="P13" s="36">
        <f t="shared" si="0"/>
        <v>13.038818359375</v>
      </c>
      <c r="Q13" s="36">
        <f t="shared" si="1"/>
        <v>88.030029296875</v>
      </c>
      <c r="R13" s="36">
        <f t="shared" si="2"/>
        <v>13.44256591796875</v>
      </c>
      <c r="S13" s="36">
        <f t="shared" si="2"/>
        <v>88.878570556640625</v>
      </c>
      <c r="T13" s="36">
        <f t="shared" si="3"/>
        <v>13.438793182373047</v>
      </c>
      <c r="U13" s="36">
        <f t="shared" si="3"/>
        <v>88.876255035400391</v>
      </c>
      <c r="V13" s="36">
        <f t="shared" si="4"/>
        <v>13.438684625551105</v>
      </c>
      <c r="W13" s="36">
        <f t="shared" si="4"/>
        <v>88.876197190955281</v>
      </c>
    </row>
    <row r="14" spans="4:23" x14ac:dyDescent="0.25">
      <c r="E14" s="33" t="s">
        <v>27</v>
      </c>
      <c r="F14" s="21">
        <f>$F81</f>
        <v>139301</v>
      </c>
      <c r="G14" s="19">
        <f>$F80</f>
        <v>184384</v>
      </c>
      <c r="H14" s="21">
        <f>$G81</f>
        <v>1135807</v>
      </c>
      <c r="I14" s="19">
        <f>$G80</f>
        <v>1513506</v>
      </c>
      <c r="J14" s="21">
        <f>$H81</f>
        <v>36474010</v>
      </c>
      <c r="K14" s="19">
        <f>$H80</f>
        <v>48395669</v>
      </c>
      <c r="L14" s="21">
        <f>$I81</f>
        <v>37346865145</v>
      </c>
      <c r="M14" s="19">
        <f>$I80</f>
        <v>49555532871</v>
      </c>
      <c r="O14" s="4" t="s">
        <v>27</v>
      </c>
      <c r="P14" s="22">
        <f t="shared" si="0"/>
        <v>34.009033203125</v>
      </c>
      <c r="Q14" s="22">
        <f t="shared" si="1"/>
        <v>45.015625</v>
      </c>
      <c r="R14" s="22">
        <f t="shared" si="2"/>
        <v>34.662078857421875</v>
      </c>
      <c r="S14" s="22">
        <f t="shared" si="2"/>
        <v>46.18853759765625</v>
      </c>
      <c r="T14" s="22">
        <f t="shared" si="3"/>
        <v>34.784326553344727</v>
      </c>
      <c r="U14" s="22">
        <f t="shared" si="3"/>
        <v>46.153706550598145</v>
      </c>
      <c r="V14" s="22">
        <f t="shared" si="4"/>
        <v>34.781978600658476</v>
      </c>
      <c r="W14" s="22">
        <f t="shared" si="4"/>
        <v>46.152186459861696</v>
      </c>
    </row>
    <row r="15" spans="4:23" x14ac:dyDescent="0.25">
      <c r="E15" s="33" t="s">
        <v>21</v>
      </c>
      <c r="F15" s="21">
        <f>$F83</f>
        <v>41215</v>
      </c>
      <c r="G15" s="19">
        <f>$F82</f>
        <v>438390</v>
      </c>
      <c r="H15" s="21">
        <f>$G83</f>
        <v>342296</v>
      </c>
      <c r="I15" s="19">
        <f>$G82</f>
        <v>3534967</v>
      </c>
      <c r="J15" s="21">
        <f>$H83</f>
        <v>10946196</v>
      </c>
      <c r="K15" s="19">
        <f>$H82</f>
        <v>113116383</v>
      </c>
      <c r="L15" s="21">
        <f>$I83</f>
        <v>11208690058</v>
      </c>
      <c r="M15" s="19">
        <f>$I82</f>
        <v>115831100852</v>
      </c>
      <c r="O15" s="4" t="s">
        <v>21</v>
      </c>
      <c r="P15" s="22">
        <f t="shared" si="0"/>
        <v>10.062255859375</v>
      </c>
      <c r="Q15" s="22">
        <f t="shared" si="1"/>
        <v>107.02880859375</v>
      </c>
      <c r="R15" s="22">
        <f t="shared" si="2"/>
        <v>10.446044921875</v>
      </c>
      <c r="S15" s="22">
        <f t="shared" si="2"/>
        <v>107.87863159179687</v>
      </c>
      <c r="T15" s="22">
        <f t="shared" si="3"/>
        <v>10.439105987548828</v>
      </c>
      <c r="U15" s="22">
        <f t="shared" si="3"/>
        <v>107.87618923187256</v>
      </c>
      <c r="V15" s="22">
        <f t="shared" si="4"/>
        <v>10.438906082883477</v>
      </c>
      <c r="W15" s="22">
        <f t="shared" si="4"/>
        <v>107.87611906602979</v>
      </c>
    </row>
    <row r="16" spans="4:23" x14ac:dyDescent="0.25">
      <c r="E16" s="33" t="s">
        <v>22</v>
      </c>
      <c r="F16" s="21">
        <f>$F85</f>
        <v>37151</v>
      </c>
      <c r="G16" s="19">
        <f>$F84</f>
        <v>438400</v>
      </c>
      <c r="H16" s="21">
        <f>$G85</f>
        <v>309543</v>
      </c>
      <c r="I16" s="19">
        <f>$G84</f>
        <v>3534963</v>
      </c>
      <c r="J16" s="21">
        <f>$H85</f>
        <v>9898012</v>
      </c>
      <c r="K16" s="19">
        <f>$H84</f>
        <v>113116325</v>
      </c>
      <c r="L16" s="21">
        <f>$I85</f>
        <v>10135353700</v>
      </c>
      <c r="M16" s="19">
        <f>$I84</f>
        <v>115831044924</v>
      </c>
      <c r="O16" s="4" t="s">
        <v>22</v>
      </c>
      <c r="P16" s="22">
        <f t="shared" si="0"/>
        <v>9.070068359375</v>
      </c>
      <c r="Q16" s="22">
        <f t="shared" si="1"/>
        <v>107.03125</v>
      </c>
      <c r="R16" s="22">
        <f t="shared" si="2"/>
        <v>9.446502685546875</v>
      </c>
      <c r="S16" s="22">
        <f t="shared" si="2"/>
        <v>107.87850952148437</v>
      </c>
      <c r="T16" s="22">
        <f t="shared" si="3"/>
        <v>9.4394798278808594</v>
      </c>
      <c r="U16" s="22">
        <f t="shared" si="3"/>
        <v>107.87613391876221</v>
      </c>
      <c r="V16" s="22">
        <f t="shared" si="4"/>
        <v>9.4392837025225163</v>
      </c>
      <c r="W16" s="22">
        <f t="shared" si="4"/>
        <v>107.87606697902083</v>
      </c>
    </row>
    <row r="17" spans="1:23" x14ac:dyDescent="0.25">
      <c r="E17" s="33" t="s">
        <v>23</v>
      </c>
      <c r="F17" s="21">
        <f>$F87</f>
        <v>49283</v>
      </c>
      <c r="G17" s="19">
        <f>$F86</f>
        <v>422007</v>
      </c>
      <c r="H17" s="21">
        <f>$G87</f>
        <v>407700</v>
      </c>
      <c r="I17" s="19">
        <f>$G86</f>
        <v>3403888</v>
      </c>
      <c r="J17" s="21">
        <f>$H87</f>
        <v>13042843</v>
      </c>
      <c r="K17" s="19">
        <f>$H86</f>
        <v>108921960</v>
      </c>
      <c r="L17" s="21">
        <f>$I87</f>
        <v>13355768133</v>
      </c>
      <c r="M17" s="19">
        <f>$I86</f>
        <v>111536021702</v>
      </c>
      <c r="O17" s="4" t="s">
        <v>23</v>
      </c>
      <c r="P17" s="22">
        <f t="shared" si="0"/>
        <v>12.031982421875</v>
      </c>
      <c r="Q17" s="22">
        <f t="shared" si="1"/>
        <v>103.029052734375</v>
      </c>
      <c r="R17" s="22">
        <f t="shared" si="2"/>
        <v>12.4420166015625</v>
      </c>
      <c r="S17" s="22">
        <f t="shared" si="2"/>
        <v>103.87841796875</v>
      </c>
      <c r="T17" s="22">
        <f t="shared" si="3"/>
        <v>12.438624382019043</v>
      </c>
      <c r="U17" s="22">
        <f t="shared" si="3"/>
        <v>103.87607574462891</v>
      </c>
      <c r="V17" s="22">
        <f t="shared" si="4"/>
        <v>12.438528363592923</v>
      </c>
      <c r="W17" s="22">
        <f t="shared" si="4"/>
        <v>103.87601489387453</v>
      </c>
    </row>
    <row r="18" spans="1:23" x14ac:dyDescent="0.25">
      <c r="E18" s="33" t="s">
        <v>35</v>
      </c>
      <c r="F18" s="21">
        <f>$F89</f>
        <v>45222</v>
      </c>
      <c r="G18" s="19">
        <f>$F88</f>
        <v>753683</v>
      </c>
      <c r="H18" s="21">
        <f>$G89</f>
        <v>374961</v>
      </c>
      <c r="I18" s="19">
        <f>$G88</f>
        <v>6058798</v>
      </c>
      <c r="J18" s="21">
        <f>$H89</f>
        <v>11994400</v>
      </c>
      <c r="K18" s="19">
        <f>$H88</f>
        <v>167501740</v>
      </c>
      <c r="L18" s="21">
        <f>$I89</f>
        <v>12282082319</v>
      </c>
      <c r="M18" s="19">
        <f>$I88</f>
        <v>165228872778</v>
      </c>
      <c r="O18" s="4" t="s">
        <v>35</v>
      </c>
      <c r="P18" s="22">
        <f t="shared" si="0"/>
        <v>11.04052734375</v>
      </c>
      <c r="Q18" s="22">
        <f t="shared" si="1"/>
        <v>184.004638671875</v>
      </c>
      <c r="R18" s="22">
        <f t="shared" si="2"/>
        <v>11.442901611328125</v>
      </c>
      <c r="S18" s="22">
        <f t="shared" si="2"/>
        <v>184.89984130859375</v>
      </c>
      <c r="T18" s="22">
        <f t="shared" si="3"/>
        <v>11.438751220703125</v>
      </c>
      <c r="U18" s="22">
        <f t="shared" si="3"/>
        <v>159.74210739135742</v>
      </c>
      <c r="V18" s="22">
        <f t="shared" si="4"/>
        <v>11.438580526970327</v>
      </c>
      <c r="W18" s="22">
        <f t="shared" si="4"/>
        <v>153.88137919642031</v>
      </c>
    </row>
    <row r="19" spans="1:23" x14ac:dyDescent="0.25">
      <c r="E19" s="33" t="s">
        <v>36</v>
      </c>
      <c r="F19" s="21">
        <f>$F91</f>
        <v>45224</v>
      </c>
      <c r="G19" s="19">
        <f>$F90</f>
        <v>745486</v>
      </c>
      <c r="H19" s="21">
        <f>$G91</f>
        <v>374973</v>
      </c>
      <c r="I19" s="19">
        <f>$G90</f>
        <v>5993263</v>
      </c>
      <c r="J19" s="21">
        <f>$H91</f>
        <v>11994439</v>
      </c>
      <c r="K19" s="19">
        <f>$H90</f>
        <v>172073709</v>
      </c>
      <c r="L19" s="21">
        <f>$I91</f>
        <v>12282068388</v>
      </c>
      <c r="M19" s="19">
        <f>$I90</f>
        <v>163088058252</v>
      </c>
      <c r="O19" s="4" t="s">
        <v>36</v>
      </c>
      <c r="P19" s="22">
        <f t="shared" si="0"/>
        <v>11.041015625</v>
      </c>
      <c r="Q19" s="22">
        <f t="shared" si="1"/>
        <v>182.00341796875</v>
      </c>
      <c r="R19" s="22">
        <f t="shared" si="2"/>
        <v>11.443267822265625</v>
      </c>
      <c r="S19" s="22">
        <f t="shared" si="2"/>
        <v>182.89987182617187</v>
      </c>
      <c r="T19" s="22">
        <f t="shared" si="3"/>
        <v>11.438788414001465</v>
      </c>
      <c r="U19" s="22">
        <f t="shared" si="3"/>
        <v>164.10227680206299</v>
      </c>
      <c r="V19" s="22">
        <f t="shared" si="4"/>
        <v>11.43856755271554</v>
      </c>
      <c r="W19" s="22">
        <f t="shared" si="4"/>
        <v>151.88759030029178</v>
      </c>
    </row>
    <row r="20" spans="1:23" x14ac:dyDescent="0.25">
      <c r="E20" s="33" t="s">
        <v>24</v>
      </c>
      <c r="F20" s="21">
        <f>$F93</f>
        <v>41141</v>
      </c>
      <c r="G20" s="19">
        <f>$F92</f>
        <v>737317</v>
      </c>
      <c r="H20" s="21">
        <f>$G93</f>
        <v>342225</v>
      </c>
      <c r="I20" s="19">
        <f>$G92</f>
        <v>5927730</v>
      </c>
      <c r="J20" s="21">
        <f>$H93</f>
        <v>10945859</v>
      </c>
      <c r="K20" s="19">
        <f>$H92</f>
        <v>168461436</v>
      </c>
      <c r="L20" s="21">
        <f>$I93</f>
        <v>11208326559</v>
      </c>
      <c r="M20" s="19">
        <f>$I92</f>
        <v>165229832474</v>
      </c>
      <c r="O20" s="4" t="s">
        <v>24</v>
      </c>
      <c r="P20" s="22">
        <f t="shared" si="0"/>
        <v>10.044189453125</v>
      </c>
      <c r="Q20" s="22">
        <f t="shared" si="1"/>
        <v>180.009033203125</v>
      </c>
      <c r="R20" s="22">
        <f t="shared" si="2"/>
        <v>10.443878173828125</v>
      </c>
      <c r="S20" s="22">
        <f t="shared" si="2"/>
        <v>180.89996337890625</v>
      </c>
      <c r="T20" s="22">
        <f t="shared" si="3"/>
        <v>10.438784599304199</v>
      </c>
      <c r="U20" s="22">
        <f t="shared" si="3"/>
        <v>160.65734481811523</v>
      </c>
      <c r="V20" s="22">
        <f t="shared" si="4"/>
        <v>10.438567548058927</v>
      </c>
      <c r="W20" s="22">
        <f t="shared" si="4"/>
        <v>153.88227298296988</v>
      </c>
    </row>
    <row r="21" spans="1:23" x14ac:dyDescent="0.25">
      <c r="E21" s="33" t="s">
        <v>25</v>
      </c>
      <c r="F21" s="21">
        <f>$F95</f>
        <v>400040</v>
      </c>
      <c r="G21" s="19">
        <f>$F94</f>
        <v>1251896</v>
      </c>
      <c r="H21" s="21">
        <f>$G95</f>
        <v>3222418</v>
      </c>
      <c r="I21" s="19">
        <f>$G94</f>
        <v>10053238</v>
      </c>
      <c r="J21" s="21">
        <f>$H95</f>
        <v>103614674</v>
      </c>
      <c r="K21" s="19">
        <f>$H94</f>
        <v>326818128</v>
      </c>
      <c r="L21" s="21">
        <f>$I95</f>
        <v>106128193211</v>
      </c>
      <c r="M21" s="19">
        <f>$I94</f>
        <v>335171113564</v>
      </c>
      <c r="O21" s="4" t="s">
        <v>25</v>
      </c>
      <c r="P21" s="22">
        <f t="shared" si="0"/>
        <v>97.666015625</v>
      </c>
      <c r="Q21" s="22">
        <f t="shared" si="1"/>
        <v>305.638671875</v>
      </c>
      <c r="R21" s="22">
        <f t="shared" si="2"/>
        <v>98.34039306640625</v>
      </c>
      <c r="S21" s="22">
        <f t="shared" si="2"/>
        <v>306.80047607421875</v>
      </c>
      <c r="T21" s="22">
        <f t="shared" si="3"/>
        <v>98.814653396606445</v>
      </c>
      <c r="U21" s="22">
        <f t="shared" si="3"/>
        <v>311.67805480957031</v>
      </c>
      <c r="V21" s="22">
        <f t="shared" si="4"/>
        <v>98.839582140557468</v>
      </c>
      <c r="W21" s="22">
        <f t="shared" si="4"/>
        <v>312.15242442116141</v>
      </c>
    </row>
    <row r="22" spans="1:23" x14ac:dyDescent="0.25">
      <c r="E22" s="35" t="s">
        <v>28</v>
      </c>
      <c r="F22" s="21">
        <f>$F97</f>
        <v>16443</v>
      </c>
      <c r="G22" s="19">
        <f>$F96</f>
        <v>168004</v>
      </c>
      <c r="H22" s="21">
        <f>$G97</f>
        <v>147514</v>
      </c>
      <c r="I22" s="19">
        <f>$G96</f>
        <v>1372230</v>
      </c>
      <c r="J22" s="21">
        <f>$H97</f>
        <v>4719235</v>
      </c>
      <c r="K22" s="19">
        <f>$H96</f>
        <v>43909764</v>
      </c>
      <c r="L22" s="21">
        <f>$I97</f>
        <v>4832466900</v>
      </c>
      <c r="M22" s="19">
        <f>$I96</f>
        <v>44963553218</v>
      </c>
      <c r="O22" s="4" t="s">
        <v>28</v>
      </c>
      <c r="P22" s="22">
        <f t="shared" si="0"/>
        <v>4.014404296875</v>
      </c>
      <c r="Q22" s="22">
        <f t="shared" si="1"/>
        <v>41.0166015625</v>
      </c>
      <c r="R22" s="22">
        <f t="shared" si="2"/>
        <v>4.50177001953125</v>
      </c>
      <c r="S22" s="22">
        <f t="shared" si="2"/>
        <v>41.87713623046875</v>
      </c>
      <c r="T22" s="22">
        <f t="shared" si="3"/>
        <v>4.5006132125854492</v>
      </c>
      <c r="U22" s="22">
        <f t="shared" si="3"/>
        <v>41.875614166259766</v>
      </c>
      <c r="V22" s="22">
        <f t="shared" si="4"/>
        <v>4.5005855150520802</v>
      </c>
      <c r="W22" s="22">
        <f t="shared" si="4"/>
        <v>41.875572146847844</v>
      </c>
    </row>
    <row r="23" spans="1:23" x14ac:dyDescent="0.25">
      <c r="E23" s="35" t="s">
        <v>29</v>
      </c>
      <c r="F23" s="21">
        <f>$F99</f>
        <v>20555</v>
      </c>
      <c r="G23" s="19">
        <f>$F98</f>
        <v>229448</v>
      </c>
      <c r="H23" s="21">
        <f>$G99</f>
        <v>178251</v>
      </c>
      <c r="I23" s="19">
        <f>$G98</f>
        <v>1863752</v>
      </c>
      <c r="J23" s="21">
        <f>$H99</f>
        <v>5702513</v>
      </c>
      <c r="K23" s="19">
        <f>$H98</f>
        <v>59638434</v>
      </c>
      <c r="L23" s="21">
        <f>$I99</f>
        <v>5839337617</v>
      </c>
      <c r="M23" s="19">
        <f>$I98</f>
        <v>61069708542</v>
      </c>
      <c r="O23" s="4" t="s">
        <v>29</v>
      </c>
      <c r="P23" s="22">
        <f t="shared" si="0"/>
        <v>5.018310546875</v>
      </c>
      <c r="Q23" s="22">
        <f t="shared" si="1"/>
        <v>56.017578125</v>
      </c>
      <c r="R23" s="22">
        <f t="shared" si="2"/>
        <v>5.439788818359375</v>
      </c>
      <c r="S23" s="22">
        <f t="shared" si="2"/>
        <v>56.877197265625</v>
      </c>
      <c r="T23" s="22">
        <f t="shared" si="3"/>
        <v>5.4383401870727539</v>
      </c>
      <c r="U23" s="22">
        <f t="shared" si="3"/>
        <v>56.875642776489258</v>
      </c>
      <c r="V23" s="22">
        <f t="shared" si="4"/>
        <v>5.438306943513453</v>
      </c>
      <c r="W23" s="22">
        <f t="shared" si="4"/>
        <v>56.875598190352321</v>
      </c>
    </row>
    <row r="24" spans="1:23" x14ac:dyDescent="0.25">
      <c r="E24" s="35" t="s">
        <v>30</v>
      </c>
      <c r="F24" s="21">
        <f>$F101</f>
        <v>37047</v>
      </c>
      <c r="G24" s="19">
        <f>$F100</f>
        <v>335992</v>
      </c>
      <c r="H24" s="21">
        <f>$G101</f>
        <v>309435</v>
      </c>
      <c r="I24" s="19">
        <f>$G100</f>
        <v>2715754</v>
      </c>
      <c r="J24" s="21">
        <f>$H101</f>
        <v>9897349</v>
      </c>
      <c r="K24" s="19">
        <f>$H100</f>
        <v>86901911</v>
      </c>
      <c r="L24" s="21">
        <f>$I101</f>
        <v>10134752413</v>
      </c>
      <c r="M24" s="19">
        <f>$I100</f>
        <v>88987499318</v>
      </c>
      <c r="O24" s="9" t="s">
        <v>30</v>
      </c>
      <c r="P24" s="22">
        <f t="shared" si="0"/>
        <v>9.044677734375</v>
      </c>
      <c r="Q24" s="22">
        <f t="shared" si="1"/>
        <v>82.029296875</v>
      </c>
      <c r="R24" s="22">
        <f t="shared" si="2"/>
        <v>9.443206787109375</v>
      </c>
      <c r="S24" s="22">
        <f t="shared" si="2"/>
        <v>82.87823486328125</v>
      </c>
      <c r="T24" s="22">
        <f t="shared" si="3"/>
        <v>9.438847541809082</v>
      </c>
      <c r="U24" s="22">
        <f t="shared" si="3"/>
        <v>82.876120567321777</v>
      </c>
      <c r="V24" s="22">
        <f t="shared" si="4"/>
        <v>9.4387237103655934</v>
      </c>
      <c r="W24" s="22">
        <f t="shared" si="4"/>
        <v>82.876066973432899</v>
      </c>
    </row>
    <row r="25" spans="1:23" x14ac:dyDescent="0.25">
      <c r="A25" s="48" t="s">
        <v>54</v>
      </c>
      <c r="B25" s="48"/>
      <c r="C25" s="48"/>
      <c r="E25" s="35" t="s">
        <v>31</v>
      </c>
      <c r="F25" s="21">
        <f>$F103</f>
        <v>24726</v>
      </c>
      <c r="G25" s="19">
        <f>$F102</f>
        <v>278598</v>
      </c>
      <c r="H25" s="21">
        <f>$G103</f>
        <v>211095</v>
      </c>
      <c r="I25" s="19">
        <f>$G102</f>
        <v>2256966</v>
      </c>
      <c r="J25" s="21">
        <f>$H103</f>
        <v>6751243</v>
      </c>
      <c r="K25" s="19">
        <f>$H102</f>
        <v>72221344</v>
      </c>
      <c r="L25" s="21">
        <f>$I103</f>
        <v>6913163402</v>
      </c>
      <c r="M25" s="19">
        <f>$I102</f>
        <v>73954610428</v>
      </c>
      <c r="O25" s="10" t="s">
        <v>31</v>
      </c>
      <c r="P25" s="22">
        <f t="shared" si="0"/>
        <v>6.03662109375</v>
      </c>
      <c r="Q25" s="22">
        <f t="shared" si="1"/>
        <v>68.01708984375</v>
      </c>
      <c r="R25" s="22">
        <f t="shared" si="2"/>
        <v>6.442108154296875</v>
      </c>
      <c r="S25" s="22">
        <f t="shared" si="2"/>
        <v>68.87713623046875</v>
      </c>
      <c r="T25" s="22">
        <f t="shared" si="3"/>
        <v>6.4384870529174805</v>
      </c>
      <c r="U25" s="22">
        <f t="shared" si="3"/>
        <v>68.875640869140625</v>
      </c>
      <c r="V25" s="22">
        <f t="shared" si="4"/>
        <v>6.4383851382881403</v>
      </c>
      <c r="W25" s="22">
        <f t="shared" si="4"/>
        <v>68.875598188489676</v>
      </c>
    </row>
    <row r="26" spans="1:23" x14ac:dyDescent="0.25">
      <c r="A26" s="48"/>
      <c r="B26" s="48"/>
      <c r="C26" s="48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8"/>
      <c r="B27" s="48"/>
      <c r="C27" s="48"/>
      <c r="E27" s="41" t="s">
        <v>44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46</v>
      </c>
      <c r="B28" s="26" t="s">
        <v>47</v>
      </c>
      <c r="C28" s="26" t="s">
        <v>53</v>
      </c>
      <c r="E28" s="42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45</v>
      </c>
      <c r="B29" s="1">
        <v>1</v>
      </c>
      <c r="C29" s="1">
        <f>B29*1732/1000</f>
        <v>1.732</v>
      </c>
      <c r="E29" s="12" t="s">
        <v>102</v>
      </c>
      <c r="F29" s="43" t="s">
        <v>96</v>
      </c>
      <c r="G29" s="43"/>
      <c r="H29" s="43" t="s">
        <v>97</v>
      </c>
      <c r="I29" s="43"/>
      <c r="J29" s="43" t="s">
        <v>98</v>
      </c>
      <c r="K29" s="43"/>
      <c r="L29" s="43" t="s">
        <v>99</v>
      </c>
      <c r="M29" s="43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51</v>
      </c>
      <c r="B30" s="1">
        <v>1</v>
      </c>
      <c r="C30" s="1">
        <f>B30*795.4/1000</f>
        <v>0.7954</v>
      </c>
      <c r="E30" s="6" t="s">
        <v>42</v>
      </c>
      <c r="F30" s="39" t="s">
        <v>43</v>
      </c>
      <c r="G30" s="40"/>
      <c r="H30" s="40"/>
      <c r="I30" s="40"/>
      <c r="J30" s="40"/>
      <c r="K30" s="40"/>
      <c r="L30" s="40"/>
      <c r="M30" s="40"/>
    </row>
    <row r="31" spans="1:23" ht="15" customHeight="1" x14ac:dyDescent="0.25">
      <c r="A31" s="1" t="s">
        <v>48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49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8.1800817440000004E-4</v>
      </c>
      <c r="G32" s="29">
        <f t="shared" ref="G32:M32" si="8">($C$36*G10)/10^9</f>
        <v>2.6477067674000004E-3</v>
      </c>
      <c r="H32" s="29">
        <f t="shared" si="8"/>
        <v>6.6091762740000002E-3</v>
      </c>
      <c r="I32" s="29">
        <f t="shared" si="8"/>
        <v>2.1280126697999998E-2</v>
      </c>
      <c r="J32" s="29">
        <f t="shared" si="8"/>
        <v>0.21188685365999999</v>
      </c>
      <c r="K32" s="29">
        <f t="shared" si="8"/>
        <v>0.65109487213560002</v>
      </c>
      <c r="L32" s="29">
        <f t="shared" si="8"/>
        <v>216.96557420444381</v>
      </c>
      <c r="M32" s="29">
        <f t="shared" si="8"/>
        <v>410.95773134916647</v>
      </c>
      <c r="O32" s="8" t="s">
        <v>19</v>
      </c>
    </row>
    <row r="33" spans="1:15" x14ac:dyDescent="0.25">
      <c r="A33" s="1" t="s">
        <v>50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1.4548725359999999E-4</v>
      </c>
      <c r="G33" s="29">
        <f t="shared" si="9"/>
        <v>1.8538251533999999E-3</v>
      </c>
      <c r="H33" s="29">
        <f t="shared" si="9"/>
        <v>1.1962462214000001E-3</v>
      </c>
      <c r="I33" s="29">
        <f t="shared" si="9"/>
        <v>1.48976657862E-2</v>
      </c>
      <c r="J33" s="29">
        <f t="shared" si="9"/>
        <v>3.8265758501000002E-2</v>
      </c>
      <c r="K33" s="29">
        <f t="shared" si="9"/>
        <v>0.5131525596048</v>
      </c>
      <c r="L33" s="29">
        <f t="shared" si="9"/>
        <v>39.183731451598405</v>
      </c>
      <c r="M33" s="29">
        <f t="shared" si="9"/>
        <v>387.94098739980717</v>
      </c>
      <c r="O33" s="23" t="s">
        <v>20</v>
      </c>
    </row>
    <row r="34" spans="1:15" x14ac:dyDescent="0.25">
      <c r="A34" s="1"/>
      <c r="B34" s="1"/>
      <c r="C34" s="1"/>
      <c r="E34" s="33" t="s">
        <v>58</v>
      </c>
      <c r="F34" s="29">
        <f t="shared" ref="F34:M35" si="10">($C$36*F12)/10^9</f>
        <v>7.2549017000000013E-5</v>
      </c>
      <c r="G34" s="29" t="e">
        <f t="shared" si="10"/>
        <v>#VALUE!</v>
      </c>
      <c r="H34" s="29">
        <f t="shared" si="10"/>
        <v>5.9246047100000002E-4</v>
      </c>
      <c r="I34" s="29" t="e">
        <f t="shared" si="10"/>
        <v>#VALUE!</v>
      </c>
      <c r="J34" s="29">
        <f t="shared" si="10"/>
        <v>1.8969794974400003E-2</v>
      </c>
      <c r="K34" s="29" t="e">
        <f t="shared" si="10"/>
        <v>#VALUE!</v>
      </c>
      <c r="L34" s="29">
        <f t="shared" si="10"/>
        <v>19.421092755172801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1.3498085180000001E-4</v>
      </c>
      <c r="G35" s="29">
        <f t="shared" si="10"/>
        <v>9.1130714540000007E-4</v>
      </c>
      <c r="H35" s="29">
        <f t="shared" si="10"/>
        <v>1.1132843164000001E-3</v>
      </c>
      <c r="I35" s="29">
        <f t="shared" si="10"/>
        <v>7.3607315202E-3</v>
      </c>
      <c r="J35" s="29">
        <f t="shared" si="10"/>
        <v>3.5615099730400002E-2</v>
      </c>
      <c r="K35" s="29">
        <f t="shared" si="10"/>
        <v>0.23553727211920003</v>
      </c>
      <c r="L35" s="29">
        <f t="shared" si="10"/>
        <v>36.469567525130799</v>
      </c>
      <c r="M35" s="29">
        <f t="shared" si="10"/>
        <v>241.19000967324681</v>
      </c>
      <c r="O35" s="11" t="s">
        <v>34</v>
      </c>
    </row>
    <row r="36" spans="1:15" x14ac:dyDescent="0.25">
      <c r="A36" s="1" t="s">
        <v>52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3.5206934740000004E-4</v>
      </c>
      <c r="G36" s="29">
        <f t="shared" si="11"/>
        <v>4.660121216E-4</v>
      </c>
      <c r="H36" s="29">
        <f t="shared" si="11"/>
        <v>2.8706386118E-3</v>
      </c>
      <c r="I36" s="29">
        <f t="shared" si="11"/>
        <v>3.8252350643999998E-3</v>
      </c>
      <c r="J36" s="29">
        <f t="shared" si="11"/>
        <v>9.2184412874000005E-2</v>
      </c>
      <c r="K36" s="29">
        <f t="shared" si="11"/>
        <v>0.12231521383060001</v>
      </c>
      <c r="L36" s="29">
        <f t="shared" si="11"/>
        <v>94.390466967473003</v>
      </c>
      <c r="M36" s="29">
        <f t="shared" si="11"/>
        <v>125.24665377816541</v>
      </c>
    </row>
    <row r="37" spans="1:15" x14ac:dyDescent="0.25">
      <c r="E37" s="32" t="s">
        <v>21</v>
      </c>
      <c r="F37" s="29">
        <f t="shared" ref="F37:M37" si="12">($C$36*F15)/10^9</f>
        <v>1.04166791E-4</v>
      </c>
      <c r="G37" s="29">
        <f t="shared" si="12"/>
        <v>1.107986886E-3</v>
      </c>
      <c r="H37" s="29">
        <f t="shared" si="12"/>
        <v>8.6511891040000008E-4</v>
      </c>
      <c r="I37" s="29">
        <f t="shared" si="12"/>
        <v>8.9342755958000016E-3</v>
      </c>
      <c r="J37" s="29">
        <f t="shared" si="12"/>
        <v>2.7665415770400003E-2</v>
      </c>
      <c r="K37" s="29">
        <f t="shared" si="12"/>
        <v>0.28589034639420002</v>
      </c>
      <c r="L37" s="29">
        <f t="shared" si="12"/>
        <v>28.328843252589202</v>
      </c>
      <c r="M37" s="29">
        <f t="shared" si="12"/>
        <v>292.7515242933448</v>
      </c>
    </row>
    <row r="38" spans="1:15" x14ac:dyDescent="0.25">
      <c r="E38" s="32" t="s">
        <v>22</v>
      </c>
      <c r="F38" s="29">
        <f t="shared" ref="F38:M38" si="13">($C$36*F16)/10^9</f>
        <v>9.3895437400000003E-5</v>
      </c>
      <c r="G38" s="29">
        <f t="shared" si="13"/>
        <v>1.1080121600000002E-3</v>
      </c>
      <c r="H38" s="29">
        <f t="shared" si="13"/>
        <v>7.8233897819999999E-4</v>
      </c>
      <c r="I38" s="29">
        <f t="shared" si="13"/>
        <v>8.9342654862000007E-3</v>
      </c>
      <c r="J38" s="29">
        <f t="shared" si="13"/>
        <v>2.5016235528799998E-2</v>
      </c>
      <c r="K38" s="29">
        <f t="shared" si="13"/>
        <v>0.28589019980500002</v>
      </c>
      <c r="L38" s="29">
        <f t="shared" si="13"/>
        <v>25.61609294138</v>
      </c>
      <c r="M38" s="29">
        <f t="shared" si="13"/>
        <v>292.75138294091761</v>
      </c>
    </row>
    <row r="39" spans="1:15" x14ac:dyDescent="0.25">
      <c r="E39" s="32" t="s">
        <v>23</v>
      </c>
      <c r="F39" s="29">
        <f t="shared" ref="F39:M39" si="14">($C$36*F17)/10^9</f>
        <v>1.2455785420000001E-4</v>
      </c>
      <c r="G39" s="29">
        <f t="shared" si="14"/>
        <v>1.0665804917999999E-3</v>
      </c>
      <c r="H39" s="29">
        <f t="shared" si="14"/>
        <v>1.03042098E-3</v>
      </c>
      <c r="I39" s="29">
        <f t="shared" si="14"/>
        <v>8.6029865312000006E-3</v>
      </c>
      <c r="J39" s="29">
        <f t="shared" si="14"/>
        <v>3.2964481398200005E-2</v>
      </c>
      <c r="K39" s="29">
        <f t="shared" si="14"/>
        <v>0.27528936170399998</v>
      </c>
      <c r="L39" s="29">
        <f t="shared" si="14"/>
        <v>33.755368379344198</v>
      </c>
      <c r="M39" s="29">
        <f t="shared" si="14"/>
        <v>281.89614124963481</v>
      </c>
    </row>
    <row r="40" spans="1:15" x14ac:dyDescent="0.25">
      <c r="E40" s="32" t="s">
        <v>35</v>
      </c>
      <c r="F40" s="29">
        <f t="shared" ref="F40:M40" si="15">($C$36*F18)/10^9</f>
        <v>1.142940828E-4</v>
      </c>
      <c r="G40" s="29">
        <f t="shared" si="15"/>
        <v>1.9048584142E-3</v>
      </c>
      <c r="H40" s="29">
        <f t="shared" si="15"/>
        <v>9.4767643139999998E-4</v>
      </c>
      <c r="I40" s="29">
        <f t="shared" si="15"/>
        <v>1.53130060652E-2</v>
      </c>
      <c r="J40" s="29">
        <f t="shared" si="15"/>
        <v>3.0314646560000002E-2</v>
      </c>
      <c r="K40" s="29">
        <f t="shared" si="15"/>
        <v>0.423343897676</v>
      </c>
      <c r="L40" s="29">
        <f t="shared" si="15"/>
        <v>31.041734853040598</v>
      </c>
      <c r="M40" s="29">
        <f t="shared" si="15"/>
        <v>417.5994530591172</v>
      </c>
    </row>
    <row r="41" spans="1:15" x14ac:dyDescent="0.25">
      <c r="E41" s="32" t="s">
        <v>36</v>
      </c>
      <c r="F41" s="29">
        <f t="shared" ref="F41:M41" si="16">($C$36*F19)/10^9</f>
        <v>1.142991376E-4</v>
      </c>
      <c r="G41" s="29">
        <f t="shared" si="16"/>
        <v>1.8841413164000002E-3</v>
      </c>
      <c r="H41" s="29">
        <f t="shared" si="16"/>
        <v>9.4770676020000005E-4</v>
      </c>
      <c r="I41" s="29">
        <f t="shared" si="16"/>
        <v>1.5147372906200001E-2</v>
      </c>
      <c r="J41" s="29">
        <f>($C$36*J19)/10^9</f>
        <v>3.0314745128600003E-2</v>
      </c>
      <c r="K41" s="29">
        <f t="shared" si="16"/>
        <v>0.43489909212660005</v>
      </c>
      <c r="L41" s="29">
        <f t="shared" si="16"/>
        <v>31.041699643831201</v>
      </c>
      <c r="M41" s="29">
        <f t="shared" si="16"/>
        <v>412.18875842610481</v>
      </c>
    </row>
    <row r="42" spans="1:15" x14ac:dyDescent="0.25">
      <c r="E42" s="32" t="s">
        <v>24</v>
      </c>
      <c r="F42" s="29">
        <f t="shared" ref="F42:M42" si="17">($C$36*F20)/10^9</f>
        <v>1.0397976340000001E-4</v>
      </c>
      <c r="G42" s="29">
        <f t="shared" si="17"/>
        <v>1.8634949858000001E-3</v>
      </c>
      <c r="H42" s="29">
        <f t="shared" si="17"/>
        <v>8.649394650000001E-4</v>
      </c>
      <c r="I42" s="29">
        <f t="shared" si="17"/>
        <v>1.4981744802000001E-2</v>
      </c>
      <c r="J42" s="29">
        <f t="shared" si="17"/>
        <v>2.76645640366E-2</v>
      </c>
      <c r="K42" s="29">
        <f t="shared" si="17"/>
        <v>0.42576943334640005</v>
      </c>
      <c r="L42" s="29">
        <f t="shared" si="17"/>
        <v>28.327924545216604</v>
      </c>
      <c r="M42" s="29">
        <f t="shared" si="17"/>
        <v>417.60187859478759</v>
      </c>
    </row>
    <row r="43" spans="1:15" x14ac:dyDescent="0.25">
      <c r="E43" s="32" t="s">
        <v>25</v>
      </c>
      <c r="F43" s="29">
        <f t="shared" ref="F43:M43" si="18">($C$36*F21)/10^9</f>
        <v>1.011061096E-3</v>
      </c>
      <c r="G43" s="29">
        <f t="shared" si="18"/>
        <v>3.1640419503999998E-3</v>
      </c>
      <c r="H43" s="29">
        <f t="shared" si="18"/>
        <v>8.1443392531999996E-3</v>
      </c>
      <c r="I43" s="29">
        <f t="shared" si="18"/>
        <v>2.5408553721199999E-2</v>
      </c>
      <c r="J43" s="29">
        <f t="shared" si="18"/>
        <v>0.26187572706760004</v>
      </c>
      <c r="K43" s="29">
        <f t="shared" si="18"/>
        <v>0.82600013670720007</v>
      </c>
      <c r="L43" s="29">
        <f t="shared" si="18"/>
        <v>268.22839552148139</v>
      </c>
      <c r="M43" s="29">
        <f t="shared" si="18"/>
        <v>847.11147242165373</v>
      </c>
    </row>
    <row r="44" spans="1:15" x14ac:dyDescent="0.25">
      <c r="E44" s="32" t="s">
        <v>28</v>
      </c>
      <c r="F44" s="29">
        <f t="shared" ref="F44:M44" si="19">($C$36*F22)/10^9</f>
        <v>4.1558038200000005E-5</v>
      </c>
      <c r="G44" s="29">
        <f t="shared" si="19"/>
        <v>4.2461330960000005E-4</v>
      </c>
      <c r="H44" s="29">
        <f t="shared" si="19"/>
        <v>3.7282688360000001E-4</v>
      </c>
      <c r="I44" s="29">
        <f t="shared" si="19"/>
        <v>3.4681741020000001E-3</v>
      </c>
      <c r="J44" s="29">
        <f t="shared" si="19"/>
        <v>1.1927394539E-2</v>
      </c>
      <c r="K44" s="29">
        <f t="shared" si="19"/>
        <v>0.1109775375336</v>
      </c>
      <c r="L44" s="29">
        <f t="shared" si="19"/>
        <v>12.213576843060002</v>
      </c>
      <c r="M44" s="29">
        <f t="shared" si="19"/>
        <v>113.6408844031732</v>
      </c>
    </row>
    <row r="45" spans="1:15" x14ac:dyDescent="0.25">
      <c r="E45" s="32" t="s">
        <v>29</v>
      </c>
      <c r="F45" s="29">
        <f t="shared" ref="F45:M45" si="20">($C$36*F23)/10^9</f>
        <v>5.1950707000000003E-5</v>
      </c>
      <c r="G45" s="29">
        <f t="shared" si="20"/>
        <v>5.7990687519999997E-4</v>
      </c>
      <c r="H45" s="29">
        <f t="shared" si="20"/>
        <v>4.505115774E-4</v>
      </c>
      <c r="I45" s="29">
        <f t="shared" si="20"/>
        <v>4.7104468048000002E-3</v>
      </c>
      <c r="J45" s="29">
        <f t="shared" si="20"/>
        <v>1.4412531356200001E-2</v>
      </c>
      <c r="K45" s="29">
        <f t="shared" si="20"/>
        <v>0.1507301780916</v>
      </c>
      <c r="L45" s="29">
        <f t="shared" si="20"/>
        <v>14.758341893205801</v>
      </c>
      <c r="M45" s="29">
        <f t="shared" si="20"/>
        <v>154.3475813690508</v>
      </c>
    </row>
    <row r="46" spans="1:15" x14ac:dyDescent="0.25">
      <c r="E46" s="38" t="s">
        <v>30</v>
      </c>
      <c r="F46" s="29">
        <f t="shared" ref="F46:M46" si="21">($C$36*F24)/10^9</f>
        <v>9.3632587800000013E-5</v>
      </c>
      <c r="G46" s="29">
        <f t="shared" si="21"/>
        <v>8.4918618080000001E-4</v>
      </c>
      <c r="H46" s="29">
        <f t="shared" si="21"/>
        <v>7.8206601900000002E-4</v>
      </c>
      <c r="I46" s="29">
        <f t="shared" si="21"/>
        <v>6.8637966595999998E-3</v>
      </c>
      <c r="J46" s="29">
        <f t="shared" si="21"/>
        <v>2.5014559862600004E-2</v>
      </c>
      <c r="K46" s="29">
        <f t="shared" si="21"/>
        <v>0.21963588986140001</v>
      </c>
      <c r="L46" s="29">
        <f t="shared" si="21"/>
        <v>25.6145732486162</v>
      </c>
      <c r="M46" s="29">
        <f t="shared" si="21"/>
        <v>224.90700577631321</v>
      </c>
    </row>
    <row r="47" spans="1:15" x14ac:dyDescent="0.25">
      <c r="E47" s="33" t="s">
        <v>31</v>
      </c>
      <c r="F47" s="29">
        <f t="shared" ref="F47:M47" si="22">($C$36*F25)/10^9</f>
        <v>6.2492492400000003E-5</v>
      </c>
      <c r="G47" s="29">
        <f t="shared" si="22"/>
        <v>7.0412858519999994E-4</v>
      </c>
      <c r="H47" s="29">
        <f t="shared" si="22"/>
        <v>5.3352150300000007E-4</v>
      </c>
      <c r="I47" s="29">
        <f t="shared" si="22"/>
        <v>5.7042558684000004E-3</v>
      </c>
      <c r="J47" s="29">
        <f t="shared" si="22"/>
        <v>1.7063091558200003E-2</v>
      </c>
      <c r="K47" s="29">
        <f t="shared" si="22"/>
        <v>0.1825322248256</v>
      </c>
      <c r="L47" s="29">
        <f t="shared" si="22"/>
        <v>17.472329182214803</v>
      </c>
      <c r="M47" s="29">
        <f t="shared" si="22"/>
        <v>186.91288239572719</v>
      </c>
    </row>
    <row r="48" spans="1:15" ht="42.75" customHeight="1" x14ac:dyDescent="0.25">
      <c r="E48" s="47" t="s">
        <v>55</v>
      </c>
      <c r="F48" s="47"/>
      <c r="G48" s="47"/>
      <c r="H48" s="47"/>
      <c r="I48" s="47"/>
      <c r="J48" s="47"/>
      <c r="K48" s="47"/>
      <c r="L48" s="47"/>
      <c r="M48" s="30"/>
      <c r="N48" s="31"/>
    </row>
    <row r="50" spans="5:13" ht="15" customHeight="1" x14ac:dyDescent="0.25">
      <c r="E50" s="41" t="s">
        <v>56</v>
      </c>
    </row>
    <row r="51" spans="5:13" x14ac:dyDescent="0.25">
      <c r="E51" s="42"/>
    </row>
    <row r="52" spans="5:13" x14ac:dyDescent="0.25">
      <c r="E52" s="12" t="s">
        <v>102</v>
      </c>
      <c r="F52" s="43" t="s">
        <v>96</v>
      </c>
      <c r="G52" s="43"/>
      <c r="H52" s="43" t="s">
        <v>97</v>
      </c>
      <c r="I52" s="43"/>
      <c r="J52" s="43" t="s">
        <v>98</v>
      </c>
      <c r="K52" s="43"/>
      <c r="L52" s="43" t="s">
        <v>99</v>
      </c>
      <c r="M52" s="43"/>
    </row>
    <row r="53" spans="5:13" x14ac:dyDescent="0.25">
      <c r="E53" s="6" t="s">
        <v>9</v>
      </c>
      <c r="F53" s="39" t="s">
        <v>57</v>
      </c>
      <c r="G53" s="40"/>
      <c r="H53" s="40"/>
      <c r="I53" s="40"/>
      <c r="J53" s="40"/>
      <c r="K53" s="40"/>
      <c r="L53" s="40"/>
      <c r="M53" s="40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48.276565242108902</v>
      </c>
      <c r="G55" s="20">
        <f>(((4096*8)/(1024*1024))/G10)*10^9</f>
        <v>29.830059345113263</v>
      </c>
      <c r="H55" s="20">
        <f>(((32*1024*4)/(1024*1024))/H10)*10^9</f>
        <v>47.800964432258382</v>
      </c>
      <c r="I55" s="20">
        <f>(((32*1024*8)/(1024*1024))/I10)*10^9</f>
        <v>29.692022466171878</v>
      </c>
      <c r="J55" s="20">
        <f>(((1*1024*1024*8)/(1024*1024))/J10)*10^9</f>
        <v>95.424513841922135</v>
      </c>
      <c r="K55" s="20">
        <f>(((1*1024*1024*8)/(1024*1024))/K10)*10^9</f>
        <v>31.054153342785128</v>
      </c>
      <c r="L55" s="20">
        <f>(((1*1024*1024*1024*4)/(1024*1024))/L10)*10^9</f>
        <v>47.713700378315458</v>
      </c>
      <c r="M55" s="20">
        <f>(((1*1024*1024*1024*8)/(1024*1024))/M10)*10^9</f>
        <v>50.380998386446343</v>
      </c>
    </row>
    <row r="56" spans="5:13" x14ac:dyDescent="0.25">
      <c r="E56" s="10" t="s">
        <v>17</v>
      </c>
      <c r="F56" s="20">
        <f>(((4*1024*4)/(1024*1024))/F11)*10^9</f>
        <v>271.43700924188732</v>
      </c>
      <c r="G56" s="20">
        <f>(((4096*8)/(1024*1024))/G11)*10^9</f>
        <v>42.6044764012101</v>
      </c>
      <c r="H56" s="20">
        <f>(((32*1024*4)/(1024*1024))/H11)*10^9</f>
        <v>264.09696795553032</v>
      </c>
      <c r="I56" s="20">
        <f>(((32*1024*8)/(1024*1024))/I11)*10^9</f>
        <v>42.412684582123937</v>
      </c>
      <c r="J56" s="20">
        <f>(((1*1024*1024*4)/(1024*1024))/J11)*10^9</f>
        <v>264.19442331806397</v>
      </c>
      <c r="K56" s="20">
        <f>(((1*1024*1024*8)/(1024*1024))/K11)*10^9</f>
        <v>39.401927597460769</v>
      </c>
      <c r="L56" s="20">
        <f>(((1*1024*1024*1024*4)/(1024*1024))/L11)*10^9</f>
        <v>264.19715571978043</v>
      </c>
      <c r="M56" s="20">
        <f>(((1*1024*1024*1024*8)/(1024*1024))/M11)*10^9</f>
        <v>53.370129665268493</v>
      </c>
    </row>
    <row r="57" spans="5:13" x14ac:dyDescent="0.25">
      <c r="E57" s="10" t="s">
        <v>100</v>
      </c>
      <c r="F57" s="20">
        <f>(((4*1024)/(1024*1024))/F12)*10^9</f>
        <v>136.08256401323811</v>
      </c>
      <c r="G57" s="20" t="s">
        <v>95</v>
      </c>
      <c r="H57" s="20">
        <f>(((32*1024)/(1024*1024))/H12)*10^9</f>
        <v>133.31058166072992</v>
      </c>
      <c r="I57" s="20" t="s">
        <v>95</v>
      </c>
      <c r="J57" s="20">
        <f>(((1*1024*1024)/(1024*1024))/J12)*10^9</f>
        <v>133.23285799402476</v>
      </c>
      <c r="K57" s="20" t="s">
        <v>95</v>
      </c>
      <c r="L57" s="20">
        <f>(((1*1024*1024*1024)/(1024*1024))/L12)*10^9</f>
        <v>133.26014311479318</v>
      </c>
      <c r="M57" s="20" t="s">
        <v>95</v>
      </c>
    </row>
    <row r="58" spans="5:13" x14ac:dyDescent="0.25">
      <c r="E58" s="5" t="s">
        <v>18</v>
      </c>
      <c r="F58" s="20">
        <f t="shared" ref="F58" si="23">(((4*1024*4)/(1024*1024))/F13)*10^9</f>
        <v>292.56464508397772</v>
      </c>
      <c r="G58" s="20">
        <f t="shared" ref="G58" si="24">(((4096*8)/(1024*1024))/G13)*10^9</f>
        <v>86.668090334497236</v>
      </c>
      <c r="H58" s="20">
        <f t="shared" ref="H58" si="25">(((32*1024*4)/(1024*1024))/H13)*10^9</f>
        <v>283.77746398296426</v>
      </c>
      <c r="I58" s="20">
        <f t="shared" ref="I58" si="26">(((32*1024*8)/(1024*1024))/I13)*10^9</f>
        <v>85.840652965811728</v>
      </c>
      <c r="J58" s="20">
        <f t="shared" ref="J58" si="27">(((1*1024*1024*4)/(1024*1024))/J13)*10^9</f>
        <v>283.857130164674</v>
      </c>
      <c r="K58" s="20">
        <f t="shared" ref="K58" si="28">(((1*1024*1024*8)/(1024*1024))/K13)*10^9</f>
        <v>85.842889399549165</v>
      </c>
      <c r="L58" s="20">
        <f t="shared" ref="L58" si="29">(((1*1024*1024*1024*4)/(1024*1024))/L13)*10^9</f>
        <v>283.85942314414302</v>
      </c>
      <c r="M58" s="20">
        <f t="shared" ref="M58" si="30">(((1*1024*1024*1024*8)/(1024*1024))/M13)*10^9</f>
        <v>85.842945269787322</v>
      </c>
    </row>
    <row r="59" spans="5:13" x14ac:dyDescent="0.25">
      <c r="E59" s="4" t="s">
        <v>27</v>
      </c>
      <c r="F59" s="20">
        <f>(((4*1024*4)/(1024*1024))/F14)*10^9</f>
        <v>112.16717755077136</v>
      </c>
      <c r="G59" s="20">
        <f>(((4096*8)/(1024*1024))/G14)*10^9</f>
        <v>169.48325234293648</v>
      </c>
      <c r="H59" s="20">
        <f>(((32*1024*4)/(1024*1024))/H14)*10^9</f>
        <v>110.05390880668986</v>
      </c>
      <c r="I59" s="20">
        <f>(((32*1024*8)/(1024*1024))/I14)*10^9</f>
        <v>165.17939142626457</v>
      </c>
      <c r="J59" s="20">
        <f>(((1*1024*1024*4)/(1024*1024))/J14)*10^9</f>
        <v>109.66713010168063</v>
      </c>
      <c r="K59" s="20">
        <f>(((1*1024*1024*8)/(1024*1024))/K14)*10^9</f>
        <v>165.30404817836074</v>
      </c>
      <c r="L59" s="20">
        <f>(((1*1024*1024*1024*4)/(1024*1024))/L14)*10^9</f>
        <v>109.67453316622941</v>
      </c>
      <c r="M59" s="20">
        <f>(((1*1024*1024*1024*8)/(1024*1024))/M14)*10^9</f>
        <v>165.30949271244697</v>
      </c>
    </row>
    <row r="60" spans="5:13" x14ac:dyDescent="0.25">
      <c r="E60" s="4" t="s">
        <v>21</v>
      </c>
      <c r="F60" s="20">
        <f>(((4*1024*4)/(1024*1024))/F15)*10^9</f>
        <v>379.10954749484409</v>
      </c>
      <c r="G60" s="20">
        <f>(((4096*8)/(1024*1024))/G15)*10^9</f>
        <v>71.283560300189336</v>
      </c>
      <c r="H60" s="20">
        <f>(((32*1024*4)/(1024*1024))/H15)*10^9</f>
        <v>365.18101292448637</v>
      </c>
      <c r="I60" s="20">
        <f>(((32*1024*8)/(1024*1024))/I15)*10^9</f>
        <v>70.7220180556141</v>
      </c>
      <c r="J60" s="20">
        <f>(((1*1024*1024*4)/(1024*1024))/J15)*10^9</f>
        <v>365.42375086285682</v>
      </c>
      <c r="K60" s="20">
        <f>(((1*1024*1024*8)/(1024*1024))/K15)*10^9</f>
        <v>70.72361923029311</v>
      </c>
      <c r="L60" s="20">
        <f>(((1*1024*1024*1024*4)/(1024*1024))/L15)*10^9</f>
        <v>365.43074871416883</v>
      </c>
      <c r="M60" s="20">
        <f>(((1*1024*1024*1024*8)/(1024*1024))/M15)*10^9</f>
        <v>70.723665231042759</v>
      </c>
    </row>
    <row r="61" spans="5:13" x14ac:dyDescent="0.25">
      <c r="E61" s="4" t="s">
        <v>22</v>
      </c>
      <c r="F61" s="20">
        <f>(((4*1024*4)/(1024*1024))/F16)*10^9</f>
        <v>420.58087265484107</v>
      </c>
      <c r="G61" s="20">
        <f>(((4096*8)/(1024*1024))/G16)*10^9</f>
        <v>71.281934306569354</v>
      </c>
      <c r="H61" s="20">
        <f>(((32*1024*4)/(1024*1024))/H16)*10^9</f>
        <v>403.82111693690376</v>
      </c>
      <c r="I61" s="20">
        <f>(((32*1024*8)/(1024*1024))/I16)*10^9</f>
        <v>70.722098081366056</v>
      </c>
      <c r="J61" s="20">
        <f>(((1*1024*1024*4)/(1024*1024))/J16)*10^9</f>
        <v>404.12155491425955</v>
      </c>
      <c r="K61" s="20">
        <f>(((1*1024*1024*8)/(1024*1024))/K16)*10^9</f>
        <v>70.723655493581504</v>
      </c>
      <c r="L61" s="20">
        <f>(((1*1024*1024*1024*4)/(1024*1024))/L16)*10^9</f>
        <v>404.12995157731888</v>
      </c>
      <c r="M61" s="20">
        <f>(((1*1024*1024*1024*8)/(1024*1024))/M16)*10^9</f>
        <v>70.72369937934171</v>
      </c>
    </row>
    <row r="62" spans="5:13" x14ac:dyDescent="0.25">
      <c r="E62" s="4" t="s">
        <v>23</v>
      </c>
      <c r="F62" s="20">
        <f>(((4*1024*4)/(1024*1024))/F17)*10^9</f>
        <v>317.04644603615856</v>
      </c>
      <c r="G62" s="20">
        <f>(((4096*8)/(1024*1024))/G17)*10^9</f>
        <v>74.050904368884872</v>
      </c>
      <c r="H62" s="20">
        <f>(((32*1024*4)/(1024*1024))/H17)*10^9</f>
        <v>306.59798871719403</v>
      </c>
      <c r="I62" s="20">
        <f>(((32*1024*8)/(1024*1024))/I17)*10^9</f>
        <v>73.445424761331751</v>
      </c>
      <c r="J62" s="20">
        <f>(((1*1024*1024*4)/(1024*1024))/J17)*10^9</f>
        <v>306.68160308300884</v>
      </c>
      <c r="K62" s="20">
        <f>(((1*1024*1024*8)/(1024*1024))/K17)*10^9</f>
        <v>73.447080827410744</v>
      </c>
      <c r="L62" s="20">
        <f>(((1*1024*1024*1024*4)/(1024*1024))/L17)*10^9</f>
        <v>306.68397049207744</v>
      </c>
      <c r="M62" s="20">
        <f>(((1*1024*1024*1024*8)/(1024*1024))/M17)*10^9</f>
        <v>73.447123852841401</v>
      </c>
    </row>
    <row r="63" spans="5:13" x14ac:dyDescent="0.25">
      <c r="E63" s="4" t="s">
        <v>35</v>
      </c>
      <c r="F63" s="20">
        <f>(((4*1024*4)/(1024*1024))/F18)*10^9</f>
        <v>345.51766839149082</v>
      </c>
      <c r="G63" s="20">
        <f>(((4096*8)/(1024*1024))/G18)*10^9</f>
        <v>41.463055422505214</v>
      </c>
      <c r="H63" s="20">
        <f>(((32*1024*4)/(1024*1024))/H18)*10^9</f>
        <v>333.36800360570834</v>
      </c>
      <c r="I63" s="20">
        <f>(((32*1024*8)/(1024*1024))/I18)*10^9</f>
        <v>41.262309784878127</v>
      </c>
      <c r="J63" s="20">
        <f>(((1*1024*1024*4)/(1024*1024))/J18)*10^9</f>
        <v>333.48896151537383</v>
      </c>
      <c r="K63" s="20">
        <f>(((1*1024*1024*8)/(1024*1024))/K18)*10^9</f>
        <v>47.760697888869693</v>
      </c>
      <c r="L63" s="20">
        <f>(((1*1024*1024*1024*4)/(1024*1024))/L18)*10^9</f>
        <v>333.49393804856811</v>
      </c>
      <c r="M63" s="20">
        <f>(((1*1024*1024*1024*8)/(1024*1024))/M18)*10^9</f>
        <v>49.579712445334522</v>
      </c>
    </row>
    <row r="64" spans="5:13" x14ac:dyDescent="0.25">
      <c r="E64" s="4" t="s">
        <v>36</v>
      </c>
      <c r="F64" s="20">
        <f>(((4*1024*4)/(1024*1024))/F19)*10^9</f>
        <v>345.50238811250659</v>
      </c>
      <c r="G64" s="20">
        <f>(((4096*8)/(1024*1024))/G19)*10^9</f>
        <v>41.91896293156411</v>
      </c>
      <c r="H64" s="20">
        <f>(((32*1024*4)/(1024*1024))/H19)*10^9</f>
        <v>333.35733506145777</v>
      </c>
      <c r="I64" s="20">
        <f>(((32*1024*8)/(1024*1024))/I19)*10^9</f>
        <v>41.713503979384853</v>
      </c>
      <c r="J64" s="20">
        <f>(((1*1024*1024*4)/(1024*1024))/J19)*10^9</f>
        <v>333.48787717374694</v>
      </c>
      <c r="K64" s="20">
        <f>(((1*1024*1024*8)/(1024*1024))/K19)*10^9</f>
        <v>46.491704319571561</v>
      </c>
      <c r="L64" s="20">
        <f>(((1*1024*1024*1024*4)/(1024*1024))/L19)*10^9</f>
        <v>333.49431631580325</v>
      </c>
      <c r="M64" s="20">
        <f>(((1*1024*1024*1024*8)/(1024*1024))/M19)*10^9</f>
        <v>50.230532436298347</v>
      </c>
    </row>
    <row r="65" spans="4:13" x14ac:dyDescent="0.25">
      <c r="E65" s="4" t="s">
        <v>24</v>
      </c>
      <c r="F65" s="20">
        <f>(((4*1024*4)/(1024*1024))/F20)*10^9</f>
        <v>379.79144891956929</v>
      </c>
      <c r="G65" s="20">
        <f>(((4096*8)/(1024*1024))/G20)*10^9</f>
        <v>42.38339818558368</v>
      </c>
      <c r="H65" s="20">
        <f>(((32*1024*4)/(1024*1024))/H20)*10^9</f>
        <v>365.2567755131858</v>
      </c>
      <c r="I65" s="20">
        <f>(((32*1024*8)/(1024*1024))/I20)*10^9</f>
        <v>42.174660451808698</v>
      </c>
      <c r="J65" s="20">
        <f>(((1*1024*1024*4)/(1024*1024))/J20)*10^9</f>
        <v>365.43500149234518</v>
      </c>
      <c r="K65" s="20">
        <f>(((1*1024*1024*8)/(1024*1024))/K20)*10^9</f>
        <v>47.488613358371232</v>
      </c>
      <c r="L65" s="20">
        <f>(((1*1024*1024*1024*4)/(1024*1024))/L20)*10^9</f>
        <v>365.44260005620703</v>
      </c>
      <c r="M65" s="20">
        <f>(((1*1024*1024*1024*8)/(1024*1024))/M20)*10^9</f>
        <v>49.579424474022055</v>
      </c>
    </row>
    <row r="66" spans="4:13" x14ac:dyDescent="0.25">
      <c r="E66" s="4" t="s">
        <v>25</v>
      </c>
      <c r="F66" s="20">
        <f>(((4*1024*4)/(1024*1024))/F21)*10^9</f>
        <v>39.058594140585939</v>
      </c>
      <c r="G66" s="20">
        <f>(((4096*8)/(1024*1024))/G21)*10^9</f>
        <v>24.962137429946257</v>
      </c>
      <c r="H66" s="20">
        <f>(((32*1024*4)/(1024*1024))/H21)*10^9</f>
        <v>38.790746576018378</v>
      </c>
      <c r="I66" s="20">
        <f>(((32*1024*8)/(1024*1024))/I21)*10^9</f>
        <v>24.867609818846425</v>
      </c>
      <c r="J66" s="20">
        <f>(((1*1024*1024*4)/(1024*1024))/J21)*10^9</f>
        <v>38.60457062288301</v>
      </c>
      <c r="K66" s="20">
        <f>(((1*1024*1024*8)/(1024*1024))/K21)*10^9</f>
        <v>24.478446311888792</v>
      </c>
      <c r="L66" s="20">
        <f>(((1*1024*1024*1024*4)/(1024*1024))/L21)*10^9</f>
        <v>38.594834002841168</v>
      </c>
      <c r="M66" s="20">
        <f>(((1*1024*1024*1024*8)/(1024*1024))/M21)*10^9</f>
        <v>24.441247077922068</v>
      </c>
    </row>
    <row r="67" spans="4:13" x14ac:dyDescent="0.25">
      <c r="E67" s="4" t="s">
        <v>28</v>
      </c>
      <c r="F67" s="20">
        <f>(((4*1024*4)/(1024*1024))/F22)*10^9</f>
        <v>950.25238703399623</v>
      </c>
      <c r="G67" s="20">
        <f>(((4096*8)/(1024*1024))/G22)*10^9</f>
        <v>186.00747601247588</v>
      </c>
      <c r="H67" s="20">
        <f>(((32*1024*4)/(1024*1024))/H22)*10^9</f>
        <v>847.37719809645182</v>
      </c>
      <c r="I67" s="20">
        <f>(((32*1024*8)/(1024*1024))/I22)*10^9</f>
        <v>182.18520218913739</v>
      </c>
      <c r="J67" s="20">
        <f>(((1*1024*1024*4)/(1024*1024))/J22)*10^9</f>
        <v>847.59500215606977</v>
      </c>
      <c r="K67" s="20">
        <f>(((1*1024*1024*8)/(1024*1024))/K22)*10^9</f>
        <v>182.19182412367326</v>
      </c>
      <c r="L67" s="20">
        <f>(((1*1024*1024*1024*4)/(1024*1024))/L22)*10^9</f>
        <v>847.60021843088043</v>
      </c>
      <c r="M67" s="20">
        <f>(((1*1024*1024*1024*8)/(1024*1024))/M22)*10^9</f>
        <v>182.19200694131405</v>
      </c>
    </row>
    <row r="68" spans="4:13" x14ac:dyDescent="0.25">
      <c r="E68" s="4" t="s">
        <v>29</v>
      </c>
      <c r="F68" s="20">
        <f>(((4*1024*4)/(1024*1024))/F23)*10^9</f>
        <v>760.15567988324005</v>
      </c>
      <c r="G68" s="20">
        <f>(((4096*8)/(1024*1024))/G23)*10^9</f>
        <v>136.19643666538823</v>
      </c>
      <c r="H68" s="20">
        <f>(((32*1024*4)/(1024*1024))/H23)*10^9</f>
        <v>701.25833796163829</v>
      </c>
      <c r="I68" s="20">
        <f>(((32*1024*8)/(1024*1024))/I23)*10^9</f>
        <v>134.13801836295815</v>
      </c>
      <c r="J68" s="20">
        <f>(((1*1024*1024*4)/(1024*1024))/J23)*10^9</f>
        <v>701.44513480284922</v>
      </c>
      <c r="K68" s="20">
        <f>(((1*1024*1024*8)/(1024*1024))/K23)*10^9</f>
        <v>134.14168453853097</v>
      </c>
      <c r="L68" s="20">
        <f>(((1*1024*1024*1024*4)/(1024*1024))/L23)*10^9</f>
        <v>701.44942263234793</v>
      </c>
      <c r="M68" s="20">
        <f>(((1*1024*1024*1024*8)/(1024*1024))/M23)*10^9</f>
        <v>134.14178969539446</v>
      </c>
    </row>
    <row r="69" spans="4:13" x14ac:dyDescent="0.25">
      <c r="E69" s="9" t="s">
        <v>30</v>
      </c>
      <c r="F69" s="20">
        <f>(((4*1024*4)/(1024*1024))/F24)*10^9</f>
        <v>421.76154614408722</v>
      </c>
      <c r="G69" s="20">
        <f>(((4096*8)/(1024*1024))/G24)*10^9</f>
        <v>93.00816686111574</v>
      </c>
      <c r="H69" s="20">
        <f>(((32*1024*4)/(1024*1024))/H24)*10^9</f>
        <v>403.96205988333577</v>
      </c>
      <c r="I69" s="20">
        <f>(((32*1024*8)/(1024*1024))/I24)*10^9</f>
        <v>92.055465995815524</v>
      </c>
      <c r="J69" s="20">
        <f>(((1*1024*1024*4)/(1024*1024))/J24)*10^9</f>
        <v>404.14862606138269</v>
      </c>
      <c r="K69" s="20">
        <f>(((1*1024*1024*8)/(1024*1024))/K24)*10^9</f>
        <v>92.057814470846338</v>
      </c>
      <c r="L69" s="20">
        <f>(((1*1024*1024*1024*4)/(1024*1024))/L24)*10^9</f>
        <v>404.15392829389685</v>
      </c>
      <c r="M69" s="20">
        <f>(((1*1024*1024*1024*8)/(1024*1024))/M24)*10^9</f>
        <v>92.057874002342686</v>
      </c>
    </row>
    <row r="70" spans="4:13" x14ac:dyDescent="0.25">
      <c r="E70" s="10" t="s">
        <v>31</v>
      </c>
      <c r="F70" s="20">
        <f>(((4*1024*4)/(1024*1024))/F25)*10^9</f>
        <v>631.9259079511445</v>
      </c>
      <c r="G70" s="20">
        <f>(((4096*8)/(1024*1024))/G25)*10^9</f>
        <v>112.16878800278538</v>
      </c>
      <c r="H70" s="20">
        <f>(((32*1024*4)/(1024*1024))/H25)*10^9</f>
        <v>592.15045358724751</v>
      </c>
      <c r="I70" s="20">
        <f>(((32*1024*8)/(1024*1024))/I25)*10^9</f>
        <v>110.76817284797379</v>
      </c>
      <c r="J70" s="20">
        <f>(((1*1024*1024*4)/(1024*1024))/J25)*10^9</f>
        <v>592.48348785549558</v>
      </c>
      <c r="K70" s="20">
        <f>(((1*1024*1024*8)/(1024*1024))/K25)*10^9</f>
        <v>110.77057773945607</v>
      </c>
      <c r="L70" s="20">
        <f>(((1*1024*1024*1024*4)/(1024*1024))/L25)*10^9</f>
        <v>592.49286640830951</v>
      </c>
      <c r="M70" s="20">
        <f>(((1*1024*1024*1024*8)/(1024*1024))/M25)*10^9</f>
        <v>110.77064638147863</v>
      </c>
    </row>
    <row r="72" spans="4:13" x14ac:dyDescent="0.25">
      <c r="D72" s="53" t="s">
        <v>101</v>
      </c>
      <c r="E72" s="1" t="s">
        <v>59</v>
      </c>
      <c r="F72" s="1" t="s">
        <v>60</v>
      </c>
      <c r="G72" s="1" t="s">
        <v>61</v>
      </c>
      <c r="H72" s="1" t="s">
        <v>62</v>
      </c>
      <c r="I72" s="1" t="s">
        <v>63</v>
      </c>
    </row>
    <row r="73" spans="4:13" x14ac:dyDescent="0.25">
      <c r="D73" s="53"/>
      <c r="E73" s="1" t="s">
        <v>64</v>
      </c>
      <c r="F73" s="1">
        <v>1047601</v>
      </c>
      <c r="G73" s="1">
        <v>8419770</v>
      </c>
      <c r="H73" s="1">
        <v>257614494</v>
      </c>
      <c r="I73" s="1">
        <v>162600985736</v>
      </c>
    </row>
    <row r="74" spans="4:13" x14ac:dyDescent="0.25">
      <c r="E74" s="1" t="s">
        <v>65</v>
      </c>
      <c r="F74" s="1">
        <v>323656</v>
      </c>
      <c r="G74" s="1">
        <v>2615010</v>
      </c>
      <c r="H74" s="1">
        <v>83835900</v>
      </c>
      <c r="I74" s="1">
        <v>85845364487</v>
      </c>
    </row>
    <row r="75" spans="4:13" x14ac:dyDescent="0.25">
      <c r="E75" s="1" t="s">
        <v>66</v>
      </c>
      <c r="F75" s="1">
        <v>733491</v>
      </c>
      <c r="G75" s="1">
        <v>5894463</v>
      </c>
      <c r="H75" s="1">
        <v>203035752</v>
      </c>
      <c r="I75" s="1">
        <v>153494099628</v>
      </c>
    </row>
    <row r="76" spans="4:13" x14ac:dyDescent="0.25">
      <c r="E76" s="1" t="s">
        <v>67</v>
      </c>
      <c r="F76" s="1">
        <v>57564</v>
      </c>
      <c r="G76" s="1">
        <v>473311</v>
      </c>
      <c r="H76" s="1">
        <v>15140365</v>
      </c>
      <c r="I76" s="1">
        <v>15503573416</v>
      </c>
    </row>
    <row r="77" spans="4:13" x14ac:dyDescent="0.25">
      <c r="E77" s="1" t="s">
        <v>68</v>
      </c>
      <c r="F77" s="1">
        <v>28705</v>
      </c>
      <c r="G77" s="1">
        <v>234415</v>
      </c>
      <c r="H77" s="1">
        <v>7505656</v>
      </c>
      <c r="I77" s="1">
        <v>7684218072</v>
      </c>
    </row>
    <row r="78" spans="4:13" x14ac:dyDescent="0.25">
      <c r="E78" s="1" t="s">
        <v>69</v>
      </c>
      <c r="F78" s="1">
        <v>360571</v>
      </c>
      <c r="G78" s="1">
        <v>2912373</v>
      </c>
      <c r="H78" s="1">
        <v>93193508</v>
      </c>
      <c r="I78" s="1">
        <v>95430090082</v>
      </c>
    </row>
    <row r="79" spans="4:13" x14ac:dyDescent="0.25">
      <c r="E79" s="1" t="s">
        <v>70</v>
      </c>
      <c r="F79" s="1">
        <v>53407</v>
      </c>
      <c r="G79" s="1">
        <v>440486</v>
      </c>
      <c r="H79" s="1">
        <v>14091596</v>
      </c>
      <c r="I79" s="1">
        <v>14429677742</v>
      </c>
    </row>
    <row r="80" spans="4:13" x14ac:dyDescent="0.25">
      <c r="E80" s="1" t="s">
        <v>71</v>
      </c>
      <c r="F80" s="1">
        <v>184384</v>
      </c>
      <c r="G80" s="1">
        <v>1513506</v>
      </c>
      <c r="H80" s="1">
        <v>48395669</v>
      </c>
      <c r="I80" s="1">
        <v>49555532871</v>
      </c>
    </row>
    <row r="81" spans="5:9" x14ac:dyDescent="0.25">
      <c r="E81" s="1" t="s">
        <v>72</v>
      </c>
      <c r="F81" s="1">
        <v>139301</v>
      </c>
      <c r="G81" s="1">
        <v>1135807</v>
      </c>
      <c r="H81" s="1">
        <v>36474010</v>
      </c>
      <c r="I81" s="1">
        <v>37346865145</v>
      </c>
    </row>
    <row r="82" spans="5:9" x14ac:dyDescent="0.25">
      <c r="E82" s="1" t="s">
        <v>73</v>
      </c>
      <c r="F82" s="1">
        <v>438390</v>
      </c>
      <c r="G82" s="1">
        <v>3534967</v>
      </c>
      <c r="H82" s="1">
        <v>113116383</v>
      </c>
      <c r="I82" s="1">
        <v>115831100852</v>
      </c>
    </row>
    <row r="83" spans="5:9" x14ac:dyDescent="0.25">
      <c r="E83" s="1" t="s">
        <v>74</v>
      </c>
      <c r="F83" s="1">
        <v>41215</v>
      </c>
      <c r="G83" s="1">
        <v>342296</v>
      </c>
      <c r="H83" s="1">
        <v>10946196</v>
      </c>
      <c r="I83" s="1">
        <v>11208690058</v>
      </c>
    </row>
    <row r="84" spans="5:9" x14ac:dyDescent="0.25">
      <c r="E84" s="1" t="s">
        <v>75</v>
      </c>
      <c r="F84" s="1">
        <v>438400</v>
      </c>
      <c r="G84" s="1">
        <v>3534963</v>
      </c>
      <c r="H84" s="1">
        <v>113116325</v>
      </c>
      <c r="I84" s="1">
        <v>115831044924</v>
      </c>
    </row>
    <row r="85" spans="5:9" x14ac:dyDescent="0.25">
      <c r="E85" s="1" t="s">
        <v>76</v>
      </c>
      <c r="F85" s="1">
        <v>37151</v>
      </c>
      <c r="G85" s="1">
        <v>309543</v>
      </c>
      <c r="H85" s="1">
        <v>9898012</v>
      </c>
      <c r="I85" s="1">
        <v>10135353700</v>
      </c>
    </row>
    <row r="86" spans="5:9" x14ac:dyDescent="0.25">
      <c r="E86" s="1" t="s">
        <v>77</v>
      </c>
      <c r="F86" s="1">
        <v>422007</v>
      </c>
      <c r="G86" s="1">
        <v>3403888</v>
      </c>
      <c r="H86" s="1">
        <v>108921960</v>
      </c>
      <c r="I86" s="1">
        <v>111536021702</v>
      </c>
    </row>
    <row r="87" spans="5:9" x14ac:dyDescent="0.25">
      <c r="E87" s="1" t="s">
        <v>78</v>
      </c>
      <c r="F87" s="1">
        <v>49283</v>
      </c>
      <c r="G87" s="1">
        <v>407700</v>
      </c>
      <c r="H87" s="1">
        <v>13042843</v>
      </c>
      <c r="I87" s="1">
        <v>13355768133</v>
      </c>
    </row>
    <row r="88" spans="5:9" x14ac:dyDescent="0.25">
      <c r="E88" s="1" t="s">
        <v>79</v>
      </c>
      <c r="F88" s="1">
        <v>753683</v>
      </c>
      <c r="G88" s="1">
        <v>6058798</v>
      </c>
      <c r="H88" s="1">
        <v>167501740</v>
      </c>
      <c r="I88" s="1">
        <v>165228872778</v>
      </c>
    </row>
    <row r="89" spans="5:9" x14ac:dyDescent="0.25">
      <c r="E89" s="1" t="s">
        <v>80</v>
      </c>
      <c r="F89" s="1">
        <v>45222</v>
      </c>
      <c r="G89" s="1">
        <v>374961</v>
      </c>
      <c r="H89" s="1">
        <v>11994400</v>
      </c>
      <c r="I89" s="1">
        <v>12282082319</v>
      </c>
    </row>
    <row r="90" spans="5:9" x14ac:dyDescent="0.25">
      <c r="E90" s="1" t="s">
        <v>81</v>
      </c>
      <c r="F90" s="1">
        <v>745486</v>
      </c>
      <c r="G90" s="1">
        <v>5993263</v>
      </c>
      <c r="H90" s="1">
        <v>172073709</v>
      </c>
      <c r="I90" s="1">
        <v>163088058252</v>
      </c>
    </row>
    <row r="91" spans="5:9" x14ac:dyDescent="0.25">
      <c r="E91" s="1" t="s">
        <v>82</v>
      </c>
      <c r="F91" s="1">
        <v>45224</v>
      </c>
      <c r="G91" s="1">
        <v>374973</v>
      </c>
      <c r="H91" s="1">
        <v>11994439</v>
      </c>
      <c r="I91" s="1">
        <v>12282068388</v>
      </c>
    </row>
    <row r="92" spans="5:9" x14ac:dyDescent="0.25">
      <c r="E92" s="1" t="s">
        <v>83</v>
      </c>
      <c r="F92" s="1">
        <v>737317</v>
      </c>
      <c r="G92" s="1">
        <v>5927730</v>
      </c>
      <c r="H92" s="1">
        <v>168461436</v>
      </c>
      <c r="I92" s="1">
        <v>165229832474</v>
      </c>
    </row>
    <row r="93" spans="5:9" x14ac:dyDescent="0.25">
      <c r="E93" s="1" t="s">
        <v>84</v>
      </c>
      <c r="F93" s="1">
        <v>41141</v>
      </c>
      <c r="G93" s="1">
        <v>342225</v>
      </c>
      <c r="H93" s="1">
        <v>10945859</v>
      </c>
      <c r="I93" s="1">
        <v>11208326559</v>
      </c>
    </row>
    <row r="94" spans="5:9" x14ac:dyDescent="0.25">
      <c r="E94" s="1" t="s">
        <v>85</v>
      </c>
      <c r="F94" s="1">
        <v>1251896</v>
      </c>
      <c r="G94" s="1">
        <v>10053238</v>
      </c>
      <c r="H94" s="1">
        <v>326818128</v>
      </c>
      <c r="I94" s="1">
        <v>335171113564</v>
      </c>
    </row>
    <row r="95" spans="5:9" x14ac:dyDescent="0.25">
      <c r="E95" s="1" t="s">
        <v>86</v>
      </c>
      <c r="F95" s="1">
        <v>400040</v>
      </c>
      <c r="G95" s="1">
        <v>3222418</v>
      </c>
      <c r="H95" s="1">
        <v>103614674</v>
      </c>
      <c r="I95" s="1">
        <v>106128193211</v>
      </c>
    </row>
    <row r="96" spans="5:9" x14ac:dyDescent="0.25">
      <c r="E96" s="1" t="s">
        <v>87</v>
      </c>
      <c r="F96" s="1">
        <v>168004</v>
      </c>
      <c r="G96" s="1">
        <v>1372230</v>
      </c>
      <c r="H96" s="1">
        <v>43909764</v>
      </c>
      <c r="I96" s="1">
        <v>44963553218</v>
      </c>
    </row>
    <row r="97" spans="5:9" x14ac:dyDescent="0.25">
      <c r="E97" s="1" t="s">
        <v>88</v>
      </c>
      <c r="F97" s="1">
        <v>16443</v>
      </c>
      <c r="G97" s="1">
        <v>147514</v>
      </c>
      <c r="H97" s="1">
        <v>4719235</v>
      </c>
      <c r="I97" s="1">
        <v>4832466900</v>
      </c>
    </row>
    <row r="98" spans="5:9" x14ac:dyDescent="0.25">
      <c r="E98" s="1" t="s">
        <v>89</v>
      </c>
      <c r="F98" s="1">
        <v>229448</v>
      </c>
      <c r="G98" s="1">
        <v>1863752</v>
      </c>
      <c r="H98" s="1">
        <v>59638434</v>
      </c>
      <c r="I98" s="1">
        <v>61069708542</v>
      </c>
    </row>
    <row r="99" spans="5:9" x14ac:dyDescent="0.25">
      <c r="E99" s="1" t="s">
        <v>90</v>
      </c>
      <c r="F99" s="1">
        <v>20555</v>
      </c>
      <c r="G99" s="1">
        <v>178251</v>
      </c>
      <c r="H99" s="1">
        <v>5702513</v>
      </c>
      <c r="I99" s="1">
        <v>5839337617</v>
      </c>
    </row>
    <row r="100" spans="5:9" x14ac:dyDescent="0.25">
      <c r="E100" s="1" t="s">
        <v>91</v>
      </c>
      <c r="F100" s="1">
        <v>335992</v>
      </c>
      <c r="G100" s="1">
        <v>2715754</v>
      </c>
      <c r="H100" s="1">
        <v>86901911</v>
      </c>
      <c r="I100" s="1">
        <v>88987499318</v>
      </c>
    </row>
    <row r="101" spans="5:9" x14ac:dyDescent="0.25">
      <c r="E101" s="1" t="s">
        <v>92</v>
      </c>
      <c r="F101" s="1">
        <v>37047</v>
      </c>
      <c r="G101" s="1">
        <v>309435</v>
      </c>
      <c r="H101" s="1">
        <v>9897349</v>
      </c>
      <c r="I101" s="1">
        <v>10134752413</v>
      </c>
    </row>
    <row r="102" spans="5:9" x14ac:dyDescent="0.25">
      <c r="E102" s="1" t="s">
        <v>93</v>
      </c>
      <c r="F102" s="1">
        <v>278598</v>
      </c>
      <c r="G102" s="1">
        <v>2256966</v>
      </c>
      <c r="H102" s="1">
        <v>72221344</v>
      </c>
      <c r="I102" s="1">
        <v>73954610428</v>
      </c>
    </row>
    <row r="103" spans="5:9" x14ac:dyDescent="0.25">
      <c r="E103" s="1" t="s">
        <v>94</v>
      </c>
      <c r="F103" s="1">
        <v>24726</v>
      </c>
      <c r="G103" s="1">
        <v>211095</v>
      </c>
      <c r="H103" s="1">
        <v>6751243</v>
      </c>
      <c r="I103" s="1">
        <v>6913163402</v>
      </c>
    </row>
  </sheetData>
  <mergeCells count="30"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Damian Szmulewicz</cp:lastModifiedBy>
  <dcterms:created xsi:type="dcterms:W3CDTF">2015-03-22T19:01:06Z</dcterms:created>
  <dcterms:modified xsi:type="dcterms:W3CDTF">2015-04-02T15:32:02Z</dcterms:modified>
</cp:coreProperties>
</file>