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DXVCS\2016.2\Demos.ASP\ASPxSpreadsheet\CS\App_Data\Documents\"/>
    </mc:Choice>
  </mc:AlternateContent>
  <bookViews>
    <workbookView xWindow="0" yWindow="0" windowWidth="19725" windowHeight="13935"/>
  </bookViews>
  <sheets>
    <sheet name="DIET" sheetId="2" r:id="rId1"/>
    <sheet name="EXERCISE" sheetId="3" r:id="rId2"/>
    <sheet name="Chart Calculations" sheetId="4" state="hidden" r:id="rId3"/>
  </sheets>
  <definedNames>
    <definedName name="DietLastEnd">'Chart Calculations'!$C$5</definedName>
    <definedName name="DietRowStart">'Chart Calculations'!$C$4</definedName>
    <definedName name="EndDate" localSheetId="0">DIET!#REF!</definedName>
    <definedName name="EndDate" localSheetId="1">EXERCISE!#REF!</definedName>
    <definedName name="EndDate">#REF!</definedName>
    <definedName name="EndWeight" localSheetId="0">DIET!#REF!</definedName>
    <definedName name="EndWeight" localSheetId="1">EXERCISE!#REF!</definedName>
    <definedName name="EndWeight">#REF!</definedName>
    <definedName name="ExerciseLastEnd">'Chart Calculations'!$C$23</definedName>
    <definedName name="ExerciseRowStart">'Chart Calculations'!$C$22</definedName>
    <definedName name="LossPerDay">#REF!</definedName>
    <definedName name="PlanDays">#REF!</definedName>
    <definedName name="_xlnm.Print_Titles" localSheetId="0">DIET!$4:$4</definedName>
    <definedName name="_xlnm.Print_Titles" localSheetId="1">EXERCISE!$4:$4</definedName>
    <definedName name="StartDate" localSheetId="0">DIET!#REF!</definedName>
    <definedName name="StartDate" localSheetId="1">EXERCISE!#REF!</definedName>
    <definedName name="StartDate">#REF!</definedName>
    <definedName name="StartWeight" localSheetId="0">DIET!#REF!</definedName>
    <definedName name="StartWeight" localSheetId="1">EXERCISE!#REF!</definedName>
    <definedName name="StartWeight">#REF!</definedName>
    <definedName name="Subtitle">#REF!</definedName>
    <definedName name="WeightGoal" localSheetId="0">DIET!#REF!</definedName>
    <definedName name="WeightGoal" localSheetId="1">EXERCISE!#REF!</definedName>
    <definedName name="WeightGo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C23" i="4" s="1"/>
  <c r="C4" i="4"/>
  <c r="C5" i="4" l="1"/>
  <c r="H18" i="4" s="1"/>
  <c r="F36" i="4"/>
  <c r="F33" i="4"/>
  <c r="F30" i="4"/>
  <c r="F27" i="4"/>
  <c r="F24" i="4"/>
  <c r="F23" i="4"/>
  <c r="G32" i="4"/>
  <c r="G29" i="4"/>
  <c r="G26" i="4"/>
  <c r="G23" i="4"/>
  <c r="G36" i="4"/>
  <c r="D35" i="4"/>
  <c r="E35" i="4" s="1"/>
  <c r="G33" i="4"/>
  <c r="D32" i="4"/>
  <c r="E32" i="4" s="1"/>
  <c r="G30" i="4"/>
  <c r="D29" i="4"/>
  <c r="E29" i="4" s="1"/>
  <c r="G27" i="4"/>
  <c r="D26" i="4"/>
  <c r="E26" i="4" s="1"/>
  <c r="G24" i="4"/>
  <c r="D23" i="4"/>
  <c r="E23" i="4" s="1"/>
  <c r="G34" i="4"/>
  <c r="G31" i="4"/>
  <c r="G28" i="4"/>
  <c r="G25" i="4"/>
  <c r="F35" i="4"/>
  <c r="F29" i="4"/>
  <c r="D34" i="4"/>
  <c r="E34" i="4" s="1"/>
  <c r="F34" i="4"/>
  <c r="F31" i="4"/>
  <c r="F28" i="4"/>
  <c r="F25" i="4"/>
  <c r="D36" i="4"/>
  <c r="E36" i="4" s="1"/>
  <c r="D33" i="4"/>
  <c r="E33" i="4" s="1"/>
  <c r="D30" i="4"/>
  <c r="E30" i="4" s="1"/>
  <c r="D27" i="4"/>
  <c r="E27" i="4" s="1"/>
  <c r="D24" i="4"/>
  <c r="E24" i="4" s="1"/>
  <c r="F32" i="4"/>
  <c r="F26" i="4"/>
  <c r="G35" i="4"/>
  <c r="D31" i="4"/>
  <c r="E31" i="4" s="1"/>
  <c r="D28" i="4"/>
  <c r="E28" i="4" s="1"/>
  <c r="D25" i="4"/>
  <c r="E25" i="4" s="1"/>
  <c r="G11" i="4" l="1"/>
  <c r="F8" i="4"/>
  <c r="H8" i="4"/>
  <c r="H17" i="4"/>
  <c r="H7" i="4"/>
  <c r="G7" i="4"/>
  <c r="F7" i="4"/>
  <c r="H16" i="4"/>
  <c r="H6" i="4"/>
  <c r="D16" i="4"/>
  <c r="E16" i="4" s="1"/>
  <c r="D14" i="4"/>
  <c r="E14" i="4" s="1"/>
  <c r="H14" i="4"/>
  <c r="G17" i="4"/>
  <c r="D6" i="4"/>
  <c r="E6" i="4" s="1"/>
  <c r="D10" i="4"/>
  <c r="E10" i="4" s="1"/>
  <c r="H13" i="4"/>
  <c r="G16" i="4"/>
  <c r="F16" i="4"/>
  <c r="D5" i="4"/>
  <c r="E5" i="4" s="1"/>
  <c r="H10" i="4"/>
  <c r="G15" i="4"/>
  <c r="F9" i="4"/>
  <c r="I17" i="4"/>
  <c r="I16" i="4"/>
  <c r="H12" i="4"/>
  <c r="H5" i="4"/>
  <c r="G10" i="4"/>
  <c r="F15" i="4"/>
  <c r="D13" i="4"/>
  <c r="E13" i="4" s="1"/>
  <c r="I15" i="4"/>
  <c r="H11" i="4"/>
  <c r="G18" i="4"/>
  <c r="G9" i="4"/>
  <c r="F12" i="4"/>
  <c r="D12" i="4"/>
  <c r="E12" i="4" s="1"/>
  <c r="I8" i="4"/>
  <c r="D17" i="4"/>
  <c r="E17" i="4" s="1"/>
  <c r="G13" i="4"/>
  <c r="G6" i="4"/>
  <c r="F14" i="4"/>
  <c r="F6" i="4"/>
  <c r="D9" i="4"/>
  <c r="E9" i="4" s="1"/>
  <c r="I13" i="4"/>
  <c r="H15" i="4"/>
  <c r="H9" i="4"/>
  <c r="I7" i="4"/>
  <c r="G12" i="4"/>
  <c r="G5" i="4"/>
  <c r="F13" i="4"/>
  <c r="D18" i="4"/>
  <c r="E18" i="4" s="1"/>
  <c r="D7" i="4"/>
  <c r="E7" i="4" s="1"/>
  <c r="I11" i="4"/>
  <c r="I10" i="4"/>
  <c r="I9" i="4"/>
  <c r="G14" i="4"/>
  <c r="G8" i="4"/>
  <c r="F18" i="4"/>
  <c r="F10" i="4"/>
  <c r="D15" i="4"/>
  <c r="E15" i="4" s="1"/>
  <c r="D8" i="4"/>
  <c r="E8" i="4" s="1"/>
  <c r="I14" i="4"/>
  <c r="I6" i="4"/>
  <c r="F17" i="4"/>
  <c r="F11" i="4"/>
  <c r="F5" i="4"/>
  <c r="D11" i="4"/>
  <c r="E11" i="4" s="1"/>
  <c r="I18" i="4"/>
  <c r="I12" i="4"/>
  <c r="I5" i="4"/>
</calcChain>
</file>

<file path=xl/sharedStrings.xml><?xml version="1.0" encoding="utf-8"?>
<sst xmlns="http://schemas.openxmlformats.org/spreadsheetml/2006/main" count="81" uniqueCount="42">
  <si>
    <t>Coffee</t>
  </si>
  <si>
    <t>Treadmill workout</t>
  </si>
  <si>
    <t>Bagel</t>
  </si>
  <si>
    <t>Light breakfast</t>
  </si>
  <si>
    <t>Morning coffee</t>
  </si>
  <si>
    <t>Lunch</t>
  </si>
  <si>
    <t>Sandwich</t>
  </si>
  <si>
    <t>Turkey sandwich</t>
  </si>
  <si>
    <t>Dinner</t>
  </si>
  <si>
    <t>Tater tot casserole</t>
  </si>
  <si>
    <t>Toast</t>
  </si>
  <si>
    <t>Salad</t>
  </si>
  <si>
    <t>Last diet entry</t>
  </si>
  <si>
    <t>Starting row</t>
  </si>
  <si>
    <t>DATE</t>
  </si>
  <si>
    <t>DAY</t>
  </si>
  <si>
    <t>Num</t>
  </si>
  <si>
    <t>CALORIES BURNED</t>
  </si>
  <si>
    <t>DURATION (MIN)</t>
  </si>
  <si>
    <t>FIBER</t>
  </si>
  <si>
    <t>SUGARS</t>
  </si>
  <si>
    <t>CALORIES</t>
  </si>
  <si>
    <t>EXERCISE ANALYSIS</t>
  </si>
  <si>
    <t>EXERCISE ANALYSIS CHARTING DATA</t>
  </si>
  <si>
    <t>DIET ANALYSIS CHARTING DATA</t>
  </si>
  <si>
    <t>DIET</t>
  </si>
  <si>
    <t>Run</t>
  </si>
  <si>
    <t>DIETARY ANALYSIS</t>
  </si>
  <si>
    <t>EXERCISE</t>
  </si>
  <si>
    <t>Extreme workout</t>
  </si>
  <si>
    <t>Low impact aerobics</t>
  </si>
  <si>
    <t>CARBS</t>
  </si>
  <si>
    <t>Description</t>
  </si>
  <si>
    <t>Calories</t>
  </si>
  <si>
    <t>Carbs</t>
  </si>
  <si>
    <t>Sugars</t>
  </si>
  <si>
    <t>Fiber</t>
  </si>
  <si>
    <t>Notes</t>
  </si>
  <si>
    <t>Date</t>
  </si>
  <si>
    <t>Time</t>
  </si>
  <si>
    <t>Duration (min)</t>
  </si>
  <si>
    <t>Calories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</si>
</sst>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1"/>
      <color theme="1"/>
      <name val="Arial"/>
      <family val="2"/>
      <scheme val="minor"/>
    </font>
    <font>
      <sz val="24"/>
      <color theme="1" tint="0.24994659260841701"/>
      <name val="Arial Black"/>
      <family val="2"/>
      <scheme val="major"/>
    </font>
    <font>
      <sz val="12"/>
      <color theme="1" tint="0.24994659260841701"/>
      <name val="Arial"/>
      <family val="2"/>
      <scheme val="minor"/>
    </font>
    <font>
      <sz val="14"/>
      <color theme="0"/>
      <name val="Arial Black"/>
      <family val="2"/>
      <scheme val="maj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8"/>
      <name val="Arial"/>
      <family val="2"/>
      <scheme val="minor"/>
    </font>
    <font>
      <sz val="9"/>
      <color theme="1"/>
      <name val="Arial"/>
      <family val="2"/>
      <scheme val="minor"/>
    </font>
    <font>
      <sz val="11"/>
      <name val="Arial Black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rgb="FF008080"/>
      </bottom>
      <diagonal/>
    </border>
    <border>
      <left/>
      <right/>
      <top style="thin">
        <color rgb="FF008080"/>
      </top>
      <bottom/>
      <diagonal/>
    </border>
  </borders>
  <cellStyleXfs count="4">
    <xf numFmtId="0" fontId="0" fillId="0" borderId="0">
      <alignment vertical="center"/>
    </xf>
    <xf numFmtId="0" fontId="1" fillId="0" borderId="1" applyNumberFormat="0" applyFill="0" applyProtection="0"/>
    <xf numFmtId="0" fontId="2" fillId="0" borderId="0" applyNumberFormat="0" applyFill="0" applyProtection="0">
      <alignment vertical="center"/>
    </xf>
    <xf numFmtId="0" fontId="3" fillId="2" borderId="0" applyNumberFormat="0" applyProtection="0">
      <alignment horizontal="left" vertical="center" indent="1"/>
    </xf>
  </cellStyleXfs>
  <cellXfs count="28">
    <xf numFmtId="0" fontId="0" fillId="0" borderId="0" xfId="0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0" borderId="2" xfId="0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" xfId="0" applyFont="1" applyFill="1" applyBorder="1">
      <alignment vertical="center"/>
    </xf>
    <xf numFmtId="14" fontId="6" fillId="0" borderId="3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8" fillId="0" borderId="4" xfId="3" applyFont="1" applyFill="1" applyBorder="1" applyAlignment="1">
      <alignment horizontal="left" vertical="center"/>
    </xf>
    <xf numFmtId="0" fontId="1" fillId="0" borderId="1" xfId="1" applyFill="1"/>
    <xf numFmtId="14" fontId="7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21">
    <dxf>
      <font>
        <color theme="1" tint="0.24994659260841701"/>
      </font>
      <fill>
        <patternFill patternType="solid">
          <fgColor auto="1"/>
          <bgColor theme="6" tint="0.79998168889431442"/>
        </patternFill>
      </fill>
      <border diagonalUp="0" diagonalDown="0">
        <left style="thin">
          <color rgb="FF008080"/>
        </left>
        <right style="thin">
          <color rgb="FF008080"/>
        </right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65" formatCode="m/d/yyyy"/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64" formatCode="[$-F400]h:mm:ss\ AM/PM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65" formatCode="m/d/yyyy"/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  <alignment horizontal="left" vertical="center" textRotation="0" wrapText="0" indent="0" justifyLastLine="0" shrinkToFit="0" readingOrder="0"/>
    </dxf>
  </dxfs>
  <tableStyles count="1" defaultTableStyle="Diet and exercise journal Table" defaultPivotStyle="PivotStyleMedium11">
    <tableStyle name="Diet and exercise journal Table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colors>
    <mruColors>
      <color rgb="FF0080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82980698841222E-2"/>
          <c:y val="6.3354945971428142E-2"/>
          <c:w val="0.71497226398102098"/>
          <c:h val="0.775302887139107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'Chart Calculations'!$I$4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Calculations'!$E$5:$E$18</c:f>
              <c:strCache>
                <c:ptCount val="14"/>
                <c:pt idx="0">
                  <c:v>TUE</c:v>
                </c:pt>
                <c:pt idx="1">
                  <c:v>TUE</c:v>
                </c:pt>
                <c:pt idx="2">
                  <c:v>TUE</c:v>
                </c:pt>
                <c:pt idx="3">
                  <c:v>MON</c:v>
                </c:pt>
                <c:pt idx="4">
                  <c:v>MON</c:v>
                </c:pt>
                <c:pt idx="5">
                  <c:v>MON</c:v>
                </c:pt>
                <c:pt idx="6">
                  <c:v>MON</c:v>
                </c:pt>
                <c:pt idx="7">
                  <c:v>SUN</c:v>
                </c:pt>
                <c:pt idx="8">
                  <c:v>SUN</c:v>
                </c:pt>
                <c:pt idx="9">
                  <c:v>SUN</c:v>
                </c:pt>
                <c:pt idx="10">
                  <c:v>SUN</c:v>
                </c:pt>
                <c:pt idx="11">
                  <c:v>SAT</c:v>
                </c:pt>
                <c:pt idx="12">
                  <c:v>SAT</c:v>
                </c:pt>
                <c:pt idx="13">
                  <c:v>SAT</c:v>
                </c:pt>
              </c:strCache>
            </c:strRef>
          </c:cat>
          <c:val>
            <c:numRef>
              <c:f>'Chart Calculations'!$I$5:$I$18</c:f>
              <c:numCache>
                <c:formatCode>General</c:formatCode>
                <c:ptCount val="14"/>
                <c:pt idx="0">
                  <c:v>125</c:v>
                </c:pt>
                <c:pt idx="1">
                  <c:v>10</c:v>
                </c:pt>
                <c:pt idx="2">
                  <c:v>10</c:v>
                </c:pt>
                <c:pt idx="3">
                  <c:v>456</c:v>
                </c:pt>
                <c:pt idx="4">
                  <c:v>50</c:v>
                </c:pt>
                <c:pt idx="5">
                  <c:v>10</c:v>
                </c:pt>
                <c:pt idx="6">
                  <c:v>10</c:v>
                </c:pt>
                <c:pt idx="7">
                  <c:v>445</c:v>
                </c:pt>
                <c:pt idx="8">
                  <c:v>325</c:v>
                </c:pt>
                <c:pt idx="9">
                  <c:v>10</c:v>
                </c:pt>
                <c:pt idx="10">
                  <c:v>10</c:v>
                </c:pt>
                <c:pt idx="11">
                  <c:v>575</c:v>
                </c:pt>
                <c:pt idx="12">
                  <c:v>350</c:v>
                </c:pt>
                <c:pt idx="1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'Chart Calculations'!$H$4</c:f>
              <c:strCache>
                <c:ptCount val="1"/>
                <c:pt idx="0">
                  <c:v>CARBS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Calculations'!$E$5:$E$18</c:f>
              <c:strCache>
                <c:ptCount val="14"/>
                <c:pt idx="0">
                  <c:v>TUE</c:v>
                </c:pt>
                <c:pt idx="1">
                  <c:v>TUE</c:v>
                </c:pt>
                <c:pt idx="2">
                  <c:v>TUE</c:v>
                </c:pt>
                <c:pt idx="3">
                  <c:v>MON</c:v>
                </c:pt>
                <c:pt idx="4">
                  <c:v>MON</c:v>
                </c:pt>
                <c:pt idx="5">
                  <c:v>MON</c:v>
                </c:pt>
                <c:pt idx="6">
                  <c:v>MON</c:v>
                </c:pt>
                <c:pt idx="7">
                  <c:v>SUN</c:v>
                </c:pt>
                <c:pt idx="8">
                  <c:v>SUN</c:v>
                </c:pt>
                <c:pt idx="9">
                  <c:v>SUN</c:v>
                </c:pt>
                <c:pt idx="10">
                  <c:v>SUN</c:v>
                </c:pt>
                <c:pt idx="11">
                  <c:v>SAT</c:v>
                </c:pt>
                <c:pt idx="12">
                  <c:v>SAT</c:v>
                </c:pt>
                <c:pt idx="13">
                  <c:v>SAT</c:v>
                </c:pt>
              </c:strCache>
            </c:strRef>
          </c:cat>
          <c:val>
            <c:numRef>
              <c:f>'Chart Calculations'!$H$5:$H$18</c:f>
              <c:numCache>
                <c:formatCode>General</c:formatCode>
                <c:ptCount val="14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64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45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75</c:v>
                </c:pt>
                <c:pt idx="12">
                  <c:v>35</c:v>
                </c:pt>
                <c:pt idx="1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'Chart Calculations'!$G$4</c:f>
              <c:strCache>
                <c:ptCount val="1"/>
                <c:pt idx="0">
                  <c:v>SUGARS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Calculations'!$E$5:$E$18</c:f>
              <c:strCache>
                <c:ptCount val="14"/>
                <c:pt idx="0">
                  <c:v>TUE</c:v>
                </c:pt>
                <c:pt idx="1">
                  <c:v>TUE</c:v>
                </c:pt>
                <c:pt idx="2">
                  <c:v>TUE</c:v>
                </c:pt>
                <c:pt idx="3">
                  <c:v>MON</c:v>
                </c:pt>
                <c:pt idx="4">
                  <c:v>MON</c:v>
                </c:pt>
                <c:pt idx="5">
                  <c:v>MON</c:v>
                </c:pt>
                <c:pt idx="6">
                  <c:v>MON</c:v>
                </c:pt>
                <c:pt idx="7">
                  <c:v>SUN</c:v>
                </c:pt>
                <c:pt idx="8">
                  <c:v>SUN</c:v>
                </c:pt>
                <c:pt idx="9">
                  <c:v>SUN</c:v>
                </c:pt>
                <c:pt idx="10">
                  <c:v>SUN</c:v>
                </c:pt>
                <c:pt idx="11">
                  <c:v>SAT</c:v>
                </c:pt>
                <c:pt idx="12">
                  <c:v>SAT</c:v>
                </c:pt>
                <c:pt idx="13">
                  <c:v>SAT</c:v>
                </c:pt>
              </c:strCache>
            </c:strRef>
          </c:cat>
          <c:val>
            <c:numRef>
              <c:f>'Chart Calculations'!$G$5:$G$18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45</c:v>
                </c:pt>
                <c:pt idx="8">
                  <c:v>15</c:v>
                </c:pt>
                <c:pt idx="9">
                  <c:v>2</c:v>
                </c:pt>
                <c:pt idx="10">
                  <c:v>0</c:v>
                </c:pt>
                <c:pt idx="11">
                  <c:v>32</c:v>
                </c:pt>
                <c:pt idx="12">
                  <c:v>12</c:v>
                </c:pt>
                <c:pt idx="13">
                  <c:v>2</c:v>
                </c:pt>
              </c:numCache>
            </c:numRef>
          </c:val>
        </c:ser>
        <c:ser>
          <c:idx val="3"/>
          <c:order val="3"/>
          <c:tx>
            <c:strRef>
              <c:f>'Chart Calculations'!$F$4</c:f>
              <c:strCache>
                <c:ptCount val="1"/>
                <c:pt idx="0">
                  <c:v>FIBER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Calculations'!$E$5:$E$18</c:f>
              <c:strCache>
                <c:ptCount val="14"/>
                <c:pt idx="0">
                  <c:v>TUE</c:v>
                </c:pt>
                <c:pt idx="1">
                  <c:v>TUE</c:v>
                </c:pt>
                <c:pt idx="2">
                  <c:v>TUE</c:v>
                </c:pt>
                <c:pt idx="3">
                  <c:v>MON</c:v>
                </c:pt>
                <c:pt idx="4">
                  <c:v>MON</c:v>
                </c:pt>
                <c:pt idx="5">
                  <c:v>MON</c:v>
                </c:pt>
                <c:pt idx="6">
                  <c:v>MON</c:v>
                </c:pt>
                <c:pt idx="7">
                  <c:v>SUN</c:v>
                </c:pt>
                <c:pt idx="8">
                  <c:v>SUN</c:v>
                </c:pt>
                <c:pt idx="9">
                  <c:v>SUN</c:v>
                </c:pt>
                <c:pt idx="10">
                  <c:v>SUN</c:v>
                </c:pt>
                <c:pt idx="11">
                  <c:v>SAT</c:v>
                </c:pt>
                <c:pt idx="12">
                  <c:v>SAT</c:v>
                </c:pt>
                <c:pt idx="13">
                  <c:v>SAT</c:v>
                </c:pt>
              </c:strCache>
            </c:strRef>
          </c:cat>
          <c:val>
            <c:numRef>
              <c:f>'Chart Calculations'!$F$5:$F$18</c:f>
              <c:numCache>
                <c:formatCode>General</c:formatCode>
                <c:ptCount val="14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45</c:v>
                </c:pt>
                <c:pt idx="8">
                  <c:v>55</c:v>
                </c:pt>
                <c:pt idx="9">
                  <c:v>10</c:v>
                </c:pt>
                <c:pt idx="10">
                  <c:v>0</c:v>
                </c:pt>
                <c:pt idx="11">
                  <c:v>95</c:v>
                </c:pt>
                <c:pt idx="12">
                  <c:v>45</c:v>
                </c:pt>
                <c:pt idx="1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554416752"/>
        <c:axId val="817522928"/>
      </c:barChart>
      <c:catAx>
        <c:axId val="554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22928"/>
        <c:crosses val="autoZero"/>
        <c:auto val="1"/>
        <c:lblAlgn val="ctr"/>
        <c:lblOffset val="100"/>
        <c:noMultiLvlLbl val="0"/>
      </c:catAx>
      <c:valAx>
        <c:axId val="8175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67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92615175439521"/>
          <c:y val="0"/>
          <c:w val="0.17225991610861727"/>
          <c:h val="0.96928087074531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48160624306987E-2"/>
          <c:y val="4.307390427479979E-2"/>
          <c:w val="0.73211166785969939"/>
          <c:h val="0.77693884214755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Calculations'!$G$22</c:f>
              <c:strCache>
                <c:ptCount val="1"/>
                <c:pt idx="0">
                  <c:v>CALORIES BURNED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Calculations'!$D$23:$D$36</c:f>
              <c:numCache>
                <c:formatCode>m/d/yyyy</c:formatCode>
                <c:ptCount val="14"/>
                <c:pt idx="0">
                  <c:v>42664</c:v>
                </c:pt>
                <c:pt idx="1">
                  <c:v>42663</c:v>
                </c:pt>
                <c:pt idx="2">
                  <c:v>42662</c:v>
                </c:pt>
                <c:pt idx="3">
                  <c:v>42661</c:v>
                </c:pt>
                <c:pt idx="4">
                  <c:v>42660</c:v>
                </c:pt>
                <c:pt idx="5">
                  <c:v>42659</c:v>
                </c:pt>
                <c:pt idx="6">
                  <c:v>42658</c:v>
                </c:pt>
                <c:pt idx="7">
                  <c:v>42657</c:v>
                </c:pt>
                <c:pt idx="8">
                  <c:v>42656</c:v>
                </c:pt>
                <c:pt idx="9">
                  <c:v>42655</c:v>
                </c:pt>
                <c:pt idx="10">
                  <c:v>42654</c:v>
                </c:pt>
                <c:pt idx="11">
                  <c:v>42653</c:v>
                </c:pt>
                <c:pt idx="12">
                  <c:v>42652</c:v>
                </c:pt>
                <c:pt idx="13">
                  <c:v>42651</c:v>
                </c:pt>
              </c:numCache>
            </c:numRef>
          </c:cat>
          <c:val>
            <c:numRef>
              <c:f>'Chart Calculations'!$G$23:$G$36</c:f>
              <c:numCache>
                <c:formatCode>General</c:formatCode>
                <c:ptCount val="14"/>
                <c:pt idx="0">
                  <c:v>195</c:v>
                </c:pt>
                <c:pt idx="1">
                  <c:v>265</c:v>
                </c:pt>
                <c:pt idx="2">
                  <c:v>290</c:v>
                </c:pt>
                <c:pt idx="3">
                  <c:v>320</c:v>
                </c:pt>
                <c:pt idx="4">
                  <c:v>350</c:v>
                </c:pt>
                <c:pt idx="5">
                  <c:v>295</c:v>
                </c:pt>
                <c:pt idx="6">
                  <c:v>270</c:v>
                </c:pt>
                <c:pt idx="7">
                  <c:v>325</c:v>
                </c:pt>
                <c:pt idx="8">
                  <c:v>175</c:v>
                </c:pt>
                <c:pt idx="9">
                  <c:v>335</c:v>
                </c:pt>
                <c:pt idx="10">
                  <c:v>205</c:v>
                </c:pt>
                <c:pt idx="11">
                  <c:v>285</c:v>
                </c:pt>
                <c:pt idx="12">
                  <c:v>125</c:v>
                </c:pt>
                <c:pt idx="1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596382032"/>
        <c:axId val="817523536"/>
      </c:barChart>
      <c:lineChart>
        <c:grouping val="standard"/>
        <c:varyColors val="0"/>
        <c:ser>
          <c:idx val="1"/>
          <c:order val="1"/>
          <c:tx>
            <c:strRef>
              <c:f>'Chart Calculations'!$F$22</c:f>
              <c:strCache>
                <c:ptCount val="1"/>
                <c:pt idx="0">
                  <c:v>DURATION (MIN)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'Chart Calculations'!$D$23:$E$36</c:f>
              <c:multiLvlStrCache>
                <c:ptCount val="14"/>
                <c:lvl>
                  <c:pt idx="0">
                    <c:v>FRI</c:v>
                  </c:pt>
                  <c:pt idx="1">
                    <c:v>THU</c:v>
                  </c:pt>
                  <c:pt idx="2">
                    <c:v>WED</c:v>
                  </c:pt>
                  <c:pt idx="3">
                    <c:v>TUE</c:v>
                  </c:pt>
                  <c:pt idx="4">
                    <c:v>MON</c:v>
                  </c:pt>
                  <c:pt idx="5">
                    <c:v>SUN</c:v>
                  </c:pt>
                  <c:pt idx="6">
                    <c:v>SAT</c:v>
                  </c:pt>
                  <c:pt idx="7">
                    <c:v>FRI</c:v>
                  </c:pt>
                  <c:pt idx="8">
                    <c:v>THU</c:v>
                  </c:pt>
                  <c:pt idx="9">
                    <c:v>WED</c:v>
                  </c:pt>
                  <c:pt idx="10">
                    <c:v>TUE</c:v>
                  </c:pt>
                  <c:pt idx="11">
                    <c:v>MON</c:v>
                  </c:pt>
                  <c:pt idx="12">
                    <c:v>SUN</c:v>
                  </c:pt>
                  <c:pt idx="13">
                    <c:v>SAT</c:v>
                  </c:pt>
                </c:lvl>
                <c:lvl>
                  <c:pt idx="0">
                    <c:v>21.10.2016</c:v>
                  </c:pt>
                  <c:pt idx="1">
                    <c:v>20.10.2016</c:v>
                  </c:pt>
                  <c:pt idx="2">
                    <c:v>19.10.2016</c:v>
                  </c:pt>
                  <c:pt idx="3">
                    <c:v>18.10.2016</c:v>
                  </c:pt>
                  <c:pt idx="4">
                    <c:v>17.10.2016</c:v>
                  </c:pt>
                  <c:pt idx="5">
                    <c:v>16.10.2016</c:v>
                  </c:pt>
                  <c:pt idx="6">
                    <c:v>15.10.2016</c:v>
                  </c:pt>
                  <c:pt idx="7">
                    <c:v>14.10.2016</c:v>
                  </c:pt>
                  <c:pt idx="8">
                    <c:v>13.10.2016</c:v>
                  </c:pt>
                  <c:pt idx="9">
                    <c:v>12.10.2016</c:v>
                  </c:pt>
                  <c:pt idx="10">
                    <c:v>11.10.2016</c:v>
                  </c:pt>
                  <c:pt idx="11">
                    <c:v>10.10.2016</c:v>
                  </c:pt>
                  <c:pt idx="12">
                    <c:v>09.10.2016</c:v>
                  </c:pt>
                  <c:pt idx="13">
                    <c:v>08.10.2016</c:v>
                  </c:pt>
                </c:lvl>
              </c:multiLvlStrCache>
            </c:multiLvlStrRef>
          </c:cat>
          <c:val>
            <c:numRef>
              <c:f>'Chart Calculations'!$F$23:$F$36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35</c:v>
                </c:pt>
                <c:pt idx="4">
                  <c:v>45</c:v>
                </c:pt>
                <c:pt idx="5">
                  <c:v>20</c:v>
                </c:pt>
                <c:pt idx="6">
                  <c:v>40</c:v>
                </c:pt>
                <c:pt idx="7">
                  <c:v>45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382032"/>
        <c:axId val="817523536"/>
      </c:lineChart>
      <c:dateAx>
        <c:axId val="596382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23536"/>
        <c:crosses val="autoZero"/>
        <c:auto val="1"/>
        <c:lblOffset val="100"/>
        <c:baseTimeUnit val="days"/>
      </c:dateAx>
      <c:valAx>
        <c:axId val="817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58555447948698"/>
          <c:y val="3.1675903870771766E-2"/>
          <c:w val="0.19909511979451766"/>
          <c:h val="0.1987273686449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</xdr:rowOff>
    </xdr:from>
    <xdr:to>
      <xdr:col>9</xdr:col>
      <xdr:colOff>0</xdr:colOff>
      <xdr:row>29</xdr:row>
      <xdr:rowOff>161926</xdr:rowOff>
    </xdr:to>
    <xdr:graphicFrame macro="">
      <xdr:nvGraphicFramePr>
        <xdr:cNvPr id="9" name="chtDietAnalysis" descr="100% stacked bar chart showing last 14 days of diet entries, including calories, carbohydrates, sugars and fiber." title="Dietary analysi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5</xdr:col>
      <xdr:colOff>0</xdr:colOff>
      <xdr:row>43</xdr:row>
      <xdr:rowOff>0</xdr:rowOff>
    </xdr:to>
    <xdr:graphicFrame macro="">
      <xdr:nvGraphicFramePr>
        <xdr:cNvPr id="10" name="chtExerciseAnalysis" descr="Combination column bar and line chart, showing calories burned and duration in minutes of last 14 exercise entries." title="Exercise analysi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Diet" displayName="tblDiet" ref="B4:I19" totalsRowShown="0" headerRowDxfId="20" dataDxfId="19">
  <autoFilter ref="B4:I19"/>
  <tableColumns count="8">
    <tableColumn id="1" name="Date" dataDxfId="18"/>
    <tableColumn id="2" name="Time" dataDxfId="17"/>
    <tableColumn id="3" name="Description" dataDxfId="16"/>
    <tableColumn id="4" name="Calories" dataDxfId="15"/>
    <tableColumn id="5" name="Carbs" dataDxfId="14"/>
    <tableColumn id="6" name="Sugars" dataDxfId="13"/>
    <tableColumn id="7" name="Fiber" dataDxfId="12"/>
    <tableColumn id="8" name="Notes" dataDxfId="11"/>
  </tableColumns>
  <tableStyleInfo name="Diet and exercise journal Table" showFirstColumn="0" showLastColumn="0" showRowStripes="1" showColumnStripes="0"/>
  <extLst>
    <ext xmlns:x14="http://schemas.microsoft.com/office/spreadsheetml/2009/9/main" uri="{504A1905-F514-4f6f-8877-14C23A59335A}">
      <x14:table altText="Diet table" altTextSummary="Enter diet information, including date, time, description, calories, carbohydrates, sugars, fibers and any notes you want."/>
    </ext>
  </extLst>
</table>
</file>

<file path=xl/tables/table2.xml><?xml version="1.0" encoding="utf-8"?>
<table xmlns="http://schemas.openxmlformats.org/spreadsheetml/2006/main" id="2" name="tblExercise" displayName="tblExercise" ref="B4:E21" totalsRowShown="0" headerRowDxfId="10" dataDxfId="9">
  <autoFilter ref="B4:E21"/>
  <tableColumns count="4">
    <tableColumn id="1" name="Date" dataDxfId="8"/>
    <tableColumn id="2" name="Duration (min)" dataDxfId="7"/>
    <tableColumn id="3" name="Calories burned" dataDxfId="6"/>
    <tableColumn id="4" name="Notes" dataDxfId="5"/>
  </tableColumns>
  <tableStyleInfo name="Diet and exercise journal Table" showFirstColumn="0" showLastColumn="0" showRowStripes="1" showColumnStripes="0"/>
  <extLst>
    <ext xmlns:x14="http://schemas.microsoft.com/office/spreadsheetml/2009/9/main" uri="{504A1905-F514-4f6f-8877-14C23A59335A}">
      <x14:table altText="Exercise table" altTextSummary="Enter exercise information, including date, duration, calories burned and any notes you want."/>
    </ext>
  </extLst>
</table>
</file>

<file path=xl/theme/theme1.xml><?xml version="1.0" encoding="utf-8"?>
<a:theme xmlns:a="http://schemas.openxmlformats.org/drawingml/2006/main" name="Office Theme">
  <a:themeElements>
    <a:clrScheme name="Diet and exercise journal">
      <a:dk1>
        <a:srgbClr val="000000"/>
      </a:dk1>
      <a:lt1>
        <a:srgbClr val="FFFFFF"/>
      </a:lt1>
      <a:dk2>
        <a:srgbClr val="284C5F"/>
      </a:dk2>
      <a:lt2>
        <a:srgbClr val="F0F0F0"/>
      </a:lt2>
      <a:accent1>
        <a:srgbClr val="90CF47"/>
      </a:accent1>
      <a:accent2>
        <a:srgbClr val="1EAA91"/>
      </a:accent2>
      <a:accent3>
        <a:srgbClr val="1E8496"/>
      </a:accent3>
      <a:accent4>
        <a:srgbClr val="AD639E"/>
      </a:accent4>
      <a:accent5>
        <a:srgbClr val="CF5539"/>
      </a:accent5>
      <a:accent6>
        <a:srgbClr val="E9A339"/>
      </a:accent6>
      <a:hlink>
        <a:srgbClr val="1E8496"/>
      </a:hlink>
      <a:folHlink>
        <a:srgbClr val="AD639E"/>
      </a:folHlink>
    </a:clrScheme>
    <a:fontScheme name="Diet and exercise journal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I21"/>
  <sheetViews>
    <sheetView showGridLines="0" tabSelected="1" workbookViewId="0"/>
  </sheetViews>
  <sheetFormatPr defaultRowHeight="14.25" x14ac:dyDescent="0.2"/>
  <cols>
    <col min="1" max="1" width="1.5" customWidth="1"/>
    <col min="2" max="2" width="11.25" customWidth="1"/>
    <col min="3" max="3" width="12.5" customWidth="1"/>
    <col min="4" max="4" width="13.625" customWidth="1"/>
    <col min="5" max="8" width="8.75" customWidth="1"/>
    <col min="9" max="9" width="19.5" customWidth="1"/>
  </cols>
  <sheetData>
    <row r="1" spans="2:9" ht="9" customHeight="1" x14ac:dyDescent="0.2"/>
    <row r="2" spans="2:9" ht="18.75" x14ac:dyDescent="0.2">
      <c r="B2" s="20" t="s">
        <v>25</v>
      </c>
      <c r="C2" s="20"/>
      <c r="D2" s="20"/>
      <c r="E2" s="20"/>
      <c r="F2" s="20"/>
      <c r="G2" s="20"/>
      <c r="H2" s="20"/>
      <c r="I2" s="20"/>
    </row>
    <row r="4" spans="2:9" x14ac:dyDescent="0.2">
      <c r="B4" s="11" t="s">
        <v>38</v>
      </c>
      <c r="C4" s="14" t="s">
        <v>39</v>
      </c>
      <c r="D4" s="15" t="s">
        <v>32</v>
      </c>
      <c r="E4" s="12" t="s">
        <v>33</v>
      </c>
      <c r="F4" s="12" t="s">
        <v>34</v>
      </c>
      <c r="G4" s="12" t="s">
        <v>35</v>
      </c>
      <c r="H4" s="12" t="s">
        <v>36</v>
      </c>
      <c r="I4" s="15" t="s">
        <v>37</v>
      </c>
    </row>
    <row r="5" spans="2:9" x14ac:dyDescent="0.2">
      <c r="B5" s="11">
        <v>42644</v>
      </c>
      <c r="C5" s="14">
        <v>0.29166666666666669</v>
      </c>
      <c r="D5" s="13" t="s">
        <v>0</v>
      </c>
      <c r="E5" s="12">
        <v>10</v>
      </c>
      <c r="F5" s="12">
        <v>10</v>
      </c>
      <c r="G5" s="12">
        <v>0</v>
      </c>
      <c r="H5" s="12">
        <v>0</v>
      </c>
      <c r="I5" s="13" t="s">
        <v>4</v>
      </c>
    </row>
    <row r="6" spans="2:9" x14ac:dyDescent="0.2">
      <c r="B6" s="11">
        <v>42644</v>
      </c>
      <c r="C6" s="14">
        <v>0.33333333333333331</v>
      </c>
      <c r="D6" s="13" t="s">
        <v>2</v>
      </c>
      <c r="E6" s="12">
        <v>10</v>
      </c>
      <c r="F6" s="12">
        <v>10</v>
      </c>
      <c r="G6" s="12">
        <v>2</v>
      </c>
      <c r="H6" s="12">
        <v>10</v>
      </c>
      <c r="I6" s="13" t="s">
        <v>3</v>
      </c>
    </row>
    <row r="7" spans="2:9" x14ac:dyDescent="0.2">
      <c r="B7" s="11">
        <v>42644</v>
      </c>
      <c r="C7" s="14">
        <v>0.5</v>
      </c>
      <c r="D7" s="13" t="s">
        <v>5</v>
      </c>
      <c r="E7" s="12">
        <v>350</v>
      </c>
      <c r="F7" s="12">
        <v>35</v>
      </c>
      <c r="G7" s="12">
        <v>12</v>
      </c>
      <c r="H7" s="12">
        <v>45</v>
      </c>
      <c r="I7" s="13" t="s">
        <v>7</v>
      </c>
    </row>
    <row r="8" spans="2:9" x14ac:dyDescent="0.2">
      <c r="B8" s="11">
        <v>42644</v>
      </c>
      <c r="C8" s="14">
        <v>0.79166666666666663</v>
      </c>
      <c r="D8" s="13" t="s">
        <v>8</v>
      </c>
      <c r="E8" s="12">
        <v>575</v>
      </c>
      <c r="F8" s="12">
        <v>75</v>
      </c>
      <c r="G8" s="12">
        <v>32</v>
      </c>
      <c r="H8" s="12">
        <v>95</v>
      </c>
      <c r="I8" s="13" t="s">
        <v>9</v>
      </c>
    </row>
    <row r="9" spans="2:9" x14ac:dyDescent="0.2">
      <c r="B9" s="11">
        <v>42645</v>
      </c>
      <c r="C9" s="14">
        <v>0.29166666666666669</v>
      </c>
      <c r="D9" s="13" t="s">
        <v>0</v>
      </c>
      <c r="E9" s="12">
        <v>10</v>
      </c>
      <c r="F9" s="12">
        <v>10</v>
      </c>
      <c r="G9" s="12">
        <v>0</v>
      </c>
      <c r="H9" s="12">
        <v>0</v>
      </c>
      <c r="I9" s="13" t="s">
        <v>4</v>
      </c>
    </row>
    <row r="10" spans="2:9" x14ac:dyDescent="0.2">
      <c r="B10" s="11">
        <v>42645</v>
      </c>
      <c r="C10" s="14">
        <v>0.33333333333333331</v>
      </c>
      <c r="D10" s="13" t="s">
        <v>10</v>
      </c>
      <c r="E10" s="12">
        <v>10</v>
      </c>
      <c r="F10" s="12">
        <v>10</v>
      </c>
      <c r="G10" s="12">
        <v>2</v>
      </c>
      <c r="H10" s="12">
        <v>10</v>
      </c>
      <c r="I10" s="13" t="s">
        <v>3</v>
      </c>
    </row>
    <row r="11" spans="2:9" x14ac:dyDescent="0.2">
      <c r="B11" s="11">
        <v>42645</v>
      </c>
      <c r="C11" s="14">
        <v>0.5</v>
      </c>
      <c r="D11" s="13" t="s">
        <v>5</v>
      </c>
      <c r="E11" s="12">
        <v>325</v>
      </c>
      <c r="F11" s="12">
        <v>40</v>
      </c>
      <c r="G11" s="12">
        <v>15</v>
      </c>
      <c r="H11" s="12">
        <v>55</v>
      </c>
      <c r="I11" s="13" t="s">
        <v>6</v>
      </c>
    </row>
    <row r="12" spans="2:9" x14ac:dyDescent="0.2">
      <c r="B12" s="11">
        <v>42645</v>
      </c>
      <c r="C12" s="14">
        <v>0.79166666666666663</v>
      </c>
      <c r="D12" s="13" t="s">
        <v>8</v>
      </c>
      <c r="E12" s="12">
        <v>445</v>
      </c>
      <c r="F12" s="12">
        <v>45</v>
      </c>
      <c r="G12" s="12">
        <v>45</v>
      </c>
      <c r="H12" s="12">
        <v>45</v>
      </c>
      <c r="I12" s="13" t="s">
        <v>8</v>
      </c>
    </row>
    <row r="13" spans="2:9" x14ac:dyDescent="0.2">
      <c r="B13" s="11">
        <v>42646</v>
      </c>
      <c r="C13" s="14">
        <v>0.29166666666666669</v>
      </c>
      <c r="D13" s="13" t="s">
        <v>0</v>
      </c>
      <c r="E13" s="12">
        <v>10</v>
      </c>
      <c r="F13" s="12">
        <v>10</v>
      </c>
      <c r="G13" s="12">
        <v>0</v>
      </c>
      <c r="H13" s="12">
        <v>0</v>
      </c>
      <c r="I13" s="13" t="s">
        <v>4</v>
      </c>
    </row>
    <row r="14" spans="2:9" x14ac:dyDescent="0.2">
      <c r="B14" s="11">
        <v>42646</v>
      </c>
      <c r="C14" s="14">
        <v>0.33333333333333331</v>
      </c>
      <c r="D14" s="13" t="s">
        <v>2</v>
      </c>
      <c r="E14" s="12">
        <v>10</v>
      </c>
      <c r="F14" s="12">
        <v>10</v>
      </c>
      <c r="G14" s="12">
        <v>2</v>
      </c>
      <c r="H14" s="12">
        <v>10</v>
      </c>
      <c r="I14" s="13" t="s">
        <v>3</v>
      </c>
    </row>
    <row r="15" spans="2:9" x14ac:dyDescent="0.2">
      <c r="B15" s="11">
        <v>42646</v>
      </c>
      <c r="C15" s="14">
        <v>0.5</v>
      </c>
      <c r="D15" s="13" t="s">
        <v>5</v>
      </c>
      <c r="E15" s="12">
        <v>50</v>
      </c>
      <c r="F15" s="12">
        <v>10</v>
      </c>
      <c r="G15" s="12">
        <v>2</v>
      </c>
      <c r="H15" s="12">
        <v>2</v>
      </c>
      <c r="I15" s="13" t="s">
        <v>11</v>
      </c>
    </row>
    <row r="16" spans="2:9" x14ac:dyDescent="0.2">
      <c r="B16" s="11">
        <v>42646</v>
      </c>
      <c r="C16" s="14">
        <v>0.79166666666666663</v>
      </c>
      <c r="D16" s="13" t="s">
        <v>8</v>
      </c>
      <c r="E16" s="12">
        <v>456</v>
      </c>
      <c r="F16" s="12">
        <v>64</v>
      </c>
      <c r="G16" s="12">
        <v>32</v>
      </c>
      <c r="H16" s="12">
        <v>22</v>
      </c>
      <c r="I16" s="13" t="s">
        <v>8</v>
      </c>
    </row>
    <row r="17" spans="2:9" x14ac:dyDescent="0.2">
      <c r="B17" s="16">
        <v>42647</v>
      </c>
      <c r="C17" s="17">
        <v>0.29166666666666669</v>
      </c>
      <c r="D17" s="18" t="s">
        <v>0</v>
      </c>
      <c r="E17" s="19">
        <v>10</v>
      </c>
      <c r="F17" s="19">
        <v>10</v>
      </c>
      <c r="G17" s="19">
        <v>5</v>
      </c>
      <c r="H17" s="19">
        <v>0</v>
      </c>
      <c r="I17" s="18" t="s">
        <v>0</v>
      </c>
    </row>
    <row r="18" spans="2:9" x14ac:dyDescent="0.2">
      <c r="B18" s="16">
        <v>42647</v>
      </c>
      <c r="C18" s="17">
        <v>0.41666666666666669</v>
      </c>
      <c r="D18" s="18" t="s">
        <v>0</v>
      </c>
      <c r="E18" s="19">
        <v>10</v>
      </c>
      <c r="F18" s="19">
        <v>10</v>
      </c>
      <c r="G18" s="19">
        <v>5</v>
      </c>
      <c r="H18" s="19">
        <v>0</v>
      </c>
      <c r="I18" s="18" t="s">
        <v>0</v>
      </c>
    </row>
    <row r="19" spans="2:9" x14ac:dyDescent="0.2">
      <c r="B19" s="22">
        <v>42647</v>
      </c>
      <c r="C19" s="23">
        <v>0.51041666666666663</v>
      </c>
      <c r="D19" s="24" t="s">
        <v>5</v>
      </c>
      <c r="E19" s="25">
        <v>125</v>
      </c>
      <c r="F19" s="25">
        <v>15</v>
      </c>
      <c r="G19" s="25">
        <v>0</v>
      </c>
      <c r="H19" s="25">
        <v>35</v>
      </c>
      <c r="I19" s="24" t="s">
        <v>11</v>
      </c>
    </row>
    <row r="20" spans="2:9" ht="33" customHeight="1" x14ac:dyDescent="0.2">
      <c r="B20" s="26"/>
      <c r="C20" s="26"/>
      <c r="D20" s="26"/>
      <c r="E20" s="26"/>
      <c r="F20" s="26"/>
      <c r="G20" s="26"/>
      <c r="H20" s="26"/>
      <c r="I20" s="26"/>
    </row>
    <row r="21" spans="2:9" ht="18.75" x14ac:dyDescent="0.2">
      <c r="B21" s="20" t="s">
        <v>27</v>
      </c>
      <c r="C21" s="20"/>
      <c r="D21" s="20"/>
      <c r="E21" s="20"/>
      <c r="F21" s="20"/>
      <c r="G21" s="20"/>
      <c r="H21" s="20"/>
      <c r="I21" s="20"/>
    </row>
  </sheetData>
  <mergeCells count="2">
    <mergeCell ref="B21:I21"/>
    <mergeCell ref="B2:I2"/>
  </mergeCells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B1:E43"/>
  <sheetViews>
    <sheetView showGridLines="0" workbookViewId="0"/>
  </sheetViews>
  <sheetFormatPr defaultRowHeight="14.25" x14ac:dyDescent="0.2"/>
  <cols>
    <col min="1" max="1" width="1.5" style="10" customWidth="1"/>
    <col min="2" max="4" width="13.75" style="10" customWidth="1"/>
    <col min="5" max="5" width="25" style="10" customWidth="1"/>
    <col min="6" max="16384" width="9" style="10"/>
  </cols>
  <sheetData>
    <row r="1" spans="2:5" customFormat="1" ht="9" customHeight="1" x14ac:dyDescent="0.2"/>
    <row r="2" spans="2:5" customFormat="1" ht="18.75" x14ac:dyDescent="0.2">
      <c r="B2" s="20" t="s">
        <v>28</v>
      </c>
      <c r="C2" s="20"/>
      <c r="D2" s="20"/>
      <c r="E2" s="20"/>
    </row>
    <row r="3" spans="2:5" customFormat="1" x14ac:dyDescent="0.2"/>
    <row r="4" spans="2:5" x14ac:dyDescent="0.2">
      <c r="B4" s="11" t="s">
        <v>38</v>
      </c>
      <c r="C4" s="12" t="s">
        <v>40</v>
      </c>
      <c r="D4" s="12" t="s">
        <v>41</v>
      </c>
      <c r="E4" s="13" t="s">
        <v>37</v>
      </c>
    </row>
    <row r="5" spans="2:5" x14ac:dyDescent="0.2">
      <c r="B5" s="11">
        <v>42648</v>
      </c>
      <c r="C5" s="12">
        <v>30</v>
      </c>
      <c r="D5" s="12">
        <v>120</v>
      </c>
      <c r="E5" s="13" t="s">
        <v>1</v>
      </c>
    </row>
    <row r="6" spans="2:5" x14ac:dyDescent="0.2">
      <c r="B6" s="11">
        <v>42649</v>
      </c>
      <c r="C6" s="12">
        <v>60</v>
      </c>
      <c r="D6" s="12">
        <v>180</v>
      </c>
      <c r="E6" s="13" t="s">
        <v>30</v>
      </c>
    </row>
    <row r="7" spans="2:5" x14ac:dyDescent="0.2">
      <c r="B7" s="11">
        <v>42650</v>
      </c>
      <c r="C7" s="12">
        <v>60</v>
      </c>
      <c r="D7" s="12">
        <v>350</v>
      </c>
      <c r="E7" s="13" t="s">
        <v>29</v>
      </c>
    </row>
    <row r="8" spans="2:5" x14ac:dyDescent="0.2">
      <c r="B8" s="11">
        <v>42651</v>
      </c>
      <c r="C8" s="12">
        <v>30</v>
      </c>
      <c r="D8" s="12">
        <v>150</v>
      </c>
      <c r="E8" s="13" t="s">
        <v>1</v>
      </c>
    </row>
    <row r="9" spans="2:5" x14ac:dyDescent="0.2">
      <c r="B9" s="11">
        <v>42652</v>
      </c>
      <c r="C9" s="12">
        <v>25</v>
      </c>
      <c r="D9" s="12">
        <v>125</v>
      </c>
      <c r="E9" s="13" t="s">
        <v>26</v>
      </c>
    </row>
    <row r="10" spans="2:5" x14ac:dyDescent="0.2">
      <c r="B10" s="11">
        <v>42653</v>
      </c>
      <c r="C10" s="12">
        <v>20</v>
      </c>
      <c r="D10" s="12">
        <v>285</v>
      </c>
      <c r="E10" s="13" t="s">
        <v>1</v>
      </c>
    </row>
    <row r="11" spans="2:5" x14ac:dyDescent="0.2">
      <c r="B11" s="11">
        <v>42654</v>
      </c>
      <c r="C11" s="12">
        <v>40</v>
      </c>
      <c r="D11" s="12">
        <v>205</v>
      </c>
      <c r="E11" s="13" t="s">
        <v>26</v>
      </c>
    </row>
    <row r="12" spans="2:5" x14ac:dyDescent="0.2">
      <c r="B12" s="11">
        <v>42655</v>
      </c>
      <c r="C12" s="12">
        <v>30</v>
      </c>
      <c r="D12" s="12">
        <v>335</v>
      </c>
      <c r="E12" s="13" t="s">
        <v>26</v>
      </c>
    </row>
    <row r="13" spans="2:5" x14ac:dyDescent="0.2">
      <c r="B13" s="11">
        <v>42656</v>
      </c>
      <c r="C13" s="12">
        <v>40</v>
      </c>
      <c r="D13" s="12">
        <v>175</v>
      </c>
      <c r="E13" s="13" t="s">
        <v>26</v>
      </c>
    </row>
    <row r="14" spans="2:5" x14ac:dyDescent="0.2">
      <c r="B14" s="11">
        <v>42657</v>
      </c>
      <c r="C14" s="12">
        <v>45</v>
      </c>
      <c r="D14" s="12">
        <v>325</v>
      </c>
      <c r="E14" s="13" t="s">
        <v>1</v>
      </c>
    </row>
    <row r="15" spans="2:5" x14ac:dyDescent="0.2">
      <c r="B15" s="11">
        <v>42658</v>
      </c>
      <c r="C15" s="12">
        <v>40</v>
      </c>
      <c r="D15" s="12">
        <v>270</v>
      </c>
      <c r="E15" s="13" t="s">
        <v>26</v>
      </c>
    </row>
    <row r="16" spans="2:5" x14ac:dyDescent="0.2">
      <c r="B16" s="11">
        <v>42659</v>
      </c>
      <c r="C16" s="12">
        <v>20</v>
      </c>
      <c r="D16" s="12">
        <v>295</v>
      </c>
      <c r="E16" s="13" t="s">
        <v>1</v>
      </c>
    </row>
    <row r="17" spans="2:5" x14ac:dyDescent="0.2">
      <c r="B17" s="11">
        <v>42660</v>
      </c>
      <c r="C17" s="12">
        <v>45</v>
      </c>
      <c r="D17" s="12">
        <v>350</v>
      </c>
      <c r="E17" s="13" t="s">
        <v>26</v>
      </c>
    </row>
    <row r="18" spans="2:5" x14ac:dyDescent="0.2">
      <c r="B18" s="11">
        <v>42661</v>
      </c>
      <c r="C18" s="12">
        <v>35</v>
      </c>
      <c r="D18" s="12">
        <v>320</v>
      </c>
      <c r="E18" s="13" t="s">
        <v>26</v>
      </c>
    </row>
    <row r="19" spans="2:5" x14ac:dyDescent="0.2">
      <c r="B19" s="11">
        <v>42662</v>
      </c>
      <c r="C19" s="12">
        <v>40</v>
      </c>
      <c r="D19" s="12">
        <v>290</v>
      </c>
      <c r="E19" s="13" t="s">
        <v>26</v>
      </c>
    </row>
    <row r="20" spans="2:5" x14ac:dyDescent="0.2">
      <c r="B20" s="11">
        <v>42663</v>
      </c>
      <c r="C20" s="12">
        <v>25</v>
      </c>
      <c r="D20" s="12">
        <v>265</v>
      </c>
      <c r="E20" s="13" t="s">
        <v>1</v>
      </c>
    </row>
    <row r="21" spans="2:5" x14ac:dyDescent="0.2">
      <c r="B21" s="11">
        <v>42664</v>
      </c>
      <c r="C21" s="12">
        <v>20</v>
      </c>
      <c r="D21" s="12">
        <v>195</v>
      </c>
      <c r="E21" s="13" t="s">
        <v>26</v>
      </c>
    </row>
    <row r="22" spans="2:5" ht="28.5" customHeight="1" x14ac:dyDescent="0.2">
      <c r="B22" s="27"/>
      <c r="C22" s="27"/>
      <c r="D22" s="27"/>
      <c r="E22" s="27"/>
    </row>
    <row r="23" spans="2:5" ht="14.25" customHeight="1" x14ac:dyDescent="0.2">
      <c r="B23" s="20" t="s">
        <v>22</v>
      </c>
      <c r="C23" s="20"/>
      <c r="D23" s="20"/>
      <c r="E23" s="20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 s="2"/>
      <c r="C39" s="2"/>
      <c r="D39" s="2"/>
      <c r="E39" s="2"/>
    </row>
    <row r="40" spans="2:5" x14ac:dyDescent="0.2">
      <c r="B40"/>
      <c r="C40"/>
      <c r="D40"/>
      <c r="E40"/>
    </row>
    <row r="41" spans="2:5" x14ac:dyDescent="0.2">
      <c r="B41"/>
      <c r="C41"/>
      <c r="D41"/>
      <c r="E41"/>
    </row>
    <row r="42" spans="2:5" x14ac:dyDescent="0.2">
      <c r="B42"/>
      <c r="C42"/>
      <c r="D42"/>
      <c r="E42"/>
    </row>
    <row r="43" spans="2:5" x14ac:dyDescent="0.2">
      <c r="B43"/>
      <c r="C43"/>
      <c r="D43"/>
      <c r="E43"/>
    </row>
  </sheetData>
  <mergeCells count="2">
    <mergeCell ref="B2:E2"/>
    <mergeCell ref="B23:E23"/>
  </mergeCells>
  <pageMargins left="0.4" right="0.4" top="0.4" bottom="0.4" header="0.3" footer="0.3"/>
  <pageSetup scale="9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J36"/>
  <sheetViews>
    <sheetView showGridLines="0" workbookViewId="0"/>
  </sheetViews>
  <sheetFormatPr defaultRowHeight="14.25" x14ac:dyDescent="0.2"/>
  <cols>
    <col min="1" max="1" width="1.625" style="3" customWidth="1"/>
    <col min="2" max="2" width="12.25" style="3" bestFit="1" customWidth="1"/>
    <col min="3" max="3" width="2.875" style="3" bestFit="1" customWidth="1"/>
    <col min="4" max="4" width="8.625" style="3" customWidth="1"/>
    <col min="5" max="5" width="4.625" style="3" bestFit="1" customWidth="1"/>
    <col min="6" max="6" width="16.125" style="3" bestFit="1" customWidth="1"/>
    <col min="7" max="7" width="19.25" style="3" bestFit="1" customWidth="1"/>
    <col min="8" max="8" width="18.125" style="3" bestFit="1" customWidth="1"/>
    <col min="9" max="9" width="10.375" style="3" bestFit="1" customWidth="1"/>
    <col min="10" max="10" width="4.875" style="3" bestFit="1" customWidth="1"/>
    <col min="11" max="16384" width="9" style="3"/>
  </cols>
  <sheetData>
    <row r="2" spans="2:10" ht="36.75" x14ac:dyDescent="0.7">
      <c r="B2" s="21" t="s">
        <v>23</v>
      </c>
      <c r="C2" s="21"/>
      <c r="D2" s="21"/>
      <c r="E2" s="21"/>
      <c r="F2" s="21"/>
      <c r="G2" s="21"/>
      <c r="H2" s="21"/>
      <c r="I2" s="21"/>
      <c r="J2" s="21"/>
    </row>
    <row r="4" spans="2:10" ht="15" x14ac:dyDescent="0.25">
      <c r="B4" s="8" t="s">
        <v>13</v>
      </c>
      <c r="C4" s="8">
        <f>ROW(tblDiet[[#Headers],[Date]])+1</f>
        <v>5</v>
      </c>
      <c r="D4" s="4" t="s">
        <v>14</v>
      </c>
      <c r="E4" s="4" t="s">
        <v>15</v>
      </c>
      <c r="F4" s="4" t="s">
        <v>19</v>
      </c>
      <c r="G4" s="4" t="s">
        <v>20</v>
      </c>
      <c r="H4" s="4" t="s">
        <v>31</v>
      </c>
      <c r="I4" s="4" t="s">
        <v>21</v>
      </c>
      <c r="J4" s="4" t="s">
        <v>16</v>
      </c>
    </row>
    <row r="5" spans="2:10" x14ac:dyDescent="0.2">
      <c r="B5" s="8" t="s">
        <v>12</v>
      </c>
      <c r="C5" s="9">
        <f>MATCH(9.99E+307,tblDiet[Date])+DietRowStart-1</f>
        <v>19</v>
      </c>
      <c r="D5" s="5">
        <f>IFERROR(INDEX(tblDiet[],DietLastEnd-DietRowStart-J5,1),"")</f>
        <v>42647</v>
      </c>
      <c r="E5" s="6" t="str">
        <f t="shared" ref="E5:E18" si="0">UPPER(TEXT(D5,"DDD"))</f>
        <v>TUE</v>
      </c>
      <c r="F5" s="6">
        <f>IFERROR(INDEX(tblDiet[],DietLastEnd-DietRowStart-J5,7),NA())</f>
        <v>35</v>
      </c>
      <c r="G5" s="6">
        <f>IFERROR(INDEX(tblDiet[],DietLastEnd-DietRowStart-J5,6),NA())</f>
        <v>0</v>
      </c>
      <c r="H5" s="6">
        <f>IFERROR(INDEX(tblDiet[],DietLastEnd-DietRowStart-J5,5),NA())</f>
        <v>15</v>
      </c>
      <c r="I5" s="6">
        <f>IFERROR(INDEX(tblDiet[],DietLastEnd-DietRowStart-J5,4),NA())</f>
        <v>125</v>
      </c>
      <c r="J5" s="6">
        <v>-1</v>
      </c>
    </row>
    <row r="6" spans="2:10" x14ac:dyDescent="0.2">
      <c r="B6" s="1"/>
      <c r="C6" s="1"/>
      <c r="D6" s="5">
        <f>IFERROR(INDEX(tblDiet[],DietLastEnd-DietRowStart-J6,1),"")</f>
        <v>42647</v>
      </c>
      <c r="E6" s="6" t="str">
        <f t="shared" si="0"/>
        <v>TUE</v>
      </c>
      <c r="F6" s="6">
        <f>IFERROR(INDEX(tblDiet[],DietLastEnd-DietRowStart-J6,7),NA())</f>
        <v>0</v>
      </c>
      <c r="G6" s="6">
        <f>IFERROR(INDEX(tblDiet[],DietLastEnd-DietRowStart-J6,6),NA())</f>
        <v>5</v>
      </c>
      <c r="H6" s="6">
        <f>IFERROR(INDEX(tblDiet[],DietLastEnd-DietRowStart-J6,5),NA())</f>
        <v>10</v>
      </c>
      <c r="I6" s="6">
        <f>IFERROR(INDEX(tblDiet[],DietLastEnd-DietRowStart-J6,4),NA())</f>
        <v>10</v>
      </c>
      <c r="J6" s="6">
        <v>0</v>
      </c>
    </row>
    <row r="7" spans="2:10" x14ac:dyDescent="0.2">
      <c r="B7" s="1"/>
      <c r="C7" s="1"/>
      <c r="D7" s="5">
        <f>IFERROR(INDEX(tblDiet[],DietLastEnd-DietRowStart-J7,1),"")</f>
        <v>42647</v>
      </c>
      <c r="E7" s="6" t="str">
        <f t="shared" si="0"/>
        <v>TUE</v>
      </c>
      <c r="F7" s="6">
        <f>IFERROR(INDEX(tblDiet[],DietLastEnd-DietRowStart-J7,7),NA())</f>
        <v>0</v>
      </c>
      <c r="G7" s="6">
        <f>IFERROR(INDEX(tblDiet[],DietLastEnd-DietRowStart-J7,6),NA())</f>
        <v>5</v>
      </c>
      <c r="H7" s="6">
        <f>IFERROR(INDEX(tblDiet[],DietLastEnd-DietRowStart-J7,5),NA())</f>
        <v>10</v>
      </c>
      <c r="I7" s="6">
        <f>IFERROR(INDEX(tblDiet[],DietLastEnd-DietRowStart-J7,4),NA())</f>
        <v>10</v>
      </c>
      <c r="J7" s="6">
        <v>1</v>
      </c>
    </row>
    <row r="8" spans="2:10" x14ac:dyDescent="0.2">
      <c r="B8" s="1"/>
      <c r="C8" s="1"/>
      <c r="D8" s="5">
        <f>IFERROR(INDEX(tblDiet[],DietLastEnd-DietRowStart-J8,1),"")</f>
        <v>42646</v>
      </c>
      <c r="E8" s="6" t="str">
        <f t="shared" si="0"/>
        <v>MON</v>
      </c>
      <c r="F8" s="6">
        <f>IFERROR(INDEX(tblDiet[],DietLastEnd-DietRowStart-J8,7),NA())</f>
        <v>22</v>
      </c>
      <c r="G8" s="6">
        <f>IFERROR(INDEX(tblDiet[],DietLastEnd-DietRowStart-J8,6),NA())</f>
        <v>32</v>
      </c>
      <c r="H8" s="6">
        <f>IFERROR(INDEX(tblDiet[],DietLastEnd-DietRowStart-J8,5),NA())</f>
        <v>64</v>
      </c>
      <c r="I8" s="6">
        <f>IFERROR(INDEX(tblDiet[],DietLastEnd-DietRowStart-J8,4),NA())</f>
        <v>456</v>
      </c>
      <c r="J8" s="6">
        <v>2</v>
      </c>
    </row>
    <row r="9" spans="2:10" x14ac:dyDescent="0.2">
      <c r="B9" s="1"/>
      <c r="C9" s="1"/>
      <c r="D9" s="5">
        <f>IFERROR(INDEX(tblDiet[],DietLastEnd-DietRowStart-J9,1),"")</f>
        <v>42646</v>
      </c>
      <c r="E9" s="6" t="str">
        <f t="shared" si="0"/>
        <v>MON</v>
      </c>
      <c r="F9" s="6">
        <f>IFERROR(INDEX(tblDiet[],DietLastEnd-DietRowStart-J9,7),NA())</f>
        <v>2</v>
      </c>
      <c r="G9" s="6">
        <f>IFERROR(INDEX(tblDiet[],DietLastEnd-DietRowStart-J9,6),NA())</f>
        <v>2</v>
      </c>
      <c r="H9" s="6">
        <f>IFERROR(INDEX(tblDiet[],DietLastEnd-DietRowStart-J9,5),NA())</f>
        <v>10</v>
      </c>
      <c r="I9" s="6">
        <f>IFERROR(INDEX(tblDiet[],DietLastEnd-DietRowStart-J9,4),NA())</f>
        <v>50</v>
      </c>
      <c r="J9" s="6">
        <v>3</v>
      </c>
    </row>
    <row r="10" spans="2:10" x14ac:dyDescent="0.2">
      <c r="B10" s="1"/>
      <c r="C10" s="1"/>
      <c r="D10" s="5">
        <f>IFERROR(INDEX(tblDiet[],DietLastEnd-DietRowStart-J10,1),"")</f>
        <v>42646</v>
      </c>
      <c r="E10" s="6" t="str">
        <f t="shared" si="0"/>
        <v>MON</v>
      </c>
      <c r="F10" s="6">
        <f>IFERROR(INDEX(tblDiet[],DietLastEnd-DietRowStart-J10,7),NA())</f>
        <v>10</v>
      </c>
      <c r="G10" s="6">
        <f>IFERROR(INDEX(tblDiet[],DietLastEnd-DietRowStart-J10,6),NA())</f>
        <v>2</v>
      </c>
      <c r="H10" s="6">
        <f>IFERROR(INDEX(tblDiet[],DietLastEnd-DietRowStart-J10,5),NA())</f>
        <v>10</v>
      </c>
      <c r="I10" s="6">
        <f>IFERROR(INDEX(tblDiet[],DietLastEnd-DietRowStart-J10,4),NA())</f>
        <v>10</v>
      </c>
      <c r="J10" s="6">
        <v>4</v>
      </c>
    </row>
    <row r="11" spans="2:10" x14ac:dyDescent="0.2">
      <c r="B11" s="1"/>
      <c r="C11" s="1"/>
      <c r="D11" s="5">
        <f>IFERROR(INDEX(tblDiet[],DietLastEnd-DietRowStart-J11,1),"")</f>
        <v>42646</v>
      </c>
      <c r="E11" s="6" t="str">
        <f t="shared" si="0"/>
        <v>MON</v>
      </c>
      <c r="F11" s="6">
        <f>IFERROR(INDEX(tblDiet[],DietLastEnd-DietRowStart-J11,7),NA())</f>
        <v>0</v>
      </c>
      <c r="G11" s="6">
        <f>IFERROR(INDEX(tblDiet[],DietLastEnd-DietRowStart-J11,6),NA())</f>
        <v>0</v>
      </c>
      <c r="H11" s="6">
        <f>IFERROR(INDEX(tblDiet[],DietLastEnd-DietRowStart-J11,5),NA())</f>
        <v>10</v>
      </c>
      <c r="I11" s="6">
        <f>IFERROR(INDEX(tblDiet[],DietLastEnd-DietRowStart-J11,4),NA())</f>
        <v>10</v>
      </c>
      <c r="J11" s="6">
        <v>5</v>
      </c>
    </row>
    <row r="12" spans="2:10" x14ac:dyDescent="0.2">
      <c r="B12" s="1"/>
      <c r="C12" s="1"/>
      <c r="D12" s="5">
        <f>IFERROR(INDEX(tblDiet[],DietLastEnd-DietRowStart-J12,1),"")</f>
        <v>42645</v>
      </c>
      <c r="E12" s="6" t="str">
        <f t="shared" si="0"/>
        <v>SUN</v>
      </c>
      <c r="F12" s="6">
        <f>IFERROR(INDEX(tblDiet[],DietLastEnd-DietRowStart-J12,7),NA())</f>
        <v>45</v>
      </c>
      <c r="G12" s="6">
        <f>IFERROR(INDEX(tblDiet[],DietLastEnd-DietRowStart-J12,6),NA())</f>
        <v>45</v>
      </c>
      <c r="H12" s="6">
        <f>IFERROR(INDEX(tblDiet[],DietLastEnd-DietRowStart-J12,5),NA())</f>
        <v>45</v>
      </c>
      <c r="I12" s="6">
        <f>IFERROR(INDEX(tblDiet[],DietLastEnd-DietRowStart-J12,4),NA())</f>
        <v>445</v>
      </c>
      <c r="J12" s="6">
        <v>6</v>
      </c>
    </row>
    <row r="13" spans="2:10" x14ac:dyDescent="0.2">
      <c r="B13" s="1"/>
      <c r="C13" s="1"/>
      <c r="D13" s="5">
        <f>IFERROR(INDEX(tblDiet[],DietLastEnd-DietRowStart-J13,1),"")</f>
        <v>42645</v>
      </c>
      <c r="E13" s="6" t="str">
        <f t="shared" si="0"/>
        <v>SUN</v>
      </c>
      <c r="F13" s="6">
        <f>IFERROR(INDEX(tblDiet[],DietLastEnd-DietRowStart-J13,7),NA())</f>
        <v>55</v>
      </c>
      <c r="G13" s="6">
        <f>IFERROR(INDEX(tblDiet[],DietLastEnd-DietRowStart-J13,6),NA())</f>
        <v>15</v>
      </c>
      <c r="H13" s="6">
        <f>IFERROR(INDEX(tblDiet[],DietLastEnd-DietRowStart-J13,5),NA())</f>
        <v>40</v>
      </c>
      <c r="I13" s="6">
        <f>IFERROR(INDEX(tblDiet[],DietLastEnd-DietRowStart-J13,4),NA())</f>
        <v>325</v>
      </c>
      <c r="J13" s="6">
        <v>7</v>
      </c>
    </row>
    <row r="14" spans="2:10" x14ac:dyDescent="0.2">
      <c r="B14" s="1"/>
      <c r="C14" s="1"/>
      <c r="D14" s="5">
        <f>IFERROR(INDEX(tblDiet[],DietLastEnd-DietRowStart-J14,1),"")</f>
        <v>42645</v>
      </c>
      <c r="E14" s="6" t="str">
        <f t="shared" si="0"/>
        <v>SUN</v>
      </c>
      <c r="F14" s="6">
        <f>IFERROR(INDEX(tblDiet[],DietLastEnd-DietRowStart-J14,7),NA())</f>
        <v>10</v>
      </c>
      <c r="G14" s="6">
        <f>IFERROR(INDEX(tblDiet[],DietLastEnd-DietRowStart-J14,6),NA())</f>
        <v>2</v>
      </c>
      <c r="H14" s="6">
        <f>IFERROR(INDEX(tblDiet[],DietLastEnd-DietRowStart-J14,5),NA())</f>
        <v>10</v>
      </c>
      <c r="I14" s="6">
        <f>IFERROR(INDEX(tblDiet[],DietLastEnd-DietRowStart-J14,4),NA())</f>
        <v>10</v>
      </c>
      <c r="J14" s="6">
        <v>8</v>
      </c>
    </row>
    <row r="15" spans="2:10" x14ac:dyDescent="0.2">
      <c r="B15" s="1"/>
      <c r="C15" s="1"/>
      <c r="D15" s="5">
        <f>IFERROR(INDEX(tblDiet[],DietLastEnd-DietRowStart-J15,1),"")</f>
        <v>42645</v>
      </c>
      <c r="E15" s="6" t="str">
        <f t="shared" si="0"/>
        <v>SUN</v>
      </c>
      <c r="F15" s="6">
        <f>IFERROR(INDEX(tblDiet[],DietLastEnd-DietRowStart-J15,7),NA())</f>
        <v>0</v>
      </c>
      <c r="G15" s="6">
        <f>IFERROR(INDEX(tblDiet[],DietLastEnd-DietRowStart-J15,6),NA())</f>
        <v>0</v>
      </c>
      <c r="H15" s="6">
        <f>IFERROR(INDEX(tblDiet[],DietLastEnd-DietRowStart-J15,5),NA())</f>
        <v>10</v>
      </c>
      <c r="I15" s="6">
        <f>IFERROR(INDEX(tblDiet[],DietLastEnd-DietRowStart-J15,4),NA())</f>
        <v>10</v>
      </c>
      <c r="J15" s="6">
        <v>9</v>
      </c>
    </row>
    <row r="16" spans="2:10" x14ac:dyDescent="0.2">
      <c r="B16" s="1"/>
      <c r="C16" s="1"/>
      <c r="D16" s="5">
        <f>IFERROR(INDEX(tblDiet[],DietLastEnd-DietRowStart-J16,1),"")</f>
        <v>42644</v>
      </c>
      <c r="E16" s="6" t="str">
        <f t="shared" si="0"/>
        <v>SAT</v>
      </c>
      <c r="F16" s="6">
        <f>IFERROR(INDEX(tblDiet[],DietLastEnd-DietRowStart-J16,7),NA())</f>
        <v>95</v>
      </c>
      <c r="G16" s="6">
        <f>IFERROR(INDEX(tblDiet[],DietLastEnd-DietRowStart-J16,6),NA())</f>
        <v>32</v>
      </c>
      <c r="H16" s="6">
        <f>IFERROR(INDEX(tblDiet[],DietLastEnd-DietRowStart-J16,5),NA())</f>
        <v>75</v>
      </c>
      <c r="I16" s="6">
        <f>IFERROR(INDEX(tblDiet[],DietLastEnd-DietRowStart-J16,4),NA())</f>
        <v>575</v>
      </c>
      <c r="J16" s="6">
        <v>10</v>
      </c>
    </row>
    <row r="17" spans="2:10" x14ac:dyDescent="0.2">
      <c r="B17" s="1"/>
      <c r="C17" s="1"/>
      <c r="D17" s="5">
        <f>IFERROR(INDEX(tblDiet[],DietLastEnd-DietRowStart-J17,1),"")</f>
        <v>42644</v>
      </c>
      <c r="E17" s="6" t="str">
        <f t="shared" si="0"/>
        <v>SAT</v>
      </c>
      <c r="F17" s="6">
        <f>IFERROR(INDEX(tblDiet[],DietLastEnd-DietRowStart-J17,7),NA())</f>
        <v>45</v>
      </c>
      <c r="G17" s="6">
        <f>IFERROR(INDEX(tblDiet[],DietLastEnd-DietRowStart-J17,6),NA())</f>
        <v>12</v>
      </c>
      <c r="H17" s="6">
        <f>IFERROR(INDEX(tblDiet[],DietLastEnd-DietRowStart-J17,5),NA())</f>
        <v>35</v>
      </c>
      <c r="I17" s="6">
        <f>IFERROR(INDEX(tblDiet[],DietLastEnd-DietRowStart-J17,4),NA())</f>
        <v>350</v>
      </c>
      <c r="J17" s="6">
        <v>11</v>
      </c>
    </row>
    <row r="18" spans="2:10" x14ac:dyDescent="0.2">
      <c r="B18" s="1"/>
      <c r="C18" s="1"/>
      <c r="D18" s="5">
        <f>IFERROR(INDEX(tblDiet[],DietLastEnd-DietRowStart-J18,1),"")</f>
        <v>42644</v>
      </c>
      <c r="E18" s="6" t="str">
        <f t="shared" si="0"/>
        <v>SAT</v>
      </c>
      <c r="F18" s="6">
        <f>IFERROR(INDEX(tblDiet[],DietLastEnd-DietRowStart-J18,7),NA())</f>
        <v>10</v>
      </c>
      <c r="G18" s="6">
        <f>IFERROR(INDEX(tblDiet[],DietLastEnd-DietRowStart-J18,6),NA())</f>
        <v>2</v>
      </c>
      <c r="H18" s="6">
        <f>IFERROR(INDEX(tblDiet[],DietLastEnd-DietRowStart-J18,5),NA())</f>
        <v>10</v>
      </c>
      <c r="I18" s="6">
        <f>IFERROR(INDEX(tblDiet[],DietLastEnd-DietRowStart-J18,4),NA())</f>
        <v>10</v>
      </c>
      <c r="J18" s="6">
        <v>12</v>
      </c>
    </row>
    <row r="20" spans="2:10" ht="36.75" x14ac:dyDescent="0.7">
      <c r="B20" s="21" t="s">
        <v>24</v>
      </c>
      <c r="C20" s="21"/>
      <c r="D20" s="21"/>
      <c r="E20" s="21"/>
      <c r="F20" s="21"/>
      <c r="G20" s="21"/>
      <c r="H20" s="21"/>
      <c r="I20" s="21"/>
      <c r="J20" s="21"/>
    </row>
    <row r="22" spans="2:10" ht="15" x14ac:dyDescent="0.2">
      <c r="B22" s="8" t="s">
        <v>13</v>
      </c>
      <c r="C22" s="8">
        <f>ROW(tblExercise[[#Headers],[Date]])+1</f>
        <v>5</v>
      </c>
      <c r="D22" s="4" t="s">
        <v>14</v>
      </c>
      <c r="E22" s="4" t="s">
        <v>15</v>
      </c>
      <c r="F22" s="4" t="s">
        <v>18</v>
      </c>
      <c r="G22" s="4" t="s">
        <v>17</v>
      </c>
      <c r="H22" s="4" t="s">
        <v>16</v>
      </c>
    </row>
    <row r="23" spans="2:10" x14ac:dyDescent="0.2">
      <c r="B23" s="8" t="s">
        <v>12</v>
      </c>
      <c r="C23" s="9">
        <f>MATCH(9.99E+307,tblExercise[Date])+ExerciseRowStart-1</f>
        <v>21</v>
      </c>
      <c r="D23" s="7">
        <f>IFERROR(INDEX(tblExercise[],ExerciseLastEnd-ExerciseRowStart-H23,1),"")</f>
        <v>42664</v>
      </c>
      <c r="E23" s="6" t="str">
        <f t="shared" ref="E23:E36" si="1">UPPER(TEXT(D23,"DDD"))</f>
        <v>FRI</v>
      </c>
      <c r="F23" s="6">
        <f>IFERROR(INDEX(tblExercise[],ExerciseLastEnd-ExerciseRowStart-H23,2),NA())</f>
        <v>20</v>
      </c>
      <c r="G23" s="6">
        <f>IFERROR(INDEX(tblExercise[],ExerciseLastEnd-ExerciseRowStart-H23,3),NA())</f>
        <v>195</v>
      </c>
      <c r="H23" s="6">
        <v>-1</v>
      </c>
    </row>
    <row r="24" spans="2:10" x14ac:dyDescent="0.2">
      <c r="B24" s="1"/>
      <c r="C24" s="1"/>
      <c r="D24" s="5">
        <f>IFERROR(INDEX(tblExercise[],ExerciseLastEnd-ExerciseRowStart-H24,1),"")</f>
        <v>42663</v>
      </c>
      <c r="E24" s="6" t="str">
        <f t="shared" si="1"/>
        <v>THU</v>
      </c>
      <c r="F24" s="6">
        <f>IFERROR(INDEX(tblExercise[],ExerciseLastEnd-ExerciseRowStart-H24,2),NA())</f>
        <v>25</v>
      </c>
      <c r="G24" s="6">
        <f>IFERROR(INDEX(tblExercise[],ExerciseLastEnd-ExerciseRowStart-H24,3),NA())</f>
        <v>265</v>
      </c>
      <c r="H24" s="6">
        <v>0</v>
      </c>
    </row>
    <row r="25" spans="2:10" x14ac:dyDescent="0.2">
      <c r="B25" s="1"/>
      <c r="C25" s="1"/>
      <c r="D25" s="5">
        <f>IFERROR(INDEX(tblExercise[],ExerciseLastEnd-ExerciseRowStart-H25,1),"")</f>
        <v>42662</v>
      </c>
      <c r="E25" s="6" t="str">
        <f t="shared" si="1"/>
        <v>WED</v>
      </c>
      <c r="F25" s="6">
        <f>IFERROR(INDEX(tblExercise[],ExerciseLastEnd-ExerciseRowStart-H25,2),NA())</f>
        <v>40</v>
      </c>
      <c r="G25" s="6">
        <f>IFERROR(INDEX(tblExercise[],ExerciseLastEnd-ExerciseRowStart-H25,3),NA())</f>
        <v>290</v>
      </c>
      <c r="H25" s="6">
        <v>1</v>
      </c>
    </row>
    <row r="26" spans="2:10" x14ac:dyDescent="0.2">
      <c r="B26" s="1"/>
      <c r="C26" s="1"/>
      <c r="D26" s="5">
        <f>IFERROR(INDEX(tblExercise[],ExerciseLastEnd-ExerciseRowStart-H26,1),"")</f>
        <v>42661</v>
      </c>
      <c r="E26" s="6" t="str">
        <f t="shared" si="1"/>
        <v>TUE</v>
      </c>
      <c r="F26" s="6">
        <f>IFERROR(INDEX(tblExercise[],ExerciseLastEnd-ExerciseRowStart-H26,2),NA())</f>
        <v>35</v>
      </c>
      <c r="G26" s="6">
        <f>IFERROR(INDEX(tblExercise[],ExerciseLastEnd-ExerciseRowStart-H26,3),NA())</f>
        <v>320</v>
      </c>
      <c r="H26" s="6">
        <v>2</v>
      </c>
    </row>
    <row r="27" spans="2:10" x14ac:dyDescent="0.2">
      <c r="B27" s="1"/>
      <c r="C27" s="1"/>
      <c r="D27" s="5">
        <f>IFERROR(INDEX(tblExercise[],ExerciseLastEnd-ExerciseRowStart-H27,1),"")</f>
        <v>42660</v>
      </c>
      <c r="E27" s="6" t="str">
        <f t="shared" si="1"/>
        <v>MON</v>
      </c>
      <c r="F27" s="6">
        <f>IFERROR(INDEX(tblExercise[],ExerciseLastEnd-ExerciseRowStart-H27,2),NA())</f>
        <v>45</v>
      </c>
      <c r="G27" s="6">
        <f>IFERROR(INDEX(tblExercise[],ExerciseLastEnd-ExerciseRowStart-H27,3),NA())</f>
        <v>350</v>
      </c>
      <c r="H27" s="6">
        <v>3</v>
      </c>
    </row>
    <row r="28" spans="2:10" x14ac:dyDescent="0.2">
      <c r="B28" s="1"/>
      <c r="C28" s="1"/>
      <c r="D28" s="5">
        <f>IFERROR(INDEX(tblExercise[],ExerciseLastEnd-ExerciseRowStart-H28,1),"")</f>
        <v>42659</v>
      </c>
      <c r="E28" s="6" t="str">
        <f t="shared" si="1"/>
        <v>SUN</v>
      </c>
      <c r="F28" s="6">
        <f>IFERROR(INDEX(tblExercise[],ExerciseLastEnd-ExerciseRowStart-H28,2),NA())</f>
        <v>20</v>
      </c>
      <c r="G28" s="6">
        <f>IFERROR(INDEX(tblExercise[],ExerciseLastEnd-ExerciseRowStart-H28,3),NA())</f>
        <v>295</v>
      </c>
      <c r="H28" s="6">
        <v>4</v>
      </c>
    </row>
    <row r="29" spans="2:10" x14ac:dyDescent="0.2">
      <c r="B29" s="1"/>
      <c r="C29" s="1"/>
      <c r="D29" s="5">
        <f>IFERROR(INDEX(tblExercise[],ExerciseLastEnd-ExerciseRowStart-H29,1),"")</f>
        <v>42658</v>
      </c>
      <c r="E29" s="6" t="str">
        <f t="shared" si="1"/>
        <v>SAT</v>
      </c>
      <c r="F29" s="6">
        <f>IFERROR(INDEX(tblExercise[],ExerciseLastEnd-ExerciseRowStart-H29,2),NA())</f>
        <v>40</v>
      </c>
      <c r="G29" s="6">
        <f>IFERROR(INDEX(tblExercise[],ExerciseLastEnd-ExerciseRowStart-H29,3),NA())</f>
        <v>270</v>
      </c>
      <c r="H29" s="6">
        <v>5</v>
      </c>
    </row>
    <row r="30" spans="2:10" x14ac:dyDescent="0.2">
      <c r="B30" s="1"/>
      <c r="C30" s="1"/>
      <c r="D30" s="5">
        <f>IFERROR(INDEX(tblExercise[],ExerciseLastEnd-ExerciseRowStart-H30,1),"")</f>
        <v>42657</v>
      </c>
      <c r="E30" s="6" t="str">
        <f t="shared" si="1"/>
        <v>FRI</v>
      </c>
      <c r="F30" s="6">
        <f>IFERROR(INDEX(tblExercise[],ExerciseLastEnd-ExerciseRowStart-H30,2),NA())</f>
        <v>45</v>
      </c>
      <c r="G30" s="6">
        <f>IFERROR(INDEX(tblExercise[],ExerciseLastEnd-ExerciseRowStart-H30,3),NA())</f>
        <v>325</v>
      </c>
      <c r="H30" s="6">
        <v>6</v>
      </c>
    </row>
    <row r="31" spans="2:10" x14ac:dyDescent="0.2">
      <c r="B31" s="1"/>
      <c r="C31" s="1"/>
      <c r="D31" s="5">
        <f>IFERROR(INDEX(tblExercise[],ExerciseLastEnd-ExerciseRowStart-H31,1),"")</f>
        <v>42656</v>
      </c>
      <c r="E31" s="6" t="str">
        <f t="shared" si="1"/>
        <v>THU</v>
      </c>
      <c r="F31" s="6">
        <f>IFERROR(INDEX(tblExercise[],ExerciseLastEnd-ExerciseRowStart-H31,2),NA())</f>
        <v>40</v>
      </c>
      <c r="G31" s="6">
        <f>IFERROR(INDEX(tblExercise[],ExerciseLastEnd-ExerciseRowStart-H31,3),NA())</f>
        <v>175</v>
      </c>
      <c r="H31" s="6">
        <v>7</v>
      </c>
    </row>
    <row r="32" spans="2:10" x14ac:dyDescent="0.2">
      <c r="B32" s="1"/>
      <c r="C32" s="1"/>
      <c r="D32" s="5">
        <f>IFERROR(INDEX(tblExercise[],ExerciseLastEnd-ExerciseRowStart-H32,1),"")</f>
        <v>42655</v>
      </c>
      <c r="E32" s="6" t="str">
        <f t="shared" si="1"/>
        <v>WED</v>
      </c>
      <c r="F32" s="6">
        <f>IFERROR(INDEX(tblExercise[],ExerciseLastEnd-ExerciseRowStart-H32,2),NA())</f>
        <v>30</v>
      </c>
      <c r="G32" s="6">
        <f>IFERROR(INDEX(tblExercise[],ExerciseLastEnd-ExerciseRowStart-H32,3),NA())</f>
        <v>335</v>
      </c>
      <c r="H32" s="6">
        <v>8</v>
      </c>
    </row>
    <row r="33" spans="2:8" x14ac:dyDescent="0.2">
      <c r="B33" s="1"/>
      <c r="C33" s="1"/>
      <c r="D33" s="5">
        <f>IFERROR(INDEX(tblExercise[],ExerciseLastEnd-ExerciseRowStart-H33,1),"")</f>
        <v>42654</v>
      </c>
      <c r="E33" s="6" t="str">
        <f t="shared" si="1"/>
        <v>TUE</v>
      </c>
      <c r="F33" s="6">
        <f>IFERROR(INDEX(tblExercise[],ExerciseLastEnd-ExerciseRowStart-H33,2),NA())</f>
        <v>40</v>
      </c>
      <c r="G33" s="6">
        <f>IFERROR(INDEX(tblExercise[],ExerciseLastEnd-ExerciseRowStart-H33,3),NA())</f>
        <v>205</v>
      </c>
      <c r="H33" s="6">
        <v>9</v>
      </c>
    </row>
    <row r="34" spans="2:8" x14ac:dyDescent="0.2">
      <c r="B34" s="1"/>
      <c r="C34" s="1"/>
      <c r="D34" s="5">
        <f>IFERROR(INDEX(tblExercise[],ExerciseLastEnd-ExerciseRowStart-H34,1),"")</f>
        <v>42653</v>
      </c>
      <c r="E34" s="6" t="str">
        <f t="shared" si="1"/>
        <v>MON</v>
      </c>
      <c r="F34" s="6">
        <f>IFERROR(INDEX(tblExercise[],ExerciseLastEnd-ExerciseRowStart-H34,2),NA())</f>
        <v>20</v>
      </c>
      <c r="G34" s="6">
        <f>IFERROR(INDEX(tblExercise[],ExerciseLastEnd-ExerciseRowStart-H34,3),NA())</f>
        <v>285</v>
      </c>
      <c r="H34" s="6">
        <v>10</v>
      </c>
    </row>
    <row r="35" spans="2:8" x14ac:dyDescent="0.2">
      <c r="B35" s="1"/>
      <c r="C35" s="1"/>
      <c r="D35" s="5">
        <f>IFERROR(INDEX(tblExercise[],ExerciseLastEnd-ExerciseRowStart-H35,1),"")</f>
        <v>42652</v>
      </c>
      <c r="E35" s="6" t="str">
        <f t="shared" si="1"/>
        <v>SUN</v>
      </c>
      <c r="F35" s="6">
        <f>IFERROR(INDEX(tblExercise[],ExerciseLastEnd-ExerciseRowStart-H35,2),NA())</f>
        <v>25</v>
      </c>
      <c r="G35" s="6">
        <f>IFERROR(INDEX(tblExercise[],ExerciseLastEnd-ExerciseRowStart-H35,3),NA())</f>
        <v>125</v>
      </c>
      <c r="H35" s="6">
        <v>11</v>
      </c>
    </row>
    <row r="36" spans="2:8" x14ac:dyDescent="0.2">
      <c r="B36" s="1"/>
      <c r="C36" s="1"/>
      <c r="D36" s="5">
        <f>IFERROR(INDEX(tblExercise[],ExerciseLastEnd-ExerciseRowStart-H36,1),"")</f>
        <v>42651</v>
      </c>
      <c r="E36" s="6" t="str">
        <f t="shared" si="1"/>
        <v>SAT</v>
      </c>
      <c r="F36" s="6">
        <f>IFERROR(INDEX(tblExercise[],ExerciseLastEnd-ExerciseRowStart-H36,2),NA())</f>
        <v>30</v>
      </c>
      <c r="G36" s="6">
        <f>IFERROR(INDEX(tblExercise[],ExerciseLastEnd-ExerciseRowStart-H36,3),NA())</f>
        <v>150</v>
      </c>
      <c r="H36" s="6">
        <v>12</v>
      </c>
    </row>
  </sheetData>
  <mergeCells count="2">
    <mergeCell ref="B2:J2"/>
    <mergeCell ref="B20:J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B4294C6-550B-4CA6-9743-7F26C4E42B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DIET</vt:lpstr>
      <vt:lpstr>EXERCISE</vt:lpstr>
      <vt:lpstr>Chart Calculations</vt:lpstr>
      <vt:lpstr>DietLastEnd</vt:lpstr>
      <vt:lpstr>DietRowStart</vt:lpstr>
      <vt:lpstr>ExerciseLastEnd</vt:lpstr>
      <vt:lpstr>ExerciseRowStart</vt:lpstr>
      <vt:lpstr>DIET!Print_Titles</vt:lpstr>
      <vt:lpstr>EXERCISE!Print_Titles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Eugeniya Filippova</dc:creator>
  <cp:keywords/>
  <cp:lastModifiedBy>Eugeniya Filippova</cp:lastModifiedBy>
  <dcterms:created xsi:type="dcterms:W3CDTF">2016-10-06T08:19:28Z</dcterms:created>
  <dcterms:modified xsi:type="dcterms:W3CDTF">2016-12-16T09:10:39Z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TC040368519991</vt:lpwstr>
  </property>
</Properties>
</file>