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480" yWindow="45" windowWidth="37395" windowHeight="15990"/>
  </bookViews>
  <sheets>
    <sheet name="Expense Report" sheetId="1" r:id="rId1"/>
  </sheets>
  <definedNames>
    <definedName name="MileageRate">'Expense Report'!$C$7</definedName>
    <definedName name="WeekEnding">'Expense Report'!$C$6</definedName>
  </definedNames>
  <calcPr calcId="145621"/>
</workbook>
</file>

<file path=xl/calcChain.xml><?xml version="1.0" encoding="utf-8"?>
<calcChain xmlns="http://schemas.openxmlformats.org/spreadsheetml/2006/main">
  <c r="C6" i="1" l="1"/>
  <c r="J21" i="1" l="1"/>
  <c r="J22" i="1"/>
  <c r="J23" i="1"/>
  <c r="J24" i="1"/>
  <c r="D12" i="1"/>
  <c r="D18" i="1" s="1"/>
  <c r="E12" i="1"/>
  <c r="E18" i="1" s="1"/>
  <c r="F12" i="1"/>
  <c r="F18" i="1" s="1"/>
  <c r="G12" i="1"/>
  <c r="G18" i="1" s="1"/>
  <c r="H12" i="1"/>
  <c r="H18" i="1" s="1"/>
  <c r="I12" i="1"/>
  <c r="I18" i="1" s="1"/>
  <c r="D26" i="1"/>
  <c r="D27" i="1" s="1"/>
  <c r="E26" i="1"/>
  <c r="E27" i="1" s="1"/>
  <c r="F26" i="1"/>
  <c r="F27" i="1" s="1"/>
  <c r="G26" i="1"/>
  <c r="G27" i="1" s="1"/>
  <c r="H26" i="1"/>
  <c r="H27" i="1" s="1"/>
  <c r="I26" i="1"/>
  <c r="I27" i="1" s="1"/>
  <c r="D35" i="1"/>
  <c r="E35" i="1"/>
  <c r="F35" i="1"/>
  <c r="G35" i="1"/>
  <c r="H35" i="1"/>
  <c r="I35" i="1"/>
  <c r="C35" i="1"/>
  <c r="C26" i="1"/>
  <c r="C27" i="1" s="1"/>
  <c r="C25" i="1"/>
  <c r="J25" i="1" s="1"/>
  <c r="J11" i="1"/>
  <c r="J13" i="1"/>
  <c r="J14" i="1"/>
  <c r="J15" i="1"/>
  <c r="J16" i="1"/>
  <c r="J17" i="1"/>
  <c r="C12" i="1"/>
  <c r="C18" i="1" s="1"/>
  <c r="J34" i="1"/>
  <c r="J33" i="1"/>
  <c r="J32" i="1"/>
  <c r="J31" i="1"/>
  <c r="J30" i="1"/>
  <c r="F37" i="1" l="1"/>
  <c r="E37" i="1"/>
  <c r="H37" i="1"/>
  <c r="D37" i="1"/>
  <c r="G37" i="1"/>
  <c r="J26" i="1"/>
  <c r="I37" i="1"/>
  <c r="C37" i="1"/>
  <c r="J35" i="1"/>
  <c r="J27" i="1"/>
  <c r="I10" i="1"/>
  <c r="I9" i="1" s="1"/>
  <c r="H10" i="1"/>
  <c r="H9" i="1" s="1"/>
  <c r="G10" i="1"/>
  <c r="G9" i="1" s="1"/>
  <c r="F10" i="1"/>
  <c r="F9" i="1" s="1"/>
  <c r="E10" i="1"/>
  <c r="E9" i="1" s="1"/>
  <c r="D10" i="1"/>
  <c r="D9" i="1" s="1"/>
  <c r="C10" i="1"/>
  <c r="C9" i="1" s="1"/>
  <c r="J12" i="1" l="1"/>
  <c r="J18" i="1" s="1"/>
  <c r="J37" i="1" s="1"/>
  <c r="I40" i="1" l="1"/>
  <c r="I44" i="1" s="1"/>
</calcChain>
</file>

<file path=xl/sharedStrings.xml><?xml version="1.0" encoding="utf-8"?>
<sst xmlns="http://schemas.openxmlformats.org/spreadsheetml/2006/main" count="41" uniqueCount="38">
  <si>
    <t>Miles Driven</t>
  </si>
  <si>
    <t>Parking And Tolls</t>
  </si>
  <si>
    <t>Auto Rental</t>
  </si>
  <si>
    <t>Taxi / Limo</t>
  </si>
  <si>
    <t>Airfare</t>
  </si>
  <si>
    <t>Miles Reimbursement</t>
  </si>
  <si>
    <t>Lodging</t>
  </si>
  <si>
    <t>Breakfast</t>
  </si>
  <si>
    <t>Lunch</t>
  </si>
  <si>
    <t>Dinner</t>
  </si>
  <si>
    <t>Meals Subtotal</t>
  </si>
  <si>
    <t>Supplies</t>
  </si>
  <si>
    <t>Equipment</t>
  </si>
  <si>
    <t>Phone, Fax, Internet</t>
  </si>
  <si>
    <t>GRAND TOTALS</t>
  </si>
  <si>
    <t>Please attach all receipts.</t>
  </si>
  <si>
    <t>Snack</t>
  </si>
  <si>
    <t>EXPENSE REPORT</t>
  </si>
  <si>
    <t>EMPLOYEE:</t>
  </si>
  <si>
    <t>DEPARTMENT:</t>
  </si>
  <si>
    <t>WEEK ENDING:</t>
  </si>
  <si>
    <t>MILEAGE RATE:</t>
  </si>
  <si>
    <t>AUTHORIZED BY:</t>
  </si>
  <si>
    <t>DATE:</t>
  </si>
  <si>
    <t>TRANSPORTATION</t>
  </si>
  <si>
    <t>LODGING &amp; MEALS</t>
  </si>
  <si>
    <t>MISCELLANEOUS</t>
  </si>
  <si>
    <t>TOTAL</t>
  </si>
  <si>
    <t>Entertainment*</t>
  </si>
  <si>
    <t>*Business Purpose for "Entertainment" and "Other" Items:</t>
  </si>
  <si>
    <t>TOTAL EXPENSES</t>
  </si>
  <si>
    <t>ADVANCES</t>
  </si>
  <si>
    <t>TOTAL REIMBURSEMENT</t>
  </si>
  <si>
    <t>Other*</t>
  </si>
  <si>
    <t>Other (Rail or Bus)</t>
  </si>
  <si>
    <t>Tom Nilson</t>
  </si>
  <si>
    <t>HR</t>
  </si>
  <si>
    <t>Vader Enterprises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</si>
</sst>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$&quot;#,##0.00_);\(&quot;$&quot;#,##0.00\)"/>
    <numFmt numFmtId="164" formatCode="&quot;$&quot;#,##0.00"/>
    <numFmt numFmtId="165" formatCode="dddd"/>
  </numFmts>
  <fonts count="11" x14ac:knownFonts="1">
    <font>
      <sz val="9"/>
      <color theme="3"/>
      <name val="Arial"/>
      <family val="2"/>
      <scheme val="minor"/>
    </font>
    <font>
      <sz val="8"/>
      <color theme="1" tint="0.14996795556505021"/>
      <name val="Arial"/>
      <family val="2"/>
      <scheme val="minor"/>
    </font>
    <font>
      <b/>
      <sz val="17"/>
      <color theme="0"/>
      <name val="Bookman Old Style"/>
      <family val="2"/>
      <scheme val="major"/>
    </font>
    <font>
      <b/>
      <sz val="9"/>
      <color theme="0"/>
      <name val="Bookman Old Style"/>
      <family val="1"/>
      <scheme val="major"/>
    </font>
    <font>
      <sz val="8"/>
      <color theme="3" tint="0.39994506668294322"/>
      <name val="Bookman Old Style"/>
      <family val="1"/>
      <scheme val="major"/>
    </font>
    <font>
      <sz val="8"/>
      <color theme="0"/>
      <name val="Arial"/>
      <family val="2"/>
      <scheme val="minor"/>
    </font>
    <font>
      <i/>
      <sz val="8"/>
      <color theme="1" tint="0.499984740745262"/>
      <name val="Arial"/>
      <family val="2"/>
      <scheme val="minor"/>
    </font>
    <font>
      <sz val="36"/>
      <color theme="3" tint="0.39994506668294322"/>
      <name val="Bookman Old Style"/>
      <family val="1"/>
      <scheme val="major"/>
    </font>
    <font>
      <sz val="9"/>
      <color theme="3" tint="0.39997558519241921"/>
      <name val="Arial"/>
      <family val="2"/>
      <scheme val="minor"/>
    </font>
    <font>
      <b/>
      <sz val="10"/>
      <color theme="0" tint="-0.499984740745262"/>
      <name val="Arial"/>
      <family val="2"/>
      <scheme val="minor"/>
    </font>
    <font>
      <b/>
      <sz val="10"/>
      <color theme="3" tint="0.39994506668294322"/>
      <name val="Bookman Old Style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theme="3" tint="0.39994506668294322"/>
      </bottom>
      <diagonal/>
    </border>
    <border>
      <left/>
      <right/>
      <top style="thin">
        <color theme="4"/>
      </top>
      <bottom/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/>
      </right>
      <top style="thin">
        <color theme="4"/>
      </top>
      <bottom/>
      <diagonal/>
    </border>
    <border>
      <left style="thin">
        <color theme="0"/>
      </left>
      <right style="thin">
        <color theme="0"/>
      </right>
      <top style="thin">
        <color theme="4"/>
      </top>
      <bottom/>
      <diagonal/>
    </border>
    <border>
      <left style="thin">
        <color theme="0"/>
      </left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  <border>
      <left style="thin">
        <color theme="3" tint="0.59996337778862885"/>
      </left>
      <right style="thin">
        <color theme="3" tint="0.59996337778862885"/>
      </right>
      <top style="dotted">
        <color theme="3" tint="0.59996337778862885"/>
      </top>
      <bottom style="dotted">
        <color theme="3" tint="0.59996337778862885"/>
      </bottom>
      <diagonal/>
    </border>
    <border>
      <left style="thin">
        <color theme="3" tint="0.59996337778862885"/>
      </left>
      <right/>
      <top style="dotted">
        <color theme="3" tint="0.59996337778862885"/>
      </top>
      <bottom style="dotted">
        <color theme="3" tint="0.59996337778862885"/>
      </bottom>
      <diagonal/>
    </border>
    <border>
      <left style="thin">
        <color theme="3" tint="0.59996337778862885"/>
      </left>
      <right/>
      <top/>
      <bottom/>
      <diagonal/>
    </border>
    <border>
      <left/>
      <right style="thin">
        <color theme="3" tint="0.59996337778862885"/>
      </right>
      <top/>
      <bottom style="dotted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/>
      <bottom style="dotted">
        <color theme="3" tint="0.59996337778862885"/>
      </bottom>
      <diagonal/>
    </border>
    <border>
      <left style="thin">
        <color theme="3" tint="0.59996337778862885"/>
      </left>
      <right/>
      <top/>
      <bottom style="dotted">
        <color theme="3" tint="0.59996337778862885"/>
      </bottom>
      <diagonal/>
    </border>
    <border>
      <left/>
      <right style="thin">
        <color theme="3" tint="0.59996337778862885"/>
      </right>
      <top style="dotted">
        <color theme="3" tint="0.59996337778862885"/>
      </top>
      <bottom style="dotted">
        <color theme="3" tint="0.59996337778862885"/>
      </bottom>
      <diagonal/>
    </border>
    <border>
      <left/>
      <right style="thin">
        <color theme="3" tint="0.59996337778862885"/>
      </right>
      <top style="dotted">
        <color theme="3" tint="0.59996337778862885"/>
      </top>
      <bottom/>
      <diagonal/>
    </border>
    <border>
      <left style="thin">
        <color theme="3" tint="0.59996337778862885"/>
      </left>
      <right style="thin">
        <color theme="3" tint="0.59996337778862885"/>
      </right>
      <top style="dotted">
        <color theme="3" tint="0.59996337778862885"/>
      </top>
      <bottom/>
      <diagonal/>
    </border>
    <border>
      <left style="thin">
        <color theme="3" tint="0.59996337778862885"/>
      </left>
      <right/>
      <top style="dotted">
        <color theme="3" tint="0.59996337778862885"/>
      </top>
      <bottom/>
      <diagonal/>
    </border>
    <border>
      <left/>
      <right style="thin">
        <color theme="3" tint="0.59996337778862885"/>
      </right>
      <top/>
      <bottom/>
      <diagonal/>
    </border>
    <border>
      <left style="thin">
        <color theme="3" tint="0.59996337778862885"/>
      </left>
      <right style="thin">
        <color theme="3" tint="0.59996337778862885"/>
      </right>
      <top/>
      <bottom/>
      <diagonal/>
    </border>
    <border>
      <left/>
      <right/>
      <top/>
      <bottom style="thin">
        <color theme="3" tint="0.59996337778862885"/>
      </bottom>
      <diagonal/>
    </border>
    <border>
      <left style="thin">
        <color theme="3" tint="0.39994506668294322"/>
      </left>
      <right style="thin">
        <color theme="3" tint="0.39994506668294322"/>
      </right>
      <top/>
      <bottom style="thin">
        <color theme="3" tint="0.59996337778862885"/>
      </bottom>
      <diagonal/>
    </border>
    <border>
      <left style="thin">
        <color theme="3" tint="0.39994506668294322"/>
      </left>
      <right/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3" tint="0.39994506668294322"/>
      </top>
      <bottom style="thin">
        <color theme="3" tint="0.39994506668294322"/>
      </bottom>
      <diagonal/>
    </border>
    <border>
      <left/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</borders>
  <cellStyleXfs count="10">
    <xf numFmtId="0" fontId="0" fillId="0" borderId="0" applyNumberFormat="0" applyFill="0" applyBorder="0" applyProtection="0">
      <alignment vertical="center"/>
    </xf>
    <xf numFmtId="0" fontId="2" fillId="4" borderId="0" applyNumberFormat="0" applyBorder="0" applyProtection="0">
      <alignment horizontal="left" vertical="center" indent="1"/>
    </xf>
    <xf numFmtId="0" fontId="9" fillId="0" borderId="0" applyNumberFormat="0" applyFill="0" applyBorder="0" applyProtection="0">
      <alignment horizontal="left" vertical="center"/>
    </xf>
    <xf numFmtId="7" fontId="3" fillId="2" borderId="2" applyProtection="0">
      <alignment vertical="center"/>
    </xf>
    <xf numFmtId="0" fontId="1" fillId="3" borderId="0" applyNumberFormat="0" applyFon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Alignment="0" applyProtection="0"/>
    <xf numFmtId="0" fontId="10" fillId="0" borderId="0" applyNumberFormat="0" applyFill="0" applyBorder="0" applyProtection="0">
      <alignment vertical="center"/>
    </xf>
    <xf numFmtId="0" fontId="5" fillId="4" borderId="0" applyNumberFormat="0" applyAlignment="0" applyProtection="0"/>
    <xf numFmtId="0" fontId="4" fillId="3" borderId="3" applyNumberFormat="0" applyAlignment="0" applyProtection="0"/>
  </cellStyleXfs>
  <cellXfs count="63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Fill="1">
      <alignment horizontal="left" vertical="center" indent="1"/>
    </xf>
    <xf numFmtId="0" fontId="0" fillId="0" borderId="0" xfId="0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0" borderId="0" xfId="2" applyAlignment="1">
      <alignment horizontal="left" vertical="center"/>
    </xf>
    <xf numFmtId="14" fontId="9" fillId="0" borderId="0" xfId="2" applyNumberFormat="1" applyAlignment="1">
      <alignment horizontal="left" vertical="center"/>
    </xf>
    <xf numFmtId="164" fontId="9" fillId="0" borderId="0" xfId="2" applyNumberFormat="1" applyAlignment="1">
      <alignment horizontal="left" vertical="center"/>
    </xf>
    <xf numFmtId="7" fontId="3" fillId="2" borderId="12" xfId="3" applyBorder="1">
      <alignment vertical="center"/>
    </xf>
    <xf numFmtId="7" fontId="3" fillId="2" borderId="13" xfId="3" applyBorder="1">
      <alignment vertical="center"/>
    </xf>
    <xf numFmtId="7" fontId="3" fillId="2" borderId="14" xfId="3" applyBorder="1">
      <alignment vertical="center"/>
    </xf>
    <xf numFmtId="7" fontId="3" fillId="2" borderId="12" xfId="3" applyBorder="1" applyAlignment="1">
      <alignment horizontal="left" vertical="center" indent="1"/>
    </xf>
    <xf numFmtId="7" fontId="0" fillId="0" borderId="16" xfId="4" applyNumberFormat="1" applyFont="1" applyFill="1" applyBorder="1" applyAlignment="1"/>
    <xf numFmtId="0" fontId="0" fillId="0" borderId="19" xfId="0" applyFont="1" applyFill="1" applyBorder="1" applyAlignment="1">
      <alignment horizontal="left" vertical="center" indent="1"/>
    </xf>
    <xf numFmtId="37" fontId="0" fillId="0" borderId="20" xfId="0" applyNumberFormat="1" applyFont="1" applyFill="1" applyBorder="1">
      <alignment vertical="center"/>
    </xf>
    <xf numFmtId="37" fontId="0" fillId="0" borderId="21" xfId="0" applyNumberFormat="1" applyBorder="1">
      <alignment vertical="center"/>
    </xf>
    <xf numFmtId="0" fontId="0" fillId="0" borderId="22" xfId="0" applyFont="1" applyFill="1" applyBorder="1" applyAlignment="1">
      <alignment horizontal="left" vertical="center" indent="1"/>
    </xf>
    <xf numFmtId="7" fontId="0" fillId="0" borderId="17" xfId="0" applyNumberFormat="1" applyBorder="1">
      <alignment vertical="center"/>
    </xf>
    <xf numFmtId="7" fontId="0" fillId="0" borderId="16" xfId="0" applyNumberFormat="1" applyFont="1" applyFill="1" applyBorder="1" applyAlignment="1"/>
    <xf numFmtId="7" fontId="3" fillId="2" borderId="23" xfId="0" applyNumberFormat="1" applyFont="1" applyFill="1" applyBorder="1" applyAlignment="1">
      <alignment horizontal="left" vertical="center" indent="1"/>
    </xf>
    <xf numFmtId="7" fontId="3" fillId="2" borderId="24" xfId="0" applyNumberFormat="1" applyFont="1" applyFill="1" applyBorder="1" applyAlignment="1">
      <alignment vertical="center"/>
    </xf>
    <xf numFmtId="7" fontId="3" fillId="2" borderId="25" xfId="0" applyNumberFormat="1" applyFont="1" applyFill="1" applyBorder="1" applyAlignment="1">
      <alignment vertical="center"/>
    </xf>
    <xf numFmtId="0" fontId="0" fillId="0" borderId="23" xfId="0" applyFont="1" applyFill="1" applyBorder="1" applyAlignment="1">
      <alignment horizontal="left" vertical="center" indent="1"/>
    </xf>
    <xf numFmtId="7" fontId="0" fillId="0" borderId="24" xfId="0" applyNumberFormat="1" applyFont="1" applyFill="1" applyBorder="1" applyAlignment="1"/>
    <xf numFmtId="7" fontId="0" fillId="0" borderId="25" xfId="0" applyNumberFormat="1" applyBorder="1">
      <alignment vertical="center"/>
    </xf>
    <xf numFmtId="7" fontId="3" fillId="2" borderId="26" xfId="0" applyNumberFormat="1" applyFont="1" applyFill="1" applyBorder="1" applyAlignment="1">
      <alignment horizontal="left" vertical="center" indent="1"/>
    </xf>
    <xf numFmtId="7" fontId="3" fillId="2" borderId="27" xfId="0" applyNumberFormat="1" applyFont="1" applyFill="1" applyBorder="1" applyAlignment="1">
      <alignment vertical="center"/>
    </xf>
    <xf numFmtId="7" fontId="0" fillId="0" borderId="27" xfId="0" applyNumberFormat="1" applyBorder="1">
      <alignment vertical="center"/>
    </xf>
    <xf numFmtId="7" fontId="3" fillId="2" borderId="18" xfId="0" applyNumberFormat="1" applyFont="1" applyFill="1" applyBorder="1" applyAlignment="1">
      <alignment vertical="center"/>
    </xf>
    <xf numFmtId="7" fontId="0" fillId="0" borderId="20" xfId="0" applyNumberFormat="1" applyFont="1" applyFill="1" applyBorder="1" applyAlignment="1">
      <alignment vertical="center"/>
    </xf>
    <xf numFmtId="164" fontId="0" fillId="0" borderId="21" xfId="4" applyNumberFormat="1" applyFont="1" applyFill="1" applyBorder="1" applyAlignment="1">
      <alignment vertical="center"/>
    </xf>
    <xf numFmtId="7" fontId="0" fillId="0" borderId="16" xfId="0" applyNumberFormat="1" applyFont="1" applyFill="1" applyBorder="1" applyAlignment="1">
      <alignment vertical="center"/>
    </xf>
    <xf numFmtId="164" fontId="0" fillId="0" borderId="17" xfId="4" applyNumberFormat="1" applyFont="1" applyFill="1" applyBorder="1" applyAlignment="1">
      <alignment vertical="center"/>
    </xf>
    <xf numFmtId="7" fontId="0" fillId="0" borderId="24" xfId="4" applyNumberFormat="1" applyFont="1" applyFill="1" applyBorder="1" applyAlignment="1">
      <alignment vertical="center"/>
    </xf>
    <xf numFmtId="164" fontId="0" fillId="0" borderId="25" xfId="4" applyNumberFormat="1" applyFont="1" applyFill="1" applyBorder="1" applyAlignment="1">
      <alignment vertical="center"/>
    </xf>
    <xf numFmtId="7" fontId="0" fillId="0" borderId="21" xfId="4" applyNumberFormat="1" applyFont="1" applyFill="1" applyBorder="1" applyAlignment="1">
      <alignment vertical="center"/>
    </xf>
    <xf numFmtId="7" fontId="0" fillId="0" borderId="17" xfId="4" applyNumberFormat="1" applyFont="1" applyFill="1" applyBorder="1" applyAlignment="1">
      <alignment vertical="center"/>
    </xf>
    <xf numFmtId="0" fontId="10" fillId="0" borderId="28" xfId="7" applyBorder="1">
      <alignment vertical="center"/>
    </xf>
    <xf numFmtId="14" fontId="4" fillId="3" borderId="29" xfId="9" applyNumberFormat="1" applyBorder="1" applyAlignment="1">
      <alignment horizontal="center" vertical="center"/>
    </xf>
    <xf numFmtId="0" fontId="10" fillId="0" borderId="28" xfId="7" applyBorder="1" applyAlignment="1">
      <alignment horizontal="right" vertical="center"/>
    </xf>
    <xf numFmtId="0" fontId="0" fillId="0" borderId="28" xfId="0" applyBorder="1">
      <alignment vertical="center"/>
    </xf>
    <xf numFmtId="165" fontId="5" fillId="4" borderId="30" xfId="8" applyNumberFormat="1" applyBorder="1" applyAlignment="1">
      <alignment horizontal="center" vertical="center"/>
    </xf>
    <xf numFmtId="165" fontId="5" fillId="4" borderId="31" xfId="8" applyNumberFormat="1" applyBorder="1" applyAlignment="1">
      <alignment horizontal="center" vertical="center"/>
    </xf>
    <xf numFmtId="165" fontId="5" fillId="4" borderId="32" xfId="8" applyNumberFormat="1" applyBorder="1" applyAlignment="1">
      <alignment horizontal="center" vertical="center"/>
    </xf>
    <xf numFmtId="0" fontId="7" fillId="0" borderId="0" xfId="6" applyAlignment="1"/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0" xfId="6" applyAlignment="1">
      <alignment horizontal="left"/>
    </xf>
    <xf numFmtId="0" fontId="2" fillId="4" borderId="0" xfId="1" applyAlignment="1">
      <alignment horizontal="center" vertical="center"/>
    </xf>
    <xf numFmtId="7" fontId="3" fillId="2" borderId="2" xfId="3" applyNumberFormat="1" applyAlignment="1">
      <alignment horizontal="right" vertical="center"/>
    </xf>
    <xf numFmtId="0" fontId="6" fillId="0" borderId="0" xfId="5" applyFont="1" applyAlignment="1">
      <alignment horizontal="right" vertical="center"/>
    </xf>
    <xf numFmtId="0" fontId="6" fillId="0" borderId="4" xfId="5" applyBorder="1" applyAlignment="1">
      <alignment horizontal="left" vertical="top"/>
    </xf>
    <xf numFmtId="0" fontId="6" fillId="0" borderId="5" xfId="5" applyBorder="1" applyAlignment="1">
      <alignment horizontal="left" vertical="top"/>
    </xf>
    <xf numFmtId="0" fontId="6" fillId="0" borderId="6" xfId="5" applyBorder="1" applyAlignment="1">
      <alignment horizontal="left" vertical="top"/>
    </xf>
    <xf numFmtId="0" fontId="6" fillId="0" borderId="7" xfId="5" applyBorder="1" applyAlignment="1">
      <alignment horizontal="left" vertical="top"/>
    </xf>
    <xf numFmtId="0" fontId="6" fillId="0" borderId="0" xfId="5" applyBorder="1" applyAlignment="1">
      <alignment horizontal="left" vertical="top"/>
    </xf>
    <xf numFmtId="0" fontId="6" fillId="0" borderId="8" xfId="5" applyBorder="1" applyAlignment="1">
      <alignment horizontal="left" vertical="top"/>
    </xf>
    <xf numFmtId="0" fontId="6" fillId="0" borderId="9" xfId="5" applyBorder="1" applyAlignment="1">
      <alignment horizontal="left" vertical="top"/>
    </xf>
    <xf numFmtId="0" fontId="6" fillId="0" borderId="10" xfId="5" applyBorder="1" applyAlignment="1">
      <alignment horizontal="left" vertical="top"/>
    </xf>
    <xf numFmtId="0" fontId="6" fillId="0" borderId="11" xfId="5" applyBorder="1" applyAlignment="1">
      <alignment horizontal="left" vertical="top"/>
    </xf>
    <xf numFmtId="0" fontId="10" fillId="0" borderId="15" xfId="7" applyBorder="1" applyAlignment="1">
      <alignment horizontal="right" vertical="center"/>
    </xf>
    <xf numFmtId="7" fontId="3" fillId="2" borderId="2" xfId="3" applyAlignment="1">
      <alignment horizontal="right" vertical="center"/>
    </xf>
  </cellXfs>
  <cellStyles count="10">
    <cellStyle name="Do Not Type" xfId="4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 Custom" xfId="2"/>
    <cellStyle name="Instructions" xfId="5"/>
    <cellStyle name="Normal" xfId="0" builtinId="0" customBuiltin="1"/>
    <cellStyle name="Table Totals" xfId="3"/>
    <cellStyle name="Title" xfId="1" builtinId="15" customBuiltin="1"/>
  </cellStyles>
  <dxfs count="69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1" formatCode="&quot;$&quot;#,##0.00_);\(&quot;$&quot;#,##0.00\)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3" tint="0.59996337778862885"/>
        </left>
        <right/>
        <top/>
        <bottom/>
        <vertical style="thin">
          <color theme="3" tint="0.59996337778862885"/>
        </vertical>
        <horizontal style="dotted">
          <color theme="3" tint="0.59996337778862885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theme="3" tint="0.59996337778862885"/>
        </left>
        <right/>
        <top style="dotted">
          <color theme="3" tint="0.59996337778862885"/>
        </top>
        <bottom style="dotted">
          <color theme="3" tint="0.59996337778862885"/>
        </bottom>
        <vertical style="thin">
          <color theme="3" tint="0.59996337778862885"/>
        </vertical>
        <horizontal style="dotted">
          <color theme="3" tint="0.59996337778862885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1" formatCode="&quot;$&quot;#,##0.00_);\(&quot;$&quot;#,##0.00\)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3" tint="0.59996337778862885"/>
        </left>
        <right style="thin">
          <color theme="3" tint="0.59996337778862885"/>
        </right>
        <top/>
        <bottom/>
        <vertical style="thin">
          <color theme="3" tint="0.59996337778862885"/>
        </vertical>
        <horizontal style="dotted">
          <color theme="3" tint="0.59996337778862885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theme="3" tint="0.59996337778862885"/>
        </left>
        <right style="thin">
          <color theme="3" tint="0.59996337778862885"/>
        </right>
        <top style="dotted">
          <color theme="3" tint="0.59996337778862885"/>
        </top>
        <bottom style="dotted">
          <color theme="3" tint="0.59996337778862885"/>
        </bottom>
        <vertical style="thin">
          <color theme="3" tint="0.59996337778862885"/>
        </vertical>
        <horizontal style="dotted">
          <color theme="3" tint="0.59996337778862885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1" formatCode="&quot;$&quot;#,##0.00_);\(&quot;$&quot;#,##0.00\)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3" tint="0.59996337778862885"/>
        </left>
        <right style="thin">
          <color theme="3" tint="0.59996337778862885"/>
        </right>
        <top/>
        <bottom/>
        <vertical style="thin">
          <color theme="3" tint="0.59996337778862885"/>
        </vertical>
        <horizontal style="dotted">
          <color theme="3" tint="0.59996337778862885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theme="3" tint="0.59996337778862885"/>
        </left>
        <right style="thin">
          <color theme="3" tint="0.59996337778862885"/>
        </right>
        <top style="dotted">
          <color theme="3" tint="0.59996337778862885"/>
        </top>
        <bottom style="dotted">
          <color theme="3" tint="0.59996337778862885"/>
        </bottom>
        <vertical style="thin">
          <color theme="3" tint="0.59996337778862885"/>
        </vertical>
        <horizontal style="dotted">
          <color theme="3" tint="0.59996337778862885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1" formatCode="&quot;$&quot;#,##0.00_);\(&quot;$&quot;#,##0.00\)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3" tint="0.59996337778862885"/>
        </left>
        <right style="thin">
          <color theme="3" tint="0.59996337778862885"/>
        </right>
        <top/>
        <bottom/>
        <vertical style="thin">
          <color theme="3" tint="0.59996337778862885"/>
        </vertical>
        <horizontal style="dotted">
          <color theme="3" tint="0.59996337778862885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theme="3" tint="0.59996337778862885"/>
        </left>
        <right style="thin">
          <color theme="3" tint="0.59996337778862885"/>
        </right>
        <top style="dotted">
          <color theme="3" tint="0.59996337778862885"/>
        </top>
        <bottom style="dotted">
          <color theme="3" tint="0.59996337778862885"/>
        </bottom>
        <vertical style="thin">
          <color theme="3" tint="0.59996337778862885"/>
        </vertical>
        <horizontal style="dotted">
          <color theme="3" tint="0.59996337778862885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1" formatCode="&quot;$&quot;#,##0.00_);\(&quot;$&quot;#,##0.00\)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3" tint="0.59996337778862885"/>
        </left>
        <right style="thin">
          <color theme="3" tint="0.59996337778862885"/>
        </right>
        <top/>
        <bottom/>
        <vertical style="thin">
          <color theme="3" tint="0.59996337778862885"/>
        </vertical>
        <horizontal style="dotted">
          <color theme="3" tint="0.59996337778862885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theme="3" tint="0.59996337778862885"/>
        </left>
        <right style="thin">
          <color theme="3" tint="0.59996337778862885"/>
        </right>
        <top style="dotted">
          <color theme="3" tint="0.59996337778862885"/>
        </top>
        <bottom style="dotted">
          <color theme="3" tint="0.59996337778862885"/>
        </bottom>
        <vertical style="thin">
          <color theme="3" tint="0.59996337778862885"/>
        </vertical>
        <horizontal style="dotted">
          <color theme="3" tint="0.59996337778862885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1" formatCode="&quot;$&quot;#,##0.00_);\(&quot;$&quot;#,##0.00\)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3" tint="0.59996337778862885"/>
        </left>
        <right style="thin">
          <color theme="3" tint="0.59996337778862885"/>
        </right>
        <top/>
        <bottom/>
        <vertical style="thin">
          <color theme="3" tint="0.59996337778862885"/>
        </vertical>
        <horizontal style="dotted">
          <color theme="3" tint="0.59996337778862885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theme="3" tint="0.59996337778862885"/>
        </left>
        <right style="thin">
          <color theme="3" tint="0.59996337778862885"/>
        </right>
        <top style="dotted">
          <color theme="3" tint="0.59996337778862885"/>
        </top>
        <bottom style="dotted">
          <color theme="3" tint="0.59996337778862885"/>
        </bottom>
        <vertical style="thin">
          <color theme="3" tint="0.59996337778862885"/>
        </vertical>
        <horizontal style="dotted">
          <color theme="3" tint="0.59996337778862885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1" formatCode="&quot;$&quot;#,##0.00_);\(&quot;$&quot;#,##0.00\)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3" tint="0.59996337778862885"/>
        </left>
        <right style="thin">
          <color theme="3" tint="0.59996337778862885"/>
        </right>
        <top/>
        <bottom/>
        <vertical style="thin">
          <color theme="3" tint="0.59996337778862885"/>
        </vertical>
        <horizontal style="dotted">
          <color theme="3" tint="0.59996337778862885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theme="3" tint="0.59996337778862885"/>
        </left>
        <right style="thin">
          <color theme="3" tint="0.59996337778862885"/>
        </right>
        <top style="dotted">
          <color theme="3" tint="0.59996337778862885"/>
        </top>
        <bottom style="dotted">
          <color theme="3" tint="0.59996337778862885"/>
        </bottom>
        <vertical style="thin">
          <color theme="3" tint="0.59996337778862885"/>
        </vertical>
        <horizontal style="dotted">
          <color theme="3" tint="0.59996337778862885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1" formatCode="&quot;$&quot;#,##0.00_);\(&quot;$&quot;#,##0.00\)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3" tint="0.59996337778862885"/>
        </left>
        <right style="thin">
          <color theme="3" tint="0.59996337778862885"/>
        </right>
        <top/>
        <bottom/>
        <vertical style="thin">
          <color theme="3" tint="0.59996337778862885"/>
        </vertical>
        <horizontal style="dotted">
          <color theme="3" tint="0.59996337778862885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theme="3" tint="0.59996337778862885"/>
        </left>
        <right style="thin">
          <color theme="3" tint="0.59996337778862885"/>
        </right>
        <top style="dotted">
          <color theme="3" tint="0.59996337778862885"/>
        </top>
        <bottom style="dotted">
          <color theme="3" tint="0.59996337778862885"/>
        </bottom>
        <vertical style="thin">
          <color theme="3" tint="0.59996337778862885"/>
        </vertical>
        <horizontal style="dotted">
          <color theme="3" tint="0.59996337778862885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1" formatCode="&quot;$&quot;#,##0.00_);\(&quot;$&quot;#,##0.00\)"/>
      <fill>
        <patternFill patternType="solid">
          <fgColor indexed="64"/>
          <bgColor theme="4"/>
        </patternFill>
      </fill>
      <alignment horizontal="left" vertical="center" textRotation="0" wrapText="0" indent="1" justifyLastLine="0" shrinkToFit="0" readingOrder="0"/>
      <border diagonalUp="0" diagonalDown="0">
        <left/>
        <right style="thin">
          <color theme="3" tint="0.59996337778862885"/>
        </right>
        <top/>
        <bottom/>
        <vertical style="thin">
          <color theme="3" tint="0.59996337778862885"/>
        </vertical>
        <horizontal style="dotted">
          <color theme="3" tint="0.59996337778862885"/>
        </horizontal>
      </border>
    </dxf>
    <dxf>
      <alignment horizontal="left" vertical="center" textRotation="0" wrapText="0" indent="1" justifyLastLine="0" shrinkToFit="0" readingOrder="0"/>
      <border diagonalUp="0" diagonalDown="0">
        <left/>
        <right style="thin">
          <color theme="3" tint="0.59996337778862885"/>
        </right>
        <top style="dotted">
          <color theme="3" tint="0.59996337778862885"/>
        </top>
        <bottom style="dotted">
          <color theme="3" tint="0.59996337778862885"/>
        </bottom>
        <vertical style="thin">
          <color theme="3" tint="0.59996337778862885"/>
        </vertical>
        <horizontal style="dotted">
          <color theme="3" tint="0.59996337778862885"/>
        </horizontal>
      </border>
    </dxf>
    <dxf>
      <border>
        <top style="dotted">
          <color theme="3" tint="0.59996337778862885"/>
        </top>
      </border>
    </dxf>
    <dxf>
      <border diagonalUp="0" diagonalDown="0">
        <left style="thin">
          <color theme="3" tint="0.59996337778862885"/>
        </left>
        <right style="thin">
          <color theme="3" tint="0.59996337778862885"/>
        </right>
        <top/>
        <bottom/>
        <vertical style="thin">
          <color theme="3" tint="0.59996337778862885"/>
        </vertical>
        <horizontal style="dotted">
          <color theme="3" tint="0.59996337778862885"/>
        </horizontal>
      </border>
    </dxf>
    <dxf>
      <border diagonalUp="0" diagonalDown="0">
        <left style="thin">
          <color theme="3" tint="0.59996337778862885"/>
        </left>
        <right/>
        <top style="thin">
          <color theme="3" tint="0.59996337778862885"/>
        </top>
        <bottom/>
      </border>
    </dxf>
    <dxf>
      <border diagonalUp="0" diagonalDown="0">
        <left style="thin">
          <color theme="3" tint="0.59996337778862885"/>
        </left>
        <right style="thin">
          <color theme="3" tint="0.59996337778862885"/>
        </right>
        <top/>
        <bottom/>
        <vertical style="thin">
          <color theme="3" tint="0.59996337778862885"/>
        </vertical>
        <horizontal style="dotted">
          <color theme="3" tint="0.59996337778862885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1" formatCode="&quot;$&quot;#,##0.00_);\(&quot;$&quot;#,##0.00\)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</dxf>
    <dxf>
      <numFmt numFmtId="164" formatCode="&quot;$&quot;#,##0.00"/>
      <alignment horizontal="general" vertical="center" textRotation="0" wrapText="0" indent="0" justifyLastLine="0" shrinkToFit="0" readingOrder="0"/>
      <border diagonalUp="0" diagonalDown="0">
        <left style="thin">
          <color theme="3" tint="0.59996337778862885"/>
        </left>
        <right/>
        <top style="dotted">
          <color theme="3" tint="0.59996337778862885"/>
        </top>
        <bottom style="dotted">
          <color theme="3" tint="0.59996337778862885"/>
        </bottom>
        <vertical style="thin">
          <color theme="3" tint="0.59996337778862885"/>
        </vertical>
        <horizontal style="dotted">
          <color theme="3" tint="0.59996337778862885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1" formatCode="&quot;$&quot;#,##0.00_);\(&quot;$&quot;#,##0.00\)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theme="3" tint="0.59996337778862885"/>
        </left>
        <right style="thin">
          <color theme="3" tint="0.59996337778862885"/>
        </right>
        <top style="dotted">
          <color theme="3" tint="0.59996337778862885"/>
        </top>
        <bottom style="dotted">
          <color theme="3" tint="0.59996337778862885"/>
        </bottom>
        <vertical style="thin">
          <color theme="3" tint="0.59996337778862885"/>
        </vertical>
        <horizontal style="dotted">
          <color theme="3" tint="0.59996337778862885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1" formatCode="&quot;$&quot;#,##0.00_);\(&quot;$&quot;#,##0.00\)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theme="3" tint="0.59996337778862885"/>
        </left>
        <right style="thin">
          <color theme="3" tint="0.59996337778862885"/>
        </right>
        <top style="dotted">
          <color theme="3" tint="0.59996337778862885"/>
        </top>
        <bottom style="dotted">
          <color theme="3" tint="0.59996337778862885"/>
        </bottom>
        <vertical style="thin">
          <color theme="3" tint="0.59996337778862885"/>
        </vertical>
        <horizontal style="dotted">
          <color theme="3" tint="0.59996337778862885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1" formatCode="&quot;$&quot;#,##0.00_);\(&quot;$&quot;#,##0.00\)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theme="3" tint="0.59996337778862885"/>
        </left>
        <right style="thin">
          <color theme="3" tint="0.59996337778862885"/>
        </right>
        <top style="dotted">
          <color theme="3" tint="0.59996337778862885"/>
        </top>
        <bottom style="dotted">
          <color theme="3" tint="0.59996337778862885"/>
        </bottom>
        <vertical style="thin">
          <color theme="3" tint="0.59996337778862885"/>
        </vertical>
        <horizontal style="dotted">
          <color theme="3" tint="0.59996337778862885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1" formatCode="&quot;$&quot;#,##0.00_);\(&quot;$&quot;#,##0.00\)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theme="3" tint="0.59996337778862885"/>
        </left>
        <right style="thin">
          <color theme="3" tint="0.59996337778862885"/>
        </right>
        <top style="dotted">
          <color theme="3" tint="0.59996337778862885"/>
        </top>
        <bottom style="dotted">
          <color theme="3" tint="0.59996337778862885"/>
        </bottom>
        <vertical style="thin">
          <color theme="3" tint="0.59996337778862885"/>
        </vertical>
        <horizontal style="dotted">
          <color theme="3" tint="0.59996337778862885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1" formatCode="&quot;$&quot;#,##0.00_);\(&quot;$&quot;#,##0.00\)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theme="3" tint="0.59996337778862885"/>
        </left>
        <right style="thin">
          <color theme="3" tint="0.59996337778862885"/>
        </right>
        <top style="dotted">
          <color theme="3" tint="0.59996337778862885"/>
        </top>
        <bottom style="dotted">
          <color theme="3" tint="0.59996337778862885"/>
        </bottom>
        <vertical style="thin">
          <color theme="3" tint="0.59996337778862885"/>
        </vertical>
        <horizontal style="dotted">
          <color theme="3" tint="0.59996337778862885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1" formatCode="&quot;$&quot;#,##0.00_);\(&quot;$&quot;#,##0.00\)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theme="3" tint="0.59996337778862885"/>
        </left>
        <right style="thin">
          <color theme="3" tint="0.59996337778862885"/>
        </right>
        <top style="dotted">
          <color theme="3" tint="0.59996337778862885"/>
        </top>
        <bottom style="dotted">
          <color theme="3" tint="0.59996337778862885"/>
        </bottom>
        <vertical style="thin">
          <color theme="3" tint="0.59996337778862885"/>
        </vertical>
        <horizontal style="dotted">
          <color theme="3" tint="0.59996337778862885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1" formatCode="&quot;$&quot;#,##0.00_);\(&quot;$&quot;#,##0.00\)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theme="3" tint="0.59996337778862885"/>
        </left>
        <right style="thin">
          <color theme="3" tint="0.59996337778862885"/>
        </right>
        <top style="dotted">
          <color theme="3" tint="0.59996337778862885"/>
        </top>
        <bottom style="dotted">
          <color theme="3" tint="0.59996337778862885"/>
        </bottom>
        <vertical style="thin">
          <color theme="3" tint="0.59996337778862885"/>
        </vertical>
        <horizontal style="dotted">
          <color theme="3" tint="0.59996337778862885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1" formatCode="&quot;$&quot;#,##0.00_);\(&quot;$&quot;#,##0.00\)"/>
      <fill>
        <patternFill patternType="solid">
          <fgColor indexed="64"/>
          <bgColor theme="4"/>
        </patternFill>
      </fill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  <border diagonalUp="0" diagonalDown="0">
        <left/>
        <right style="thin">
          <color theme="3" tint="0.59996337778862885"/>
        </right>
        <top style="dotted">
          <color theme="3" tint="0.59996337778862885"/>
        </top>
        <bottom style="dotted">
          <color theme="3" tint="0.59996337778862885"/>
        </bottom>
        <vertical style="thin">
          <color theme="3" tint="0.59996337778862885"/>
        </vertical>
        <horizontal style="dotted">
          <color theme="3" tint="0.59996337778862885"/>
        </horizontal>
      </border>
    </dxf>
    <dxf>
      <border>
        <top style="dotted">
          <color theme="3" tint="0.59996337778862885"/>
        </top>
      </border>
    </dxf>
    <dxf>
      <border diagonalUp="0" diagonalDown="0">
        <left style="thin">
          <color theme="3" tint="0.59996337778862885"/>
        </left>
        <right style="thin">
          <color theme="3" tint="0.59996337778862885"/>
        </right>
        <top/>
        <bottom/>
        <vertical style="thin">
          <color theme="3" tint="0.59996337778862885"/>
        </vertical>
        <horizontal style="dotted">
          <color theme="3" tint="0.59996337778862885"/>
        </horizontal>
      </border>
    </dxf>
    <dxf>
      <border diagonalUp="0" diagonalDown="0">
        <left style="thin">
          <color theme="3" tint="0.59996337778862885"/>
        </left>
        <right/>
        <top style="thin">
          <color theme="3" tint="0.59996337778862885"/>
        </top>
        <bottom/>
      </border>
    </dxf>
    <dxf>
      <border diagonalUp="0" diagonalDown="0">
        <left style="thin">
          <color theme="3" tint="0.59996337778862885"/>
        </left>
        <right style="thin">
          <color theme="3" tint="0.59996337778862885"/>
        </right>
        <top/>
        <bottom/>
        <vertical style="thin">
          <color theme="3" tint="0.59996337778862885"/>
        </vertical>
        <horizontal style="dotted">
          <color theme="3" tint="0.59996337778862885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1" formatCode="&quot;$&quot;#,##0.00_);\(&quot;$&quot;#,##0.00\)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</dxf>
    <dxf>
      <numFmt numFmtId="11" formatCode="&quot;$&quot;#,##0.00_);\(&quot;$&quot;#,##0.00\)"/>
      <border diagonalUp="0" diagonalDown="0">
        <left style="thin">
          <color theme="3" tint="0.59996337778862885"/>
        </left>
        <right/>
        <top style="dotted">
          <color theme="3" tint="0.59996337778862885"/>
        </top>
        <bottom style="dotted">
          <color theme="3" tint="0.59996337778862885"/>
        </bottom>
        <vertical style="thin">
          <color theme="3" tint="0.59996337778862885"/>
        </vertical>
        <horizontal style="dotted">
          <color theme="3" tint="0.59996337778862885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1" formatCode="&quot;$&quot;#,##0.00_);\(&quot;$&quot;#,##0.00\)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</dxf>
    <dxf>
      <border diagonalUp="0" diagonalDown="0">
        <left style="thin">
          <color theme="3" tint="0.59996337778862885"/>
        </left>
        <right style="thin">
          <color theme="3" tint="0.59996337778862885"/>
        </right>
        <top style="dotted">
          <color theme="3" tint="0.59996337778862885"/>
        </top>
        <bottom style="dotted">
          <color theme="3" tint="0.59996337778862885"/>
        </bottom>
        <vertical style="thin">
          <color theme="3" tint="0.59996337778862885"/>
        </vertical>
        <horizontal style="dotted">
          <color theme="3" tint="0.59996337778862885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1" formatCode="&quot;$&quot;#,##0.00_);\(&quot;$&quot;#,##0.00\)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</dxf>
    <dxf>
      <border diagonalUp="0" diagonalDown="0">
        <left style="thin">
          <color theme="3" tint="0.59996337778862885"/>
        </left>
        <right style="thin">
          <color theme="3" tint="0.59996337778862885"/>
        </right>
        <top style="dotted">
          <color theme="3" tint="0.59996337778862885"/>
        </top>
        <bottom style="dotted">
          <color theme="3" tint="0.59996337778862885"/>
        </bottom>
        <vertical style="thin">
          <color theme="3" tint="0.59996337778862885"/>
        </vertical>
        <horizontal style="dotted">
          <color theme="3" tint="0.59996337778862885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1" formatCode="&quot;$&quot;#,##0.00_);\(&quot;$&quot;#,##0.00\)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</dxf>
    <dxf>
      <border diagonalUp="0" diagonalDown="0">
        <left style="thin">
          <color theme="3" tint="0.59996337778862885"/>
        </left>
        <right style="thin">
          <color theme="3" tint="0.59996337778862885"/>
        </right>
        <top style="dotted">
          <color theme="3" tint="0.59996337778862885"/>
        </top>
        <bottom style="dotted">
          <color theme="3" tint="0.59996337778862885"/>
        </bottom>
        <vertical style="thin">
          <color theme="3" tint="0.59996337778862885"/>
        </vertical>
        <horizontal style="dotted">
          <color theme="3" tint="0.59996337778862885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1" formatCode="&quot;$&quot;#,##0.00_);\(&quot;$&quot;#,##0.00\)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</dxf>
    <dxf>
      <border diagonalUp="0" diagonalDown="0">
        <left style="thin">
          <color theme="3" tint="0.59996337778862885"/>
        </left>
        <right style="thin">
          <color theme="3" tint="0.59996337778862885"/>
        </right>
        <top style="dotted">
          <color theme="3" tint="0.59996337778862885"/>
        </top>
        <bottom style="dotted">
          <color theme="3" tint="0.59996337778862885"/>
        </bottom>
        <vertical style="thin">
          <color theme="3" tint="0.59996337778862885"/>
        </vertical>
        <horizontal style="dotted">
          <color theme="3" tint="0.59996337778862885"/>
        </horizontal>
      </border>
    </dxf>
    <dxf>
      <numFmt numFmtId="11" formatCode="&quot;$&quot;#,##0.00_);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3"/>
        <name val="Arial"/>
        <scheme val="minor"/>
      </font>
      <numFmt numFmtId="11" formatCode="&quot;$&quot;#,##0.00_);\(&quot;$&quot;#,##0.00\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3" tint="0.59996337778862885"/>
        </left>
        <right style="thin">
          <color theme="3" tint="0.59996337778862885"/>
        </right>
        <top style="dotted">
          <color theme="3" tint="0.59996337778862885"/>
        </top>
        <bottom style="dotted">
          <color theme="3" tint="0.59996337778862885"/>
        </bottom>
        <vertical style="thin">
          <color theme="3" tint="0.59996337778862885"/>
        </vertical>
        <horizontal style="dotted">
          <color theme="3" tint="0.59996337778862885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1" formatCode="&quot;$&quot;#,##0.00_);\(&quot;$&quot;#,##0.00\)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</dxf>
    <dxf>
      <border diagonalUp="0" diagonalDown="0">
        <left style="thin">
          <color theme="3" tint="0.59996337778862885"/>
        </left>
        <right style="thin">
          <color theme="3" tint="0.59996337778862885"/>
        </right>
        <top style="dotted">
          <color theme="3" tint="0.59996337778862885"/>
        </top>
        <bottom style="dotted">
          <color theme="3" tint="0.59996337778862885"/>
        </bottom>
        <vertical style="thin">
          <color theme="3" tint="0.59996337778862885"/>
        </vertical>
        <horizontal style="dotted">
          <color theme="3" tint="0.59996337778862885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1" formatCode="&quot;$&quot;#,##0.00_);\(&quot;$&quot;#,##0.00\)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</dxf>
    <dxf>
      <border diagonalUp="0" diagonalDown="0">
        <left style="thin">
          <color theme="3" tint="0.59996337778862885"/>
        </left>
        <right style="thin">
          <color theme="3" tint="0.59996337778862885"/>
        </right>
        <top style="dotted">
          <color theme="3" tint="0.59996337778862885"/>
        </top>
        <bottom style="dotted">
          <color theme="3" tint="0.59996337778862885"/>
        </bottom>
        <vertical style="thin">
          <color theme="3" tint="0.59996337778862885"/>
        </vertical>
        <horizontal style="dotted">
          <color theme="3" tint="0.59996337778862885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ookman Old Style"/>
        <scheme val="major"/>
      </font>
      <numFmt numFmtId="11" formatCode="&quot;$&quot;#,##0.00_);\(&quot;$&quot;#,##0.00\)"/>
      <fill>
        <patternFill patternType="solid">
          <fgColor indexed="64"/>
          <bgColor theme="4"/>
        </patternFill>
      </fill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  <border diagonalUp="0" diagonalDown="0">
        <left/>
        <right style="thin">
          <color theme="3" tint="0.59996337778862885"/>
        </right>
        <top style="dotted">
          <color theme="3" tint="0.59996337778862885"/>
        </top>
        <bottom style="dotted">
          <color theme="3" tint="0.59996337778862885"/>
        </bottom>
        <vertical style="thin">
          <color theme="3" tint="0.59996337778862885"/>
        </vertical>
        <horizontal style="dotted">
          <color theme="3" tint="0.59996337778862885"/>
        </horizontal>
      </border>
    </dxf>
    <dxf>
      <border>
        <top style="dotted">
          <color theme="3" tint="0.59996337778862885"/>
        </top>
      </border>
    </dxf>
    <dxf>
      <border diagonalUp="0" diagonalDown="0">
        <left style="thin">
          <color theme="3" tint="0.59996337778862885"/>
        </left>
        <right style="thin">
          <color theme="3" tint="0.59996337778862885"/>
        </right>
        <top/>
        <bottom/>
        <vertical style="thin">
          <color theme="3" tint="0.59996337778862885"/>
        </vertical>
        <horizontal style="dotted">
          <color theme="3" tint="0.59996337778862885"/>
        </horizontal>
      </border>
    </dxf>
    <dxf>
      <border diagonalUp="0" diagonalDown="0">
        <left style="thin">
          <color theme="3" tint="0.59996337778862885"/>
        </left>
        <right/>
        <top style="thin">
          <color theme="3" tint="0.59996337778862885"/>
        </top>
        <bottom/>
      </border>
    </dxf>
    <dxf>
      <border diagonalUp="0" diagonalDown="0">
        <left style="thin">
          <color theme="3" tint="0.59996337778862885"/>
        </left>
        <right style="thin">
          <color theme="3" tint="0.59996337778862885"/>
        </right>
        <top/>
        <bottom/>
        <vertical style="thin">
          <color theme="3" tint="0.59996337778862885"/>
        </vertical>
        <horizontal style="dotted">
          <color theme="3" tint="0.59996337778862885"/>
        </horizontal>
      </border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theme="4"/>
        </patternFill>
      </fill>
      <border>
        <top style="thin">
          <color theme="0" tint="-0.24994659260841701"/>
        </top>
      </border>
    </dxf>
    <dxf>
      <font>
        <color theme="1" tint="0.34998626667073579"/>
      </font>
      <border>
        <left style="thin">
          <color theme="3" tint="0.59996337778862885"/>
        </left>
        <right/>
        <top style="thin">
          <color theme="3" tint="0.59996337778862885"/>
        </top>
        <bottom/>
        <vertical style="thin">
          <color theme="3" tint="0.59996337778862885"/>
        </vertical>
        <horizontal style="dotted">
          <color theme="3" tint="0.59996337778862885"/>
        </horizontal>
      </border>
    </dxf>
  </dxfs>
  <tableStyles count="1" defaultTableStyle="Expense Report" defaultPivotStyle="PivotStyleLight15">
    <tableStyle name="Expense Report" pivot="0" count="3">
      <tableStyleElement type="wholeTable" dxfId="68"/>
      <tableStyleElement type="totalRow" dxfId="67"/>
      <tableStyleElement type="lastColumn" dxfId="6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ransportation" displayName="Transportation" ref="B11:J18" headerRowCount="0" totalsRowCount="1" headerRowDxfId="65" totalsRowDxfId="63" tableBorderDxfId="64" totalsRowBorderDxfId="62">
  <tableColumns count="9">
    <tableColumn id="1" name="Transportation" totalsRowLabel="TOTAL" dataDxfId="61" totalsRowDxfId="60"/>
    <tableColumn id="11" name="Day 1" totalsRowFunction="custom" dataDxfId="59" totalsRowDxfId="58">
      <totalsRowFormula>SUBTOTAL(109,C12:C17)</totalsRowFormula>
    </tableColumn>
    <tableColumn id="12" name="Day 2" totalsRowFunction="custom" dataDxfId="57" totalsRowDxfId="56">
      <totalsRowFormula>SUBTOTAL(109,D12:D17)</totalsRowFormula>
    </tableColumn>
    <tableColumn id="17" name="Day 3" totalsRowFunction="custom" dataDxfId="55" totalsRowDxfId="54">
      <totalsRowFormula>SUBTOTAL(109,E12:E17)</totalsRowFormula>
    </tableColumn>
    <tableColumn id="13" name="Day 4" totalsRowFunction="custom" dataDxfId="53" totalsRowDxfId="52">
      <totalsRowFormula>SUBTOTAL(109,F12:F17)</totalsRowFormula>
    </tableColumn>
    <tableColumn id="14" name="Day 5" totalsRowFunction="custom" dataDxfId="51" totalsRowDxfId="50">
      <totalsRowFormula>SUBTOTAL(109,G12:G17)</totalsRowFormula>
    </tableColumn>
    <tableColumn id="15" name="Day 6" totalsRowFunction="custom" dataDxfId="49" totalsRowDxfId="48">
      <totalsRowFormula>SUBTOTAL(109,H12:H17)</totalsRowFormula>
    </tableColumn>
    <tableColumn id="16" name="Day 7" totalsRowFunction="custom" dataDxfId="47" totalsRowDxfId="46">
      <totalsRowFormula>SUBTOTAL(109,I12:I17)</totalsRowFormula>
    </tableColumn>
    <tableColumn id="9" name="Total" totalsRowFunction="custom" dataDxfId="45" totalsRowDxfId="44">
      <calculatedColumnFormula>SUM(Transportation[[#This Row],[Day 1]:[Day 7]])</calculatedColumnFormula>
      <totalsRowFormula>SUM(J12:J17)</totalsRowFormula>
    </tableColumn>
  </tableColumns>
  <tableStyleInfo name="Expense Report" showFirstColumn="0" showLastColumn="1" showRowStripes="1" showColumnStripes="0"/>
  <extLst>
    <ext xmlns:x14="http://schemas.microsoft.com/office/spreadsheetml/2009/9/main" uri="{504A1905-F514-4f6f-8877-14C23A59335A}">
      <x14:table altText="Transportation Expenses" altTextSummary="List of transportation expenses for each day of the expense week."/>
    </ext>
  </extLst>
</table>
</file>

<file path=xl/tables/table2.xml><?xml version="1.0" encoding="utf-8"?>
<table xmlns="http://schemas.openxmlformats.org/spreadsheetml/2006/main" id="2" name="LodgingMeals" displayName="LodgingMeals" ref="B21:J27" headerRowCount="0" totalsRowCount="1" headerRowDxfId="43" totalsRowDxfId="41" tableBorderDxfId="42" totalsRowBorderDxfId="40">
  <tableColumns count="9">
    <tableColumn id="1" name="Lodging &amp; Meals" totalsRowLabel="TOTAL" dataDxfId="39" totalsRowDxfId="38"/>
    <tableColumn id="11" name="Day 1" totalsRowFunction="custom" dataDxfId="37" totalsRowDxfId="36">
      <totalsRowFormula>SUBTOTAL(109,C21,C26)</totalsRowFormula>
    </tableColumn>
    <tableColumn id="14" name="Day 2" totalsRowFunction="custom" dataDxfId="35" totalsRowDxfId="34">
      <totalsRowFormula>SUBTOTAL(109,D21,D26)</totalsRowFormula>
    </tableColumn>
    <tableColumn id="13" name="Day 3" totalsRowFunction="custom" dataDxfId="33" totalsRowDxfId="32">
      <totalsRowFormula>SUBTOTAL(109,E21,E26)</totalsRowFormula>
    </tableColumn>
    <tableColumn id="17" name="Day 4" totalsRowFunction="custom" dataDxfId="31" totalsRowDxfId="30">
      <totalsRowFormula>SUBTOTAL(109,F21,F26)</totalsRowFormula>
    </tableColumn>
    <tableColumn id="16" name="Day 5" totalsRowFunction="custom" dataDxfId="29" totalsRowDxfId="28">
      <totalsRowFormula>SUBTOTAL(109,G21,G26)</totalsRowFormula>
    </tableColumn>
    <tableColumn id="15" name="Day 6" totalsRowFunction="custom" dataDxfId="27" totalsRowDxfId="26">
      <totalsRowFormula>SUBTOTAL(109,H21,H26)</totalsRowFormula>
    </tableColumn>
    <tableColumn id="12" name="Day 7" totalsRowFunction="custom" dataDxfId="25" totalsRowDxfId="24">
      <totalsRowFormula>SUBTOTAL(109,I21,I26)</totalsRowFormula>
    </tableColumn>
    <tableColumn id="9" name="Total" totalsRowFunction="custom" dataDxfId="23" totalsRowDxfId="22">
      <calculatedColumnFormula>SUM(LodgingMeals[[#This Row],[Day 1]:[Day 7]])</calculatedColumnFormula>
      <totalsRowFormula>SUBTOTAL(109,J21,J26)</totalsRowFormula>
    </tableColumn>
  </tableColumns>
  <tableStyleInfo name="Expense Report" showFirstColumn="0" showLastColumn="1" showRowStripes="1" showColumnStripes="0"/>
  <extLst>
    <ext xmlns:x14="http://schemas.microsoft.com/office/spreadsheetml/2009/9/main" uri="{504A1905-F514-4f6f-8877-14C23A59335A}">
      <x14:table altText="Lodging &amp; Meals Expenses" altTextSummary="List of lodging and meal expenses for each day of the expense week."/>
    </ext>
  </extLst>
</table>
</file>

<file path=xl/tables/table3.xml><?xml version="1.0" encoding="utf-8"?>
<table xmlns="http://schemas.openxmlformats.org/spreadsheetml/2006/main" id="3" name="Misc" displayName="Misc" ref="B30:J35" headerRowCount="0" totalsRowCount="1" headerRowDxfId="21" totalsRowDxfId="19" tableBorderDxfId="20" totalsRowBorderDxfId="18">
  <tableColumns count="9">
    <tableColumn id="1" name="Miscellaneous" totalsRowLabel="TOTAL" dataDxfId="17" totalsRowDxfId="16"/>
    <tableColumn id="2" name="Day 1" totalsRowFunction="sum" dataDxfId="15" totalsRowDxfId="14"/>
    <tableColumn id="3" name="Day 2" totalsRowFunction="sum" dataDxfId="13" totalsRowDxfId="12"/>
    <tableColumn id="4" name="Day 3" totalsRowFunction="sum" dataDxfId="11" totalsRowDxfId="10"/>
    <tableColumn id="5" name="Day 4" totalsRowFunction="sum" dataDxfId="9" totalsRowDxfId="8"/>
    <tableColumn id="6" name="Day 5" totalsRowFunction="sum" dataDxfId="7" totalsRowDxfId="6"/>
    <tableColumn id="7" name="Day 6" totalsRowFunction="sum" dataDxfId="5" totalsRowDxfId="4"/>
    <tableColumn id="8" name="Day 7" totalsRowFunction="sum" dataDxfId="3" totalsRowDxfId="2"/>
    <tableColumn id="9" name="Total" totalsRowFunction="sum" dataDxfId="1" totalsRowDxfId="0">
      <calculatedColumnFormula>SUM(Misc[[#This Row],[Day 1]:[Day 7]])</calculatedColumnFormula>
    </tableColumn>
  </tableColumns>
  <tableStyleInfo name="Expense Report" showFirstColumn="0" showLastColumn="1" showRowStripes="1" showColumnStripes="0"/>
  <extLst>
    <ext xmlns:x14="http://schemas.microsoft.com/office/spreadsheetml/2009/9/main" uri="{504A1905-F514-4f6f-8877-14C23A59335A}">
      <x14:table altText="Miscellaneous Expenses" altTextSummary="List of miscellaneous expenses for each day of the expense week."/>
    </ext>
  </extLst>
</table>
</file>

<file path=xl/theme/theme1.xml><?xml version="1.0" encoding="utf-8"?>
<a:theme xmlns:a="http://schemas.openxmlformats.org/drawingml/2006/main" name="Office Theme">
  <a:themeElements>
    <a:clrScheme name="Expense Report">
      <a:dk1>
        <a:srgbClr val="000000"/>
      </a:dk1>
      <a:lt1>
        <a:srgbClr val="FFFFFF"/>
      </a:lt1>
      <a:dk2>
        <a:srgbClr val="635C50"/>
      </a:dk2>
      <a:lt2>
        <a:srgbClr val="E8E7E5"/>
      </a:lt2>
      <a:accent1>
        <a:srgbClr val="84C183"/>
      </a:accent1>
      <a:accent2>
        <a:srgbClr val="F4D647"/>
      </a:accent2>
      <a:accent3>
        <a:srgbClr val="82CECC"/>
      </a:accent3>
      <a:accent4>
        <a:srgbClr val="FFAD2E"/>
      </a:accent4>
      <a:accent5>
        <a:srgbClr val="E67342"/>
      </a:accent5>
      <a:accent6>
        <a:srgbClr val="B580A1"/>
      </a:accent6>
      <a:hlink>
        <a:srgbClr val="82CECC"/>
      </a:hlink>
      <a:folHlink>
        <a:srgbClr val="B580A1"/>
      </a:folHlink>
    </a:clrScheme>
    <a:fontScheme name="Expense Report">
      <a:majorFont>
        <a:latin typeface="Bookman Old Style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A1:J45"/>
  <sheetViews>
    <sheetView showGridLines="0" tabSelected="1" zoomScaleNormal="100" workbookViewId="0">
      <selection activeCell="B1" sqref="B1:J1"/>
    </sheetView>
  </sheetViews>
  <sheetFormatPr defaultRowHeight="16.5" customHeight="1" x14ac:dyDescent="0.2"/>
  <cols>
    <col min="1" max="1" width="3.7109375" customWidth="1"/>
    <col min="2" max="2" width="24.42578125" customWidth="1"/>
    <col min="3" max="3" width="11.85546875" customWidth="1"/>
    <col min="4" max="10" width="11.7109375" customWidth="1"/>
    <col min="11" max="11" width="8.28515625" customWidth="1"/>
  </cols>
  <sheetData>
    <row r="1" spans="1:10" s="2" customFormat="1" ht="31.5" customHeight="1" x14ac:dyDescent="0.2">
      <c r="A1" s="45"/>
      <c r="B1" s="49" t="s">
        <v>37</v>
      </c>
      <c r="C1" s="49"/>
      <c r="D1" s="49"/>
      <c r="E1" s="49"/>
      <c r="F1" s="49"/>
      <c r="G1" s="49"/>
      <c r="H1" s="49"/>
      <c r="I1" s="49"/>
      <c r="J1" s="49"/>
    </row>
    <row r="2" spans="1:10" ht="52.5" customHeight="1" x14ac:dyDescent="0.65">
      <c r="A2" s="44"/>
      <c r="B2" s="48" t="s">
        <v>17</v>
      </c>
      <c r="C2" s="48"/>
      <c r="D2" s="48"/>
      <c r="E2" s="48"/>
      <c r="F2" s="48"/>
      <c r="G2" s="48"/>
      <c r="H2" s="48"/>
      <c r="I2" s="48"/>
      <c r="J2" s="48"/>
    </row>
    <row r="4" spans="1:10" ht="16.5" customHeight="1" x14ac:dyDescent="0.2">
      <c r="B4" s="4" t="s">
        <v>18</v>
      </c>
      <c r="C4" s="5" t="s">
        <v>35</v>
      </c>
      <c r="F4" s="1"/>
      <c r="G4" s="3" t="s">
        <v>22</v>
      </c>
      <c r="H4" s="47"/>
      <c r="I4" s="47"/>
      <c r="J4" s="47"/>
    </row>
    <row r="5" spans="1:10" ht="16.5" customHeight="1" x14ac:dyDescent="0.2">
      <c r="B5" s="4" t="s">
        <v>19</v>
      </c>
      <c r="C5" s="5" t="s">
        <v>36</v>
      </c>
    </row>
    <row r="6" spans="1:10" ht="16.5" customHeight="1" x14ac:dyDescent="0.2">
      <c r="B6" s="4" t="s">
        <v>20</v>
      </c>
      <c r="C6" s="6">
        <f ca="1">NOW()</f>
        <v>41785.528433333333</v>
      </c>
      <c r="G6" s="3" t="s">
        <v>23</v>
      </c>
      <c r="H6" s="47"/>
      <c r="I6" s="47"/>
      <c r="J6" s="47"/>
    </row>
    <row r="7" spans="1:10" ht="16.5" customHeight="1" x14ac:dyDescent="0.2">
      <c r="B7" s="4" t="s">
        <v>21</v>
      </c>
      <c r="C7" s="7">
        <v>0.67</v>
      </c>
    </row>
    <row r="9" spans="1:10" ht="16.5" customHeight="1" x14ac:dyDescent="0.2">
      <c r="C9" s="41" t="str">
        <f ca="1">UPPER(TEXT(C10,"dddd"))</f>
        <v>TUESDAY</v>
      </c>
      <c r="D9" s="42" t="str">
        <f t="shared" ref="D9:I9" ca="1" si="0">UPPER(TEXT(D10,"dddd"))</f>
        <v>WEDNESDAY</v>
      </c>
      <c r="E9" s="42" t="str">
        <f t="shared" ca="1" si="0"/>
        <v>THURSDAY</v>
      </c>
      <c r="F9" s="42" t="str">
        <f t="shared" ca="1" si="0"/>
        <v>FRIDAY</v>
      </c>
      <c r="G9" s="42" t="str">
        <f t="shared" ca="1" si="0"/>
        <v>SATURDAY</v>
      </c>
      <c r="H9" s="42" t="str">
        <f t="shared" ca="1" si="0"/>
        <v>SUNDAY</v>
      </c>
      <c r="I9" s="43" t="str">
        <f t="shared" ca="1" si="0"/>
        <v>MONDAY</v>
      </c>
    </row>
    <row r="10" spans="1:10" ht="16.5" customHeight="1" x14ac:dyDescent="0.2">
      <c r="B10" s="37" t="s">
        <v>24</v>
      </c>
      <c r="C10" s="38">
        <f ca="1">WeekEnding-6</f>
        <v>41779.528433333333</v>
      </c>
      <c r="D10" s="38">
        <f ca="1">WeekEnding-5</f>
        <v>41780.528433333333</v>
      </c>
      <c r="E10" s="38">
        <f ca="1">WeekEnding-4</f>
        <v>41781.528433333333</v>
      </c>
      <c r="F10" s="38">
        <f ca="1">WeekEnding-3</f>
        <v>41782.528433333333</v>
      </c>
      <c r="G10" s="38">
        <f ca="1">WeekEnding-2</f>
        <v>41783.528433333333</v>
      </c>
      <c r="H10" s="38">
        <f ca="1">WeekEnding-1</f>
        <v>41784.528433333333</v>
      </c>
      <c r="I10" s="38">
        <f ca="1">WeekEnding</f>
        <v>41785.528433333333</v>
      </c>
      <c r="J10" s="39" t="s">
        <v>27</v>
      </c>
    </row>
    <row r="11" spans="1:10" ht="16.5" customHeight="1" x14ac:dyDescent="0.2">
      <c r="B11" s="13" t="s">
        <v>0</v>
      </c>
      <c r="C11" s="14">
        <v>135</v>
      </c>
      <c r="D11" s="14"/>
      <c r="E11" s="14">
        <v>135</v>
      </c>
      <c r="F11" s="14"/>
      <c r="G11" s="14"/>
      <c r="H11" s="14"/>
      <c r="I11" s="14">
        <v>135</v>
      </c>
      <c r="J11" s="15">
        <f>SUM(Transportation[[#This Row],[Day 1]:[Day 7]])</f>
        <v>405</v>
      </c>
    </row>
    <row r="12" spans="1:10" ht="16.5" customHeight="1" x14ac:dyDescent="0.2">
      <c r="B12" s="16" t="s">
        <v>5</v>
      </c>
      <c r="C12" s="12">
        <f t="shared" ref="C12:I12" si="1">C11*MileageRate</f>
        <v>90.45</v>
      </c>
      <c r="D12" s="12">
        <f t="shared" si="1"/>
        <v>0</v>
      </c>
      <c r="E12" s="12">
        <f t="shared" si="1"/>
        <v>90.45</v>
      </c>
      <c r="F12" s="12">
        <f t="shared" si="1"/>
        <v>0</v>
      </c>
      <c r="G12" s="12">
        <f t="shared" si="1"/>
        <v>0</v>
      </c>
      <c r="H12" s="12">
        <f t="shared" si="1"/>
        <v>0</v>
      </c>
      <c r="I12" s="12">
        <f t="shared" si="1"/>
        <v>90.45</v>
      </c>
      <c r="J12" s="17">
        <f>SUM(Transportation[[#This Row],[Day 1]:[Day 7]])</f>
        <v>271.35000000000002</v>
      </c>
    </row>
    <row r="13" spans="1:10" ht="16.5" customHeight="1" x14ac:dyDescent="0.2">
      <c r="B13" s="16" t="s">
        <v>1</v>
      </c>
      <c r="C13" s="18"/>
      <c r="D13" s="18"/>
      <c r="E13" s="18"/>
      <c r="F13" s="18">
        <v>17</v>
      </c>
      <c r="G13" s="18"/>
      <c r="H13" s="18"/>
      <c r="I13" s="18"/>
      <c r="J13" s="17">
        <f>SUM(Transportation[[#This Row],[Day 1]:[Day 7]])</f>
        <v>17</v>
      </c>
    </row>
    <row r="14" spans="1:10" ht="16.5" customHeight="1" x14ac:dyDescent="0.2">
      <c r="B14" s="16" t="s">
        <v>2</v>
      </c>
      <c r="C14" s="18">
        <v>79</v>
      </c>
      <c r="D14" s="18"/>
      <c r="E14" s="18">
        <v>79</v>
      </c>
      <c r="F14" s="18">
        <v>79</v>
      </c>
      <c r="G14" s="18"/>
      <c r="H14" s="18"/>
      <c r="I14" s="18">
        <v>79</v>
      </c>
      <c r="J14" s="17">
        <f>SUM(Transportation[[#This Row],[Day 1]:[Day 7]])</f>
        <v>316</v>
      </c>
    </row>
    <row r="15" spans="1:10" ht="16.5" customHeight="1" x14ac:dyDescent="0.2">
      <c r="B15" s="16" t="s">
        <v>3</v>
      </c>
      <c r="C15" s="18"/>
      <c r="D15" s="18"/>
      <c r="E15" s="18"/>
      <c r="F15" s="18"/>
      <c r="G15" s="18">
        <v>27.06</v>
      </c>
      <c r="H15" s="18"/>
      <c r="I15" s="18"/>
      <c r="J15" s="17">
        <f>SUM(Transportation[[#This Row],[Day 1]:[Day 7]])</f>
        <v>27.06</v>
      </c>
    </row>
    <row r="16" spans="1:10" ht="16.5" customHeight="1" x14ac:dyDescent="0.2">
      <c r="B16" s="16" t="s">
        <v>34</v>
      </c>
      <c r="C16" s="18"/>
      <c r="D16" s="18"/>
      <c r="E16" s="18"/>
      <c r="F16" s="18"/>
      <c r="G16" s="18"/>
      <c r="H16" s="18"/>
      <c r="I16" s="18"/>
      <c r="J16" s="17">
        <f>SUM(Transportation[[#This Row],[Day 1]:[Day 7]])</f>
        <v>0</v>
      </c>
    </row>
    <row r="17" spans="2:10" ht="16.5" customHeight="1" x14ac:dyDescent="0.2">
      <c r="B17" s="22" t="s">
        <v>4</v>
      </c>
      <c r="C17" s="23"/>
      <c r="D17" s="23"/>
      <c r="E17" s="23"/>
      <c r="F17" s="23">
        <v>235</v>
      </c>
      <c r="G17" s="23"/>
      <c r="H17" s="23"/>
      <c r="I17" s="23"/>
      <c r="J17" s="24">
        <f>SUM(Transportation[[#This Row],[Day 1]:[Day 7]])</f>
        <v>235</v>
      </c>
    </row>
    <row r="18" spans="2:10" ht="16.5" customHeight="1" x14ac:dyDescent="0.2">
      <c r="B18" s="25" t="s">
        <v>27</v>
      </c>
      <c r="C18" s="26">
        <f t="shared" ref="C18:I18" si="2">SUBTOTAL(109,C12:C17)</f>
        <v>169.45</v>
      </c>
      <c r="D18" s="26">
        <f t="shared" si="2"/>
        <v>0</v>
      </c>
      <c r="E18" s="27">
        <f t="shared" si="2"/>
        <v>169.45</v>
      </c>
      <c r="F18" s="26">
        <f t="shared" si="2"/>
        <v>331</v>
      </c>
      <c r="G18" s="26">
        <f t="shared" si="2"/>
        <v>27.06</v>
      </c>
      <c r="H18" s="26">
        <f t="shared" si="2"/>
        <v>0</v>
      </c>
      <c r="I18" s="26">
        <f t="shared" si="2"/>
        <v>169.45</v>
      </c>
      <c r="J18" s="28">
        <f>SUM(J12:J17)</f>
        <v>866.41</v>
      </c>
    </row>
    <row r="19" spans="2:10" ht="16.5" customHeight="1" x14ac:dyDescent="0.2">
      <c r="B19" s="46"/>
      <c r="C19" s="46"/>
      <c r="D19" s="46"/>
      <c r="E19" s="46"/>
      <c r="F19" s="46"/>
      <c r="G19" s="46"/>
      <c r="H19" s="46"/>
      <c r="I19" s="46"/>
      <c r="J19" s="46"/>
    </row>
    <row r="20" spans="2:10" ht="16.5" customHeight="1" x14ac:dyDescent="0.2">
      <c r="B20" s="37" t="s">
        <v>25</v>
      </c>
      <c r="C20" s="40"/>
      <c r="D20" s="40"/>
      <c r="E20" s="40"/>
      <c r="F20" s="40"/>
      <c r="G20" s="40"/>
      <c r="H20" s="40"/>
      <c r="I20" s="40"/>
      <c r="J20" s="40"/>
    </row>
    <row r="21" spans="2:10" ht="16.5" customHeight="1" x14ac:dyDescent="0.2">
      <c r="B21" s="13" t="s">
        <v>6</v>
      </c>
      <c r="C21" s="29">
        <v>349</v>
      </c>
      <c r="D21" s="29">
        <v>349</v>
      </c>
      <c r="E21" s="29">
        <v>349</v>
      </c>
      <c r="F21" s="29">
        <v>295.5</v>
      </c>
      <c r="G21" s="29">
        <v>295.5</v>
      </c>
      <c r="H21" s="29">
        <v>295.5</v>
      </c>
      <c r="I21" s="29">
        <v>250</v>
      </c>
      <c r="J21" s="30">
        <f>SUM(LodgingMeals[[#This Row],[Day 1]:[Day 7]])</f>
        <v>2183.5</v>
      </c>
    </row>
    <row r="22" spans="2:10" ht="16.5" customHeight="1" x14ac:dyDescent="0.2">
      <c r="B22" s="16" t="s">
        <v>7</v>
      </c>
      <c r="C22" s="31">
        <v>11.49</v>
      </c>
      <c r="D22" s="31">
        <v>12</v>
      </c>
      <c r="E22" s="31">
        <v>11.89</v>
      </c>
      <c r="F22" s="31">
        <v>11.19</v>
      </c>
      <c r="G22" s="31">
        <v>12</v>
      </c>
      <c r="H22" s="31">
        <v>11.89</v>
      </c>
      <c r="I22" s="31">
        <v>11.39</v>
      </c>
      <c r="J22" s="32">
        <f>SUM(LodgingMeals[[#This Row],[Day 1]:[Day 7]])</f>
        <v>81.850000000000009</v>
      </c>
    </row>
    <row r="23" spans="2:10" ht="16.5" customHeight="1" x14ac:dyDescent="0.2">
      <c r="B23" s="16" t="s">
        <v>8</v>
      </c>
      <c r="C23" s="31">
        <v>12</v>
      </c>
      <c r="D23" s="31">
        <v>13.25</v>
      </c>
      <c r="E23" s="31">
        <v>12.39</v>
      </c>
      <c r="F23" s="31">
        <v>12.25</v>
      </c>
      <c r="G23" s="31">
        <v>13</v>
      </c>
      <c r="H23" s="31">
        <v>13.25</v>
      </c>
      <c r="I23" s="31">
        <v>13</v>
      </c>
      <c r="J23" s="32">
        <f>SUM(LodgingMeals[[#This Row],[Day 1]:[Day 7]])</f>
        <v>89.14</v>
      </c>
    </row>
    <row r="24" spans="2:10" ht="16.5" customHeight="1" x14ac:dyDescent="0.2">
      <c r="B24" s="16" t="s">
        <v>9</v>
      </c>
      <c r="C24" s="31">
        <v>17</v>
      </c>
      <c r="D24" s="31">
        <v>17.489999999999998</v>
      </c>
      <c r="E24" s="31">
        <v>16.89</v>
      </c>
      <c r="F24" s="31">
        <v>17.39</v>
      </c>
      <c r="G24" s="31">
        <v>18</v>
      </c>
      <c r="H24" s="31">
        <v>17.29</v>
      </c>
      <c r="I24" s="31">
        <v>18</v>
      </c>
      <c r="J24" s="32">
        <f>SUM(LodgingMeals[[#This Row],[Day 1]:[Day 7]])</f>
        <v>122.06</v>
      </c>
    </row>
    <row r="25" spans="2:10" ht="16.5" customHeight="1" x14ac:dyDescent="0.2">
      <c r="B25" s="16" t="s">
        <v>16</v>
      </c>
      <c r="C25" s="31">
        <f>C24*MileageRate</f>
        <v>11.39</v>
      </c>
      <c r="D25" s="31">
        <v>10.39</v>
      </c>
      <c r="E25" s="31">
        <v>10.89</v>
      </c>
      <c r="F25" s="31">
        <v>11</v>
      </c>
      <c r="G25" s="31">
        <v>9.89</v>
      </c>
      <c r="H25" s="31">
        <v>10</v>
      </c>
      <c r="I25" s="31">
        <v>10.29</v>
      </c>
      <c r="J25" s="32">
        <f>SUM(LodgingMeals[[#This Row],[Day 1]:[Day 7]])</f>
        <v>73.849999999999994</v>
      </c>
    </row>
    <row r="26" spans="2:10" ht="16.5" customHeight="1" x14ac:dyDescent="0.2">
      <c r="B26" s="22" t="s">
        <v>10</v>
      </c>
      <c r="C26" s="33">
        <f>SUM(C22:C24)</f>
        <v>40.49</v>
      </c>
      <c r="D26" s="33">
        <f t="shared" ref="D26:I26" si="3">SUM(D22:D24)</f>
        <v>42.739999999999995</v>
      </c>
      <c r="E26" s="33">
        <f t="shared" si="3"/>
        <v>41.17</v>
      </c>
      <c r="F26" s="33">
        <f t="shared" si="3"/>
        <v>40.83</v>
      </c>
      <c r="G26" s="33">
        <f t="shared" si="3"/>
        <v>43</v>
      </c>
      <c r="H26" s="33">
        <f t="shared" si="3"/>
        <v>42.43</v>
      </c>
      <c r="I26" s="33">
        <f t="shared" si="3"/>
        <v>42.39</v>
      </c>
      <c r="J26" s="34">
        <f>SUM(LodgingMeals[[#This Row],[Day 1]:[Day 7]])</f>
        <v>293.05</v>
      </c>
    </row>
    <row r="27" spans="2:10" ht="16.5" customHeight="1" x14ac:dyDescent="0.2">
      <c r="B27" s="25" t="s">
        <v>27</v>
      </c>
      <c r="C27" s="26">
        <f>SUBTOTAL(109,C21,C26)</f>
        <v>389.49</v>
      </c>
      <c r="D27" s="26">
        <f t="shared" ref="D27:I27" si="4">SUBTOTAL(109,D21,D26)</f>
        <v>391.74</v>
      </c>
      <c r="E27" s="26">
        <f t="shared" si="4"/>
        <v>390.17</v>
      </c>
      <c r="F27" s="26">
        <f t="shared" si="4"/>
        <v>336.33</v>
      </c>
      <c r="G27" s="26">
        <f t="shared" si="4"/>
        <v>338.5</v>
      </c>
      <c r="H27" s="26">
        <f t="shared" si="4"/>
        <v>337.93</v>
      </c>
      <c r="I27" s="26">
        <f t="shared" si="4"/>
        <v>292.39</v>
      </c>
      <c r="J27" s="28">
        <f>SUBTOTAL(109,J21,J26)</f>
        <v>2476.5500000000002</v>
      </c>
    </row>
    <row r="28" spans="2:10" ht="16.5" customHeight="1" x14ac:dyDescent="0.2">
      <c r="B28" s="46"/>
      <c r="C28" s="46"/>
      <c r="D28" s="46"/>
      <c r="E28" s="46"/>
      <c r="F28" s="46"/>
      <c r="G28" s="46"/>
      <c r="H28" s="46"/>
      <c r="I28" s="46"/>
      <c r="J28" s="46"/>
    </row>
    <row r="29" spans="2:10" ht="16.5" customHeight="1" x14ac:dyDescent="0.2">
      <c r="B29" s="37" t="s">
        <v>26</v>
      </c>
      <c r="C29" s="40"/>
      <c r="D29" s="40"/>
      <c r="E29" s="40"/>
      <c r="F29" s="40"/>
      <c r="G29" s="40"/>
      <c r="H29" s="40"/>
      <c r="I29" s="40"/>
      <c r="J29" s="40"/>
    </row>
    <row r="30" spans="2:10" ht="16.5" customHeight="1" x14ac:dyDescent="0.2">
      <c r="B30" s="13" t="s">
        <v>11</v>
      </c>
      <c r="C30" s="29"/>
      <c r="D30" s="29"/>
      <c r="E30" s="29"/>
      <c r="F30" s="29"/>
      <c r="G30" s="29"/>
      <c r="H30" s="29"/>
      <c r="I30" s="29"/>
      <c r="J30" s="35">
        <f>SUM(Misc[[#This Row],[Day 1]:[Day 7]])</f>
        <v>0</v>
      </c>
    </row>
    <row r="31" spans="2:10" ht="16.5" customHeight="1" x14ac:dyDescent="0.2">
      <c r="B31" s="16" t="s">
        <v>12</v>
      </c>
      <c r="C31" s="31"/>
      <c r="D31" s="31"/>
      <c r="E31" s="31"/>
      <c r="F31" s="31"/>
      <c r="G31" s="31"/>
      <c r="H31" s="31"/>
      <c r="I31" s="31"/>
      <c r="J31" s="36">
        <f>SUM(Misc[[#This Row],[Day 1]:[Day 7]])</f>
        <v>0</v>
      </c>
    </row>
    <row r="32" spans="2:10" ht="16.5" customHeight="1" x14ac:dyDescent="0.2">
      <c r="B32" s="16" t="s">
        <v>13</v>
      </c>
      <c r="C32" s="31">
        <v>3.7</v>
      </c>
      <c r="D32" s="31">
        <v>14.05</v>
      </c>
      <c r="E32" s="31">
        <v>9.1199999999999992</v>
      </c>
      <c r="F32" s="31">
        <v>14</v>
      </c>
      <c r="G32" s="31">
        <v>0.2</v>
      </c>
      <c r="H32" s="31">
        <v>2.04</v>
      </c>
      <c r="I32" s="31">
        <v>14.05</v>
      </c>
      <c r="J32" s="36">
        <f>SUM(Misc[[#This Row],[Day 1]:[Day 7]])</f>
        <v>57.16</v>
      </c>
    </row>
    <row r="33" spans="2:10" ht="16.5" customHeight="1" x14ac:dyDescent="0.2">
      <c r="B33" s="16" t="s">
        <v>33</v>
      </c>
      <c r="C33" s="31"/>
      <c r="D33" s="31"/>
      <c r="E33" s="31"/>
      <c r="F33" s="31"/>
      <c r="G33" s="31"/>
      <c r="H33" s="31"/>
      <c r="I33" s="31"/>
      <c r="J33" s="36">
        <f>SUM(Misc[[#This Row],[Day 1]:[Day 7]])</f>
        <v>0</v>
      </c>
    </row>
    <row r="34" spans="2:10" ht="16.5" customHeight="1" x14ac:dyDescent="0.2">
      <c r="B34" s="16" t="s">
        <v>28</v>
      </c>
      <c r="C34" s="31"/>
      <c r="D34" s="31"/>
      <c r="E34" s="31"/>
      <c r="F34" s="31"/>
      <c r="G34" s="31"/>
      <c r="H34" s="31"/>
      <c r="I34" s="31"/>
      <c r="J34" s="36">
        <f>SUM(Misc[[#This Row],[Day 1]:[Day 7]])</f>
        <v>0</v>
      </c>
    </row>
    <row r="35" spans="2:10" ht="16.5" customHeight="1" x14ac:dyDescent="0.2">
      <c r="B35" s="19" t="s">
        <v>27</v>
      </c>
      <c r="C35" s="20">
        <f>SUBTOTAL(109,Misc[Day 1])</f>
        <v>3.7</v>
      </c>
      <c r="D35" s="20">
        <f>SUBTOTAL(109,Misc[Day 2])</f>
        <v>14.05</v>
      </c>
      <c r="E35" s="20">
        <f>SUBTOTAL(109,Misc[Day 3])</f>
        <v>9.1199999999999992</v>
      </c>
      <c r="F35" s="20">
        <f>SUBTOTAL(109,Misc[Day 4])</f>
        <v>14</v>
      </c>
      <c r="G35" s="20">
        <f>SUBTOTAL(109,Misc[Day 5])</f>
        <v>0.2</v>
      </c>
      <c r="H35" s="20">
        <f>SUBTOTAL(109,Misc[Day 6])</f>
        <v>2.04</v>
      </c>
      <c r="I35" s="20">
        <f>SUBTOTAL(109,Misc[Day 7])</f>
        <v>14.05</v>
      </c>
      <c r="J35" s="21">
        <f>SUBTOTAL(109,Misc[Total])</f>
        <v>57.16</v>
      </c>
    </row>
    <row r="36" spans="2:10" ht="19.5" customHeight="1" x14ac:dyDescent="0.2">
      <c r="B36" s="46"/>
      <c r="C36" s="46"/>
      <c r="D36" s="46"/>
      <c r="E36" s="46"/>
      <c r="F36" s="46"/>
      <c r="G36" s="46"/>
      <c r="H36" s="46"/>
      <c r="I36" s="46"/>
      <c r="J36" s="46"/>
    </row>
    <row r="37" spans="2:10" ht="19.5" customHeight="1" x14ac:dyDescent="0.2">
      <c r="B37" s="11" t="s">
        <v>14</v>
      </c>
      <c r="C37" s="8">
        <f>SUM(Misc[[#Totals],[Day 1]],LodgingMeals[[#Totals],[Day 1]],Transportation[[#Totals],[Day 1]])</f>
        <v>562.64</v>
      </c>
      <c r="D37" s="9">
        <f>SUM(Misc[[#Totals],[Day 2]],LodgingMeals[[#Totals],[Day 2]],Transportation[[#Totals],[Day 2]])</f>
        <v>405.79</v>
      </c>
      <c r="E37" s="9">
        <f>SUM(Misc[[#Totals],[Day 3]],LodgingMeals[[#Totals],[Day 3]],Transportation[[#Totals],[Day 3]])</f>
        <v>568.74</v>
      </c>
      <c r="F37" s="9">
        <f>SUM(Misc[[#Totals],[Day 4]],LodgingMeals[[#Totals],[Day 4]],Transportation[[#Totals],[Day 4]])</f>
        <v>681.32999999999993</v>
      </c>
      <c r="G37" s="9">
        <f>SUM(Misc[[#Totals],[Day 5]],LodgingMeals[[#Totals],[Day 5]],Transportation[[#Totals],[Day 5]])</f>
        <v>365.76</v>
      </c>
      <c r="H37" s="9">
        <f>SUM(Misc[[#Totals],[Day 6]],LodgingMeals[[#Totals],[Day 6]],Transportation[[#Totals],[Day 6]])</f>
        <v>339.97</v>
      </c>
      <c r="I37" s="9">
        <f>SUM(Misc[[#Totals],[Day 7]],LodgingMeals[[#Totals],[Day 7]],Transportation[[#Totals],[Day 7]])</f>
        <v>475.89</v>
      </c>
      <c r="J37" s="10">
        <f>SUM(Misc[[#Totals],[Total]],LodgingMeals[[#Totals],[Total]],Transportation[[#Totals],[Total]])</f>
        <v>3400.12</v>
      </c>
    </row>
    <row r="38" spans="2:10" ht="19.5" customHeight="1" x14ac:dyDescent="0.2"/>
    <row r="39" spans="2:10" ht="19.5" customHeight="1" x14ac:dyDescent="0.2">
      <c r="I39" s="61" t="s">
        <v>30</v>
      </c>
      <c r="J39" s="61"/>
    </row>
    <row r="40" spans="2:10" ht="19.5" customHeight="1" x14ac:dyDescent="0.2">
      <c r="B40" s="52" t="s">
        <v>29</v>
      </c>
      <c r="C40" s="53"/>
      <c r="D40" s="53"/>
      <c r="E40" s="54"/>
      <c r="I40" s="62">
        <f>SUM(J18,J27,J35)</f>
        <v>3400.12</v>
      </c>
      <c r="J40" s="62"/>
    </row>
    <row r="41" spans="2:10" ht="19.5" customHeight="1" x14ac:dyDescent="0.2">
      <c r="B41" s="55"/>
      <c r="C41" s="56"/>
      <c r="D41" s="56"/>
      <c r="E41" s="57"/>
      <c r="I41" s="61" t="s">
        <v>31</v>
      </c>
      <c r="J41" s="61"/>
    </row>
    <row r="42" spans="2:10" ht="16.5" customHeight="1" x14ac:dyDescent="0.2">
      <c r="B42" s="55"/>
      <c r="C42" s="56"/>
      <c r="D42" s="56"/>
      <c r="E42" s="57"/>
      <c r="I42" s="62"/>
      <c r="J42" s="62"/>
    </row>
    <row r="43" spans="2:10" ht="16.5" customHeight="1" x14ac:dyDescent="0.2">
      <c r="B43" s="55"/>
      <c r="C43" s="56"/>
      <c r="D43" s="56"/>
      <c r="E43" s="57"/>
      <c r="I43" s="61" t="s">
        <v>32</v>
      </c>
      <c r="J43" s="61"/>
    </row>
    <row r="44" spans="2:10" ht="16.5" customHeight="1" x14ac:dyDescent="0.2">
      <c r="B44" s="58"/>
      <c r="C44" s="59"/>
      <c r="D44" s="59"/>
      <c r="E44" s="60"/>
      <c r="I44" s="50">
        <f>I40-J42</f>
        <v>3400.12</v>
      </c>
      <c r="J44" s="50"/>
    </row>
    <row r="45" spans="2:10" ht="16.5" customHeight="1" x14ac:dyDescent="0.2">
      <c r="I45" s="51" t="s">
        <v>15</v>
      </c>
      <c r="J45" s="51"/>
    </row>
  </sheetData>
  <mergeCells count="15">
    <mergeCell ref="B2:J2"/>
    <mergeCell ref="B1:J1"/>
    <mergeCell ref="I44:J44"/>
    <mergeCell ref="I45:J45"/>
    <mergeCell ref="B40:E44"/>
    <mergeCell ref="I39:J39"/>
    <mergeCell ref="I40:J40"/>
    <mergeCell ref="I41:J41"/>
    <mergeCell ref="I42:J42"/>
    <mergeCell ref="I43:J43"/>
    <mergeCell ref="B19:J19"/>
    <mergeCell ref="B28:J28"/>
    <mergeCell ref="B36:J36"/>
    <mergeCell ref="H4:J4"/>
    <mergeCell ref="H6:J6"/>
  </mergeCells>
  <printOptions horizontalCentered="1"/>
  <pageMargins left="0.4" right="0.4" top="0.8" bottom="0.5" header="0.5" footer="0.5"/>
  <pageSetup scale="80" fitToHeight="0" orientation="portrait" r:id="rId1"/>
  <ignoredErrors>
    <ignoredError sqref="C26" formulaRange="1"/>
  </ignoredErrors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71D6BD8-0F47-4058-869A-398337FFA0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Expense Report</vt:lpstr>
      <vt:lpstr>MileageRate</vt:lpstr>
      <vt:lpstr>WeekEnding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Yunina</dc:creator>
  <cp:lastModifiedBy>Elena Yunina</cp:lastModifiedBy>
  <dcterms:created xsi:type="dcterms:W3CDTF">2014-05-15T07:44:03Z</dcterms:created>
  <dcterms:modified xsi:type="dcterms:W3CDTF">2014-05-26T08:41:59Z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TC034580739991</vt:lpwstr>
  </property>
</Properties>
</file>