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6815" windowHeight="7755" tabRatio="871" activeTab="8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Tarka" sheetId="2" r:id="rId5"/>
    <sheet name="Logo " sheetId="32" r:id="rId6"/>
    <sheet name="Katsina-Ala" sheetId="33" r:id="rId7"/>
    <sheet name="Gwer West" sheetId="35" r:id="rId8"/>
    <sheet name="Konshisha" sheetId="34" r:id="rId9"/>
    <sheet name="LGA6" sheetId="36" r:id="rId10"/>
    <sheet name="LGA7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externalReferences>
    <externalReference r:id="rId23"/>
  </externalReferences>
  <calcPr calcId="171027" fullCalcOnLoad="1"/>
</workbook>
</file>

<file path=xl/sharedStrings.xml><?xml version="1.0" encoding="utf-8"?>
<sst xmlns="http://schemas.openxmlformats.org/spreadsheetml/2006/main" count="332" uniqueCount="332">
  <si>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</si>
  <si>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</si>
  <si>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</si>
  <si>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</si>
  <si>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</si>
  <si>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</si>
  <si>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</si>
  <si>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</si>
  <si>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</si>
  <si>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</si>
  <si>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</si>
  <si>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</si>
  <si>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</si>
  <si>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</si>
  <si>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</si>
  <si>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</si>
  <si>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</si>
  <si>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</si>
  <si>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</si>
  <si>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</si>
  <si>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</si>
  <si>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</si>
  <si>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</si>
  <si>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</si>
  <si>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</si>
  <si>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</si>
  <si>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</si>
  <si>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</si>
  <si>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</si>
  <si>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</si>
  <si>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</si>
  <si>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</si>
  <si>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</si>
  <si>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</si>
  <si>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</si>
  <si>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</si>
  <si>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</si>
  <si>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</si>
  <si>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</si>
  <si>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</si>
  <si>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</si>
  <si>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</si>
  <si>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</si>
  <si>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</si>
  <si>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</si>
  <si>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</si>
  <si>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</si>
  <si>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</si>
  <si>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</si>
  <si>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</si>
  <si>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</si>
  <si>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</si>
  <si>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</si>
  <si>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</si>
  <si>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</si>
  <si>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</si>
  <si>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</si>
  <si>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</si>
  <si>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HTC/Yield</t>
  </si>
  <si>
    <t>Select</t>
  </si>
  <si>
    <t>APIN</t>
  </si>
  <si>
    <t>CCFN</t>
  </si>
  <si>
    <t>CIHP</t>
  </si>
  <si>
    <t>FHI360</t>
  </si>
  <si>
    <t>IHVN</t>
  </si>
  <si>
    <t>TBD</t>
  </si>
  <si>
    <t>PEPFAR Nigeria Implementing Partner Semi-Monthly Performance Monitoring Dashboard</t>
  </si>
  <si>
    <t>Scale-up LGAs Analysis</t>
  </si>
  <si>
    <t>Implementing Partner</t>
  </si>
  <si>
    <t>Last Reporting Period</t>
  </si>
  <si>
    <t>FY 2016</t>
  </si>
  <si>
    <t>Cumulative Achievement Per Target</t>
  </si>
  <si>
    <t>16 -31 Dec</t>
  </si>
  <si>
    <t>16 -29 Feb</t>
  </si>
  <si>
    <t>SN</t>
  </si>
  <si>
    <t>Site Name</t>
  </si>
  <si>
    <t xml:space="preserve"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</si>
  <si>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</si>
  <si>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</si>
  <si>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</si>
  <si>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</si>
  <si>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</si>
  <si>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</si>
  <si>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BNS TSE</t>
  </si>
  <si>
    <t>CIHP/BNS/TSE/C/0002</t>
  </si>
  <si>
    <t xml:space="preserve">FSP BONTA  2 (Mbatser)</t>
  </si>
  <si>
    <t>CIHP/BNS/TSE/F/0001</t>
  </si>
  <si>
    <t>FSP BONTA 1</t>
  </si>
  <si>
    <t>CIHP/BNS/TSE/F/0007</t>
  </si>
  <si>
    <t xml:space="preserve">Mimi Clinic Maternity </t>
  </si>
  <si>
    <t>CIHP/BNS/TSE/F/0008</t>
  </si>
  <si>
    <t>Nyam ugbeh 1</t>
  </si>
  <si>
    <t>CIHP/BNS/TSE/C/0009</t>
  </si>
  <si>
    <t>Nyam ugbeh 2 (Mbayegh)</t>
  </si>
  <si>
    <t>CIHP/BNS/TSE/F/0014</t>
  </si>
  <si>
    <t>Phc Agbeede 1</t>
  </si>
  <si>
    <t>CIHP/BNS/TSE/C/0015</t>
  </si>
  <si>
    <t>Phc Agbeede 2 (Mbatsen)</t>
  </si>
  <si>
    <t>CIHP/BNS/TSE/F/0020</t>
  </si>
  <si>
    <t>Phc Agidi 1</t>
  </si>
  <si>
    <t>CIHP/BNS/TSE/C/0021</t>
  </si>
  <si>
    <t>Phc Agidi 2 (Iwarnyam)</t>
  </si>
  <si>
    <t>CIHP/BNS/TSE/F/0016</t>
  </si>
  <si>
    <t>Phc Akputu 1</t>
  </si>
  <si>
    <t>CIHP/BNS/TSE/C/0017</t>
  </si>
  <si>
    <t>Phc Akputu 2 (Mbavaa)</t>
  </si>
  <si>
    <t>CIHP/BNS/TSE/C/0013</t>
  </si>
  <si>
    <t xml:space="preserve">Phc Dio  2  (Ikurav)</t>
  </si>
  <si>
    <t>CIHP/BNS/TSE/F/0012</t>
  </si>
  <si>
    <t>Phc Dio 1</t>
  </si>
  <si>
    <t>CIHP/BNS/TSE/F/0018</t>
  </si>
  <si>
    <t>Phc Igbughul 1</t>
  </si>
  <si>
    <t>CIHP/BNS/TSE/C/0019</t>
  </si>
  <si>
    <t>Phc Igbughul 2 (Mbawar)</t>
  </si>
  <si>
    <t>CIHP/BNS/TSE/F/0010</t>
  </si>
  <si>
    <t>Phc Jirgba 1</t>
  </si>
  <si>
    <t>CIHP/BNS/TSE/C/0011</t>
  </si>
  <si>
    <t>Phc Jirgba 2 (Mbanor)</t>
  </si>
  <si>
    <t>CIHP/BNS/TSE/F/0005</t>
  </si>
  <si>
    <t>Phc korinya 1</t>
  </si>
  <si>
    <t>CIHP/BNS/TSE/C/0006</t>
  </si>
  <si>
    <t>Phc korinya 2 (Mbake)</t>
  </si>
  <si>
    <t>CIHP/BNS/TSE/F/0003</t>
  </si>
  <si>
    <t>Phc Tse Agberagba 1</t>
  </si>
  <si>
    <t>CIHP/BNS/TSE/C/0004</t>
  </si>
  <si>
    <t>Phc Tse Agberagba 2 (Mbatem)</t>
  </si>
  <si>
    <t>CIHP/BNS/TSE/F/0022</t>
  </si>
  <si>
    <t>Phc Tyoate 1</t>
  </si>
  <si>
    <t>CIHP/BNS/TSE/C/0023</t>
  </si>
  <si>
    <t>Phc Tyoate 2 (Mbaikyase)</t>
  </si>
  <si>
    <t>BNS WNN</t>
  </si>
  <si>
    <t>CIHP/BNS/WNN/F/0001</t>
  </si>
  <si>
    <t>GH WANNUNE 1</t>
  </si>
  <si>
    <t>CIHP/BNS/WNN/C/0002</t>
  </si>
  <si>
    <t>GH WANNUNE 2 (MBAKYA)</t>
  </si>
  <si>
    <t>CIHP/BNS/WNN/F/0017</t>
  </si>
  <si>
    <t>NKST WANUNE 1</t>
  </si>
  <si>
    <t>CIHP/BNS/WNN/C/0018</t>
  </si>
  <si>
    <t>NKST WANUNE 2 (MBAIKOYOYIA)</t>
  </si>
  <si>
    <t>CIHP/BNS/WNN/F/0019</t>
  </si>
  <si>
    <t>PHC ABOHO 1</t>
  </si>
  <si>
    <t>CIHP/BNS/WNN/C/0020</t>
  </si>
  <si>
    <t>PHC ABOHO 2 (MBAAYO)</t>
  </si>
  <si>
    <t>CIHP/BNS/WNN/F/0015</t>
  </si>
  <si>
    <t>PHC ASO 1</t>
  </si>
  <si>
    <t>CIHP/BNS/WNN/C/0016</t>
  </si>
  <si>
    <t>PHC ASO 2(MBAAJIREKAA)</t>
  </si>
  <si>
    <t>CIHP/BNS/WNN/F/0003</t>
  </si>
  <si>
    <t>PHC ASUKUNYA 1</t>
  </si>
  <si>
    <t>CIHP/BNS/WNN/C/0004</t>
  </si>
  <si>
    <t>PHC ASUKUNYA 2 (MBACHEVERKYODO)</t>
  </si>
  <si>
    <t>CIHP/BNS/WNN/C/0014</t>
  </si>
  <si>
    <t xml:space="preserve">PHC ATIGHIR  2 (TONGOV)</t>
  </si>
  <si>
    <t>CIHP/BNS/WNN/F/0013</t>
  </si>
  <si>
    <t>PHC ATIGHIR 1</t>
  </si>
  <si>
    <t>CIHP/BNS/WNN/F/0009</t>
  </si>
  <si>
    <t>PHC GWARCHE 1</t>
  </si>
  <si>
    <t>CIHP/BNS/WNN/C/0010</t>
  </si>
  <si>
    <t xml:space="preserve">PHC GWARCHE 2 (MBAKYAA) </t>
  </si>
  <si>
    <t>CIHP/BNS/WNN/F/0007</t>
  </si>
  <si>
    <t>PHC KPE AMBILA 1</t>
  </si>
  <si>
    <t>CIHP/BNS/WNN/C/0008</t>
  </si>
  <si>
    <t>PHC KPE AMBILA 2 (MBAKEWAKEN)</t>
  </si>
  <si>
    <t>CIHP/BNS/WNN/F/0021</t>
  </si>
  <si>
    <t>PHC TIAH 1</t>
  </si>
  <si>
    <t>CIHP/BNS/WNN/C/0022</t>
  </si>
  <si>
    <t xml:space="preserve">PHC TIAH 2  (MBANYAGER)</t>
  </si>
  <si>
    <t>CIHP/BNS/WNN/F/0011</t>
  </si>
  <si>
    <t>PHC TOIRTYU 1</t>
  </si>
  <si>
    <t>CIHP/BNS/WNN/C/0012</t>
  </si>
  <si>
    <t>PHC TOIRTYU 2 (SHITILE)</t>
  </si>
  <si>
    <t>CIHP/BNS/WNN/F/0005</t>
  </si>
  <si>
    <t>PHC TSE-AKILISHI 1</t>
  </si>
  <si>
    <t>CIHP/BNS/WNN/C/0006</t>
  </si>
  <si>
    <t>PHC TSE-AKILISHI 2 (MBAIGBA)</t>
  </si>
  <si>
    <t>BNS GBG</t>
  </si>
  <si>
    <t>CIHP/BNS/GBG/F/0001</t>
  </si>
  <si>
    <t>FSP ABEDA 1</t>
  </si>
  <si>
    <t>CIHP/BNS/GBG/C/0002</t>
  </si>
  <si>
    <t>FSP ABEDA 2 (MBADYUL)</t>
  </si>
  <si>
    <t>CIHP/BNS/GBG/F/0010</t>
  </si>
  <si>
    <t xml:space="preserve">GH UGBA 1 </t>
  </si>
  <si>
    <t>CIHP/BNS/GBG/C/0011</t>
  </si>
  <si>
    <t>GH UGBA 2 (MBAYAM)</t>
  </si>
  <si>
    <t>CIHP/BNS/GBG/F/0008</t>
  </si>
  <si>
    <t>LGHC IGBOUGHUL 1</t>
  </si>
  <si>
    <t>CIHP/BNS/GBG/C/0009</t>
  </si>
  <si>
    <t>LGHC IGBOUGHUL 2 (MBAVUUR)</t>
  </si>
  <si>
    <t>CIHP/BNS/GBG/F/0005</t>
  </si>
  <si>
    <t xml:space="preserve">LGHC MCHIA </t>
  </si>
  <si>
    <t>CIHP/BNS/GBG/F/0003</t>
  </si>
  <si>
    <t xml:space="preserve">PHC ANYIIN  1</t>
  </si>
  <si>
    <t>CIHP/BNS/GBG/C/0004</t>
  </si>
  <si>
    <t>PHC ANYIIN 2 (MBAGBER)</t>
  </si>
  <si>
    <t>CIHP/BNS/GBG/F/0018</t>
  </si>
  <si>
    <t>PHC DOOSHIMA 1</t>
  </si>
  <si>
    <t>CIHP/BNS/GBG/C/0019</t>
  </si>
  <si>
    <t>PHC DOOSHIMA 2 (TURAN)</t>
  </si>
  <si>
    <t>CIHP/BNS/GBG/F/0006</t>
  </si>
  <si>
    <t>PHC GBORAGAYO 1</t>
  </si>
  <si>
    <t>CIHP/BNS/GBG/C/0007</t>
  </si>
  <si>
    <t xml:space="preserve">PHC GBORAGAYO 2  (MBATER)</t>
  </si>
  <si>
    <t>CIHP/BNS/GBG/F/0012</t>
  </si>
  <si>
    <t>PHC IKYO 1</t>
  </si>
  <si>
    <t>CIHP/BNS/GBG/C/0013</t>
  </si>
  <si>
    <t>PHC IKYO 2 (NENZEV)</t>
  </si>
  <si>
    <t>CIHP/BNS/GBG/F/0016</t>
  </si>
  <si>
    <t>PHC IORZA 1</t>
  </si>
  <si>
    <t>CIHP/BNS/GBG/C/0017</t>
  </si>
  <si>
    <t>PHC IORZA 2 (TSWAREV)</t>
  </si>
  <si>
    <t>CIHP/BNS/GBG/F/0014</t>
  </si>
  <si>
    <t>PHC UZER 1</t>
  </si>
  <si>
    <t>CIHP/BNS/GBG/C/0015</t>
  </si>
  <si>
    <t>PHC UZER 2 (TOMBO)</t>
  </si>
  <si>
    <t>CIHP/BNS/GBG/C/0021</t>
  </si>
  <si>
    <t xml:space="preserve">PHC WENDE  2 (YONOV )</t>
  </si>
  <si>
    <t>CIHP/BNS/GBG/F/0020</t>
  </si>
  <si>
    <t>PHC WENDE 1</t>
  </si>
  <si>
    <t>BNS NAK</t>
  </si>
  <si>
    <t>CIHP/BNS/NAK/C/0006</t>
  </si>
  <si>
    <t xml:space="preserve"> CHC ONOVMBA-AONDO  2 (TSAMBE)</t>
  </si>
  <si>
    <t>CIHP/BNS/NAK/F/0011</t>
  </si>
  <si>
    <t xml:space="preserve"> PHC KWASHON 1</t>
  </si>
  <si>
    <t>CIHP/BNS/NAK/F/0020</t>
  </si>
  <si>
    <t xml:space="preserve"> PHC TONGOV 1</t>
  </si>
  <si>
    <t>CIHP/BNS/NAK/F/0005</t>
  </si>
  <si>
    <t>CHC ONOVMBA-AONDO 1</t>
  </si>
  <si>
    <t>CIHP/BNS/NAK/F/0015</t>
  </si>
  <si>
    <t xml:space="preserve">EEC AGAGBE   1</t>
  </si>
  <si>
    <t>CIHP/BNS/NAK/C/0016</t>
  </si>
  <si>
    <t xml:space="preserve">EEC AGAGBE  2 (MBACHOHON)</t>
  </si>
  <si>
    <t>CIHP/BNS/NAK/C/0023</t>
  </si>
  <si>
    <t xml:space="preserve">FSP ABIAN  2 (SENGEV)</t>
  </si>
  <si>
    <t>CIHP/BNS/NAK/F/0022</t>
  </si>
  <si>
    <t>FSP ABIAN 1</t>
  </si>
  <si>
    <t>CIHP/BNS/NAK/C/0019</t>
  </si>
  <si>
    <t>GAAMBE (USHIN)</t>
  </si>
  <si>
    <t>CIHP/BNS/NAK/F/0001</t>
  </si>
  <si>
    <t xml:space="preserve">GH NAKA 1 </t>
  </si>
  <si>
    <t>CIHP/BNS/NAK/C/0002</t>
  </si>
  <si>
    <t xml:space="preserve">GH NAKA 2  (IKYAGHEV)</t>
  </si>
  <si>
    <t>CIHP/BNS/NAK/F/0007</t>
  </si>
  <si>
    <t>MCH JOR 1</t>
  </si>
  <si>
    <t>CIHP/BNS/NAK/C/0008</t>
  </si>
  <si>
    <t>MCH JOR 2 (AVIHIJIME)</t>
  </si>
  <si>
    <t>CIHP/BNS/NAK/C/0029</t>
  </si>
  <si>
    <t xml:space="preserve">PHC ABA  2 (NYMASHI)</t>
  </si>
  <si>
    <t>CIHP/BNS/NAK/F/0028</t>
  </si>
  <si>
    <t>PHC ABA 1</t>
  </si>
  <si>
    <t>CIHP/BNS/NAK/F/0003</t>
  </si>
  <si>
    <t>PHC AONDONA 1</t>
  </si>
  <si>
    <t>CIHP/BNS/NAK/C/0004</t>
  </si>
  <si>
    <t>PHC AONDONA 2 (TIJIME)</t>
  </si>
  <si>
    <t>CIHP/BNS/NAK/C/0010</t>
  </si>
  <si>
    <t xml:space="preserve">PHC JIMBA  2 (SAGHEV_UKUSU)</t>
  </si>
  <si>
    <t>CIHP/BNS/NAK/F/0009</t>
  </si>
  <si>
    <t>PHC JIMBA 1</t>
  </si>
  <si>
    <t>CIHP/BNS/NAK/C/0012</t>
  </si>
  <si>
    <t xml:space="preserve">PHC KWASHON  2 (MERYKEN)</t>
  </si>
  <si>
    <t>CIHP/BNS/NAK/C/0027</t>
  </si>
  <si>
    <t xml:space="preserve">PHC MBAAKEM  2 (MBAUNANDE)</t>
  </si>
  <si>
    <t>CIHP/BNS/NAK/F/0026</t>
  </si>
  <si>
    <t>PHC MBAAKEM 1</t>
  </si>
  <si>
    <t>CIHP/BNS/NAK/F/0024</t>
  </si>
  <si>
    <t>PHC MBAIER 1</t>
  </si>
  <si>
    <t>CIHP/BNS/NAK/C/0025</t>
  </si>
  <si>
    <t>PHC MBAIER 2 (TYOUGHATEE-IJAHA)</t>
  </si>
  <si>
    <t>CIHP/BNS/NAK/F/0013</t>
  </si>
  <si>
    <t>PHC MBALOSU 1</t>
  </si>
  <si>
    <t>CIHP/BNS/NAK/C/0014</t>
  </si>
  <si>
    <t>PHC MBALOSU 2 (MBAPA)</t>
  </si>
  <si>
    <t>CIHP/BNS/NAK/F/0017</t>
  </si>
  <si>
    <t>PHC MBASHIJA 1</t>
  </si>
  <si>
    <t>CIHP/BNS/NAK/C/0018</t>
  </si>
  <si>
    <t>PHC MBASHIJA 2 (SENGEV-YENGEV)</t>
  </si>
  <si>
    <t>CIHP/BNS/NAK/C/0021</t>
  </si>
  <si>
    <t>PHC TONGOV 2 (GBAANGE)</t>
  </si>
  <si>
    <t>BNS KAL</t>
  </si>
  <si>
    <t>CIHP/BNS/KAL/F/0010</t>
  </si>
  <si>
    <t xml:space="preserve">CHC GBOR </t>
  </si>
  <si>
    <t>CIHP/BNS/KAL/F/0003</t>
  </si>
  <si>
    <t>CHC TARVACHAN 1</t>
  </si>
  <si>
    <t>CIHP/BNS/KAL/C/0004</t>
  </si>
  <si>
    <t>CHC TARVACHAN 2 (MICHIHE)</t>
  </si>
  <si>
    <t>CIHP/BNS/KAL/F/0001</t>
  </si>
  <si>
    <t>CHC TOR DONGA 1</t>
  </si>
  <si>
    <t>CIHP/BNS/KAL/C/0002</t>
  </si>
  <si>
    <t>CHC TOR DONGA 2 (UTANGE)</t>
  </si>
  <si>
    <t>CIHP/BNS/KAL/F/0005</t>
  </si>
  <si>
    <t>NAHUTA HOSPITAL 1</t>
  </si>
  <si>
    <t>CIHP/BNS/KAL/C/0006</t>
  </si>
  <si>
    <t>NAHUTA HOSPITAL 2 (TOWNSHIP)</t>
  </si>
  <si>
    <t>CIHP/BNS/KAL/F/0007</t>
  </si>
  <si>
    <t>NGUHER CLINIC 1</t>
  </si>
  <si>
    <t>CIHP/BNS/KAL/F/0017</t>
  </si>
  <si>
    <t xml:space="preserve">NKST SAI  </t>
  </si>
  <si>
    <t>CIHP/BNS/KAL/F/0008</t>
  </si>
  <si>
    <t>PHC ADIKPO 1</t>
  </si>
  <si>
    <t>CIHP/BNS/KAL/C/0009</t>
  </si>
  <si>
    <t>PHC ADIKPO 2 (TIIR)</t>
  </si>
  <si>
    <t>CIHP/BNS/KAL/C/0012</t>
  </si>
  <si>
    <t xml:space="preserve">PHC IGBABAKA  2 (YOOYO)</t>
  </si>
  <si>
    <t>CIHP/BNS/KAL/F/0011</t>
  </si>
  <si>
    <t>PHC IGBABAKA 1</t>
  </si>
  <si>
    <t>CIHP/BNS/KAL/F/0013</t>
  </si>
  <si>
    <t>PHC IKPAUKUR 1</t>
  </si>
  <si>
    <t>CIHP/BNS/KAL/C/0014</t>
  </si>
  <si>
    <t>PHC IKPAUKUR 2 (MBACHER)</t>
  </si>
  <si>
    <t>CIHP/BNS/KAL/C/0023</t>
  </si>
  <si>
    <t xml:space="preserve">PHC MBASAR  2 (IKURAV TIEV 2)</t>
  </si>
  <si>
    <t>CIHP/BNS/KAL/F/0022</t>
  </si>
  <si>
    <t>PHC MBASAR 1</t>
  </si>
  <si>
    <t>CIHP/BNS/KAL/F/0024</t>
  </si>
  <si>
    <t>PHC MBATYULA 1</t>
  </si>
  <si>
    <t>CIHP/BNS/KAL/C/0025</t>
  </si>
  <si>
    <t xml:space="preserve">PHC MBATYULA 2  (MBATYULA)</t>
  </si>
  <si>
    <t>CIHP/BNS/KAL/F/0020</t>
  </si>
  <si>
    <t>PHC NAGU 1</t>
  </si>
  <si>
    <t>CIHP/BNS/KAL/C/0021</t>
  </si>
  <si>
    <t>PHC NAGU 2 (MBAYONGO)</t>
  </si>
  <si>
    <t>CIHP/BNS/KAL/F/0026</t>
  </si>
  <si>
    <t>PHC NUMBEVE 1</t>
  </si>
  <si>
    <t>CIHP/BNS/KAL/C/0027</t>
  </si>
  <si>
    <t>PHC NUMBEVE 2 (IWAR)</t>
  </si>
  <si>
    <t>CIHP/BNS/KAL/F/0018</t>
  </si>
  <si>
    <t>PHC SOHO 1</t>
  </si>
  <si>
    <t>CIHP/BNS/KAL/C/0019</t>
  </si>
  <si>
    <t>PHC SOHO 2 (IKURAV TIEV 1)</t>
  </si>
  <si>
    <t>CIHP/BNS/KAL/F/0015</t>
  </si>
  <si>
    <t xml:space="preserve">WHS SAI  1</t>
  </si>
  <si>
    <t>CIHP/BNS/KAL/C/0016</t>
  </si>
  <si>
    <t xml:space="preserve">WHS SAI  2  (MBAJIR)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</si>
</sst>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213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9" applyNumberFormat="1" fontId="1" applyFont="1" fillId="0" applyFill="1" borderId="0" applyBorder="1" xfId="2"/>
    <xf numFmtId="0" applyNumberFormat="1" fontId="3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5" applyBorder="1" xfId="0"/>
    <xf numFmtId="0" applyNumberFormat="1" fontId="4" applyFont="1" fillId="0" applyFill="1" borderId="0" applyBorder="1" xfId="0">
      <alignment horizontal="center" wrapText="1"/>
    </xf>
    <xf numFmtId="0" applyNumberFormat="1" fontId="8" applyFont="1" fillId="0" applyFill="1" borderId="0" applyBorder="1" xfId="0"/>
    <xf numFmtId="0" applyNumberFormat="1" fontId="3" applyFont="1" fillId="0" applyFill="1" borderId="1" applyBorder="1" xfId="0"/>
    <xf numFmtId="0" applyNumberFormat="1" fontId="3" applyFont="1" fillId="0" applyFill="1" borderId="4" applyBorder="1" xfId="0"/>
    <xf numFmtId="0" applyNumberFormat="1" fontId="3" applyFont="1" fillId="0" applyFill="1" borderId="0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alignment horizontal="center" wrapText="1"/>
    </xf>
    <xf numFmtId="0" applyNumberFormat="1" fontId="3" applyFont="1" fillId="0" applyFill="1" borderId="17" applyBorder="1" xfId="0"/>
    <xf numFmtId="0" applyNumberFormat="1" fontId="3" applyFont="1" fillId="0" applyFill="1" borderId="1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 wrapText="1"/>
    </xf>
    <xf numFmtId="9" applyNumberFormat="1" fontId="3" applyFont="1" fillId="0" applyFill="1" borderId="17" applyBorder="1" xfId="2"/>
    <xf numFmtId="9" applyNumberFormat="1" fontId="3" applyFont="1" fillId="0" applyFill="1" borderId="5" applyBorder="1" xfId="2"/>
    <xf numFmtId="165" applyNumberFormat="1" fontId="3" applyFont="1" fillId="0" applyFill="1" borderId="4" applyBorder="1" xfId="1"/>
    <xf numFmtId="0" applyNumberFormat="1" fontId="9" applyFont="1" fillId="0" applyFill="1" borderId="0" applyBorder="1" xfId="0"/>
    <xf numFmtId="0" applyNumberFormat="1" fontId="11" applyFont="1" fillId="0" applyFill="1" borderId="0" applyBorder="1" xfId="0">
      <alignment vertical="center"/>
    </xf>
    <xf numFmtId="0" applyNumberFormat="1" fontId="12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3" applyFont="1" fillId="0" applyFill="1" borderId="23" applyBorder="1" xfId="0"/>
    <xf numFmtId="0" applyNumberFormat="1" fontId="3" applyFont="1" fillId="0" applyFill="1" borderId="23" applyBorder="1" xfId="0">
      <alignment wrapText="1"/>
    </xf>
    <xf numFmtId="0" applyNumberFormat="1" fontId="3" applyFont="1" fillId="0" applyFill="1" borderId="24" applyBorder="1" xfId="0"/>
    <xf numFmtId="0" applyNumberFormat="1" fontId="4" applyFont="1" fillId="0" applyFill="1" borderId="23" applyBorder="1" xfId="0">
      <alignment horizontal="center" wrapText="1"/>
    </xf>
    <xf numFmtId="165" applyNumberFormat="1" fontId="3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0" applyBorder="1" xfId="2"/>
    <xf numFmtId="0" applyNumberFormat="1" fontId="3" applyFont="1" fillId="0" applyFill="1" borderId="2" applyBorder="1" xfId="0">
      <alignment wrapText="1"/>
    </xf>
    <xf numFmtId="165" applyNumberFormat="1" fontId="3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166" applyNumberFormat="1" fontId="3" applyFont="1" fillId="0" applyFill="1" borderId="0" applyBorder="1" xfId="2"/>
    <xf numFmtId="0" applyNumberFormat="1" fontId="17" applyFont="1" fillId="0" applyFill="1" borderId="0" applyBorder="1" xfId="0">
      <alignment horizontal="center" wrapText="1"/>
    </xf>
    <xf numFmtId="0" applyNumberFormat="1" fontId="17" applyFont="1" fillId="0" applyFill="1" borderId="0" applyBorder="1" xfId="0"/>
    <xf numFmtId="0" applyNumberFormat="1" fontId="18" applyFont="1" fillId="11" applyFill="1" borderId="21" applyBorder="1" xfId="0"/>
    <xf numFmtId="0" applyNumberFormat="1" fontId="18" applyFont="1" fillId="11" applyFill="1" borderId="21" applyBorder="1" xfId="0">
      <alignment horizontal="center" wrapText="1"/>
    </xf>
    <xf numFmtId="0" applyNumberFormat="1" fontId="18" applyFont="1" fillId="11" applyFill="1" borderId="21" applyBorder="1" xfId="0">
      <alignment horizontal="center"/>
    </xf>
    <xf numFmtId="9" applyNumberFormat="1" fontId="17" applyFont="1" fillId="6" applyFill="1" borderId="21" applyBorder="1" xfId="2">
      <alignment horizontal="center" wrapText="1"/>
    </xf>
    <xf numFmtId="0" applyNumberFormat="1" fontId="17" applyFont="1" fillId="6" applyFill="1" borderId="21" applyBorder="1" xfId="0">
      <alignment horizontal="center"/>
    </xf>
    <xf numFmtId="9" applyNumberFormat="1" fontId="17" applyFont="1" fillId="6" applyFill="1" borderId="21" applyBorder="1" xfId="2">
      <alignment horizontal="center"/>
    </xf>
    <xf numFmtId="9" applyNumberFormat="1" fontId="17" applyFont="1" fillId="10" applyFill="1" borderId="21" applyBorder="1" xfId="2">
      <alignment horizontal="center"/>
    </xf>
    <xf numFmtId="0" applyNumberFormat="1" fontId="17" applyFont="1" fillId="10" applyFill="1" borderId="21" applyBorder="1" xfId="0">
      <alignment horizontal="center"/>
    </xf>
    <xf numFmtId="0" applyNumberFormat="1" fontId="14" applyFont="1" fillId="4" applyFill="1" borderId="21" applyBorder="1" xfId="0">
      <alignment horizontal="center" vertical="center"/>
    </xf>
    <xf numFmtId="166" applyNumberFormat="1" fontId="17" applyFont="1" fillId="6" applyFill="1" borderId="21" applyBorder="1" xfId="2"/>
    <xf numFmtId="166" applyNumberFormat="1" fontId="17" applyFont="1" fillId="4" applyFill="1" borderId="21" applyBorder="1" xfId="2"/>
    <xf numFmtId="0" applyNumberFormat="1" fontId="14" applyFont="1" fillId="4" applyFill="1" borderId="22" applyBorder="1" xfId="0">
      <alignment horizontal="center" vertical="center"/>
    </xf>
    <xf numFmtId="0" applyNumberFormat="1" fontId="14" applyFont="1" fillId="4" applyFill="1" borderId="26" applyBorder="1" xfId="0">
      <alignment horizontal="center" vertical="center"/>
    </xf>
    <xf numFmtId="166" applyNumberFormat="1" fontId="17" applyFont="1" fillId="6" applyFill="1" borderId="26" applyBorder="1" xfId="2"/>
    <xf numFmtId="166" applyNumberFormat="1" fontId="17" applyFont="1" fillId="4" applyFill="1" borderId="26" applyBorder="1" xfId="2"/>
    <xf numFmtId="166" applyNumberFormat="1" fontId="3" applyFont="1" fillId="0" applyFill="1" borderId="0" applyBorder="1" xfId="0"/>
    <xf numFmtId="0" applyNumberFormat="1" fontId="3" applyFont="1" fillId="0" applyFill="1" borderId="0" applyBorder="1" xfId="0" quotePrefix="1"/>
    <xf numFmtId="0" applyNumberFormat="1" fontId="3" applyFont="1" fillId="0" applyFill="1" borderId="13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14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6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6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9" applyBorder="1" xfId="0">
      <protection locked="0"/>
    </xf>
    <xf numFmtId="0" applyNumberFormat="1" fontId="3" applyFont="1" fillId="0" applyFill="1" borderId="18" applyBorder="1" xfId="0">
      <protection locked="0"/>
    </xf>
    <xf numFmtId="0" applyNumberFormat="1" fontId="3" applyFont="1" fillId="0" applyFill="1" borderId="8" applyBorder="1" xfId="0">
      <protection locked="0"/>
    </xf>
    <xf numFmtId="0" applyNumberFormat="1" fontId="3" applyFont="1" fillId="0" applyFill="1" borderId="20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8" applyBorder="1" xfId="0">
      <protection locked="0" hidden="1"/>
    </xf>
    <xf numFmtId="0" applyNumberFormat="1" fontId="23" applyFont="1" fillId="0" applyFill="1" borderId="0" applyBorder="1" xfId="0"/>
    <xf numFmtId="0" applyNumberFormat="1" fontId="3" applyFont="1" fillId="0" applyFill="1" borderId="3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10" applyFill="1" borderId="0" applyBorder="1" xfId="0">
      <protection locked="0"/>
    </xf>
    <xf numFmtId="0" applyNumberFormat="1" fontId="6" applyFont="1" fillId="10" applyFill="1" borderId="0" applyBorder="1" xfId="0"/>
    <xf numFmtId="0" applyNumberFormat="1" fontId="3" applyFont="1" fillId="10" applyFill="1" borderId="0" applyBorder="1" xfId="0"/>
    <xf numFmtId="0" applyNumberFormat="1" fontId="18" applyFont="1" fillId="11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 wrapText="1"/>
      <protection locked="0"/>
    </xf>
    <xf numFmtId="0" applyNumberFormat="1" fontId="17" applyFont="1" fillId="10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/>
      <protection locked="0"/>
    </xf>
    <xf numFmtId="0" applyNumberFormat="1" fontId="0" applyFont="1" fillId="0" applyFill="1" borderId="0" applyBorder="1" xfId="0">
      <alignment vertical="center"/>
      <protection locked="0"/>
    </xf>
    <xf numFmtId="0" applyNumberFormat="1" fontId="11" applyFont="1" fillId="0" applyFill="1" borderId="0" applyBorder="1" xfId="0">
      <alignment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4" applyFont="1" fillId="0" applyFill="1" borderId="4" applyBorder="1" xfId="0">
      <alignment horizontal="center" wrapText="1"/>
    </xf>
    <xf numFmtId="0" applyNumberFormat="1" fontId="4" applyFont="1" fillId="5" applyFill="1" borderId="15" applyBorder="1" xfId="0">
      <alignment horizontal="center" wrapText="1"/>
    </xf>
    <xf numFmtId="0" applyNumberFormat="1" fontId="4" applyFont="1" fillId="0" applyFill="1" borderId="0" applyBorder="1" xfId="0">
      <alignment horizontal="center" wrapText="1"/>
    </xf>
    <xf numFmtId="0" applyNumberFormat="1" fontId="4" applyFont="1" fillId="0" applyFill="1" borderId="15" applyBorder="1" xfId="0">
      <alignment horizontal="center" wrapText="1"/>
    </xf>
    <xf numFmtId="0" applyNumberFormat="1" fontId="4" applyFont="1" fillId="5" applyFill="1" borderId="5" applyBorder="1" xfId="0">
      <alignment horizontal="center" wrapText="1"/>
    </xf>
    <xf numFmtId="0" applyNumberFormat="1" fontId="7" applyFont="1" fillId="0" applyFill="1" borderId="27" applyBorder="1" xfId="0">
      <alignment horizontal="center" wrapText="1"/>
    </xf>
    <xf numFmtId="0" applyNumberFormat="1" fontId="7" applyFont="1" fillId="0" applyFill="1" borderId="28" applyBorder="1" xfId="0">
      <alignment horizontal="center" wrapText="1"/>
    </xf>
    <xf numFmtId="0" applyNumberFormat="1" fontId="7" applyFont="1" fillId="0" applyFill="1" borderId="3" applyBorder="1" xfId="0">
      <alignment horizontal="center" wrapText="1"/>
    </xf>
    <xf numFmtId="0" applyNumberFormat="1" fontId="7" applyFont="1" fillId="0" applyFill="1" borderId="1" applyBorder="1" xfId="0">
      <alignment horizontal="center" wrapText="1"/>
    </xf>
    <xf numFmtId="0" applyNumberFormat="1" fontId="7" applyFont="1" fillId="0" applyFill="1" borderId="4" applyBorder="1" xfId="0">
      <alignment horizontal="center" wrapText="1"/>
    </xf>
    <xf numFmtId="0" applyNumberFormat="1" fontId="7" applyFont="1" fillId="0" applyFill="1" borderId="15" applyBorder="1" xfId="0">
      <alignment horizontal="center" wrapText="1"/>
    </xf>
    <xf numFmtId="0" applyNumberFormat="1" fontId="7" applyFont="1" fillId="0" applyFill="1" borderId="5" applyBorder="1" xfId="0">
      <alignment horizontal="center" wrapText="1"/>
    </xf>
    <xf numFmtId="0" applyNumberFormat="1" fontId="7" applyFont="1" fillId="0" applyFill="1" borderId="2" applyBorder="1" xfId="0">
      <alignment horizontal="center" wrapText="1"/>
    </xf>
    <xf numFmtId="0" applyNumberFormat="1" fontId="7" applyFont="1" fillId="0" applyFill="1" borderId="29" applyBorder="1" xfId="0">
      <alignment horizontal="center" wrapText="1"/>
    </xf>
    <xf numFmtId="3" applyNumberFormat="1" fontId="3" applyFont="1" fillId="0" applyFill="1" borderId="0" applyBorder="1" xfId="1"/>
    <xf numFmtId="3" applyNumberFormat="1" fontId="3" applyFont="1" fillId="0" applyFill="1" borderId="0" applyBorder="1" xfId="0"/>
    <xf numFmtId="3" applyNumberFormat="1" fontId="3" applyFont="1" fillId="0" applyFill="1" borderId="0" applyBorder="1" xfId="0"/>
    <xf numFmtId="0" applyNumberFormat="1" fontId="3" applyFont="1" fillId="0" applyFill="1" borderId="1" applyBorder="1" xfId="0">
      <protection locked="0"/>
    </xf>
    <xf numFmtId="9" applyNumberFormat="1" fontId="3" applyFont="1" fillId="5" applyFill="1" borderId="28" applyBorder="1" xfId="2"/>
    <xf numFmtId="0" applyNumberFormat="1" fontId="3" applyFont="1" fillId="0" applyFill="1" borderId="2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6" applyBorder="1" xfId="0"/>
    <xf numFmtId="9" applyNumberFormat="1" fontId="3" applyFont="1" fillId="5" applyFill="1" borderId="30" applyBorder="1" xfId="2"/>
    <xf numFmtId="9" applyNumberFormat="1" fontId="3" applyFont="1" fillId="5" applyFill="1" borderId="31" applyBorder="1" xfId="2"/>
    <xf numFmtId="9" applyNumberFormat="1" fontId="3" applyFont="1" fillId="0" applyFill="1" borderId="13" applyBorder="1" xfId="2"/>
    <xf numFmtId="9" applyNumberFormat="1" fontId="3" applyFont="1" fillId="0" applyFill="1" borderId="12" applyBorder="1" xfId="2"/>
    <xf numFmtId="9" applyNumberFormat="1" fontId="3" applyFont="1" fillId="0" applyFill="1" borderId="14" applyBorder="1" xfId="2"/>
    <xf numFmtId="0" applyNumberFormat="1" fontId="3" applyFont="1" fillId="0" applyFill="1" borderId="17" applyBorder="1" xfId="0"/>
    <xf numFmtId="0" applyNumberFormat="1" fontId="3" applyFont="1" fillId="0" applyFill="1" borderId="5" applyBorder="1" xfId="0"/>
    <xf numFmtId="9" applyNumberFormat="1" fontId="3" applyFont="1" fillId="0" applyFill="1" borderId="17" applyBorder="1" xfId="2"/>
    <xf numFmtId="9" applyNumberFormat="1" fontId="3" applyFont="1" fillId="0" applyFill="1" borderId="19" applyBorder="1" xfId="2"/>
    <xf numFmtId="9" applyNumberFormat="1" fontId="3" applyFont="1" fillId="0" applyFill="1" borderId="5" applyBorder="1" xfId="2"/>
    <xf numFmtId="9" applyNumberFormat="1" fontId="3" applyFont="1" fillId="0" applyFill="1" borderId="4" applyBorder="1" xfId="2"/>
    <xf numFmtId="0" applyNumberFormat="1" fontId="25" applyFont="1" fillId="3" applyFill="1" borderId="7" applyBorder="1" xfId="0">
      <alignment horizontal="center"/>
    </xf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3" applyFont="1" fillId="0" applyFill="1" borderId="19" applyBorder="1" xfId="0">
      <alignment wrapText="1"/>
    </xf>
    <xf numFmtId="0" applyNumberFormat="1" fontId="4" applyFont="1" fillId="0" applyFill="1" borderId="4" applyBorder="1" xfId="0">
      <alignment horizontal="center"/>
    </xf>
    <xf numFmtId="3" applyNumberFormat="1" fontId="3" applyFont="1" fillId="5" applyFill="1" borderId="28" applyBorder="1" xfId="2"/>
    <xf numFmtId="3" applyNumberFormat="1" fontId="3" applyFont="1" fillId="5" applyFill="1" borderId="30" applyBorder="1" xfId="2"/>
    <xf numFmtId="0" applyNumberFormat="1" fontId="4" applyFont="1" fillId="0" applyFill="1" borderId="25" applyBorder="1" xfId="0">
      <alignment horizontal="center" wrapText="1"/>
    </xf>
    <xf numFmtId="3" applyNumberFormat="1" fontId="8" applyFont="1" fillId="0" applyFill="1" borderId="0" applyBorder="1" xfId="2"/>
    <xf numFmtId="3" applyNumberFormat="1" fontId="17" applyFont="1" fillId="6" applyFill="1" borderId="21" applyBorder="1" xfId="0">
      <alignment horizontal="center"/>
    </xf>
    <xf numFmtId="0" applyNumberFormat="1" fontId="17" applyFont="1" fillId="0" applyFill="1" borderId="0" applyBorder="1" xfId="0"/>
    <xf numFmtId="3" applyNumberFormat="1" fontId="17" applyFont="1" fillId="6" applyFill="1" borderId="21" applyBorder="1" xfId="0"/>
    <xf numFmtId="3" applyNumberFormat="1" fontId="17" applyFont="1" fillId="6" applyFill="1" borderId="22" applyBorder="1" xfId="0"/>
    <xf numFmtId="3" applyNumberFormat="1" fontId="17" applyFont="1" fillId="4" applyFill="1" borderId="22" applyBorder="1" xfId="0"/>
    <xf numFmtId="3" applyNumberFormat="1" fontId="17" applyFont="1" fillId="4" applyFill="1" borderId="21" applyBorder="1" xfId="0"/>
    <xf numFmtId="0" applyNumberFormat="1" fontId="4" applyFont="1" fillId="4" applyFill="1" borderId="4" applyBorder="1" xfId="0">
      <alignment horizontal="center"/>
    </xf>
    <xf numFmtId="0" applyNumberFormat="1" fontId="4" applyFont="1" fillId="4" applyFill="1" borderId="0" applyBorder="1" xfId="0">
      <alignment horizontal="center"/>
    </xf>
    <xf numFmtId="0" applyNumberFormat="1" fontId="3" applyFont="1" fillId="4" applyFill="1" borderId="0" applyBorder="1" xfId="0"/>
    <xf numFmtId="0" applyNumberFormat="1" fontId="3" applyFont="1" fillId="4" applyFill="1" borderId="5" applyBorder="1" xfId="0"/>
    <xf numFmtId="0" applyNumberFormat="1" fontId="3" applyFont="1" fillId="4" applyFill="1" borderId="4" applyBorder="1" xfId="0"/>
    <xf numFmtId="0" applyNumberFormat="1" fontId="3" applyFont="1" fillId="4" applyFill="1" borderId="0" applyBorder="1" xfId="0">
      <alignment wrapText="1"/>
    </xf>
    <xf numFmtId="9" applyNumberFormat="1" fontId="3" applyFont="1" fillId="4" applyFill="1" borderId="5" applyBorder="1" xfId="2"/>
    <xf numFmtId="9" applyNumberFormat="1" fontId="3" applyFont="1" fillId="4" applyFill="1" borderId="4" applyBorder="1" xfId="2"/>
    <xf numFmtId="0" applyNumberFormat="1" fontId="3" applyFont="1" fillId="4" applyFill="1" borderId="4" applyBorder="1" xfId="0">
      <alignment wrapText="1"/>
    </xf>
    <xf numFmtId="9" applyNumberFormat="1" fontId="3" applyFont="1" fillId="4" applyFill="1" borderId="0" applyBorder="1" xfId="2"/>
    <xf numFmtId="0" applyNumberFormat="1" fontId="27" applyFont="1" fillId="0" applyFill="1" borderId="0" applyBorder="1" xfId="0">
      <alignment vertical="center"/>
      <protection locked="0"/>
    </xf>
    <xf numFmtId="0" applyNumberFormat="1" fontId="3" applyFont="1" fillId="0" applyFill="1" borderId="35" applyBorder="1" xfId="0"/>
    <xf numFmtId="0" applyNumberFormat="1" fontId="8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35" applyBorder="1" xfId="2"/>
    <xf numFmtId="0" applyNumberFormat="1" fontId="3" applyFont="1" fillId="0" applyFill="1" borderId="33" applyBorder="1" xfId="0"/>
    <xf numFmtId="9" applyNumberFormat="1" fontId="3" applyFont="1" fillId="0" applyFill="1" borderId="33" applyBorder="1" xfId="2"/>
    <xf numFmtId="165" applyNumberFormat="1" fontId="3" applyFont="1" fillId="0" applyFill="1" borderId="0" applyBorder="1" xfId="1"/>
    <xf numFmtId="165" applyNumberFormat="1" fontId="3" applyFont="1" fillId="0" applyFill="1" borderId="5" applyBorder="1" xfId="1"/>
    <xf numFmtId="0" applyNumberFormat="1" fontId="3" applyFont="1" fillId="0" applyFill="1" borderId="3" applyBorder="1" xfId="0">
      <alignment wrapText="1"/>
    </xf>
    <xf numFmtId="9" applyNumberFormat="1" fontId="3" applyFont="1" fillId="0" applyFill="1" borderId="0" applyBorder="1" xfId="2"/>
    <xf numFmtId="9" applyNumberFormat="1" fontId="3" applyFont="1" fillId="6" applyFill="1" borderId="21" applyBorder="1" xfId="2">
      <alignment horizontal="center"/>
    </xf>
    <xf numFmtId="0" applyNumberFormat="1" fontId="26" applyFont="1" fillId="11" applyFill="1" borderId="37" applyBorder="1" xfId="0">
      <alignment horizontal="center" vertical="center"/>
    </xf>
    <xf numFmtId="0" applyNumberFormat="1" fontId="26" applyFont="1" fillId="11" applyFill="1" borderId="38" applyBorder="1" xfId="0">
      <alignment horizontal="center" vertical="center"/>
    </xf>
    <xf numFmtId="0" applyNumberFormat="1" fontId="26" applyFont="1" fillId="11" applyFill="1" borderId="39" applyBorder="1" xfId="0">
      <alignment horizontal="center" vertical="center"/>
    </xf>
    <xf numFmtId="9" applyNumberFormat="1" fontId="3" applyFont="1" fillId="6" applyFill="1" borderId="40" applyBorder="1" xfId="2">
      <alignment horizontal="center"/>
    </xf>
    <xf numFmtId="9" applyNumberFormat="1" fontId="3" applyFont="1" fillId="6" applyFill="1" borderId="41" applyBorder="1" xfId="2">
      <alignment horizontal="center"/>
    </xf>
    <xf numFmtId="9" applyNumberFormat="1" fontId="3" applyFont="1" fillId="6" applyFill="1" borderId="42" applyBorder="1" xfId="2">
      <alignment horizontal="center"/>
    </xf>
    <xf numFmtId="0" applyNumberFormat="1" fontId="16" applyFont="1" fillId="6" applyFill="1" borderId="33" applyBorder="1" xfId="0"/>
    <xf numFmtId="0" applyNumberFormat="1" fontId="16" applyFont="1" fillId="6" applyFill="1" borderId="0" applyBorder="1" xfId="0"/>
    <xf numFmtId="0" applyNumberFormat="1" fontId="16" applyFont="1" fillId="0" applyFill="1" borderId="0" applyBorder="1" xfId="0"/>
    <xf numFmtId="0" applyNumberFormat="1" fontId="16" applyFont="1" fillId="0" applyFill="1" borderId="35" applyBorder="1" xfId="0"/>
    <xf numFmtId="0" applyNumberFormat="1" fontId="28" applyFont="1" fillId="0" applyFill="1" borderId="0" applyBorder="1" xfId="0"/>
    <xf numFmtId="0" applyNumberFormat="1" fontId="3" applyFont="1" fillId="0" applyFill="1" borderId="13" applyBorder="1" xfId="0">
      <protection locked="0" hidden="1"/>
    </xf>
    <xf numFmtId="9" applyNumberFormat="1" fontId="3" applyFont="1" fillId="5" applyFill="1" borderId="16" applyBorder="1" xfId="2"/>
    <xf numFmtId="0" applyNumberFormat="1" fontId="3" applyFont="1" fillId="0" applyFill="1" borderId="7" applyBorder="1" xfId="0">
      <protection locked="0"/>
    </xf>
    <xf numFmtId="9" applyNumberFormat="1" fontId="3" applyFont="1" fillId="5" applyFill="1" borderId="43" applyBorder="1" xfId="2"/>
    <xf numFmtId="0" applyNumberFormat="1" fontId="3" applyFont="1" fillId="0" applyFill="1" borderId="3" applyBorder="1" xfId="0">
      <protection locked="0" hidden="1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20" applyFont="1" fillId="7" applyFill="1" borderId="0" applyBorder="1" xfId="0">
      <alignment horizontal="center" vertical="center" wrapText="1"/>
    </xf>
    <xf numFmtId="0" applyNumberFormat="1" fontId="20" applyFont="1" fillId="7" applyFill="1" borderId="0" applyBorder="1" xfId="0">
      <alignment horizontal="center" wrapText="1"/>
    </xf>
    <xf numFmtId="0" applyNumberFormat="1" fontId="22" applyFont="1" fillId="10" applyFill="1" borderId="0" applyBorder="1" xfId="0">
      <alignment horizontal="left" wrapText="1"/>
      <protection locked="0"/>
    </xf>
    <xf numFmtId="0" applyNumberFormat="1" fontId="15" applyFont="1" fillId="0" applyFill="1" borderId="34" applyBorder="1" xfId="0">
      <alignment horizontal="center" vertical="center" wrapText="1"/>
    </xf>
    <xf numFmtId="0" applyNumberFormat="1" fontId="15" applyFont="1" fillId="0" applyFill="1" borderId="36" applyBorder="1" xfId="0">
      <alignment horizontal="center" vertical="center" wrapText="1"/>
    </xf>
    <xf numFmtId="0" applyNumberFormat="1" fontId="15" applyFont="1" fillId="6" applyFill="1" borderId="32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 wrapText="1"/>
    </xf>
    <xf numFmtId="0" applyNumberFormat="1" fontId="10" applyFont="1" fillId="3" applyFill="1" borderId="0" applyBorder="1" xfId="0">
      <alignment horizontal="center" vertical="center" wrapText="1"/>
    </xf>
    <xf numFmtId="0" applyNumberFormat="1" fontId="11" applyFont="1" fillId="0" applyFill="1" borderId="0" applyBorder="1" xfId="0">
      <alignment horizontal="left" vertical="center"/>
      <protection locked="0"/>
    </xf>
    <xf numFmtId="0" applyNumberFormat="1" fontId="19" applyFont="1" fillId="11" applyFill="1" borderId="21" applyBorder="1" xfId="0">
      <alignment horizontal="center" wrapText="1"/>
    </xf>
    <xf numFmtId="0" applyNumberFormat="1" fontId="19" applyFont="1" fillId="11" applyFill="1" borderId="26" applyBorder="1" xfId="0">
      <alignment horizontal="center" wrapText="1"/>
    </xf>
    <xf numFmtId="0" applyNumberFormat="1" fontId="19" applyFont="1" fillId="11" applyFill="1" borderId="22" applyBorder="1" xfId="0">
      <alignment horizontal="center" wrapText="1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8" applyFill="1" borderId="21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9" applyFill="1" borderId="21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18" applyFont="1" fillId="12" applyFill="1" borderId="21" applyBorder="1" xfId="0">
      <alignment horizontal="left" wrapText="1"/>
    </xf>
    <xf numFmtId="0" applyNumberFormat="1" fontId="21" applyFont="1" fillId="0" applyFill="1" borderId="13" applyBorder="1" xfId="0">
      <alignment horizontal="left" vertical="top" wrapText="1"/>
    </xf>
    <xf numFmtId="0" applyNumberFormat="1" fontId="21" applyFont="1" fillId="0" applyFill="1" borderId="12" applyBorder="1" xfId="0">
      <alignment horizontal="left" vertical="top" wrapText="1"/>
    </xf>
    <xf numFmtId="0" applyNumberFormat="1" fontId="21" applyFont="1" fillId="0" applyFill="1" borderId="14" applyBorder="1" xfId="0">
      <alignment horizontal="left" vertical="top" wrapText="1"/>
    </xf>
    <xf numFmtId="0" applyNumberFormat="1" fontId="24" applyFont="1" fillId="4" applyFill="1" borderId="9" applyBorder="1" xfId="0">
      <alignment horizontal="center" wrapText="1"/>
    </xf>
    <xf numFmtId="0" applyNumberFormat="1" fontId="24" applyFont="1" fillId="4" applyFill="1" borderId="2" applyBorder="1" xfId="0">
      <alignment horizontal="center" wrapText="1"/>
    </xf>
    <xf numFmtId="0" applyNumberFormat="1" fontId="24" applyFont="1" fillId="4" applyFill="1" borderId="3" applyBorder="1" xfId="0">
      <alignment horizontal="center" wrapText="1"/>
    </xf>
    <xf numFmtId="0" applyNumberFormat="1" fontId="24" applyFont="1" fillId="4" applyFill="1" borderId="1" applyBorder="1" xfId="0">
      <alignment horizont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7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5" applyBorder="1" xfId="0">
      <alignment horizontal="center" vertical="center" wrapText="1"/>
    </xf>
    <xf numFmtId="0" applyNumberFormat="1" fontId="24" applyFont="1" fillId="3" applyFill="1" borderId="5" applyBorder="1" xfId="0">
      <alignment horizontal="center" vertical="center" wrapText="1"/>
    </xf>
    <xf numFmtId="0" applyNumberFormat="1" fontId="24" applyFont="1" fillId="4" applyFill="1" borderId="10" applyBorder="1" xfId="0">
      <alignment horizontal="center" wrapText="1"/>
    </xf>
    <xf numFmtId="0" applyNumberFormat="1" fontId="24" applyFont="1" fillId="4" applyFill="1" borderId="11" applyBorder="1" xfId="0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66313</c:v>
                </c:pt>
                <c:pt idx="1">
                  <c:v>97819</c:v>
                </c:pt>
                <c:pt idx="2">
                  <c:v>123302</c:v>
                </c:pt>
                <c:pt idx="3">
                  <c:v>110261</c:v>
                </c:pt>
                <c:pt idx="4">
                  <c:v>95869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5-4A42-A1B8-D6F8EAED5F44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3944</c:v>
                </c:pt>
                <c:pt idx="1">
                  <c:v>13744</c:v>
                </c:pt>
                <c:pt idx="2">
                  <c:v>7399</c:v>
                </c:pt>
                <c:pt idx="3">
                  <c:v>28750</c:v>
                </c:pt>
                <c:pt idx="4">
                  <c:v>8633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5-4A42-A1B8-D6F8EAED5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350137584"/>
        <c:axId val="350138760"/>
      </c:barChart>
      <c:catAx>
        <c:axId val="350137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8760"/>
        <c:crosses val="autoZero"/>
        <c:auto val="1"/>
        <c:lblAlgn val="ctr"/>
        <c:lblOffset val="100"/>
        <c:noMultiLvlLbl val="0"/>
      </c:catAx>
      <c:valAx>
        <c:axId val="350138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758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1302</c:v>
                </c:pt>
                <c:pt idx="1">
                  <c:v>3674</c:v>
                </c:pt>
                <c:pt idx="2">
                  <c:v>4544</c:v>
                </c:pt>
                <c:pt idx="3">
                  <c:v>2344</c:v>
                </c:pt>
                <c:pt idx="4">
                  <c:v>1347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E-4C3D-8535-F0694AAFDA3F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1408</c:v>
                </c:pt>
                <c:pt idx="1">
                  <c:v>3816</c:v>
                </c:pt>
                <c:pt idx="2" formatCode="#,##0">
                  <c:v>4235</c:v>
                </c:pt>
                <c:pt idx="3">
                  <c:v>2335</c:v>
                </c:pt>
                <c:pt idx="4">
                  <c:v>1095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E-4C3D-8535-F0694AAF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350135232"/>
        <c:axId val="350134056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1.0814132104454686</c:v>
                </c:pt>
                <c:pt idx="1">
                  <c:v>1.0386499727817093</c:v>
                </c:pt>
                <c:pt idx="2">
                  <c:v>0.93199823943661975</c:v>
                </c:pt>
                <c:pt idx="3">
                  <c:v>0.99616040955631402</c:v>
                </c:pt>
                <c:pt idx="4">
                  <c:v>0.81291759465478841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AE-4C3D-8535-F0694AAF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136016"/>
        <c:axId val="350134840"/>
      </c:lineChart>
      <c:catAx>
        <c:axId val="350135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4056"/>
        <c:crosses val="autoZero"/>
        <c:auto val="1"/>
        <c:lblAlgn val="ctr"/>
        <c:lblOffset val="100"/>
        <c:noMultiLvlLbl val="0"/>
      </c:catAx>
      <c:valAx>
        <c:axId val="350134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5232"/>
        <c:crosses val="autoZero"/>
        <c:crossBetween val="between"/>
      </c:valAx>
      <c:valAx>
        <c:axId val="3501348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6016"/>
        <c:crosses val="max"/>
        <c:crossBetween val="between"/>
      </c:valAx>
      <c:catAx>
        <c:axId val="35013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0134840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and Community Testing/Yield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16606</c:v>
                </c:pt>
                <c:pt idx="1">
                  <c:v>28870</c:v>
                </c:pt>
                <c:pt idx="2">
                  <c:v>30608</c:v>
                </c:pt>
                <c:pt idx="3">
                  <c:v>26164</c:v>
                </c:pt>
                <c:pt idx="4">
                  <c:v>16404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A-410F-BFD8-A0B068243E4C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49707</c:v>
                </c:pt>
                <c:pt idx="1">
                  <c:v>68949</c:v>
                </c:pt>
                <c:pt idx="2">
                  <c:v>92694</c:v>
                </c:pt>
                <c:pt idx="3">
                  <c:v>84097</c:v>
                </c:pt>
                <c:pt idx="4">
                  <c:v>79465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A-410F-BFD8-A0B068243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350139544"/>
        <c:axId val="350139936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5.5341442851981212E-2</c:v>
                </c:pt>
                <c:pt idx="1">
                  <c:v>8.3616210599237961E-2</c:v>
                </c:pt>
                <c:pt idx="2">
                  <c:v>9.3700993204391014E-2</c:v>
                </c:pt>
                <c:pt idx="3">
                  <c:v>6.4516129032258063E-2</c:v>
                </c:pt>
                <c:pt idx="4">
                  <c:v>4.1026578883199223E-2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5A-410F-BFD8-A0B068243E4C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7.705152191844207E-3</c:v>
                </c:pt>
                <c:pt idx="1">
                  <c:v>1.8274376713222816E-2</c:v>
                </c:pt>
                <c:pt idx="2">
                  <c:v>1.8080997691328458E-2</c:v>
                </c:pt>
                <c:pt idx="3">
                  <c:v>7.8005160707278502E-3</c:v>
                </c:pt>
                <c:pt idx="4">
                  <c:v>8.4817215126156177E-3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5A-410F-BFD8-A0B068243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350140720"/>
        <c:axId val="350140328"/>
      </c:barChart>
      <c:catAx>
        <c:axId val="350139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39936"/>
        <c:crosses val="autoZero"/>
        <c:auto val="1"/>
        <c:lblAlgn val="ctr"/>
        <c:lblOffset val="100"/>
        <c:noMultiLvlLbl val="0"/>
      </c:catAx>
      <c:valAx>
        <c:axId val="3501399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txPr>
          <a:bodyPr/>
          <a:lstStyle/>
          <a:p>
            <a:pPr>
              <a:defRPr lang="en-US"/>
            </a:pPr>
            <a:endParaRPr lang="en-US"/>
          </a:p>
        </c:txPr>
        <c:crossAx val="350139544"/>
        <c:crosses val="autoZero"/>
        <c:crossBetween val="between"/>
      </c:valAx>
      <c:valAx>
        <c:axId val="3501403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0720"/>
        <c:crosses val="max"/>
        <c:crossBetween val="between"/>
      </c:valAx>
      <c:catAx>
        <c:axId val="350140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0140328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1302</c:v>
                </c:pt>
                <c:pt idx="1">
                  <c:v>3674</c:v>
                </c:pt>
                <c:pt idx="2">
                  <c:v>4544</c:v>
                </c:pt>
                <c:pt idx="3">
                  <c:v>2344</c:v>
                </c:pt>
                <c:pt idx="4">
                  <c:v>1347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3-44DF-A596-8C52C8C7FA87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637</c:v>
                </c:pt>
                <c:pt idx="1">
                  <c:v>3125</c:v>
                </c:pt>
                <c:pt idx="2">
                  <c:v>1113</c:v>
                </c:pt>
                <c:pt idx="3">
                  <c:v>1670</c:v>
                </c:pt>
                <c:pt idx="4">
                  <c:v>877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3-44DF-A596-8C52C8C7F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350141504"/>
        <c:axId val="350141896"/>
      </c:barChart>
      <c:catAx>
        <c:axId val="35014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1896"/>
        <c:crosses val="autoZero"/>
        <c:auto val="1"/>
        <c:lblAlgn val="ctr"/>
        <c:lblOffset val="100"/>
        <c:noMultiLvlLbl val="0"/>
      </c:catAx>
      <c:valAx>
        <c:axId val="350141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150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1408</c:v>
                </c:pt>
                <c:pt idx="1">
                  <c:v>3816</c:v>
                </c:pt>
                <c:pt idx="2" formatCode="#,##0">
                  <c:v>4235</c:v>
                </c:pt>
                <c:pt idx="3">
                  <c:v>2335</c:v>
                </c:pt>
                <c:pt idx="4">
                  <c:v>1095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5-41D6-A1D2-2D27DA299F0A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1195</c:v>
                </c:pt>
                <c:pt idx="1">
                  <c:v>2273</c:v>
                </c:pt>
                <c:pt idx="2">
                  <c:v>11369</c:v>
                </c:pt>
                <c:pt idx="3">
                  <c:v>5462</c:v>
                </c:pt>
                <c:pt idx="4">
                  <c:v>4249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5-41D6-A1D2-2D27DA299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350142680"/>
        <c:axId val="350143072"/>
      </c:barChart>
      <c:catAx>
        <c:axId val="350142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3072"/>
        <c:crosses val="autoZero"/>
        <c:auto val="1"/>
        <c:lblAlgn val="ctr"/>
        <c:lblOffset val="100"/>
        <c:noMultiLvlLbl val="0"/>
      </c:catAx>
      <c:valAx>
        <c:axId val="35014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14268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5.9837728194726165E-2</c:v>
                </c:pt>
                <c:pt idx="1">
                  <c:v>9.0010141987829612E-2</c:v>
                </c:pt>
                <c:pt idx="2">
                  <c:v>0.16937119675456389</c:v>
                </c:pt>
                <c:pt idx="3">
                  <c:v>0.32758620689655171</c:v>
                </c:pt>
                <c:pt idx="4">
                  <c:v>0.54513184584178498</c:v>
                </c:pt>
                <c:pt idx="5">
                  <c:v>0.65390466531440161</c:v>
                </c:pt>
                <c:pt idx="6">
                  <c:v>0.97768762677484788</c:v>
                </c:pt>
                <c:pt idx="7">
                  <c:v>1.6247464503042597</c:v>
                </c:pt>
                <c:pt idx="8">
                  <c:v>3.3321501014198782</c:v>
                </c:pt>
                <c:pt idx="9">
                  <c:v>5.4056795131845838</c:v>
                </c:pt>
                <c:pt idx="10">
                  <c:v>7.007352941176471</c:v>
                </c:pt>
                <c:pt idx="11">
                  <c:v>8.1691176470588243</c:v>
                </c:pt>
                <c:pt idx="12">
                  <c:v>8.931795131845842</c:v>
                </c:pt>
                <c:pt idx="13">
                  <c:v>9.1947261663286</c:v>
                </c:pt>
                <c:pt idx="14">
                  <c:v>9.7505070993914806</c:v>
                </c:pt>
                <c:pt idx="15">
                  <c:v>10.568204868154158</c:v>
                </c:pt>
                <c:pt idx="16">
                  <c:v>11.662271805273834</c:v>
                </c:pt>
                <c:pt idx="17">
                  <c:v>12.486815415821502</c:v>
                </c:pt>
                <c:pt idx="18">
                  <c:v>13.431034482758621</c:v>
                </c:pt>
                <c:pt idx="19">
                  <c:v>14.092799188640974</c:v>
                </c:pt>
                <c:pt idx="20">
                  <c:v>14.737576064908723</c:v>
                </c:pt>
                <c:pt idx="21">
                  <c:v>15.45816430020284</c:v>
                </c:pt>
                <c:pt idx="22">
                  <c:v>16.17342799188641</c:v>
                </c:pt>
                <c:pt idx="23">
                  <c:v>16.813640973630832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5-4038-99BC-ABB5A6BB0A90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2.2919091967403958E-2</c:v>
                </c:pt>
                <c:pt idx="1">
                  <c:v>6.9048311990686839E-2</c:v>
                </c:pt>
                <c:pt idx="2">
                  <c:v>0.12492724097788126</c:v>
                </c:pt>
                <c:pt idx="3">
                  <c:v>0.15293946449359722</c:v>
                </c:pt>
                <c:pt idx="4">
                  <c:v>0.30849825378346912</c:v>
                </c:pt>
                <c:pt idx="5">
                  <c:v>0.61932479627473802</c:v>
                </c:pt>
                <c:pt idx="6">
                  <c:v>1.1348952270081489</c:v>
                </c:pt>
                <c:pt idx="7">
                  <c:v>1.3926804423748544</c:v>
                </c:pt>
                <c:pt idx="8">
                  <c:v>2.0039289871944121</c:v>
                </c:pt>
                <c:pt idx="9">
                  <c:v>2.7758294528521539</c:v>
                </c:pt>
                <c:pt idx="10">
                  <c:v>3.2740832363213039</c:v>
                </c:pt>
                <c:pt idx="11">
                  <c:v>3.502255529685681</c:v>
                </c:pt>
                <c:pt idx="12">
                  <c:v>3.994979627473807</c:v>
                </c:pt>
                <c:pt idx="13">
                  <c:v>4.3037689173457512</c:v>
                </c:pt>
                <c:pt idx="14">
                  <c:v>4.691283469150175</c:v>
                </c:pt>
                <c:pt idx="15">
                  <c:v>5.026848079161816</c:v>
                </c:pt>
                <c:pt idx="16">
                  <c:v>5.4035215366705476</c:v>
                </c:pt>
                <c:pt idx="17">
                  <c:v>5.5918946449359721</c:v>
                </c:pt>
                <c:pt idx="18">
                  <c:v>5.8651775320139699</c:v>
                </c:pt>
                <c:pt idx="19">
                  <c:v>6.1575232828870776</c:v>
                </c:pt>
                <c:pt idx="20">
                  <c:v>6.4014842840512225</c:v>
                </c:pt>
                <c:pt idx="21">
                  <c:v>6.698559371362049</c:v>
                </c:pt>
                <c:pt idx="22">
                  <c:v>6.9077415599534344</c:v>
                </c:pt>
                <c:pt idx="23">
                  <c:v>7.1172147846332949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5-4038-99BC-ABB5A6BB0A90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2.4192458440329773E-2</c:v>
                </c:pt>
                <c:pt idx="1">
                  <c:v>7.2712528720097314E-2</c:v>
                </c:pt>
                <c:pt idx="2">
                  <c:v>0.13866738748479523</c:v>
                </c:pt>
                <c:pt idx="3">
                  <c:v>0.17177997026625219</c:v>
                </c:pt>
                <c:pt idx="4">
                  <c:v>0.358697121232599</c:v>
                </c:pt>
                <c:pt idx="5">
                  <c:v>0.73347749695904851</c:v>
                </c:pt>
                <c:pt idx="6">
                  <c:v>1.7087444249222867</c:v>
                </c:pt>
                <c:pt idx="7">
                  <c:v>2.1966481957021218</c:v>
                </c:pt>
                <c:pt idx="8">
                  <c:v>3.6427895661575889</c:v>
                </c:pt>
                <c:pt idx="9">
                  <c:v>5.3597783484254631</c:v>
                </c:pt>
                <c:pt idx="10">
                  <c:v>6.5196648195702123</c:v>
                </c:pt>
                <c:pt idx="11">
                  <c:v>7.0705500743343697</c:v>
                </c:pt>
                <c:pt idx="12">
                  <c:v>7.3645087173942425</c:v>
                </c:pt>
                <c:pt idx="13">
                  <c:v>8.1096094066765776</c:v>
                </c:pt>
                <c:pt idx="14">
                  <c:v>8.6840113528855252</c:v>
                </c:pt>
                <c:pt idx="15">
                  <c:v>10.493309906744155</c:v>
                </c:pt>
                <c:pt idx="16">
                  <c:v>11.455466954993918</c:v>
                </c:pt>
                <c:pt idx="17">
                  <c:v>12.696310312204352</c:v>
                </c:pt>
                <c:pt idx="18">
                  <c:v>13.647655088525477</c:v>
                </c:pt>
                <c:pt idx="19">
                  <c:v>14.161508311934044</c:v>
                </c:pt>
                <c:pt idx="20">
                  <c:v>14.873496418434923</c:v>
                </c:pt>
                <c:pt idx="21">
                  <c:v>15.374645222327342</c:v>
                </c:pt>
                <c:pt idx="22">
                  <c:v>16.125557507771319</c:v>
                </c:pt>
                <c:pt idx="23">
                  <c:v>16.664684416813081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5-4038-99BC-ABB5A6BB0A90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2.0556521739130435E-2</c:v>
                </c:pt>
                <c:pt idx="1">
                  <c:v>6.1669565217391302E-2</c:v>
                </c:pt>
                <c:pt idx="2">
                  <c:v>9.4539130434782612E-2</c:v>
                </c:pt>
                <c:pt idx="3">
                  <c:v>0.11099130434782609</c:v>
                </c:pt>
                <c:pt idx="4">
                  <c:v>0.13057391304347826</c:v>
                </c:pt>
                <c:pt idx="5">
                  <c:v>0.16970434782608695</c:v>
                </c:pt>
                <c:pt idx="6">
                  <c:v>0.3676521739130435</c:v>
                </c:pt>
                <c:pt idx="7">
                  <c:v>0.46667826086956521</c:v>
                </c:pt>
                <c:pt idx="8">
                  <c:v>0.77655652173913048</c:v>
                </c:pt>
                <c:pt idx="9">
                  <c:v>1.1861565217391303</c:v>
                </c:pt>
                <c:pt idx="10">
                  <c:v>1.422295652173913</c:v>
                </c:pt>
                <c:pt idx="11">
                  <c:v>1.6432</c:v>
                </c:pt>
                <c:pt idx="12">
                  <c:v>1.8251478260869565</c:v>
                </c:pt>
                <c:pt idx="13">
                  <c:v>2.077495652173913</c:v>
                </c:pt>
                <c:pt idx="14">
                  <c:v>2.2952695652173913</c:v>
                </c:pt>
                <c:pt idx="15">
                  <c:v>2.5481739130434784</c:v>
                </c:pt>
                <c:pt idx="16">
                  <c:v>2.8020521739130433</c:v>
                </c:pt>
                <c:pt idx="17">
                  <c:v>2.9746434782608695</c:v>
                </c:pt>
                <c:pt idx="18">
                  <c:v>3.1335652173913044</c:v>
                </c:pt>
                <c:pt idx="19">
                  <c:v>3.2771826086956524</c:v>
                </c:pt>
                <c:pt idx="20">
                  <c:v>3.4900521739130435</c:v>
                </c:pt>
                <c:pt idx="21">
                  <c:v>3.6165565217391302</c:v>
                </c:pt>
                <c:pt idx="22">
                  <c:v>3.7569739130434781</c:v>
                </c:pt>
                <c:pt idx="23">
                  <c:v>3.8351652173913044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5-4038-99BC-ABB5A6BB0A90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2.2124406347735433E-2</c:v>
                </c:pt>
                <c:pt idx="1">
                  <c:v>3.3128692227499132E-2</c:v>
                </c:pt>
                <c:pt idx="2">
                  <c:v>5.5948106104482802E-2</c:v>
                </c:pt>
                <c:pt idx="3">
                  <c:v>0.10147109927024209</c:v>
                </c:pt>
                <c:pt idx="4">
                  <c:v>0.25448859029306153</c:v>
                </c:pt>
                <c:pt idx="5">
                  <c:v>0.33117108768678327</c:v>
                </c:pt>
                <c:pt idx="6">
                  <c:v>0.57940461021661072</c:v>
                </c:pt>
                <c:pt idx="7">
                  <c:v>1.0758716552762655</c:v>
                </c:pt>
                <c:pt idx="8">
                  <c:v>2.0031275338816172</c:v>
                </c:pt>
                <c:pt idx="9">
                  <c:v>3.1900845592493918</c:v>
                </c:pt>
                <c:pt idx="10">
                  <c:v>3.8117687941619369</c:v>
                </c:pt>
                <c:pt idx="11">
                  <c:v>4.3729873740298855</c:v>
                </c:pt>
                <c:pt idx="12">
                  <c:v>4.7260511988879879</c:v>
                </c:pt>
                <c:pt idx="13">
                  <c:v>5.0602339858681802</c:v>
                </c:pt>
                <c:pt idx="14">
                  <c:v>5.3676589829723156</c:v>
                </c:pt>
                <c:pt idx="15">
                  <c:v>5.9676821498899573</c:v>
                </c:pt>
                <c:pt idx="16">
                  <c:v>6.666164716784432</c:v>
                </c:pt>
                <c:pt idx="17">
                  <c:v>7.3192401251013557</c:v>
                </c:pt>
                <c:pt idx="18">
                  <c:v>7.8233522529827404</c:v>
                </c:pt>
                <c:pt idx="19">
                  <c:v>8.3250318545117565</c:v>
                </c:pt>
                <c:pt idx="20">
                  <c:v>8.9935132630603505</c:v>
                </c:pt>
                <c:pt idx="21">
                  <c:v>9.7551256805282058</c:v>
                </c:pt>
                <c:pt idx="22">
                  <c:v>10.50851384223329</c:v>
                </c:pt>
                <c:pt idx="23">
                  <c:v>11.104946136916483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15-4038-99BC-ABB5A6BB0A90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15-4038-99BC-ABB5A6BB0A90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15-4038-99BC-ABB5A6BB0A90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15-4038-99BC-ABB5A6BB0A90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15-4038-99BC-ABB5A6BB0A90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15-4038-99BC-ABB5A6BB0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923416"/>
        <c:axId val="357923808"/>
      </c:lineChart>
      <c:catAx>
        <c:axId val="35792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23808"/>
        <c:crosses val="autoZero"/>
        <c:auto val="1"/>
        <c:lblAlgn val="ctr"/>
        <c:lblOffset val="100"/>
        <c:noMultiLvlLbl val="0"/>
      </c:catAx>
      <c:valAx>
        <c:axId val="357923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2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7.8492935635792779E-2</c:v>
                </c:pt>
                <c:pt idx="1">
                  <c:v>0.11930926216640503</c:v>
                </c:pt>
                <c:pt idx="2">
                  <c:v>0.17739403453689168</c:v>
                </c:pt>
                <c:pt idx="3">
                  <c:v>0.2904238618524333</c:v>
                </c:pt>
                <c:pt idx="4">
                  <c:v>0.36891679748822603</c:v>
                </c:pt>
                <c:pt idx="5">
                  <c:v>0.40816326530612246</c:v>
                </c:pt>
                <c:pt idx="6">
                  <c:v>0.47252747252747251</c:v>
                </c:pt>
                <c:pt idx="7">
                  <c:v>0.60125588697017274</c:v>
                </c:pt>
                <c:pt idx="8">
                  <c:v>0.78963893249607531</c:v>
                </c:pt>
                <c:pt idx="9">
                  <c:v>1.0235478806907379</c:v>
                </c:pt>
                <c:pt idx="10">
                  <c:v>1.1444270015698588</c:v>
                </c:pt>
                <c:pt idx="11">
                  <c:v>1.2307692307692308</c:v>
                </c:pt>
                <c:pt idx="12">
                  <c:v>1.3029827315541602</c:v>
                </c:pt>
                <c:pt idx="13">
                  <c:v>1.3704866562009419</c:v>
                </c:pt>
                <c:pt idx="14">
                  <c:v>1.4301412872841444</c:v>
                </c:pt>
                <c:pt idx="15">
                  <c:v>1.4945054945054945</c:v>
                </c:pt>
                <c:pt idx="16">
                  <c:v>1.5792778649921506</c:v>
                </c:pt>
                <c:pt idx="17">
                  <c:v>1.6405023547880691</c:v>
                </c:pt>
                <c:pt idx="18">
                  <c:v>1.7221350078492936</c:v>
                </c:pt>
                <c:pt idx="19">
                  <c:v>1.805337519623234</c:v>
                </c:pt>
                <c:pt idx="20">
                  <c:v>1.8618524332810047</c:v>
                </c:pt>
                <c:pt idx="21">
                  <c:v>1.9277864992150706</c:v>
                </c:pt>
                <c:pt idx="22">
                  <c:v>1.9780219780219781</c:v>
                </c:pt>
                <c:pt idx="23">
                  <c:v>2.0439560439560438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6-40D8-9EA6-7BB8106B93BC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2.24E-2</c:v>
                </c:pt>
                <c:pt idx="1">
                  <c:v>6.6559999999999994E-2</c:v>
                </c:pt>
                <c:pt idx="2">
                  <c:v>0.10432</c:v>
                </c:pt>
                <c:pt idx="3">
                  <c:v>0.12352</c:v>
                </c:pt>
                <c:pt idx="4">
                  <c:v>0.17568</c:v>
                </c:pt>
                <c:pt idx="5">
                  <c:v>0.27936</c:v>
                </c:pt>
                <c:pt idx="6">
                  <c:v>0.37631999999999999</c:v>
                </c:pt>
                <c:pt idx="7">
                  <c:v>0.42431999999999997</c:v>
                </c:pt>
                <c:pt idx="8">
                  <c:v>0.50144</c:v>
                </c:pt>
                <c:pt idx="9">
                  <c:v>0.59616000000000002</c:v>
                </c:pt>
                <c:pt idx="10">
                  <c:v>0.65088000000000001</c:v>
                </c:pt>
                <c:pt idx="11">
                  <c:v>0.68959999999999999</c:v>
                </c:pt>
                <c:pt idx="12">
                  <c:v>0.73472000000000004</c:v>
                </c:pt>
                <c:pt idx="13">
                  <c:v>0.78047999999999995</c:v>
                </c:pt>
                <c:pt idx="14">
                  <c:v>0.83135999999999999</c:v>
                </c:pt>
                <c:pt idx="15">
                  <c:v>0.89312000000000002</c:v>
                </c:pt>
                <c:pt idx="16">
                  <c:v>0.93632000000000004</c:v>
                </c:pt>
                <c:pt idx="17">
                  <c:v>0.96928000000000003</c:v>
                </c:pt>
                <c:pt idx="18">
                  <c:v>0.99551999999999996</c:v>
                </c:pt>
                <c:pt idx="19">
                  <c:v>1.0336000000000001</c:v>
                </c:pt>
                <c:pt idx="20">
                  <c:v>1.0624</c:v>
                </c:pt>
                <c:pt idx="21">
                  <c:v>1.1068800000000001</c:v>
                </c:pt>
                <c:pt idx="22">
                  <c:v>1.14208</c:v>
                </c:pt>
                <c:pt idx="23">
                  <c:v>1.1756800000000001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6-40D8-9EA6-7BB8106B93BC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2.9649595687331536E-2</c:v>
                </c:pt>
                <c:pt idx="1">
                  <c:v>8.9847259658580411E-2</c:v>
                </c:pt>
                <c:pt idx="2">
                  <c:v>0.17699910152740342</c:v>
                </c:pt>
                <c:pt idx="3">
                  <c:v>0.22102425876010781</c:v>
                </c:pt>
                <c:pt idx="4">
                  <c:v>0.30637915543575922</c:v>
                </c:pt>
                <c:pt idx="5">
                  <c:v>0.47619047619047616</c:v>
                </c:pt>
                <c:pt idx="6">
                  <c:v>0.80503144654088055</c:v>
                </c:pt>
                <c:pt idx="7">
                  <c:v>0.96855345911949686</c:v>
                </c:pt>
                <c:pt idx="8">
                  <c:v>1.2425876010781671</c:v>
                </c:pt>
                <c:pt idx="9">
                  <c:v>1.6298292902066487</c:v>
                </c:pt>
                <c:pt idx="10">
                  <c:v>1.8140161725067385</c:v>
                </c:pt>
                <c:pt idx="11">
                  <c:v>1.9604672057502246</c:v>
                </c:pt>
                <c:pt idx="12">
                  <c:v>2.0736747529200361</c:v>
                </c:pt>
                <c:pt idx="13">
                  <c:v>2.2614555256064688</c:v>
                </c:pt>
                <c:pt idx="14">
                  <c:v>2.4519317160826595</c:v>
                </c:pt>
                <c:pt idx="15">
                  <c:v>2.7538185085354896</c:v>
                </c:pt>
                <c:pt idx="16">
                  <c:v>2.9020664869721475</c:v>
                </c:pt>
                <c:pt idx="17">
                  <c:v>3.1266846361185983</c:v>
                </c:pt>
                <c:pt idx="18">
                  <c:v>3.3270440251572326</c:v>
                </c:pt>
                <c:pt idx="19">
                  <c:v>3.472596585804133</c:v>
                </c:pt>
                <c:pt idx="20">
                  <c:v>3.6046720575022464</c:v>
                </c:pt>
                <c:pt idx="21">
                  <c:v>3.780772686433064</c:v>
                </c:pt>
                <c:pt idx="22">
                  <c:v>3.940700808625337</c:v>
                </c:pt>
                <c:pt idx="23">
                  <c:v>4.0826594788858941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D6-40D8-9EA6-7BB8106B93BC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2.215568862275449E-2</c:v>
                </c:pt>
                <c:pt idx="1">
                  <c:v>6.8263473053892215E-2</c:v>
                </c:pt>
                <c:pt idx="2">
                  <c:v>0.12155688622754492</c:v>
                </c:pt>
                <c:pt idx="3">
                  <c:v>0.14790419161676646</c:v>
                </c:pt>
                <c:pt idx="4">
                  <c:v>0.17904191616766468</c:v>
                </c:pt>
                <c:pt idx="5">
                  <c:v>0.24251497005988024</c:v>
                </c:pt>
                <c:pt idx="6">
                  <c:v>0.33532934131736525</c:v>
                </c:pt>
                <c:pt idx="7">
                  <c:v>0.38083832335329343</c:v>
                </c:pt>
                <c:pt idx="8">
                  <c:v>0.46347305389221555</c:v>
                </c:pt>
                <c:pt idx="9">
                  <c:v>0.60658682634730543</c:v>
                </c:pt>
                <c:pt idx="10">
                  <c:v>0.67005988023952101</c:v>
                </c:pt>
                <c:pt idx="11">
                  <c:v>0.7317365269461078</c:v>
                </c:pt>
                <c:pt idx="12">
                  <c:v>0.78143712574850299</c:v>
                </c:pt>
                <c:pt idx="13">
                  <c:v>0.86167664670658684</c:v>
                </c:pt>
                <c:pt idx="14">
                  <c:v>0.91916167664670656</c:v>
                </c:pt>
                <c:pt idx="15">
                  <c:v>1.0071856287425149</c:v>
                </c:pt>
                <c:pt idx="16">
                  <c:v>1.0724550898203593</c:v>
                </c:pt>
                <c:pt idx="17">
                  <c:v>1.129940119760479</c:v>
                </c:pt>
                <c:pt idx="18">
                  <c:v>1.1772455089820359</c:v>
                </c:pt>
                <c:pt idx="19">
                  <c:v>1.2389221556886227</c:v>
                </c:pt>
                <c:pt idx="20">
                  <c:v>1.278443113772455</c:v>
                </c:pt>
                <c:pt idx="21">
                  <c:v>1.3251497005988024</c:v>
                </c:pt>
                <c:pt idx="22">
                  <c:v>1.3598802395209582</c:v>
                </c:pt>
                <c:pt idx="23">
                  <c:v>1.4035928143712575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D6-40D8-9EA6-7BB8106B93BC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3.0786773090079819E-2</c:v>
                </c:pt>
                <c:pt idx="1">
                  <c:v>4.5610034207525657E-2</c:v>
                </c:pt>
                <c:pt idx="2">
                  <c:v>5.8152793614595209E-2</c:v>
                </c:pt>
                <c:pt idx="3">
                  <c:v>8.7799315849486886E-2</c:v>
                </c:pt>
                <c:pt idx="4">
                  <c:v>0.14139110604332952</c:v>
                </c:pt>
                <c:pt idx="5">
                  <c:v>0.16761687571265679</c:v>
                </c:pt>
                <c:pt idx="6">
                  <c:v>0.21892816419612315</c:v>
                </c:pt>
                <c:pt idx="7">
                  <c:v>0.31812998859749148</c:v>
                </c:pt>
                <c:pt idx="8">
                  <c:v>0.4241733181299886</c:v>
                </c:pt>
                <c:pt idx="9">
                  <c:v>0.5701254275940707</c:v>
                </c:pt>
                <c:pt idx="10">
                  <c:v>0.62941847206385404</c:v>
                </c:pt>
                <c:pt idx="11">
                  <c:v>0.68415051311288488</c:v>
                </c:pt>
                <c:pt idx="12">
                  <c:v>0.72519954389965791</c:v>
                </c:pt>
                <c:pt idx="13">
                  <c:v>0.76852907639680734</c:v>
                </c:pt>
                <c:pt idx="14">
                  <c:v>0.80843785632839227</c:v>
                </c:pt>
                <c:pt idx="15">
                  <c:v>0.86431014823261121</c:v>
                </c:pt>
                <c:pt idx="16">
                  <c:v>0.91220068415051314</c:v>
                </c:pt>
                <c:pt idx="17">
                  <c:v>0.94640820980615736</c:v>
                </c:pt>
                <c:pt idx="18">
                  <c:v>0.97947548460661349</c:v>
                </c:pt>
                <c:pt idx="19">
                  <c:v>1.0205245153933866</c:v>
                </c:pt>
                <c:pt idx="20">
                  <c:v>1.0752565564424172</c:v>
                </c:pt>
                <c:pt idx="21">
                  <c:v>1.1277080957810719</c:v>
                </c:pt>
                <c:pt idx="22">
                  <c:v>1.1596351197263397</c:v>
                </c:pt>
                <c:pt idx="23">
                  <c:v>1.5359179019384264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D6-40D8-9EA6-7BB8106B93BC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D6-40D8-9EA6-7BB8106B93BC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D6-40D8-9EA6-7BB8106B93BC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D6-40D8-9EA6-7BB8106B93BC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D6-40D8-9EA6-7BB8106B93BC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D6-40D8-9EA6-7BB8106B9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928904"/>
        <c:axId val="357929296"/>
      </c:lineChart>
      <c:catAx>
        <c:axId val="35792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29296"/>
        <c:crosses val="autoZero"/>
        <c:auto val="1"/>
        <c:lblAlgn val="ctr"/>
        <c:lblOffset val="100"/>
        <c:noMultiLvlLbl val="0"/>
      </c:catAx>
      <c:valAx>
        <c:axId val="357929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2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4.4351464435146447E-2</c:v>
                </c:pt>
                <c:pt idx="1">
                  <c:v>6.6108786610878656E-2</c:v>
                </c:pt>
                <c:pt idx="2">
                  <c:v>9.2050209205020925E-2</c:v>
                </c:pt>
                <c:pt idx="3">
                  <c:v>0.14309623430962343</c:v>
                </c:pt>
                <c:pt idx="4">
                  <c:v>0.18744769874476988</c:v>
                </c:pt>
                <c:pt idx="5">
                  <c:v>0.2100418410041841</c:v>
                </c:pt>
                <c:pt idx="6">
                  <c:v>0.25355648535564851</c:v>
                </c:pt>
                <c:pt idx="7">
                  <c:v>0.34309623430962344</c:v>
                </c:pt>
                <c:pt idx="8">
                  <c:v>0.4401673640167364</c:v>
                </c:pt>
                <c:pt idx="9">
                  <c:v>0.5640167364016736</c:v>
                </c:pt>
                <c:pt idx="10">
                  <c:v>0.63263598326359838</c:v>
                </c:pt>
                <c:pt idx="11">
                  <c:v>0.67866108786610879</c:v>
                </c:pt>
                <c:pt idx="12">
                  <c:v>0.72050209205020921</c:v>
                </c:pt>
                <c:pt idx="13">
                  <c:v>0.75481171548117154</c:v>
                </c:pt>
                <c:pt idx="14">
                  <c:v>0.78912133891213387</c:v>
                </c:pt>
                <c:pt idx="15">
                  <c:v>0.83263598326359833</c:v>
                </c:pt>
                <c:pt idx="16">
                  <c:v>0.88117154811715481</c:v>
                </c:pt>
                <c:pt idx="17">
                  <c:v>0.91548117154811715</c:v>
                </c:pt>
                <c:pt idx="18">
                  <c:v>0.96150627615062767</c:v>
                </c:pt>
                <c:pt idx="19">
                  <c:v>1.0259414225941423</c:v>
                </c:pt>
                <c:pt idx="20">
                  <c:v>1.0644351464435147</c:v>
                </c:pt>
                <c:pt idx="21">
                  <c:v>1.101255230125523</c:v>
                </c:pt>
                <c:pt idx="22">
                  <c:v>1.1347280334728034</c:v>
                </c:pt>
                <c:pt idx="23">
                  <c:v>1.1782426778242678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2-4868-9BFF-96A06E7F467B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2.2877254729432469E-2</c:v>
                </c:pt>
                <c:pt idx="1">
                  <c:v>6.8631764188297403E-2</c:v>
                </c:pt>
                <c:pt idx="2">
                  <c:v>0.10162780466344039</c:v>
                </c:pt>
                <c:pt idx="3">
                  <c:v>0.11790585129784426</c:v>
                </c:pt>
                <c:pt idx="4">
                  <c:v>0.19445666520017599</c:v>
                </c:pt>
                <c:pt idx="5">
                  <c:v>0.34667839859216892</c:v>
                </c:pt>
                <c:pt idx="6">
                  <c:v>0.51517817861856574</c:v>
                </c:pt>
                <c:pt idx="7">
                  <c:v>0.59876814782226129</c:v>
                </c:pt>
                <c:pt idx="8">
                  <c:v>0.71271447426308843</c:v>
                </c:pt>
                <c:pt idx="9">
                  <c:v>0.86757589089309284</c:v>
                </c:pt>
                <c:pt idx="10">
                  <c:v>0.9441267047954246</c:v>
                </c:pt>
                <c:pt idx="11">
                  <c:v>1.0065992080950286</c:v>
                </c:pt>
                <c:pt idx="12">
                  <c:v>1.0695116586009679</c:v>
                </c:pt>
                <c:pt idx="13">
                  <c:v>1.1377034755829301</c:v>
                </c:pt>
                <c:pt idx="14">
                  <c:v>1.205455345358557</c:v>
                </c:pt>
                <c:pt idx="15">
                  <c:v>1.2899252089749229</c:v>
                </c:pt>
                <c:pt idx="16">
                  <c:v>1.3493180818301804</c:v>
                </c:pt>
                <c:pt idx="17">
                  <c:v>1.3985921689397272</c:v>
                </c:pt>
                <c:pt idx="18">
                  <c:v>1.4390673119225692</c:v>
                </c:pt>
                <c:pt idx="19">
                  <c:v>1.4918609766827982</c:v>
                </c:pt>
                <c:pt idx="20">
                  <c:v>1.5310162780466343</c:v>
                </c:pt>
                <c:pt idx="21">
                  <c:v>1.5882094148702155</c:v>
                </c:pt>
                <c:pt idx="22">
                  <c:v>1.6361636603607568</c:v>
                </c:pt>
                <c:pt idx="23">
                  <c:v>1.6788385393752749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2-4868-9BFF-96A06E7F467B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1.7591696719148561E-3</c:v>
                </c:pt>
                <c:pt idx="1">
                  <c:v>5.1895505321488261E-3</c:v>
                </c:pt>
                <c:pt idx="2">
                  <c:v>9.7633916791274519E-3</c:v>
                </c:pt>
                <c:pt idx="3">
                  <c:v>1.2050312252616765E-2</c:v>
                </c:pt>
                <c:pt idx="4">
                  <c:v>2.1989620898935702E-2</c:v>
                </c:pt>
                <c:pt idx="5">
                  <c:v>4.2659864543935264E-2</c:v>
                </c:pt>
                <c:pt idx="6">
                  <c:v>7.1334330196147419E-2</c:v>
                </c:pt>
                <c:pt idx="7">
                  <c:v>8.6639106341806674E-2</c:v>
                </c:pt>
                <c:pt idx="8">
                  <c:v>0.11628111531357199</c:v>
                </c:pt>
                <c:pt idx="9">
                  <c:v>0.15225613510423081</c:v>
                </c:pt>
                <c:pt idx="10">
                  <c:v>0.17002374879057086</c:v>
                </c:pt>
                <c:pt idx="11">
                  <c:v>0.18295364587914503</c:v>
                </c:pt>
                <c:pt idx="12">
                  <c:v>0.19333274694344268</c:v>
                </c:pt>
                <c:pt idx="13">
                  <c:v>0.21092444366259125</c:v>
                </c:pt>
                <c:pt idx="14">
                  <c:v>0.2257894273902718</c:v>
                </c:pt>
                <c:pt idx="15">
                  <c:v>0.2516492215674202</c:v>
                </c:pt>
                <c:pt idx="16">
                  <c:v>0.26563462045914327</c:v>
                </c:pt>
                <c:pt idx="17">
                  <c:v>0.28542527926818539</c:v>
                </c:pt>
                <c:pt idx="18">
                  <c:v>0.30310493447092973</c:v>
                </c:pt>
                <c:pt idx="19">
                  <c:v>0.3162107485266954</c:v>
                </c:pt>
                <c:pt idx="20">
                  <c:v>0.32738147594335476</c:v>
                </c:pt>
                <c:pt idx="21">
                  <c:v>0.34303808602339697</c:v>
                </c:pt>
                <c:pt idx="22">
                  <c:v>0.3579030697510775</c:v>
                </c:pt>
                <c:pt idx="23">
                  <c:v>0.37250417802797081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C2-4868-9BFF-96A06E7F467B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1.6477480776272428E-3</c:v>
                </c:pt>
                <c:pt idx="1">
                  <c:v>4.9432442328817281E-3</c:v>
                </c:pt>
                <c:pt idx="2">
                  <c:v>2.5265470523617724E-2</c:v>
                </c:pt>
                <c:pt idx="3">
                  <c:v>3.5701208348590259E-2</c:v>
                </c:pt>
                <c:pt idx="4">
                  <c:v>4.6320029293299154E-2</c:v>
                </c:pt>
                <c:pt idx="5">
                  <c:v>6.6459172464298791E-2</c:v>
                </c:pt>
                <c:pt idx="6">
                  <c:v>0.10142804833394362</c:v>
                </c:pt>
                <c:pt idx="7">
                  <c:v>0.1190040278286342</c:v>
                </c:pt>
                <c:pt idx="8">
                  <c:v>0.14188941779567923</c:v>
                </c:pt>
                <c:pt idx="9">
                  <c:v>0.18363236909556938</c:v>
                </c:pt>
                <c:pt idx="10">
                  <c:v>0.20065909923105091</c:v>
                </c:pt>
                <c:pt idx="11">
                  <c:v>0.21713658000732333</c:v>
                </c:pt>
                <c:pt idx="12">
                  <c:v>0.22940314902965947</c:v>
                </c:pt>
                <c:pt idx="13">
                  <c:v>0.2513731233980227</c:v>
                </c:pt>
                <c:pt idx="14">
                  <c:v>0.26968143537165873</c:v>
                </c:pt>
                <c:pt idx="15">
                  <c:v>0.29952398388868545</c:v>
                </c:pt>
                <c:pt idx="16">
                  <c:v>0.3200292932991578</c:v>
                </c:pt>
                <c:pt idx="17">
                  <c:v>0.33632369095569387</c:v>
                </c:pt>
                <c:pt idx="18">
                  <c:v>0.35170267301354813</c:v>
                </c:pt>
                <c:pt idx="19">
                  <c:v>0.37037715122665688</c:v>
                </c:pt>
                <c:pt idx="20">
                  <c:v>0.38429146832662031</c:v>
                </c:pt>
                <c:pt idx="21">
                  <c:v>0.40058586598315638</c:v>
                </c:pt>
                <c:pt idx="22">
                  <c:v>0.41266935188575615</c:v>
                </c:pt>
                <c:pt idx="23">
                  <c:v>0.42749908458440133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C2-4868-9BFF-96A06E7F467B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8.4725817839491641E-3</c:v>
                </c:pt>
                <c:pt idx="1">
                  <c:v>1.2708872675923747E-2</c:v>
                </c:pt>
                <c:pt idx="2">
                  <c:v>1.7415862555895504E-2</c:v>
                </c:pt>
                <c:pt idx="3">
                  <c:v>2.7535890797834785E-2</c:v>
                </c:pt>
                <c:pt idx="4">
                  <c:v>3.6243822075782535E-2</c:v>
                </c:pt>
                <c:pt idx="5">
                  <c:v>4.0715462461755704E-2</c:v>
                </c:pt>
                <c:pt idx="6">
                  <c:v>4.8717345257707698E-2</c:v>
                </c:pt>
                <c:pt idx="7">
                  <c:v>6.4485761355613083E-2</c:v>
                </c:pt>
                <c:pt idx="8">
                  <c:v>8.7314662273476118E-2</c:v>
                </c:pt>
                <c:pt idx="9">
                  <c:v>0.12191103789126853</c:v>
                </c:pt>
                <c:pt idx="10">
                  <c:v>0.13485526006119086</c:v>
                </c:pt>
                <c:pt idx="11">
                  <c:v>0.14921157919510472</c:v>
                </c:pt>
                <c:pt idx="12">
                  <c:v>0.15980230642504117</c:v>
                </c:pt>
                <c:pt idx="13">
                  <c:v>0.17039303365497765</c:v>
                </c:pt>
                <c:pt idx="14">
                  <c:v>0.18286655683690281</c:v>
                </c:pt>
                <c:pt idx="15">
                  <c:v>0.19228053659684632</c:v>
                </c:pt>
                <c:pt idx="16">
                  <c:v>0.20145916686279125</c:v>
                </c:pt>
                <c:pt idx="17">
                  <c:v>0.20969639915274182</c:v>
                </c:pt>
                <c:pt idx="18">
                  <c:v>0.21558013650270652</c:v>
                </c:pt>
                <c:pt idx="19">
                  <c:v>0.22475876676865145</c:v>
                </c:pt>
                <c:pt idx="20">
                  <c:v>0.23393739703459637</c:v>
                </c:pt>
                <c:pt idx="21">
                  <c:v>0.24264532831254412</c:v>
                </c:pt>
                <c:pt idx="22">
                  <c:v>0.24970581313250176</c:v>
                </c:pt>
                <c:pt idx="23">
                  <c:v>0.25770769592845377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C2-4868-9BFF-96A06E7F467B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C2-4868-9BFF-96A06E7F467B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C2-4868-9BFF-96A06E7F467B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C2-4868-9BFF-96A06E7F467B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C2-4868-9BFF-96A06E7F467B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C2-4868-9BFF-96A06E7F4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937136"/>
        <c:axId val="357937528"/>
      </c:lineChart>
      <c:catAx>
        <c:axId val="35793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37528"/>
        <c:crosses val="autoZero"/>
        <c:auto val="1"/>
        <c:lblAlgn val="ctr"/>
        <c:lblOffset val="100"/>
        <c:noMultiLvlLbl val="0"/>
      </c:catAx>
      <c:valAx>
        <c:axId val="357937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hyperlink" Target="#&apos;LGA Level Dashboard&apos;!A54:A74"/><Relationship Id="rId2" Type="http://schemas.openxmlformats.org/officeDocument/2006/relationships/hyperlink" Target="#&apos;LGA Level Dashboard&apos;!A36:A48"/><Relationship Id="rId1" Type="http://schemas.openxmlformats.org/officeDocument/2006/relationships/hyperlink" Target="#&apos;LGA Level Dashboard&apos;!A6"/><Relationship Id="rId5" Type="http://schemas.openxmlformats.org/officeDocument/2006/relationships/hyperlink" Target="#&apos;LGA Level Dashboard&apos;!A123:A143"/><Relationship Id="rId4" Type="http://schemas.openxmlformats.org/officeDocument/2006/relationships/hyperlink" Target="#&apos;LGA Level Dashboard&apos;!A149:A171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
           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</a:t>
          </a:r>
          <a:r>
            <a:rPr lang="en-US" sz="1200" b="1" baseline="0">
              <a:solidFill>
                <a:schemeClr val="accent1">
                  <a:lumMod val="50000"/>
                </a:schemeClr>
              </a:solidFill>
              <a:latin typeface="+mj-lt"/>
            </a:rPr>
            <a:t> &amp; Community Testing/</a:t>
          </a:r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253365</xdr:colOff>
      <xdr:row>150</xdr:row>
      <xdr:rowOff>57150</xdr:rowOff>
    </xdr:from>
    <xdr:to>
      <xdr:col>19</xdr:col>
      <xdr:colOff>268605</xdr:colOff>
      <xdr:row>170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E:\BN_PEPFAR%20Nigeria%20Scale-up%20LGAs%20Biweekly%20Performance%20%20Monitoring%20%20Template_07-08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 Navigation"/>
      <sheetName val="Dropdown"/>
      <sheetName val="LGA Level Dashboard"/>
      <sheetName val="LGA Registration"/>
      <sheetName val="TARKA LGA "/>
      <sheetName val="LOGO LGA "/>
      <sheetName val="KASTINA NLA LGA "/>
      <sheetName val="Sheet1"/>
      <sheetName val="GWER WEST LGA"/>
      <sheetName val="KONSHISHA LGA "/>
      <sheetName val="LGA6"/>
      <sheetName val="LGA7"/>
      <sheetName val="LGA8"/>
      <sheetName val="LGA9"/>
      <sheetName val="LGA10"/>
      <sheetName val="LGA11"/>
      <sheetName val="LGA12"/>
      <sheetName val="LGA13"/>
      <sheetName val="LGA14"/>
      <sheetName val="LGA15"/>
      <sheetName val="LGA16"/>
      <sheetName val="LGA17"/>
      <sheetName val="LGA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">
          <cell r="E9">
            <v>15</v>
          </cell>
          <cell r="F9">
            <v>22</v>
          </cell>
        </row>
        <row r="10">
          <cell r="E10">
            <v>7</v>
          </cell>
          <cell r="F10">
            <v>9</v>
          </cell>
        </row>
        <row r="11">
          <cell r="E11">
            <v>1</v>
          </cell>
          <cell r="F11">
            <v>1</v>
          </cell>
        </row>
        <row r="12">
          <cell r="E12">
            <v>2</v>
          </cell>
          <cell r="F12">
            <v>0</v>
          </cell>
        </row>
        <row r="13">
          <cell r="E13">
            <v>0</v>
          </cell>
          <cell r="F13">
            <v>0</v>
          </cell>
        </row>
        <row r="17">
          <cell r="E17">
            <v>57</v>
          </cell>
          <cell r="F17">
            <v>77</v>
          </cell>
        </row>
        <row r="18">
          <cell r="E18">
            <v>93</v>
          </cell>
          <cell r="F18">
            <v>48</v>
          </cell>
        </row>
        <row r="25">
          <cell r="E25">
            <v>3</v>
          </cell>
          <cell r="F25">
            <v>1</v>
          </cell>
        </row>
        <row r="26">
          <cell r="E26">
            <v>0</v>
          </cell>
          <cell r="F26">
            <v>0</v>
          </cell>
        </row>
        <row r="27">
          <cell r="E27">
            <v>0</v>
          </cell>
          <cell r="F27">
            <v>0</v>
          </cell>
        </row>
        <row r="46">
          <cell r="E46">
            <v>1</v>
          </cell>
          <cell r="F46">
            <v>1</v>
          </cell>
        </row>
        <row r="47">
          <cell r="E47">
            <v>2</v>
          </cell>
          <cell r="F47">
            <v>0</v>
          </cell>
        </row>
        <row r="48">
          <cell r="E48">
            <v>0</v>
          </cell>
          <cell r="F48">
            <v>0</v>
          </cell>
        </row>
        <row r="53">
          <cell r="E53">
            <v>3</v>
          </cell>
          <cell r="F53">
            <v>1</v>
          </cell>
        </row>
        <row r="54">
          <cell r="E54">
            <v>0</v>
          </cell>
          <cell r="F54">
            <v>0</v>
          </cell>
        </row>
        <row r="55">
          <cell r="E55">
            <v>0</v>
          </cell>
        </row>
        <row r="63">
          <cell r="F63">
            <v>0</v>
          </cell>
        </row>
        <row r="64">
          <cell r="E64">
            <v>0</v>
          </cell>
          <cell r="F64">
            <v>0</v>
          </cell>
        </row>
        <row r="66">
          <cell r="E66">
            <v>5</v>
          </cell>
          <cell r="F66">
            <v>5</v>
          </cell>
        </row>
        <row r="67">
          <cell r="E67">
            <v>0</v>
          </cell>
          <cell r="F67">
            <v>0</v>
          </cell>
        </row>
      </sheetData>
      <sheetData sheetId="8"/>
      <sheetData sheetId="9">
        <row r="9">
          <cell r="E9">
            <v>10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showRowColHeaders="0" workbookViewId="0">
      <pane ySplit="4" topLeftCell="A5" activePane="bottomLeft" state="frozen"/>
      <selection pane="bottomLeft" activeCell="J10" sqref="J10"/>
    </sheetView>
  </sheetViews>
  <sheetFormatPr defaultColWidth="8.85546875" defaultRowHeight="14.25" x14ac:dyDescent="0.2"/>
  <cols>
    <col min="1" max="1" width="8.85546875" customWidth="1" style="3"/>
    <col min="2" max="2" width="8.85546875" customWidth="1" style="3"/>
    <col min="3" max="3" width="8.85546875" customWidth="1" style="3"/>
    <col min="4" max="4" width="8.85546875" customWidth="1" style="3"/>
    <col min="5" max="5" width="8.85546875" customWidth="1" style="3"/>
    <col min="6" max="6" width="8.85546875" customWidth="1" style="3"/>
    <col min="7" max="7" width="8.85546875" customWidth="1" style="3"/>
    <col min="8" max="8" width="8.85546875" customWidth="1" style="3"/>
    <col min="9" max="9" width="8.85546875" customWidth="1" style="3"/>
    <col min="10" max="10" width="8.85546875" customWidth="1" style="3"/>
    <col min="11" max="11" width="8.85546875" customWidth="1" style="3"/>
    <col min="12" max="12" width="8.85546875" customWidth="1" style="3"/>
    <col min="13" max="13" width="8.85546875" customWidth="1" style="3"/>
    <col min="14" max="14" width="8.85546875" customWidth="1" style="3"/>
    <col min="15" max="15" width="8.85546875" customWidth="1" style="3"/>
    <col min="16" max="16" width="8.85546875" customWidth="1" style="3"/>
    <col min="17" max="17" width="8.85546875" customWidth="1" style="3"/>
    <col min="18" max="18" width="8.85546875" customWidth="1" style="3"/>
    <col min="19" max="19" width="8.85546875" customWidth="1" style="3"/>
    <col min="20" max="20" width="8.85546875" customWidth="1" style="3"/>
    <col min="21" max="21" width="8.85546875" customWidth="1" style="3"/>
    <col min="22" max="22" width="8.85546875" customWidth="1" style="3"/>
    <col min="23" max="16384" width="8.85546875" customWidth="1" style="3"/>
  </cols>
  <sheetData>
    <row r="1" ht="30" customHeight="1">
      <c r="B1" s="180" t="s">
        <v>66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</row>
    <row r="3" ht="22.5">
      <c r="H3" s="181" t="s">
        <v>67</v>
      </c>
      <c r="I3" s="181"/>
      <c r="J3" s="181"/>
      <c r="K3" s="181"/>
      <c r="L3" s="181"/>
      <c r="M3" s="181"/>
      <c r="N3" s="181"/>
      <c r="O3" s="181"/>
      <c r="P3" s="181"/>
    </row>
    <row r="5"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ht="18">
      <c r="B7" s="76" t="s">
        <v>68</v>
      </c>
      <c r="C7" s="77"/>
      <c r="D7" s="77"/>
      <c r="E7" s="77"/>
      <c r="F7" s="77"/>
      <c r="G7" s="10"/>
      <c r="H7" s="10"/>
      <c r="I7" s="10"/>
      <c r="J7" s="10"/>
      <c r="K7" s="10"/>
      <c r="L7" s="10"/>
      <c r="M7" s="1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>
      <c r="B8" s="77"/>
      <c r="C8" s="77"/>
      <c r="D8" s="77"/>
      <c r="E8" s="77"/>
      <c r="F8" s="77"/>
      <c r="G8" s="10"/>
      <c r="H8" s="10"/>
      <c r="I8" s="10"/>
      <c r="J8" s="10"/>
      <c r="K8" s="10"/>
      <c r="L8" s="10"/>
      <c r="M8" s="10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ht="20.25">
      <c r="B9" s="182" t="s">
        <v>62</v>
      </c>
      <c r="C9" s="182"/>
      <c r="D9" s="182"/>
      <c r="E9" s="182"/>
      <c r="F9" s="182"/>
      <c r="G9" s="10"/>
      <c r="H9" s="10"/>
      <c r="I9" s="10"/>
      <c r="J9" s="10"/>
      <c r="K9" s="10"/>
      <c r="L9" s="10"/>
      <c r="M9" s="10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>
      <c r="C10" s="55"/>
      <c r="G10" s="10"/>
      <c r="H10" s="10"/>
      <c r="I10" s="10"/>
      <c r="J10" s="10"/>
      <c r="K10" s="10"/>
      <c r="L10" s="10"/>
      <c r="M10" s="10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ht="18">
      <c r="B11" s="76" t="s">
        <v>69</v>
      </c>
      <c r="C11" s="77"/>
      <c r="D11" s="77"/>
      <c r="E11" s="77"/>
      <c r="F11" s="77"/>
      <c r="G11" s="10"/>
      <c r="H11" s="10"/>
      <c r="I11" s="10"/>
      <c r="J11" s="10"/>
      <c r="K11" s="10"/>
      <c r="L11" s="10"/>
      <c r="M11" s="10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>
      <c r="B12" s="75"/>
      <c r="C12" s="75"/>
      <c r="D12" s="75"/>
      <c r="E12" s="75"/>
      <c r="F12" s="75"/>
      <c r="G12" s="10"/>
      <c r="H12" s="10"/>
      <c r="I12" s="10"/>
      <c r="J12" s="10"/>
      <c r="K12" s="10"/>
      <c r="L12" s="10"/>
      <c r="M12" s="10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ht="20.25" customHeight="1">
      <c r="B13" s="182" t="s">
        <v>24</v>
      </c>
      <c r="C13" s="182"/>
      <c r="D13" s="182"/>
      <c r="E13" s="182"/>
      <c r="F13" s="182"/>
      <c r="G13" s="10"/>
      <c r="H13" s="10"/>
      <c r="I13" s="10"/>
      <c r="J13" s="10"/>
      <c r="K13" s="10"/>
      <c r="L13" s="10"/>
      <c r="M13" s="10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>
      <c r="G14" s="10"/>
      <c r="H14" s="10"/>
      <c r="I14" s="10"/>
      <c r="J14" s="10"/>
      <c r="K14" s="10"/>
      <c r="L14" s="10"/>
      <c r="M14" s="1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>
      <c r="G15" s="10"/>
      <c r="H15" s="10"/>
      <c r="I15" s="10"/>
      <c r="J15" s="10"/>
      <c r="K15" s="10"/>
      <c r="L15" s="10"/>
      <c r="M15" s="10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>
      <c r="G16" s="10"/>
      <c r="H16" s="10"/>
      <c r="I16" s="10"/>
      <c r="J16" s="10"/>
      <c r="K16" s="10"/>
      <c r="L16" s="10"/>
      <c r="M16" s="10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>
      <c r="G17" s="10"/>
      <c r="H17" s="10"/>
      <c r="I17" s="10"/>
      <c r="J17" s="10"/>
      <c r="K17" s="10"/>
      <c r="L17" s="10"/>
      <c r="M17" s="10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>
      <c r="D18" s="171"/>
      <c r="G18" s="10"/>
      <c r="H18" s="10"/>
      <c r="I18" s="10"/>
      <c r="J18" s="10"/>
      <c r="K18" s="10"/>
      <c r="L18" s="10"/>
      <c r="M18" s="10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>
      <c r="D19" s="171"/>
      <c r="G19" s="10"/>
      <c r="H19" s="10"/>
      <c r="I19" s="10"/>
      <c r="J19" s="10"/>
      <c r="K19" s="10"/>
      <c r="L19" s="10"/>
      <c r="M19" s="10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>
      <c r="D20" s="171"/>
      <c r="G20" s="10"/>
      <c r="H20" s="10"/>
      <c r="I20" s="10"/>
      <c r="J20" s="10"/>
      <c r="K20" s="10"/>
      <c r="L20" s="10"/>
      <c r="M20" s="10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>
      <c r="D21" s="171"/>
      <c r="G21" s="10"/>
      <c r="H21" s="10"/>
      <c r="I21" s="10"/>
      <c r="J21" s="10"/>
      <c r="K21" s="10"/>
      <c r="L21" s="10"/>
      <c r="M21" s="1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>
      <c r="D22" s="171"/>
      <c r="G22" s="10"/>
      <c r="H22" s="10"/>
      <c r="I22" s="10"/>
      <c r="J22" s="10"/>
      <c r="K22" s="10"/>
      <c r="L22" s="10"/>
      <c r="M22" s="10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>
      <c r="D23" s="171"/>
      <c r="G23" s="10"/>
      <c r="H23" s="10"/>
      <c r="I23" s="10"/>
      <c r="J23" s="10"/>
      <c r="K23" s="10"/>
      <c r="L23" s="10"/>
      <c r="M23" s="10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>
      <c r="D24" s="171"/>
      <c r="G24" s="10"/>
      <c r="H24" s="10"/>
      <c r="I24" s="10"/>
      <c r="J24" s="10"/>
      <c r="K24" s="10"/>
      <c r="L24" s="10"/>
      <c r="M24" s="10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>
      <c r="D25" s="17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D26" s="17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D27" s="17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D28" s="17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D29" s="17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D30" s="171"/>
    </row>
    <row r="31">
      <c r="D31" s="171"/>
    </row>
    <row r="32">
      <c r="D32" s="171"/>
    </row>
    <row r="33">
      <c r="D33" s="171"/>
    </row>
    <row r="34">
      <c r="D34" s="171"/>
    </row>
    <row r="35">
      <c r="D35" s="171"/>
    </row>
    <row r="36">
      <c r="D36" s="171"/>
    </row>
    <row r="37">
      <c r="D37" s="171"/>
    </row>
    <row r="38">
      <c r="D38" s="171"/>
    </row>
    <row r="39">
      <c r="D39" s="171"/>
    </row>
    <row r="40">
      <c r="D40" s="171"/>
    </row>
    <row r="41">
      <c r="D41" s="171"/>
    </row>
    <row r="42">
      <c r="D42" s="171"/>
    </row>
    <row r="43">
      <c r="D43" s="171"/>
    </row>
    <row r="44">
      <c r="D44" s="171"/>
    </row>
    <row r="45">
      <c r="D45" s="171"/>
    </row>
    <row r="46">
      <c r="D46" s="171"/>
    </row>
    <row r="47">
      <c r="D47" s="171"/>
    </row>
    <row r="48">
      <c r="D48" s="171"/>
    </row>
    <row r="49">
      <c r="D49" s="171"/>
    </row>
    <row r="50">
      <c r="D50" s="171"/>
    </row>
    <row r="51">
      <c r="D51" s="171"/>
    </row>
    <row r="52">
      <c r="D52" s="171"/>
    </row>
    <row r="53">
      <c r="D53" s="171"/>
    </row>
    <row r="54">
      <c r="D54" s="171"/>
    </row>
    <row r="55">
      <c r="D55" s="171"/>
    </row>
    <row r="56">
      <c r="D56" s="171"/>
    </row>
    <row r="57">
      <c r="D57" s="171"/>
    </row>
    <row r="58">
      <c r="D58" s="171"/>
    </row>
    <row r="59">
      <c r="D59" s="171"/>
    </row>
    <row r="60">
      <c r="D60" s="171"/>
    </row>
    <row r="61">
      <c r="D61" s="171"/>
    </row>
    <row r="62">
      <c r="D62" s="171"/>
    </row>
    <row r="63">
      <c r="D63" s="171"/>
    </row>
    <row r="64">
      <c r="D64" s="171"/>
    </row>
    <row r="65">
      <c r="D65" s="171"/>
    </row>
    <row r="66">
      <c r="D66" s="171"/>
    </row>
    <row r="67">
      <c r="D67" s="171"/>
    </row>
    <row r="68">
      <c r="D68" s="171"/>
    </row>
    <row r="69">
      <c r="D69" s="171"/>
    </row>
    <row r="70">
      <c r="D70" s="171"/>
    </row>
  </sheetData>
  <sheetProtection selectLockedCells="1" autoFilter="0"/>
  <mergeCells>
    <mergeCell ref="B1:W1"/>
    <mergeCell ref="H3:P3"/>
    <mergeCell ref="B9:F9"/>
    <mergeCell ref="B13:F13"/>
  </mergeCells>
  <pageMargins left="0.7" right="0.7" top="0.75" bottom="0.75" header="0.3" footer="0.3"/>
  <pageSetup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ColWidth="8.85546875" defaultRowHeight="15" x14ac:dyDescent="0.25"/>
  <cols>
    <col min="1" max="3" width="8.85546875" customWidth="1" style="177"/>
    <col min="4" max="4" bestFit="1" width="14.42578125" customWidth="1" style="177"/>
    <col min="5" max="16384" width="8.85546875" customWidth="1" style="177"/>
  </cols>
  <sheetData>
    <row r="2">
      <c r="B2" s="177" t="s">
        <v>59</v>
      </c>
      <c r="D2" s="178" t="s">
        <v>59</v>
      </c>
    </row>
    <row r="3">
      <c r="B3" s="177" t="s">
        <v>60</v>
      </c>
      <c r="D3" s="178" t="s">
        <v>1</v>
      </c>
    </row>
    <row r="4">
      <c r="B4" s="177" t="s">
        <v>61</v>
      </c>
      <c r="D4" s="178" t="s">
        <v>2</v>
      </c>
    </row>
    <row r="5">
      <c r="B5" s="177" t="s">
        <v>62</v>
      </c>
      <c r="D5" s="178" t="s">
        <v>3</v>
      </c>
    </row>
    <row r="6">
      <c r="B6" s="177" t="s">
        <v>63</v>
      </c>
      <c r="D6" s="178" t="s">
        <v>4</v>
      </c>
    </row>
    <row r="7">
      <c r="B7" s="177" t="s">
        <v>64</v>
      </c>
      <c r="D7" s="178" t="s">
        <v>5</v>
      </c>
    </row>
    <row r="8">
      <c r="B8" s="177" t="s">
        <v>65</v>
      </c>
      <c r="D8" s="178" t="s">
        <v>6</v>
      </c>
    </row>
    <row r="9">
      <c r="D9" s="179" t="s">
        <v>7</v>
      </c>
    </row>
    <row r="10">
      <c r="D10" s="179" t="s">
        <v>8</v>
      </c>
    </row>
    <row r="11">
      <c r="D11" s="179" t="s">
        <v>9</v>
      </c>
    </row>
    <row r="12">
      <c r="D12" s="179" t="s">
        <v>10</v>
      </c>
    </row>
    <row r="13">
      <c r="D13" s="179" t="s">
        <v>11</v>
      </c>
    </row>
    <row r="14">
      <c r="D14" s="179" t="s">
        <v>12</v>
      </c>
    </row>
    <row r="15">
      <c r="D15" s="179" t="s">
        <v>13</v>
      </c>
    </row>
    <row r="16">
      <c r="D16" s="179" t="s">
        <v>14</v>
      </c>
    </row>
    <row r="17">
      <c r="D17" s="179" t="s">
        <v>15</v>
      </c>
    </row>
    <row r="18">
      <c r="D18" s="179" t="s">
        <v>16</v>
      </c>
    </row>
    <row r="19">
      <c r="D19" s="179" t="s">
        <v>17</v>
      </c>
    </row>
    <row r="20">
      <c r="D20" s="179" t="s">
        <v>18</v>
      </c>
    </row>
    <row r="21">
      <c r="D21" s="179" t="s">
        <v>19</v>
      </c>
    </row>
    <row r="22">
      <c r="D22" s="179" t="s">
        <v>20</v>
      </c>
    </row>
    <row r="23">
      <c r="D23" s="179" t="s">
        <v>21</v>
      </c>
    </row>
    <row r="24">
      <c r="D24" s="179" t="s">
        <v>22</v>
      </c>
    </row>
    <row r="25">
      <c r="D25" s="179" t="s">
        <v>23</v>
      </c>
    </row>
    <row r="26">
      <c r="D26" s="179" t="s">
        <v>24</v>
      </c>
    </row>
    <row r="27">
      <c r="D27" s="179"/>
    </row>
    <row r="28">
      <c r="D28" s="179"/>
    </row>
  </sheetData>
  <pageMargins left="0.7" right="0.7" top="0.75" bottom="0.75" header="0.3" footer="0.3"/>
  <pageSetup orientation="portrait" horizontalDpi="4294967292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30.42578125" customWidth="1" style="15"/>
    <col min="2" max="2" width="15.42578125" customWidth="1" style="3"/>
    <col min="3" max="3" width="10.7109375" customWidth="1" style="3"/>
    <col min="4" max="4" width="10.7109375" customWidth="1" style="3"/>
    <col min="5" max="5" width="10.7109375" customWidth="1" style="3"/>
    <col min="6" max="6" width="10.7109375" customWidth="1" style="3"/>
    <col min="7" max="7" width="10.7109375" customWidth="1" style="3"/>
    <col min="8" max="8" width="10.7109375" customWidth="1" style="3"/>
    <col min="9" max="9" width="10.7109375" customWidth="1" style="3"/>
    <col min="10" max="10" width="10.7109375" customWidth="1" style="3"/>
    <col min="11" max="11" width="10.7109375" customWidth="1" style="3"/>
    <col min="12" max="12" width="10.7109375" customWidth="1" style="3"/>
    <col min="13" max="13" width="10.7109375" customWidth="1" style="3"/>
    <col min="14" max="14" width="10.7109375" customWidth="1" style="3"/>
    <col min="15" max="15" width="10.7109375" customWidth="1" style="3"/>
    <col min="16" max="16" width="10.7109375" customWidth="1" style="3"/>
    <col min="17" max="17" width="10.7109375" customWidth="1" style="3"/>
    <col min="18" max="18" width="10.7109375" customWidth="1" style="3"/>
    <col min="19" max="19" width="10.7109375" customWidth="1" style="3"/>
    <col min="20" max="26" width="10.7109375" customWidth="1" style="3"/>
    <col min="27" max="28" hidden="1" width="10.7109375" customWidth="1"/>
  </cols>
  <sheetData>
    <row r="1" ht="26.25" customHeight="1" s="20" customFormat="1">
      <c r="A1" s="188" t="s">
        <v>41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</row>
    <row r="2" ht="15.6" customHeight="1"/>
    <row r="3" ht="15.6" customHeight="1"/>
    <row r="4" ht="15.6" customHeight="1"/>
    <row r="5" ht="15.6" customHeight="1">
      <c r="J5" s="190" t="s">
        <v>31</v>
      </c>
      <c r="K5" s="190"/>
      <c r="L5" s="190"/>
      <c r="M5" s="190"/>
      <c r="N5" s="190"/>
      <c r="O5" s="190"/>
      <c r="P5" s="190" t="s">
        <v>32</v>
      </c>
      <c r="Q5" s="190"/>
      <c r="R5" s="190"/>
    </row>
    <row r="6" ht="15.6" customHeight="1">
      <c r="A6" s="189" t="s">
        <v>42</v>
      </c>
      <c r="B6" s="189"/>
      <c r="C6" s="189"/>
      <c r="D6" s="189"/>
      <c r="E6" s="189"/>
      <c r="F6" s="189"/>
      <c r="I6" s="124"/>
      <c r="J6" s="193" t="s">
        <v>43</v>
      </c>
      <c r="K6" s="194"/>
      <c r="L6" s="194"/>
      <c r="M6" s="194"/>
      <c r="N6" s="194"/>
      <c r="O6" s="194"/>
      <c r="P6" s="194" t="s">
        <v>44</v>
      </c>
      <c r="Q6" s="194"/>
      <c r="R6" s="194"/>
    </row>
    <row r="7" ht="15" customHeight="1">
      <c r="A7" s="189"/>
      <c r="B7" s="189"/>
      <c r="C7" s="189"/>
      <c r="D7" s="189"/>
      <c r="E7" s="189"/>
      <c r="F7" s="189"/>
      <c r="G7" s="10"/>
      <c r="I7" s="125"/>
      <c r="J7" s="195" t="s">
        <v>45</v>
      </c>
      <c r="K7" s="196"/>
      <c r="L7" s="196"/>
      <c r="M7" s="196"/>
      <c r="N7" s="196"/>
      <c r="O7" s="196"/>
      <c r="P7" s="196" t="s">
        <v>46</v>
      </c>
      <c r="Q7" s="196"/>
      <c r="R7" s="196"/>
    </row>
    <row r="8" ht="15.75">
      <c r="I8" s="126"/>
      <c r="J8" s="197" t="s">
        <v>47</v>
      </c>
      <c r="K8" s="198"/>
      <c r="L8" s="198"/>
      <c r="M8" s="198"/>
      <c r="N8" s="198"/>
      <c r="O8" s="198"/>
      <c r="P8" s="198" t="s">
        <v>48</v>
      </c>
      <c r="Q8" s="198"/>
      <c r="R8" s="198"/>
    </row>
    <row r="9" s="25" customFormat="1">
      <c r="A9" s="2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4"/>
      <c r="C10" s="161" t="s">
        <v>1</v>
      </c>
      <c r="D10" s="162" t="s">
        <v>2</v>
      </c>
      <c r="E10" s="162" t="s">
        <v>3</v>
      </c>
      <c r="F10" s="162" t="s">
        <v>4</v>
      </c>
      <c r="G10" s="162" t="s">
        <v>5</v>
      </c>
      <c r="H10" s="162" t="s">
        <v>6</v>
      </c>
      <c r="I10" s="162" t="s">
        <v>7</v>
      </c>
      <c r="J10" s="162" t="s">
        <v>8</v>
      </c>
      <c r="K10" s="162" t="s">
        <v>9</v>
      </c>
      <c r="L10" s="162" t="s">
        <v>10</v>
      </c>
      <c r="M10" s="162" t="s">
        <v>11</v>
      </c>
      <c r="N10" s="162" t="s">
        <v>12</v>
      </c>
      <c r="O10" s="162" t="s">
        <v>13</v>
      </c>
      <c r="P10" s="162" t="s">
        <v>14</v>
      </c>
      <c r="Q10" s="162" t="s">
        <v>15</v>
      </c>
      <c r="R10" s="162" t="s">
        <v>16</v>
      </c>
      <c r="S10" s="162" t="s">
        <v>17</v>
      </c>
      <c r="T10" s="162" t="s">
        <v>18</v>
      </c>
      <c r="U10" s="162" t="s">
        <v>19</v>
      </c>
      <c r="V10" s="162" t="s">
        <v>20</v>
      </c>
      <c r="W10" s="162" t="s">
        <v>21</v>
      </c>
      <c r="X10" s="162" t="s">
        <v>22</v>
      </c>
      <c r="Y10" s="162" t="s">
        <v>23</v>
      </c>
      <c r="Z10" s="162" t="s">
        <v>24</v>
      </c>
      <c r="AA10" s="162"/>
      <c r="AB10" s="163"/>
    </row>
    <row r="11">
      <c r="A11" s="185" t="str">
        <f>'LGA Registration'!A4</f>
        <v>Tarka</v>
      </c>
      <c r="B11" s="167" t="s">
        <v>31</v>
      </c>
      <c r="C11" s="160">
        <f>'LGA Registration'!H4</f>
        <v>0.44772497858559879</v>
      </c>
      <c r="D11" s="160">
        <f>'LGA Registration'!I4</f>
        <v>0.25545390570021109</v>
      </c>
      <c r="E11" s="160">
        <f>'LGA Registration'!J4</f>
        <v>-0.51063077750994279</v>
      </c>
      <c r="F11" s="160">
        <f>'LGA Registration'!K4</f>
        <v>-1.0844443878347092</v>
      </c>
      <c r="G11" s="160">
        <f>'LGA Registration'!L4</f>
        <v>-3.3372648794265718</v>
      </c>
      <c r="H11" s="160">
        <f>'LGA Registration'!M4</f>
        <v>-1.6686324397132859</v>
      </c>
      <c r="I11" s="160">
        <f>'LGA Registration'!N4</f>
        <v>-6.2260501017383074</v>
      </c>
      <c r="J11" s="160">
        <f>'LGA Registration'!O4</f>
        <v>-12.43992981808108</v>
      </c>
      <c r="K11" s="160">
        <f>'LGA Registration'!P4</f>
        <v>-36.45649453415318</v>
      </c>
      <c r="L11" s="160">
        <f>'LGA Registration'!Q4</f>
        <v>-44.150891125681035</v>
      </c>
      <c r="M11" s="160">
        <f>'LGA Registration'!R4</f>
        <v>-35.539063370706373</v>
      </c>
      <c r="N11" s="160">
        <f>'LGA Registration'!S4</f>
        <v>-25.810139440391538</v>
      </c>
      <c r="O11" s="160">
        <f>'LGA Registration'!T4</f>
        <v>-16.571135616050135</v>
      </c>
      <c r="P11" s="160">
        <f>'LGA Registration'!U4</f>
        <v>-4.6902506360634435</v>
      </c>
      <c r="Q11" s="160">
        <f>'LGA Registration'!V4</f>
        <v>-11.907031247512267</v>
      </c>
      <c r="R11" s="160">
        <f>'LGA Registration'!W4</f>
        <v>-18.080005476991857</v>
      </c>
      <c r="S11" s="160">
        <f>'LGA Registration'!X4</f>
        <v>-24.22306959919246</v>
      </c>
      <c r="T11" s="160">
        <f>'LGA Registration'!Y4</f>
        <v>-18.319658898041975</v>
      </c>
      <c r="U11" s="160">
        <f>'LGA Registration'!Z4</f>
        <v>-20.702073933021484</v>
      </c>
      <c r="V11" s="160">
        <f>'LGA Registration'!AA4</f>
        <v>-13.885492658601901</v>
      </c>
      <c r="W11" s="160">
        <f>'LGA Registration'!AB4</f>
        <v>-14.118287102639464</v>
      </c>
      <c r="X11" s="160">
        <f>'LGA Registration'!AC4</f>
        <v>-15.71170006464124</v>
      </c>
      <c r="Y11" s="160">
        <f>'LGA Registration'!AD4</f>
        <v>-15.9606771090399</v>
      </c>
      <c r="Z11" s="160">
        <f>'LGA Registration'!AE4</f>
        <v>-13.782693979448542</v>
      </c>
      <c r="AA11" s="160" t="str">
        <f>'LGA Registration'!AF4</f>
      </c>
      <c r="AB11" s="164" t="str">
        <f>'LGA Registration'!AG4</f>
      </c>
    </row>
    <row r="12" ht="14.45" customHeight="1">
      <c r="A12" s="186"/>
      <c r="B12" s="168" t="s">
        <v>32</v>
      </c>
      <c r="C12" s="160">
        <f>'LGA Registration'!AI4</f>
        <v>1.06</v>
      </c>
      <c r="D12" s="160">
        <f>'LGA Registration'!AJ4</f>
        <v>1</v>
      </c>
      <c r="E12" s="160">
        <f>'LGA Registration'!AK4</f>
        <v>0.83783783783783783</v>
      </c>
      <c r="F12" s="160">
        <f>'LGA Registration'!AL4</f>
        <v>0.84722222222222221</v>
      </c>
      <c r="G12" s="160">
        <f>'LGA Registration'!AM4</f>
        <v>1.06</v>
      </c>
      <c r="H12" s="160">
        <f>'LGA Registration'!AN4</f>
        <v>1.08</v>
      </c>
      <c r="I12" s="160">
        <f>'LGA Registration'!AO4</f>
        <v>1.2682926829268293</v>
      </c>
      <c r="J12" s="160">
        <f>'LGA Registration'!AP4</f>
        <v>1.3048780487804879</v>
      </c>
      <c r="K12" s="160">
        <f>'LGA Registration'!AQ4</f>
        <v>0.96666666666666667</v>
      </c>
      <c r="L12" s="160">
        <f>'LGA Registration'!AR4</f>
        <v>0.99328859060402686</v>
      </c>
      <c r="M12" s="160">
        <f>'LGA Registration'!AS4</f>
        <v>1.0649350649350648</v>
      </c>
      <c r="N12" s="160">
        <f>'LGA Registration'!AT4</f>
        <v>1</v>
      </c>
      <c r="O12" s="160">
        <f>'LGA Registration'!AU4</f>
        <v>1.0869565217391304</v>
      </c>
      <c r="P12" s="160">
        <f>'LGA Registration'!AV4</f>
        <v>0.95348837209302328</v>
      </c>
      <c r="Q12" s="160">
        <f>'LGA Registration'!AW4</f>
        <v>1.0789473684210527</v>
      </c>
      <c r="R12" s="160">
        <f>'LGA Registration'!AX4</f>
        <v>1.2682926829268293</v>
      </c>
      <c r="S12" s="160">
        <f>'LGA Registration'!AY4</f>
        <v>1.0740740740740742</v>
      </c>
      <c r="T12" s="160">
        <f>'LGA Registration'!AZ4</f>
        <v>1.0512820512820513</v>
      </c>
      <c r="U12" s="160">
        <f>'LGA Registration'!BA4</f>
        <v>1.0576923076923077</v>
      </c>
      <c r="V12" s="160">
        <f>'LGA Registration'!BB4</f>
        <v>1.4528301886792452</v>
      </c>
      <c r="W12" s="160">
        <f>'LGA Registration'!BC4</f>
        <v>1.2777777777777777</v>
      </c>
      <c r="X12" s="160">
        <f>'LGA Registration'!BD4</f>
        <v>1.0476190476190477</v>
      </c>
      <c r="Y12" s="160">
        <f>'LGA Registration'!BE4</f>
        <v>1.25</v>
      </c>
      <c r="Z12" s="160">
        <f>'LGA Registration'!BF4</f>
        <v>1.2380952380952381</v>
      </c>
      <c r="AA12" s="160" t="str">
        <f>'LGA Registration'!BG4</f>
      </c>
      <c r="AB12" s="164" t="str">
        <f>'LGA Registration'!BH4</f>
      </c>
    </row>
    <row r="13">
      <c r="A13" s="183" t="str">
        <f>'LGA Registration'!A5</f>
        <v>Logo </v>
      </c>
      <c r="B13" s="169" t="s">
        <v>31</v>
      </c>
      <c r="C13" s="160">
        <f>'LGA Registration'!H5</f>
        <v>-0.012458207217695083</v>
      </c>
      <c r="D13" s="160">
        <f>'LGA Registration'!I5</f>
        <v>-0.047261280558789531</v>
      </c>
      <c r="E13" s="160">
        <f>'LGA Registration'!J5</f>
        <v>-0.434854295692666</v>
      </c>
      <c r="F13" s="160">
        <f>'LGA Registration'!K5</f>
        <v>-0.2114933643771828</v>
      </c>
      <c r="G13" s="160">
        <f>'LGA Registration'!L5</f>
        <v>-2.4815709429569273</v>
      </c>
      <c r="H13" s="160">
        <f>'LGA Registration'!M5</f>
        <v>-4.971517019790455</v>
      </c>
      <c r="I13" s="160">
        <f>'LGA Registration'!N5</f>
        <v>-10.046650337601863</v>
      </c>
      <c r="J13" s="160">
        <f>'LGA Registration'!O5</f>
        <v>-5.0348451688009312</v>
      </c>
      <c r="K13" s="160">
        <f>'LGA Registration'!P5</f>
        <v>-12.819085075669383</v>
      </c>
      <c r="L13" s="160">
        <f>'LGA Registration'!Q5</f>
        <v>-16.252331175785798</v>
      </c>
      <c r="M13" s="160">
        <f>'LGA Registration'!R5</f>
        <v>-10.644810803259604</v>
      </c>
      <c r="N13" s="160">
        <f>'LGA Registration'!S5</f>
        <v>-4.5468550407450525</v>
      </c>
      <c r="O13" s="160">
        <f>'LGA Registration'!T5</f>
        <v>-10.742498346915019</v>
      </c>
      <c r="P13" s="160">
        <f>'LGA Registration'!U5</f>
        <v>-6.3127029569266595</v>
      </c>
      <c r="Q13" s="160">
        <f>'LGA Registration'!V5</f>
        <v>-8.07922924330617</v>
      </c>
      <c r="R13" s="160">
        <f>'LGA Registration'!W5</f>
        <v>-6.5713106402793953</v>
      </c>
      <c r="S13" s="160">
        <f>'LGA Registration'!X5</f>
        <v>-8.0033629802095465</v>
      </c>
      <c r="T13" s="160">
        <f>'LGA Registration'!Y5</f>
        <v>-3.7299145983701987</v>
      </c>
      <c r="U13" s="160">
        <f>'LGA Registration'!Z5</f>
        <v>-5.9290292898719441</v>
      </c>
      <c r="V13" s="160">
        <f>'LGA Registration'!AA5</f>
        <v>-6.1023780209545988</v>
      </c>
      <c r="W13" s="160">
        <f>'LGA Registration'!AB5</f>
        <v>-5.1638640279394643</v>
      </c>
      <c r="X13" s="160">
        <f>'LGA Registration'!AC5</f>
        <v>-6.0622820954598371</v>
      </c>
      <c r="Y13" s="160">
        <f>'LGA Registration'!AD5</f>
        <v>-4.1755725261932479</v>
      </c>
      <c r="Z13" s="160">
        <f>'LGA Registration'!AE5</f>
        <v>-4.2209573923166479</v>
      </c>
      <c r="AA13" s="160" t="str">
        <f>'LGA Registration'!AF5</f>
      </c>
      <c r="AB13" s="164" t="str">
        <f>'LGA Registration'!AG5</f>
      </c>
    </row>
    <row r="14" ht="14.45" customHeight="1">
      <c r="A14" s="183"/>
      <c r="B14" s="169" t="s">
        <v>32</v>
      </c>
      <c r="C14" s="160">
        <f>'LGA Registration'!AI5</f>
        <v>0.74285714285714288</v>
      </c>
      <c r="D14" s="160">
        <f>'LGA Registration'!AJ5</f>
        <v>0.75362318840579712</v>
      </c>
      <c r="E14" s="160">
        <f>'LGA Registration'!AK5</f>
        <v>0.635593220338983</v>
      </c>
      <c r="F14" s="160">
        <f>'LGA Registration'!AL5</f>
        <v>0.6166666666666667</v>
      </c>
      <c r="G14" s="160">
        <f>'LGA Registration'!AM5</f>
        <v>1.0674846625766872</v>
      </c>
      <c r="H14" s="160">
        <f>'LGA Registration'!AN5</f>
        <v>1.0679012345679013</v>
      </c>
      <c r="I14" s="160">
        <f>'LGA Registration'!AO5</f>
        <v>1.2640264026402641</v>
      </c>
      <c r="J14" s="160">
        <f>'LGA Registration'!AP5</f>
        <v>1.2666666666666666</v>
      </c>
      <c r="K14" s="160">
        <f>'LGA Registration'!AQ5</f>
        <v>1.0746887966804979</v>
      </c>
      <c r="L14" s="160">
        <f>'LGA Registration'!AR5</f>
        <v>1.1891891891891893</v>
      </c>
      <c r="M14" s="160">
        <f>'LGA Registration'!AS5</f>
        <v>1.0175438596491229</v>
      </c>
      <c r="N14" s="160">
        <f>'LGA Registration'!AT5</f>
        <v>1.1735537190082646</v>
      </c>
      <c r="O14" s="160">
        <f>'LGA Registration'!AU5</f>
        <v>1.0141843971631206</v>
      </c>
      <c r="P14" s="160">
        <f>'LGA Registration'!AV5</f>
        <v>1.083916083916084</v>
      </c>
      <c r="Q14" s="160">
        <f>'LGA Registration'!AW5</f>
        <v>0.96855345911949686</v>
      </c>
      <c r="R14" s="160">
        <f>'LGA Registration'!AX5</f>
        <v>0.99481865284974091</v>
      </c>
      <c r="S14" s="160">
        <f>'LGA Registration'!AY5</f>
        <v>1</v>
      </c>
      <c r="T14" s="160">
        <f>'LGA Registration'!AZ5</f>
        <v>1.087378640776699</v>
      </c>
      <c r="U14" s="160">
        <f>'LGA Registration'!BA5</f>
        <v>1.1219512195121952</v>
      </c>
      <c r="V14" s="160">
        <f>'LGA Registration'!BB5</f>
        <v>1.0084033613445378</v>
      </c>
      <c r="W14" s="160">
        <f>'LGA Registration'!BC5</f>
        <v>0.98888888888888893</v>
      </c>
      <c r="X14" s="160">
        <f>'LGA Registration'!BD5</f>
        <v>0.935251798561151</v>
      </c>
      <c r="Y14" s="160">
        <f>'LGA Registration'!BE5</f>
        <v>0.990909090909091</v>
      </c>
      <c r="Z14" s="160">
        <f>'LGA Registration'!BF5</f>
        <v>0.92380952380952386</v>
      </c>
      <c r="AA14" s="160" t="str">
        <f>'LGA Registration'!BG5</f>
      </c>
      <c r="AB14" s="164" t="str">
        <f>'LGA Registration'!BH5</f>
      </c>
    </row>
    <row r="15">
      <c r="A15" s="186" t="str">
        <f>'LGA Registration'!A6</f>
        <v>Katsina-Ala</v>
      </c>
      <c r="B15" s="168" t="s">
        <v>31</v>
      </c>
      <c r="C15" s="160">
        <f>'LGA Registration'!H6</f>
        <v>0.1309712939280423</v>
      </c>
      <c r="D15" s="160">
        <f>'LGA Registration'!I6</f>
        <v>0.28026224859555238</v>
      </c>
      <c r="E15" s="160">
        <f>'LGA Registration'!J6</f>
        <v>0.50872759449900173</v>
      </c>
      <c r="F15" s="160">
        <f>'LGA Registration'!K6</f>
        <v>0.26190178682993881</v>
      </c>
      <c r="G15" s="160">
        <f>'LGA Registration'!L6</f>
        <v>-2.4374941029766894</v>
      </c>
      <c r="H15" s="160">
        <f>'LGA Registration'!M6</f>
        <v>-4.91925731932158</v>
      </c>
      <c r="I15" s="160">
        <f>'LGA Registration'!N6</f>
        <v>-15.514222982708013</v>
      </c>
      <c r="J15" s="160">
        <f>'LGA Registration'!O6</f>
        <v>-7.78516219682925</v>
      </c>
      <c r="K15" s="160">
        <f>'LGA Registration'!P6</f>
        <v>-28.130573483923115</v>
      </c>
      <c r="L15" s="160">
        <f>'LGA Registration'!Q6</f>
        <v>-31.913930235345418</v>
      </c>
      <c r="M15" s="160">
        <f>'LGA Registration'!R6</f>
        <v>-23.416790132271824</v>
      </c>
      <c r="N15" s="160">
        <f>'LGA Registration'!S6</f>
        <v>-9.70642131649611</v>
      </c>
      <c r="O15" s="160">
        <f>'LGA Registration'!T6</f>
        <v>-4.338026301361479</v>
      </c>
      <c r="P15" s="160">
        <f>'LGA Registration'!U6</f>
        <v>-13.375677998301654</v>
      </c>
      <c r="Q15" s="160">
        <f>'LGA Registration'!V6</f>
        <v>-9.21421813758616</v>
      </c>
      <c r="R15" s="160">
        <f>'LGA Registration'!W6</f>
        <v>-36.177882273739186</v>
      </c>
      <c r="S15" s="160">
        <f>'LGA Registration'!X6</f>
        <v>-19.533817675514538</v>
      </c>
      <c r="T15" s="160">
        <f>'LGA Registration'!Y6</f>
        <v>-24.389404993535585</v>
      </c>
      <c r="U15" s="160">
        <f>'LGA Registration'!Z6</f>
        <v>-18.023649294779762</v>
      </c>
      <c r="V15" s="160">
        <f>'LGA Registration'!AA6</f>
        <v>-8.8392159062800424</v>
      </c>
      <c r="W15" s="160">
        <f>'LGA Registration'!AB6</f>
        <v>-13.917903235266365</v>
      </c>
      <c r="X15" s="160">
        <f>'LGA Registration'!AC6</f>
        <v>-7.8011561990784068</v>
      </c>
      <c r="Y15" s="160">
        <f>'LGA Registration'!AD6</f>
        <v>-14.183619918040938</v>
      </c>
      <c r="Z15" s="160">
        <f>'LGA Registration'!AE6</f>
        <v>-9.5320377307489288</v>
      </c>
      <c r="AA15" s="160" t="str">
        <f>'LGA Registration'!AF6</f>
      </c>
      <c r="AB15" s="164" t="str">
        <f>'LGA Registration'!AG6</f>
      </c>
    </row>
    <row r="16" ht="14.45" customHeight="1">
      <c r="A16" s="186"/>
      <c r="B16" s="168" t="s">
        <v>32</v>
      </c>
      <c r="C16" s="160">
        <f>'LGA Registration'!AI6</f>
        <v>0.60606060606060608</v>
      </c>
      <c r="D16" s="160">
        <f>'LGA Registration'!AJ6</f>
        <v>0.582089552238806</v>
      </c>
      <c r="E16" s="160">
        <f>'LGA Registration'!AK6</f>
        <v>0.53608247422680411</v>
      </c>
      <c r="F16" s="160">
        <f>'LGA Registration'!AL6</f>
        <v>0.53061224489795922</v>
      </c>
      <c r="G16" s="160">
        <f>'LGA Registration'!AM6</f>
        <v>1.1894736842105262</v>
      </c>
      <c r="H16" s="160">
        <f>'LGA Registration'!AN6</f>
        <v>1.2433862433862435</v>
      </c>
      <c r="I16" s="160">
        <f>'LGA Registration'!AO6</f>
        <v>0.89071038251366119</v>
      </c>
      <c r="J16" s="160">
        <f>'LGA Registration'!AP6</f>
        <v>0.95604395604395609</v>
      </c>
      <c r="K16" s="160">
        <f>'LGA Registration'!AQ6</f>
        <v>1.1049180327868853</v>
      </c>
      <c r="L16" s="160">
        <f>'LGA Registration'!AR6</f>
        <v>0.9489559164733179</v>
      </c>
      <c r="M16" s="160">
        <f>'LGA Registration'!AS6</f>
        <v>0.98536585365853657</v>
      </c>
      <c r="N16" s="160">
        <f>'LGA Registration'!AT6</f>
        <v>0.901840490797546</v>
      </c>
      <c r="O16" s="160">
        <f>'LGA Registration'!AU6</f>
        <v>0.93650793650793651</v>
      </c>
      <c r="P16" s="160">
        <f>'LGA Registration'!AV6</f>
        <v>0.9569377990430622</v>
      </c>
      <c r="Q16" s="160">
        <f>'LGA Registration'!AW6</f>
        <v>0.79716981132075471</v>
      </c>
      <c r="R16" s="160">
        <f>'LGA Registration'!AX6</f>
        <v>0.875</v>
      </c>
      <c r="S16" s="160">
        <f>'LGA Registration'!AY6</f>
        <v>0.96363636363636362</v>
      </c>
      <c r="T16" s="160">
        <f>'LGA Registration'!AZ6</f>
        <v>0.9</v>
      </c>
      <c r="U16" s="160">
        <f>'LGA Registration'!BA6</f>
        <v>0.90134529147982068</v>
      </c>
      <c r="V16" s="160">
        <f>'LGA Registration'!BB6</f>
        <v>0.91975308641975306</v>
      </c>
      <c r="W16" s="160">
        <f>'LGA Registration'!BC6</f>
        <v>0.86394557823129248</v>
      </c>
      <c r="X16" s="160">
        <f>'LGA Registration'!BD6</f>
        <v>0.90816326530612246</v>
      </c>
      <c r="Y16" s="160">
        <f>'LGA Registration'!BE6</f>
        <v>0.949438202247191</v>
      </c>
      <c r="Z16" s="160">
        <f>'LGA Registration'!BF6</f>
        <v>1.0506329113924051</v>
      </c>
      <c r="AA16" s="160" t="str">
        <f>'LGA Registration'!BG6</f>
      </c>
      <c r="AB16" s="164" t="str">
        <f>'LGA Registration'!BH6</f>
      </c>
    </row>
    <row r="17">
      <c r="A17" s="183" t="str">
        <f>'LGA Registration'!A7</f>
        <v>Konshisha</v>
      </c>
      <c r="B17" s="169" t="s">
        <v>31</v>
      </c>
      <c r="C17" s="160">
        <f>'LGA Registration'!H7</f>
        <v>0.03838000520697743</v>
      </c>
      <c r="D17" s="160">
        <f>'LGA Registration'!I7</f>
        <v>0.11987378286904471</v>
      </c>
      <c r="E17" s="160">
        <f>'LGA Registration'!J7</f>
        <v>0.49017235095027345</v>
      </c>
      <c r="F17" s="160">
        <f>'LGA Registration'!K7</f>
        <v>0.23748315542827397</v>
      </c>
      <c r="G17" s="160">
        <f>'LGA Registration'!L7</f>
        <v>0.27732278052590481</v>
      </c>
      <c r="H17" s="160">
        <f>'LGA Registration'!M7</f>
        <v>0.58422285863056511</v>
      </c>
      <c r="I17" s="160">
        <f>'LGA Registration'!N7</f>
        <v>-2.5232029159073148</v>
      </c>
      <c r="J17" s="160">
        <f>'LGA Registration'!O7</f>
        <v>-1.284410518094246</v>
      </c>
      <c r="K17" s="160">
        <f>'LGA Registration'!P7</f>
        <v>-5.453844727935433</v>
      </c>
      <c r="L17" s="160">
        <f>'LGA Registration'!Q7</f>
        <v>-6.3956694610778433</v>
      </c>
      <c r="M17" s="160">
        <f>'LGA Registration'!R7</f>
        <v>-4.1439858370216083</v>
      </c>
      <c r="N17" s="160">
        <f>'LGA Registration'!S7</f>
        <v>-3.8214648268680032</v>
      </c>
      <c r="O17" s="160">
        <f>'LGA Registration'!T7</f>
        <v>-3.1739334548294713</v>
      </c>
      <c r="P17" s="160">
        <f>'LGA Registration'!U7</f>
        <v>-4.1305993230929436</v>
      </c>
      <c r="Q17" s="160">
        <f>'LGA Registration'!V7</f>
        <v>-3.846933194480604</v>
      </c>
      <c r="R17" s="160">
        <f>'LGA Registration'!W7</f>
        <v>-3.9571294975266853</v>
      </c>
      <c r="S17" s="160">
        <f>'LGA Registration'!X7</f>
        <v>-4.5266111950013013</v>
      </c>
      <c r="T17" s="160">
        <f>'LGA Registration'!Y7</f>
        <v>-2.7625505857849513</v>
      </c>
      <c r="U17" s="160">
        <f>'LGA Registration'!Z7</f>
        <v>-2.6787923978130692</v>
      </c>
      <c r="V17" s="160">
        <f>'LGA Registration'!AA7</f>
        <v>-1.9665778703462635</v>
      </c>
      <c r="W17" s="160">
        <f>'LGA Registration'!AB7</f>
        <v>-4.1603665712054143</v>
      </c>
      <c r="X17" s="160">
        <f>'LGA Registration'!AC7</f>
        <v>-1.9151462639937515</v>
      </c>
      <c r="Y17" s="160">
        <f>'LGA Registration'!AD7</f>
        <v>-2.5364844571726106</v>
      </c>
      <c r="Z17" s="160">
        <f>'LGA Registration'!AE7</f>
        <v>-0.82748950794064036</v>
      </c>
      <c r="AA17" s="160" t="str">
        <f>'LGA Registration'!AF7</f>
      </c>
      <c r="AB17" s="164" t="str">
        <f>'LGA Registration'!AG7</f>
      </c>
    </row>
    <row r="18" ht="14.45" customHeight="1">
      <c r="A18" s="183"/>
      <c r="B18" s="169" t="s">
        <v>32</v>
      </c>
      <c r="C18" s="160">
        <f>'LGA Registration'!AI7</f>
        <v>0.24324324324324326</v>
      </c>
      <c r="D18" s="160">
        <f>'LGA Registration'!AJ7</f>
        <v>0.23376623376623376</v>
      </c>
      <c r="E18" s="160">
        <f>'LGA Registration'!AK7</f>
        <v>1.247191011235955</v>
      </c>
      <c r="F18" s="160">
        <f>'LGA Registration'!AL7</f>
        <v>1.2954545454545454</v>
      </c>
      <c r="G18" s="160">
        <f>'LGA Registration'!AM7</f>
        <v>1.1153846153846154</v>
      </c>
      <c r="H18" s="160">
        <f>'LGA Registration'!AN7</f>
        <v>1.0377358490566038</v>
      </c>
      <c r="I18" s="160">
        <f>'LGA Registration'!AO7</f>
        <v>1.232258064516129</v>
      </c>
      <c r="J18" s="160">
        <f>'LGA Registration'!AP7</f>
        <v>1.263157894736842</v>
      </c>
      <c r="K18" s="160">
        <f>'LGA Registration'!AQ7</f>
        <v>0.90579710144927539</v>
      </c>
      <c r="L18" s="160">
        <f>'LGA Registration'!AR7</f>
        <v>0.95397489539748959</v>
      </c>
      <c r="M18" s="160">
        <f>'LGA Registration'!AS7</f>
        <v>0.87735849056603776</v>
      </c>
      <c r="N18" s="160">
        <f>'LGA Registration'!AT7</f>
        <v>0.87378640776699024</v>
      </c>
      <c r="O18" s="160">
        <f>'LGA Registration'!AU7</f>
        <v>0.80722891566265065</v>
      </c>
      <c r="P18" s="160">
        <f>'LGA Registration'!AV7</f>
        <v>0.89552238805970152</v>
      </c>
      <c r="Q18" s="160">
        <f>'LGA Registration'!AW7</f>
        <v>1.0416666666666667</v>
      </c>
      <c r="R18" s="160">
        <f>'LGA Registration'!AX7</f>
        <v>1.1088435374149659</v>
      </c>
      <c r="S18" s="160">
        <f>'LGA Registration'!AY7</f>
        <v>1.0275229357798166</v>
      </c>
      <c r="T18" s="160">
        <f>'LGA Registration'!AZ7</f>
        <v>0.92708333333333337</v>
      </c>
      <c r="U18" s="160">
        <f>'LGA Registration'!BA7</f>
        <v>1.0632911392405062</v>
      </c>
      <c r="V18" s="160">
        <f>'LGA Registration'!BB7</f>
        <v>0.99029126213592233</v>
      </c>
      <c r="W18" s="160">
        <f>'LGA Registration'!BC7</f>
        <v>1.1515151515151516</v>
      </c>
      <c r="X18" s="160">
        <f>'LGA Registration'!BD7</f>
        <v>1.141025641025641</v>
      </c>
      <c r="Y18" s="160">
        <f>'LGA Registration'!BE7</f>
        <v>1.1379310344827587</v>
      </c>
      <c r="Z18" s="160">
        <f>'LGA Registration'!BF7</f>
        <v>1.1095890410958904</v>
      </c>
      <c r="AA18" s="160" t="str">
        <f>'LGA Registration'!BG7</f>
      </c>
      <c r="AB18" s="164" t="str">
        <f>'LGA Registration'!BH7</f>
      </c>
    </row>
    <row r="19">
      <c r="A19" s="187" t="str">
        <f>'LGA Registration'!A8</f>
        <v>Gwer West</v>
      </c>
      <c r="B19" s="168" t="s">
        <v>31</v>
      </c>
      <c r="C19" s="160">
        <f>'LGA Registration'!H8</f>
        <v>0.20789680181626513</v>
      </c>
      <c r="D19" s="160">
        <f>'LGA Registration'!I8</f>
        <v>0.091655405704371418</v>
      </c>
      <c r="E19" s="160">
        <f>'LGA Registration'!J8</f>
        <v>-0.24663970727793866</v>
      </c>
      <c r="F19" s="160">
        <f>'LGA Registration'!K8</f>
        <v>-0.38103530234082283</v>
      </c>
      <c r="G19" s="160">
        <f>'LGA Registration'!L8</f>
        <v>-2.3862168198954423</v>
      </c>
      <c r="H19" s="160">
        <f>'LGA Registration'!M8</f>
        <v>-1.2109614653854683</v>
      </c>
      <c r="I19" s="160">
        <f>'LGA Registration'!N8</f>
        <v>-4.7261336171126649</v>
      </c>
      <c r="J19" s="160">
        <f>'LGA Registration'!O8</f>
        <v>-9.5343652957988763</v>
      </c>
      <c r="K19" s="160">
        <f>'LGA Registration'!P8</f>
        <v>-19.709101177748508</v>
      </c>
      <c r="L19" s="160">
        <f>'LGA Registration'!Q8</f>
        <v>-24.984117981688627</v>
      </c>
      <c r="M19" s="160">
        <f>'LGA Registration'!R8</f>
        <v>-13.497388570626278</v>
      </c>
      <c r="N19" s="160">
        <f>'LGA Registration'!S8</f>
        <v>-12.155676931654028</v>
      </c>
      <c r="O19" s="160">
        <f>'LGA Registration'!T8</f>
        <v>-7.4883550577119085</v>
      </c>
      <c r="P19" s="160">
        <f>'LGA Registration'!U8</f>
        <v>-6.9804781075930311</v>
      </c>
      <c r="Q19" s="160">
        <f>'LGA Registration'!V8</f>
        <v>-6.4203892121412087</v>
      </c>
      <c r="R19" s="160">
        <f>'LGA Registration'!W8</f>
        <v>-13.059621000322144</v>
      </c>
      <c r="S19" s="160">
        <f>'LGA Registration'!X8</f>
        <v>-15.614208743437747</v>
      </c>
      <c r="T19" s="160">
        <f>'LGA Registration'!Y8</f>
        <v>-14.852829183870702</v>
      </c>
      <c r="U19" s="160">
        <f>'LGA Registration'!Z8</f>
        <v>-11.305076473942302</v>
      </c>
      <c r="V19" s="160">
        <f>'LGA Registration'!AA8</f>
        <v>-11.055133697813844</v>
      </c>
      <c r="W19" s="160">
        <f>'LGA Registration'!AB8</f>
        <v>-14.729984819989484</v>
      </c>
      <c r="X19" s="160">
        <f>'LGA Registration'!AC8</f>
        <v>-17.019861075100835</v>
      </c>
      <c r="Y19" s="160">
        <f>'LGA Registration'!AD8</f>
        <v>-17.315067306235612</v>
      </c>
      <c r="Z19" s="160">
        <f>'LGA Registration'!AE8</f>
        <v>-5.2835882993065386</v>
      </c>
      <c r="AA19" s="160" t="str">
        <f>'LGA Registration'!AF8</f>
      </c>
      <c r="AB19" s="164" t="str">
        <f>'LGA Registration'!AG8</f>
      </c>
    </row>
    <row r="20" ht="14.45" customHeight="1">
      <c r="A20" s="187"/>
      <c r="B20" s="168" t="s">
        <v>32</v>
      </c>
      <c r="C20" s="160">
        <f>'LGA Registration'!AI8</f>
        <v>1.3333333333333333</v>
      </c>
      <c r="D20" s="160">
        <f>'LGA Registration'!AJ8</f>
        <v>1.3846153846153846</v>
      </c>
      <c r="E20" s="160">
        <f>'LGA Registration'!AK8</f>
        <v>1.8181818181818181</v>
      </c>
      <c r="F20" s="160">
        <f>'LGA Registration'!AL8</f>
        <v>1.6538461538461537</v>
      </c>
      <c r="G20" s="160">
        <f>'LGA Registration'!AM8</f>
        <v>0.78723404255319152</v>
      </c>
      <c r="H20" s="160">
        <f>'LGA Registration'!AN8</f>
        <v>0.82608695652173914</v>
      </c>
      <c r="I20" s="160">
        <f>'LGA Registration'!AO8</f>
        <v>0.75555555555555554</v>
      </c>
      <c r="J20" s="160">
        <f>'LGA Registration'!AP8</f>
        <v>0.77011494252873558</v>
      </c>
      <c r="K20" s="160">
        <f>'LGA Registration'!AQ8</f>
        <v>1.043010752688172</v>
      </c>
      <c r="L20" s="160">
        <f>'LGA Registration'!AR8</f>
        <v>1.1484375</v>
      </c>
      <c r="M20" s="160">
        <f>'LGA Registration'!AS8</f>
        <v>1.0576923076923077</v>
      </c>
      <c r="N20" s="160">
        <f>'LGA Registration'!AT8</f>
        <v>1.2708333333333333</v>
      </c>
      <c r="O20" s="160">
        <f>'LGA Registration'!AU8</f>
        <v>1.25</v>
      </c>
      <c r="P20" s="160">
        <f>'LGA Registration'!AV8</f>
        <v>1.1842105263157894</v>
      </c>
      <c r="Q20" s="160">
        <f>'LGA Registration'!AW8</f>
        <v>1.5142857142857142</v>
      </c>
      <c r="R20" s="160">
        <f>'LGA Registration'!AX8</f>
        <v>0.81632653061224492</v>
      </c>
      <c r="S20" s="160">
        <f>'LGA Registration'!AY8</f>
        <v>0.9285714285714286</v>
      </c>
      <c r="T20" s="160">
        <f>'LGA Registration'!AZ8</f>
        <v>1.1666666666666667</v>
      </c>
      <c r="U20" s="160">
        <f>'LGA Registration'!BA8</f>
        <v>0.86206896551724133</v>
      </c>
      <c r="V20" s="160">
        <f>'LGA Registration'!BB8</f>
        <v>1.0833333333333333</v>
      </c>
      <c r="W20" s="160">
        <f>'LGA Registration'!BC8</f>
        <v>0.8125</v>
      </c>
      <c r="X20" s="160">
        <f>'LGA Registration'!BD8</f>
        <v>0.80434782608695654</v>
      </c>
      <c r="Y20" s="160">
        <f>'LGA Registration'!BE8</f>
        <v>1.0714285714285714</v>
      </c>
      <c r="Z20" s="160">
        <f>'LGA Registration'!BF8</f>
        <v>0.10303030303030303</v>
      </c>
      <c r="AA20" s="160" t="str">
        <f>'LGA Registration'!BG8</f>
      </c>
      <c r="AB20" s="164" t="str">
        <f>'LGA Registration'!BH8</f>
      </c>
    </row>
    <row r="21">
      <c r="A21" s="183" t="str">
        <f>'LGA Registration'!A9</f>
        <v>LGA6</v>
      </c>
      <c r="B21" s="169" t="s">
        <v>31</v>
      </c>
      <c r="C21" s="160" t="str">
        <f>'LGA Registration'!H9</f>
      </c>
      <c r="D21" s="160" t="str">
        <f>'LGA Registration'!I9</f>
      </c>
      <c r="E21" s="160" t="str">
        <f>'LGA Registration'!J9</f>
      </c>
      <c r="F21" s="160" t="str">
        <f>'LGA Registration'!K9</f>
      </c>
      <c r="G21" s="160" t="str">
        <f>'LGA Registration'!L9</f>
      </c>
      <c r="H21" s="160" t="str">
        <f>'LGA Registration'!M9</f>
      </c>
      <c r="I21" s="160" t="str">
        <f>'LGA Registration'!N9</f>
      </c>
      <c r="J21" s="160" t="str">
        <f>'LGA Registration'!O9</f>
      </c>
      <c r="K21" s="160" t="str">
        <f>'LGA Registration'!P9</f>
      </c>
      <c r="L21" s="160" t="str">
        <f>'LGA Registration'!Q9</f>
      </c>
      <c r="M21" s="160" t="str">
        <f>'LGA Registration'!R9</f>
      </c>
      <c r="N21" s="160" t="str">
        <f>'LGA Registration'!S9</f>
      </c>
      <c r="O21" s="160" t="str">
        <f>'LGA Registration'!T9</f>
      </c>
      <c r="P21" s="160" t="str">
        <f>'LGA Registration'!U9</f>
      </c>
      <c r="Q21" s="160" t="str">
        <f>'LGA Registration'!V9</f>
      </c>
      <c r="R21" s="160" t="str">
        <f>'LGA Registration'!W9</f>
      </c>
      <c r="S21" s="160" t="str">
        <f>'LGA Registration'!X9</f>
      </c>
      <c r="T21" s="160" t="str">
        <f>'LGA Registration'!Y9</f>
      </c>
      <c r="U21" s="160" t="str">
        <f>'LGA Registration'!Z9</f>
      </c>
      <c r="V21" s="160" t="str">
        <f>'LGA Registration'!AA9</f>
      </c>
      <c r="W21" s="160" t="str">
        <f>'LGA Registration'!AB9</f>
      </c>
      <c r="X21" s="160" t="str">
        <f>'LGA Registration'!AC9</f>
      </c>
      <c r="Y21" s="160" t="str">
        <f>'LGA Registration'!AD9</f>
      </c>
      <c r="Z21" s="160" t="str">
        <f>'LGA Registration'!AE9</f>
      </c>
      <c r="AA21" s="160" t="str">
        <f>'LGA Registration'!AF9</f>
      </c>
      <c r="AB21" s="164" t="str">
        <f>'LGA Registration'!AG9</f>
      </c>
    </row>
    <row r="22" ht="14.45" customHeight="1">
      <c r="A22" s="183"/>
      <c r="B22" s="169" t="s">
        <v>32</v>
      </c>
      <c r="C22" s="160" t="str">
        <f>'LGA Registration'!AI9</f>
      </c>
      <c r="D22" s="160" t="str">
        <f>'LGA Registration'!AJ9</f>
      </c>
      <c r="E22" s="160" t="str">
        <f>'LGA Registration'!AK9</f>
      </c>
      <c r="F22" s="160" t="str">
        <f>'LGA Registration'!AL9</f>
      </c>
      <c r="G22" s="160" t="str">
        <f>'LGA Registration'!AM9</f>
      </c>
      <c r="H22" s="160" t="str">
        <f>'LGA Registration'!AN9</f>
      </c>
      <c r="I22" s="160" t="str">
        <f>'LGA Registration'!AO9</f>
      </c>
      <c r="J22" s="160" t="str">
        <f>'LGA Registration'!AP9</f>
      </c>
      <c r="K22" s="160" t="str">
        <f>'LGA Registration'!AQ9</f>
      </c>
      <c r="L22" s="160" t="str">
        <f>'LGA Registration'!AR9</f>
      </c>
      <c r="M22" s="160" t="str">
        <f>'LGA Registration'!AS9</f>
      </c>
      <c r="N22" s="160" t="str">
        <f>'LGA Registration'!AT9</f>
      </c>
      <c r="O22" s="160" t="str">
        <f>'LGA Registration'!AU9</f>
      </c>
      <c r="P22" s="160" t="str">
        <f>'LGA Registration'!AV9</f>
      </c>
      <c r="Q22" s="160" t="str">
        <f>'LGA Registration'!AW9</f>
      </c>
      <c r="R22" s="160" t="str">
        <f>'LGA Registration'!AX9</f>
      </c>
      <c r="S22" s="160" t="str">
        <f>'LGA Registration'!AY9</f>
      </c>
      <c r="T22" s="160" t="str">
        <f>'LGA Registration'!AZ9</f>
      </c>
      <c r="U22" s="160" t="str">
        <f>'LGA Registration'!BA9</f>
      </c>
      <c r="V22" s="160" t="str">
        <f>'LGA Registration'!BB9</f>
      </c>
      <c r="W22" s="160" t="str">
        <f>'LGA Registration'!BC9</f>
      </c>
      <c r="X22" s="160" t="str">
        <f>'LGA Registration'!BD9</f>
      </c>
      <c r="Y22" s="160" t="str">
        <f>'LGA Registration'!BE9</f>
      </c>
      <c r="Z22" s="160" t="str">
        <f>'LGA Registration'!BF9</f>
      </c>
      <c r="AA22" s="160" t="str">
        <f>'LGA Registration'!BG9</f>
      </c>
      <c r="AB22" s="164" t="str">
        <f>'LGA Registration'!BH9</f>
      </c>
    </row>
    <row r="23">
      <c r="A23" s="187" t="str">
        <f>'LGA Registration'!A10</f>
        <v>LGA7</v>
      </c>
      <c r="B23" s="168" t="s">
        <v>31</v>
      </c>
      <c r="C23" s="160" t="str">
        <f>'LGA Registration'!H10</f>
      </c>
      <c r="D23" s="160" t="str">
        <f>'LGA Registration'!I10</f>
      </c>
      <c r="E23" s="160" t="str">
        <f>'LGA Registration'!J10</f>
      </c>
      <c r="F23" s="160" t="str">
        <f>'LGA Registration'!K10</f>
      </c>
      <c r="G23" s="160" t="str">
        <f>'LGA Registration'!L10</f>
      </c>
      <c r="H23" s="160" t="str">
        <f>'LGA Registration'!M10</f>
      </c>
      <c r="I23" s="160" t="str">
        <f>'LGA Registration'!N10</f>
      </c>
      <c r="J23" s="160" t="str">
        <f>'LGA Registration'!O10</f>
      </c>
      <c r="K23" s="160" t="str">
        <f>'LGA Registration'!P10</f>
      </c>
      <c r="L23" s="160" t="str">
        <f>'LGA Registration'!Q10</f>
      </c>
      <c r="M23" s="160" t="str">
        <f>'LGA Registration'!R10</f>
      </c>
      <c r="N23" s="160" t="str">
        <f>'LGA Registration'!S10</f>
      </c>
      <c r="O23" s="160" t="str">
        <f>'LGA Registration'!T10</f>
      </c>
      <c r="P23" s="160" t="str">
        <f>'LGA Registration'!U10</f>
      </c>
      <c r="Q23" s="160" t="str">
        <f>'LGA Registration'!V10</f>
      </c>
      <c r="R23" s="160" t="str">
        <f>'LGA Registration'!W10</f>
      </c>
      <c r="S23" s="160" t="str">
        <f>'LGA Registration'!X10</f>
      </c>
      <c r="T23" s="160" t="str">
        <f>'LGA Registration'!Y10</f>
      </c>
      <c r="U23" s="160" t="str">
        <f>'LGA Registration'!Z10</f>
      </c>
      <c r="V23" s="160" t="str">
        <f>'LGA Registration'!AA10</f>
      </c>
      <c r="W23" s="160" t="str">
        <f>'LGA Registration'!AB10</f>
      </c>
      <c r="X23" s="160" t="str">
        <f>'LGA Registration'!AC10</f>
      </c>
      <c r="Y23" s="160" t="str">
        <f>'LGA Registration'!AD10</f>
      </c>
      <c r="Z23" s="160" t="str">
        <f>'LGA Registration'!AE10</f>
      </c>
      <c r="AA23" s="160" t="str">
        <f>'LGA Registration'!AF10</f>
      </c>
      <c r="AB23" s="164" t="str">
        <f>'LGA Registration'!AG10</f>
      </c>
    </row>
    <row r="24" ht="14.45" customHeight="1">
      <c r="A24" s="187"/>
      <c r="B24" s="168" t="s">
        <v>32</v>
      </c>
      <c r="C24" s="160" t="str">
        <f>'LGA Registration'!AI10</f>
      </c>
      <c r="D24" s="160" t="str">
        <f>'LGA Registration'!AJ10</f>
      </c>
      <c r="E24" s="160" t="str">
        <f>'LGA Registration'!AK10</f>
      </c>
      <c r="F24" s="160" t="str">
        <f>'LGA Registration'!AL10</f>
      </c>
      <c r="G24" s="160" t="str">
        <f>'LGA Registration'!AM10</f>
      </c>
      <c r="H24" s="160" t="str">
        <f>'LGA Registration'!AN10</f>
      </c>
      <c r="I24" s="160" t="str">
        <f>'LGA Registration'!AO10</f>
      </c>
      <c r="J24" s="160" t="str">
        <f>'LGA Registration'!AP10</f>
      </c>
      <c r="K24" s="160" t="str">
        <f>'LGA Registration'!AQ10</f>
      </c>
      <c r="L24" s="160" t="str">
        <f>'LGA Registration'!AR10</f>
      </c>
      <c r="M24" s="160" t="str">
        <f>'LGA Registration'!AS10</f>
      </c>
      <c r="N24" s="160" t="str">
        <f>'LGA Registration'!AT10</f>
      </c>
      <c r="O24" s="160" t="str">
        <f>'LGA Registration'!AU10</f>
      </c>
      <c r="P24" s="160" t="str">
        <f>'LGA Registration'!AV10</f>
      </c>
      <c r="Q24" s="160" t="str">
        <f>'LGA Registration'!AW10</f>
      </c>
      <c r="R24" s="160" t="str">
        <f>'LGA Registration'!AX10</f>
      </c>
      <c r="S24" s="160" t="str">
        <f>'LGA Registration'!AY10</f>
      </c>
      <c r="T24" s="160" t="str">
        <f>'LGA Registration'!AZ10</f>
      </c>
      <c r="U24" s="160" t="str">
        <f>'LGA Registration'!BA10</f>
      </c>
      <c r="V24" s="160" t="str">
        <f>'LGA Registration'!BB10</f>
      </c>
      <c r="W24" s="160" t="str">
        <f>'LGA Registration'!BC10</f>
      </c>
      <c r="X24" s="160" t="str">
        <f>'LGA Registration'!BD10</f>
      </c>
      <c r="Y24" s="160" t="str">
        <f>'LGA Registration'!BE10</f>
      </c>
      <c r="Z24" s="160" t="str">
        <f>'LGA Registration'!BF10</f>
      </c>
      <c r="AA24" s="160" t="str">
        <f>'LGA Registration'!BG10</f>
      </c>
      <c r="AB24" s="164" t="str">
        <f>'LGA Registration'!BH10</f>
      </c>
    </row>
    <row r="25">
      <c r="A25" s="183" t="str">
        <f>'LGA Registration'!A11</f>
        <v>LGA8</v>
      </c>
      <c r="B25" s="169" t="s">
        <v>31</v>
      </c>
      <c r="C25" s="160" t="str">
        <f>'LGA Registration'!H11</f>
      </c>
      <c r="D25" s="160" t="str">
        <f>'LGA Registration'!I11</f>
      </c>
      <c r="E25" s="160" t="str">
        <f>'LGA Registration'!J11</f>
      </c>
      <c r="F25" s="160" t="str">
        <f>'LGA Registration'!K11</f>
      </c>
      <c r="G25" s="160" t="str">
        <f>'LGA Registration'!L11</f>
      </c>
      <c r="H25" s="160" t="str">
        <f>'LGA Registration'!M11</f>
      </c>
      <c r="I25" s="160" t="str">
        <f>'LGA Registration'!N11</f>
      </c>
      <c r="J25" s="160" t="str">
        <f>'LGA Registration'!O11</f>
      </c>
      <c r="K25" s="160" t="str">
        <f>'LGA Registration'!P11</f>
      </c>
      <c r="L25" s="160" t="str">
        <f>'LGA Registration'!Q11</f>
      </c>
      <c r="M25" s="160" t="str">
        <f>'LGA Registration'!R11</f>
      </c>
      <c r="N25" s="160" t="str">
        <f>'LGA Registration'!S11</f>
      </c>
      <c r="O25" s="160" t="str">
        <f>'LGA Registration'!T11</f>
      </c>
      <c r="P25" s="160" t="str">
        <f>'LGA Registration'!U11</f>
      </c>
      <c r="Q25" s="160" t="str">
        <f>'LGA Registration'!V11</f>
      </c>
      <c r="R25" s="160" t="str">
        <f>'LGA Registration'!W11</f>
      </c>
      <c r="S25" s="160" t="str">
        <f>'LGA Registration'!X11</f>
      </c>
      <c r="T25" s="160" t="str">
        <f>'LGA Registration'!Y11</f>
      </c>
      <c r="U25" s="160" t="str">
        <f>'LGA Registration'!Z11</f>
      </c>
      <c r="V25" s="160" t="str">
        <f>'LGA Registration'!AA11</f>
      </c>
      <c r="W25" s="160" t="str">
        <f>'LGA Registration'!AB11</f>
      </c>
      <c r="X25" s="160" t="str">
        <f>'LGA Registration'!AC11</f>
      </c>
      <c r="Y25" s="160" t="str">
        <f>'LGA Registration'!AD11</f>
      </c>
      <c r="Z25" s="160" t="str">
        <f>'LGA Registration'!AE11</f>
      </c>
      <c r="AA25" s="160" t="str">
        <f>'LGA Registration'!AF11</f>
      </c>
      <c r="AB25" s="164" t="str">
        <f>'LGA Registration'!AG11</f>
      </c>
    </row>
    <row r="26" ht="14.45" customHeight="1">
      <c r="A26" s="183"/>
      <c r="B26" s="169" t="s">
        <v>32</v>
      </c>
      <c r="C26" s="160" t="str">
        <f>'LGA Registration'!AI11</f>
      </c>
      <c r="D26" s="160" t="str">
        <f>'LGA Registration'!AJ11</f>
      </c>
      <c r="E26" s="160" t="str">
        <f>'LGA Registration'!AK11</f>
      </c>
      <c r="F26" s="160" t="str">
        <f>'LGA Registration'!AL11</f>
      </c>
      <c r="G26" s="160" t="str">
        <f>'LGA Registration'!AM11</f>
      </c>
      <c r="H26" s="160" t="str">
        <f>'LGA Registration'!AN11</f>
      </c>
      <c r="I26" s="160" t="str">
        <f>'LGA Registration'!AO11</f>
      </c>
      <c r="J26" s="160" t="str">
        <f>'LGA Registration'!AP11</f>
      </c>
      <c r="K26" s="160" t="str">
        <f>'LGA Registration'!AQ11</f>
      </c>
      <c r="L26" s="160" t="str">
        <f>'LGA Registration'!AR11</f>
      </c>
      <c r="M26" s="160" t="str">
        <f>'LGA Registration'!AS11</f>
      </c>
      <c r="N26" s="160" t="str">
        <f>'LGA Registration'!AT11</f>
      </c>
      <c r="O26" s="160" t="str">
        <f>'LGA Registration'!AU11</f>
      </c>
      <c r="P26" s="160" t="str">
        <f>'LGA Registration'!AV11</f>
      </c>
      <c r="Q26" s="160" t="str">
        <f>'LGA Registration'!AW11</f>
      </c>
      <c r="R26" s="160" t="str">
        <f>'LGA Registration'!AX11</f>
      </c>
      <c r="S26" s="160" t="str">
        <f>'LGA Registration'!AY11</f>
      </c>
      <c r="T26" s="160" t="str">
        <f>'LGA Registration'!AZ11</f>
      </c>
      <c r="U26" s="160" t="str">
        <f>'LGA Registration'!BA11</f>
      </c>
      <c r="V26" s="160" t="str">
        <f>'LGA Registration'!BB11</f>
      </c>
      <c r="W26" s="160" t="str">
        <f>'LGA Registration'!BC11</f>
      </c>
      <c r="X26" s="160" t="str">
        <f>'LGA Registration'!BD11</f>
      </c>
      <c r="Y26" s="160" t="str">
        <f>'LGA Registration'!BE11</f>
      </c>
      <c r="Z26" s="160" t="str">
        <f>'LGA Registration'!BF11</f>
      </c>
      <c r="AA26" s="160" t="str">
        <f>'LGA Registration'!BG11</f>
      </c>
      <c r="AB26" s="164" t="str">
        <f>'LGA Registration'!BH11</f>
      </c>
    </row>
    <row r="27">
      <c r="A27" s="187" t="str">
        <f>'LGA Registration'!A12</f>
        <v>LGA9</v>
      </c>
      <c r="B27" s="168" t="s">
        <v>31</v>
      </c>
      <c r="C27" s="160" t="str">
        <f>'LGA Registration'!H12</f>
      </c>
      <c r="D27" s="160" t="str">
        <f>'LGA Registration'!I12</f>
      </c>
      <c r="E27" s="160" t="str">
        <f>'LGA Registration'!J12</f>
      </c>
      <c r="F27" s="160" t="str">
        <f>'LGA Registration'!K12</f>
      </c>
      <c r="G27" s="160" t="str">
        <f>'LGA Registration'!L12</f>
      </c>
      <c r="H27" s="160" t="str">
        <f>'LGA Registration'!M12</f>
      </c>
      <c r="I27" s="160" t="str">
        <f>'LGA Registration'!N12</f>
      </c>
      <c r="J27" s="160" t="str">
        <f>'LGA Registration'!O12</f>
      </c>
      <c r="K27" s="160" t="str">
        <f>'LGA Registration'!P12</f>
      </c>
      <c r="L27" s="160" t="str">
        <f>'LGA Registration'!Q12</f>
      </c>
      <c r="M27" s="160" t="str">
        <f>'LGA Registration'!R12</f>
      </c>
      <c r="N27" s="160" t="str">
        <f>'LGA Registration'!S12</f>
      </c>
      <c r="O27" s="160" t="str">
        <f>'LGA Registration'!T12</f>
      </c>
      <c r="P27" s="160" t="str">
        <f>'LGA Registration'!U12</f>
      </c>
      <c r="Q27" s="160" t="str">
        <f>'LGA Registration'!V12</f>
      </c>
      <c r="R27" s="160" t="str">
        <f>'LGA Registration'!W12</f>
      </c>
      <c r="S27" s="160" t="str">
        <f>'LGA Registration'!X12</f>
      </c>
      <c r="T27" s="160" t="str">
        <f>'LGA Registration'!Y12</f>
      </c>
      <c r="U27" s="160" t="str">
        <f>'LGA Registration'!Z12</f>
      </c>
      <c r="V27" s="160" t="str">
        <f>'LGA Registration'!AA12</f>
      </c>
      <c r="W27" s="160" t="str">
        <f>'LGA Registration'!AB12</f>
      </c>
      <c r="X27" s="160" t="str">
        <f>'LGA Registration'!AC12</f>
      </c>
      <c r="Y27" s="160" t="str">
        <f>'LGA Registration'!AD12</f>
      </c>
      <c r="Z27" s="160" t="str">
        <f>'LGA Registration'!AE12</f>
      </c>
      <c r="AA27" s="160" t="str">
        <f>'LGA Registration'!AF12</f>
      </c>
      <c r="AB27" s="164" t="str">
        <f>'LGA Registration'!AG12</f>
      </c>
    </row>
    <row r="28" ht="14.45" customHeight="1">
      <c r="A28" s="187"/>
      <c r="B28" s="168" t="s">
        <v>32</v>
      </c>
      <c r="C28" s="160" t="str">
        <f>'LGA Registration'!AI12</f>
      </c>
      <c r="D28" s="160" t="str">
        <f>'LGA Registration'!AJ12</f>
      </c>
      <c r="E28" s="160" t="str">
        <f>'LGA Registration'!AK12</f>
      </c>
      <c r="F28" s="160" t="str">
        <f>'LGA Registration'!AL12</f>
      </c>
      <c r="G28" s="160" t="str">
        <f>'LGA Registration'!AM12</f>
      </c>
      <c r="H28" s="160" t="str">
        <f>'LGA Registration'!AN12</f>
      </c>
      <c r="I28" s="160" t="str">
        <f>'LGA Registration'!AO12</f>
      </c>
      <c r="J28" s="160" t="str">
        <f>'LGA Registration'!AP12</f>
      </c>
      <c r="K28" s="160" t="str">
        <f>'LGA Registration'!AQ12</f>
      </c>
      <c r="L28" s="160" t="str">
        <f>'LGA Registration'!AR12</f>
      </c>
      <c r="M28" s="160" t="str">
        <f>'LGA Registration'!AS12</f>
      </c>
      <c r="N28" s="160" t="str">
        <f>'LGA Registration'!AT12</f>
      </c>
      <c r="O28" s="160" t="str">
        <f>'LGA Registration'!AU12</f>
      </c>
      <c r="P28" s="160" t="str">
        <f>'LGA Registration'!AV12</f>
      </c>
      <c r="Q28" s="160" t="str">
        <f>'LGA Registration'!AW12</f>
      </c>
      <c r="R28" s="160" t="str">
        <f>'LGA Registration'!AX12</f>
      </c>
      <c r="S28" s="160" t="str">
        <f>'LGA Registration'!AY12</f>
      </c>
      <c r="T28" s="160" t="str">
        <f>'LGA Registration'!AZ12</f>
      </c>
      <c r="U28" s="160" t="str">
        <f>'LGA Registration'!BA12</f>
      </c>
      <c r="V28" s="160" t="str">
        <f>'LGA Registration'!BB12</f>
      </c>
      <c r="W28" s="160" t="str">
        <f>'LGA Registration'!BC12</f>
      </c>
      <c r="X28" s="160" t="str">
        <f>'LGA Registration'!BD12</f>
      </c>
      <c r="Y28" s="160" t="str">
        <f>'LGA Registration'!BE12</f>
      </c>
      <c r="Z28" s="160" t="str">
        <f>'LGA Registration'!BF12</f>
      </c>
      <c r="AA28" s="160" t="str">
        <f>'LGA Registration'!BG12</f>
      </c>
      <c r="AB28" s="164" t="str">
        <f>'LGA Registration'!BH12</f>
      </c>
    </row>
    <row r="29">
      <c r="A29" s="183" t="str">
        <f>'LGA Registration'!A13</f>
        <v>LGA10</v>
      </c>
      <c r="B29" s="169" t="s">
        <v>31</v>
      </c>
      <c r="C29" s="160" t="str">
        <f>'LGA Registration'!H13</f>
      </c>
      <c r="D29" s="160" t="str">
        <f>'LGA Registration'!I13</f>
      </c>
      <c r="E29" s="160" t="str">
        <f>'LGA Registration'!J13</f>
      </c>
      <c r="F29" s="160" t="str">
        <f>'LGA Registration'!K13</f>
      </c>
      <c r="G29" s="160" t="str">
        <f>'LGA Registration'!L13</f>
      </c>
      <c r="H29" s="160" t="str">
        <f>'LGA Registration'!M13</f>
      </c>
      <c r="I29" s="160" t="str">
        <f>'LGA Registration'!N13</f>
      </c>
      <c r="J29" s="160" t="str">
        <f>'LGA Registration'!O13</f>
      </c>
      <c r="K29" s="160" t="str">
        <f>'LGA Registration'!P13</f>
      </c>
      <c r="L29" s="160" t="str">
        <f>'LGA Registration'!Q13</f>
      </c>
      <c r="M29" s="160" t="str">
        <f>'LGA Registration'!R13</f>
      </c>
      <c r="N29" s="160" t="str">
        <f>'LGA Registration'!S13</f>
      </c>
      <c r="O29" s="160" t="str">
        <f>'LGA Registration'!T13</f>
      </c>
      <c r="P29" s="160" t="str">
        <f>'LGA Registration'!U13</f>
      </c>
      <c r="Q29" s="160" t="str">
        <f>'LGA Registration'!V13</f>
      </c>
      <c r="R29" s="160" t="str">
        <f>'LGA Registration'!W13</f>
      </c>
      <c r="S29" s="160" t="str">
        <f>'LGA Registration'!X13</f>
      </c>
      <c r="T29" s="160" t="str">
        <f>'LGA Registration'!Y13</f>
      </c>
      <c r="U29" s="160" t="str">
        <f>'LGA Registration'!Z13</f>
      </c>
      <c r="V29" s="160" t="str">
        <f>'LGA Registration'!AA13</f>
      </c>
      <c r="W29" s="160" t="str">
        <f>'LGA Registration'!AB13</f>
      </c>
      <c r="X29" s="160" t="str">
        <f>'LGA Registration'!AC13</f>
      </c>
      <c r="Y29" s="160" t="str">
        <f>'LGA Registration'!AD13</f>
      </c>
      <c r="Z29" s="160" t="str">
        <f>'LGA Registration'!AE13</f>
      </c>
      <c r="AA29" s="160" t="str">
        <f>'LGA Registration'!AF13</f>
      </c>
      <c r="AB29" s="164" t="str">
        <f>'LGA Registration'!AG13</f>
      </c>
    </row>
    <row r="30" ht="15" customHeight="1">
      <c r="A30" s="184"/>
      <c r="B30" s="170" t="s">
        <v>32</v>
      </c>
      <c r="C30" s="165" t="str">
        <f>'LGA Registration'!AI13</f>
      </c>
      <c r="D30" s="165" t="str">
        <f>'LGA Registration'!AJ13</f>
      </c>
      <c r="E30" s="165" t="str">
        <f>'LGA Registration'!AK13</f>
      </c>
      <c r="F30" s="165" t="str">
        <f>'LGA Registration'!AL13</f>
      </c>
      <c r="G30" s="165" t="str">
        <f>'LGA Registration'!AM13</f>
      </c>
      <c r="H30" s="165" t="str">
        <f>'LGA Registration'!AN13</f>
      </c>
      <c r="I30" s="165" t="str">
        <f>'LGA Registration'!AO13</f>
      </c>
      <c r="J30" s="165" t="str">
        <f>'LGA Registration'!AP13</f>
      </c>
      <c r="K30" s="165" t="str">
        <f>'LGA Registration'!AQ13</f>
      </c>
      <c r="L30" s="165" t="str">
        <f>'LGA Registration'!AR13</f>
      </c>
      <c r="M30" s="165" t="str">
        <f>'LGA Registration'!AS13</f>
      </c>
      <c r="N30" s="165" t="str">
        <f>'LGA Registration'!AT13</f>
      </c>
      <c r="O30" s="165" t="str">
        <f>'LGA Registration'!AU13</f>
      </c>
      <c r="P30" s="165" t="str">
        <f>'LGA Registration'!AV13</f>
      </c>
      <c r="Q30" s="165" t="str">
        <f>'LGA Registration'!AW13</f>
      </c>
      <c r="R30" s="165" t="str">
        <f>'LGA Registration'!AX13</f>
      </c>
      <c r="S30" s="165" t="str">
        <f>'LGA Registration'!AY13</f>
      </c>
      <c r="T30" s="165" t="str">
        <f>'LGA Registration'!AZ13</f>
      </c>
      <c r="U30" s="165" t="str">
        <f>'LGA Registration'!BA13</f>
      </c>
      <c r="V30" s="165" t="str">
        <f>'LGA Registration'!BB13</f>
      </c>
      <c r="W30" s="165" t="str">
        <f>'LGA Registration'!BC13</f>
      </c>
      <c r="X30" s="165" t="str">
        <f>'LGA Registration'!BD13</f>
      </c>
      <c r="Y30" s="165" t="str">
        <f>'LGA Registration'!BE13</f>
      </c>
      <c r="Z30" s="165" t="str">
        <f>'LGA Registration'!BF13</f>
      </c>
      <c r="AA30" s="165" t="str">
        <f>'LGA Registration'!BG13</f>
      </c>
      <c r="AB30" s="166" t="str">
        <f>'LGA Registration'!BH13</f>
      </c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 ht="18.75">
      <c r="A36" s="21" t="s">
        <v>49</v>
      </c>
    </row>
    <row r="37" ht="18">
      <c r="B37" s="22"/>
      <c r="C37" s="22"/>
      <c r="D37" s="22"/>
      <c r="E37" s="22"/>
      <c r="F37" s="23"/>
      <c r="N37" s="190" t="s">
        <v>50</v>
      </c>
      <c r="O37" s="190"/>
      <c r="P37" s="191"/>
      <c r="Q37" s="192" t="s">
        <v>51</v>
      </c>
      <c r="R37" s="190"/>
      <c r="S37" s="190"/>
    </row>
    <row r="38" ht="39">
      <c r="A38" s="78" t="s">
        <v>52</v>
      </c>
      <c r="B38" s="39" t="s">
        <v>32</v>
      </c>
      <c r="C38" s="40" t="s">
        <v>33</v>
      </c>
      <c r="D38" s="41" t="s">
        <v>34</v>
      </c>
      <c r="E38" s="40" t="s">
        <v>35</v>
      </c>
      <c r="F38" s="40" t="s">
        <v>36</v>
      </c>
      <c r="G38" s="41" t="s">
        <v>34</v>
      </c>
      <c r="H38" s="40" t="s">
        <v>35</v>
      </c>
      <c r="I38" s="40" t="s">
        <v>37</v>
      </c>
      <c r="J38" s="41" t="s">
        <v>34</v>
      </c>
      <c r="K38" s="40" t="s">
        <v>35</v>
      </c>
      <c r="L38" s="37"/>
      <c r="M38" s="37"/>
      <c r="N38" s="47" t="s">
        <v>53</v>
      </c>
      <c r="O38" s="47" t="s">
        <v>54</v>
      </c>
      <c r="P38" s="51" t="s">
        <v>55</v>
      </c>
      <c r="Q38" s="50" t="s">
        <v>53</v>
      </c>
      <c r="R38" s="47" t="s">
        <v>54</v>
      </c>
      <c r="S38" s="47" t="s">
        <v>55</v>
      </c>
    </row>
    <row r="39" ht="25.15" customHeight="1">
      <c r="A39" s="79" t="str">
        <f>'LGA Registration'!BJ4</f>
        <v>Tarka</v>
      </c>
      <c r="B39" s="42">
        <f>IFERROR((I39/F39),"")</f>
        <v>1.0814132104454686</v>
      </c>
      <c r="C39" s="43">
        <f>'LGA Registration'!BK4</f>
        <v>66313</v>
      </c>
      <c r="D39" s="43">
        <f>'LGA Registration'!BL4</f>
        <v>3944</v>
      </c>
      <c r="E39" s="44">
        <f>'LGA Registration'!BM4</f>
        <v>16.813640973630832</v>
      </c>
      <c r="F39" s="43">
        <f>'LGA Registration'!BN4</f>
        <v>1302</v>
      </c>
      <c r="G39" s="43">
        <f>'LGA Registration'!BO4</f>
        <v>637</v>
      </c>
      <c r="H39" s="44">
        <f>'LGA Registration'!BP4</f>
        <v>2.0439560439560438</v>
      </c>
      <c r="I39" s="43">
        <f>'LGA Registration'!BQ4</f>
        <v>1408</v>
      </c>
      <c r="J39" s="43">
        <f>'LGA Registration'!BR4</f>
        <v>1195</v>
      </c>
      <c r="K39" s="44">
        <f>'LGA Registration'!BS4</f>
        <v>1.1782426778242678</v>
      </c>
      <c r="L39" s="134"/>
      <c r="M39" s="134"/>
      <c r="N39" s="135">
        <f>Tarka!$L$6</f>
        <v>16606</v>
      </c>
      <c r="O39" s="135">
        <f>Tarka!$M$6</f>
        <v>919</v>
      </c>
      <c r="P39" s="52">
        <f>IFERROR(O39/N39,"")</f>
        <v>0.055341442851981212</v>
      </c>
      <c r="Q39" s="136">
        <f>Tarka!$L$7</f>
        <v>49707</v>
      </c>
      <c r="R39" s="135">
        <f>Tarka!$M$7</f>
        <v>383</v>
      </c>
      <c r="S39" s="48">
        <f>IFERROR(R39/Q39,"")</f>
        <v>0.007705152191844207</v>
      </c>
      <c r="T39" s="4"/>
    </row>
    <row r="40" ht="25.15" customHeight="1">
      <c r="A40" s="80" t="str">
        <f>'LGA Registration'!BJ5</f>
        <v>Logo </v>
      </c>
      <c r="B40" s="45">
        <f ref="B40:B48" t="shared" si="0">IFERROR((I40/F40),"")</f>
        <v>1.0386499727817093</v>
      </c>
      <c r="C40" s="46">
        <f>'LGA Registration'!BK5</f>
        <v>97819</v>
      </c>
      <c r="D40" s="46">
        <f>'LGA Registration'!BL5</f>
        <v>13744</v>
      </c>
      <c r="E40" s="45">
        <f>'LGA Registration'!BM5</f>
        <v>7.1172147846332949</v>
      </c>
      <c r="F40" s="46">
        <f>'LGA Registration'!BN5</f>
        <v>3674</v>
      </c>
      <c r="G40" s="46">
        <f>'LGA Registration'!BO5</f>
        <v>3125</v>
      </c>
      <c r="H40" s="45">
        <f>'LGA Registration'!BP5</f>
        <v>1.17568</v>
      </c>
      <c r="I40" s="46">
        <f>'LGA Registration'!BQ5</f>
        <v>3816</v>
      </c>
      <c r="J40" s="46">
        <f>'LGA Registration'!BR5</f>
        <v>2273</v>
      </c>
      <c r="K40" s="45">
        <f>'LGA Registration'!BS5</f>
        <v>1.6788385393752749</v>
      </c>
      <c r="L40" s="134"/>
      <c r="M40" s="134"/>
      <c r="N40" s="138">
        <f>'Logo '!$L$6</f>
        <v>28870</v>
      </c>
      <c r="O40" s="138">
        <f>'Logo '!$M$6</f>
        <v>2414</v>
      </c>
      <c r="P40" s="53">
        <f ref="P40:P48" t="shared" si="1">IFERROR(O40/N40,"")</f>
        <v>0.083616210599237961</v>
      </c>
      <c r="Q40" s="137">
        <f>'Logo '!$L$7</f>
        <v>68949</v>
      </c>
      <c r="R40" s="138">
        <f>'Logo '!$M$7</f>
        <v>1260</v>
      </c>
      <c r="S40" s="49">
        <f ref="S40:S48" t="shared" si="2">IFERROR(R40/Q40,"")</f>
        <v>0.018274376713222816</v>
      </c>
    </row>
    <row r="41" ht="25.15" customHeight="1">
      <c r="A41" s="81" t="str">
        <f>'LGA Registration'!BJ6</f>
        <v>Katsina-Ala</v>
      </c>
      <c r="B41" s="42">
        <f t="shared" si="0"/>
        <v>0.93199823943661975</v>
      </c>
      <c r="C41" s="43">
        <f>'LGA Registration'!BK6</f>
        <v>123302</v>
      </c>
      <c r="D41" s="43">
        <f>'LGA Registration'!BL6</f>
        <v>7399</v>
      </c>
      <c r="E41" s="44">
        <f>'LGA Registration'!BM6</f>
        <v>16.664684416813081</v>
      </c>
      <c r="F41" s="43">
        <f>'LGA Registration'!BN6</f>
        <v>4544</v>
      </c>
      <c r="G41" s="43">
        <f>'LGA Registration'!BO6</f>
        <v>1113</v>
      </c>
      <c r="H41" s="44">
        <f>'LGA Registration'!BP6</f>
        <v>4.0826594788858941</v>
      </c>
      <c r="I41" s="133">
        <f>'LGA Registration'!BQ6</f>
        <v>4235</v>
      </c>
      <c r="J41" s="43">
        <f>'LGA Registration'!BR6</f>
        <v>11369</v>
      </c>
      <c r="K41" s="44">
        <f>'LGA Registration'!BS6</f>
        <v>0.37250417802797081</v>
      </c>
      <c r="L41" s="134"/>
      <c r="M41" s="134"/>
      <c r="N41" s="135">
        <f>'Katsina-Ala'!$L$6</f>
        <v>30608</v>
      </c>
      <c r="O41" s="135">
        <f>'Katsina-Ala'!$M$6</f>
        <v>2868</v>
      </c>
      <c r="P41" s="52">
        <f t="shared" si="1"/>
        <v>0.093700993204391014</v>
      </c>
      <c r="Q41" s="136">
        <f>'Katsina-Ala'!$L$7</f>
        <v>92694</v>
      </c>
      <c r="R41" s="135">
        <f>'Katsina-Ala'!$M$7</f>
        <v>1676</v>
      </c>
      <c r="S41" s="48">
        <f t="shared" si="2"/>
        <v>0.018080997691328458</v>
      </c>
    </row>
    <row r="42" ht="25.15" customHeight="1">
      <c r="A42" s="80" t="str">
        <f>'LGA Registration'!BJ7</f>
        <v>Konshisha</v>
      </c>
      <c r="B42" s="45">
        <f t="shared" si="0"/>
        <v>0.996160409556314</v>
      </c>
      <c r="C42" s="46">
        <f>'LGA Registration'!BK7</f>
        <v>110261</v>
      </c>
      <c r="D42" s="46">
        <f>'LGA Registration'!BL7</f>
        <v>28750</v>
      </c>
      <c r="E42" s="45">
        <f>'LGA Registration'!BM7</f>
        <v>3.8351652173913044</v>
      </c>
      <c r="F42" s="46">
        <f>'LGA Registration'!BN7</f>
        <v>2344</v>
      </c>
      <c r="G42" s="46">
        <f>'LGA Registration'!BO7</f>
        <v>1670</v>
      </c>
      <c r="H42" s="45">
        <f>'LGA Registration'!BP7</f>
        <v>1.4035928143712575</v>
      </c>
      <c r="I42" s="46">
        <f>'LGA Registration'!BQ7</f>
        <v>2335</v>
      </c>
      <c r="J42" s="46">
        <f>'LGA Registration'!BR7</f>
        <v>5462</v>
      </c>
      <c r="K42" s="45">
        <f>'LGA Registration'!BS7</f>
        <v>0.42749908458440133</v>
      </c>
      <c r="L42" s="134"/>
      <c r="M42" s="134"/>
      <c r="N42" s="138">
        <f>Konshisha!$L$6</f>
        <v>26164</v>
      </c>
      <c r="O42" s="138">
        <f>Konshisha!$M$6</f>
        <v>1688</v>
      </c>
      <c r="P42" s="53">
        <f t="shared" si="1"/>
        <v>0.064516129032258063</v>
      </c>
      <c r="Q42" s="137">
        <f>Konshisha!$L$7</f>
        <v>84097</v>
      </c>
      <c r="R42" s="138">
        <f>Konshisha!$M$7</f>
        <v>656</v>
      </c>
      <c r="S42" s="49">
        <f t="shared" si="2"/>
        <v>0.00780051607072785</v>
      </c>
    </row>
    <row r="43" ht="25.15" customHeight="1">
      <c r="A43" s="81" t="str">
        <f>'LGA Registration'!BJ8</f>
        <v>Gwer West</v>
      </c>
      <c r="B43" s="42">
        <f t="shared" si="0"/>
        <v>0.81291759465478841</v>
      </c>
      <c r="C43" s="43">
        <f>'LGA Registration'!BK8</f>
        <v>95869</v>
      </c>
      <c r="D43" s="43">
        <f>'LGA Registration'!BL8</f>
        <v>8633</v>
      </c>
      <c r="E43" s="44">
        <f>'LGA Registration'!BM8</f>
        <v>11.104946136916483</v>
      </c>
      <c r="F43" s="43">
        <f>'LGA Registration'!BN8</f>
        <v>1347</v>
      </c>
      <c r="G43" s="43">
        <f>'LGA Registration'!BO8</f>
        <v>877</v>
      </c>
      <c r="H43" s="44">
        <f>'LGA Registration'!BP8</f>
        <v>1.5359179019384264</v>
      </c>
      <c r="I43" s="43">
        <f>'LGA Registration'!BQ8</f>
        <v>1095</v>
      </c>
      <c r="J43" s="43">
        <f>'LGA Registration'!BR8</f>
        <v>4249</v>
      </c>
      <c r="K43" s="44">
        <f>'LGA Registration'!BS8</f>
        <v>0.25770769592845377</v>
      </c>
      <c r="L43" s="134"/>
      <c r="M43" s="134"/>
      <c r="N43" s="135">
        <f>'Gwer West'!$L$6</f>
        <v>16404</v>
      </c>
      <c r="O43" s="135">
        <f>'Gwer West'!$M$6</f>
        <v>673</v>
      </c>
      <c r="P43" s="52">
        <f t="shared" si="1"/>
        <v>0.041026578883199223</v>
      </c>
      <c r="Q43" s="136">
        <f>'Gwer West'!$L$7</f>
        <v>79465</v>
      </c>
      <c r="R43" s="135">
        <f>'Gwer West'!$M$7</f>
        <v>674</v>
      </c>
      <c r="S43" s="48">
        <f t="shared" si="2"/>
        <v>0.0084817215126156177</v>
      </c>
    </row>
    <row r="44" ht="25.15" customHeight="1">
      <c r="A44" s="80" t="str">
        <f>'LGA Registration'!BJ9</f>
        <v>LGA6</v>
      </c>
      <c r="B44" s="45" t="str">
        <f t="shared" si="0"/>
      </c>
      <c r="C44" s="46">
        <f>'LGA Registration'!BK9</f>
        <v>0</v>
      </c>
      <c r="D44" s="46">
        <f>'LGA Registration'!BL9</f>
        <v>0</v>
      </c>
      <c r="E44" s="45" t="str">
        <f>'LGA Registration'!BM9</f>
      </c>
      <c r="F44" s="46">
        <f>'LGA Registration'!BN9</f>
        <v>0</v>
      </c>
      <c r="G44" s="46">
        <f>'LGA Registration'!BO9</f>
        <v>0</v>
      </c>
      <c r="H44" s="45" t="str">
        <f>'LGA Registration'!BP9</f>
      </c>
      <c r="I44" s="46">
        <f>'LGA Registration'!BQ9</f>
        <v>0</v>
      </c>
      <c r="J44" s="46">
        <f>'LGA Registration'!BR9</f>
        <v>0</v>
      </c>
      <c r="K44" s="45" t="str">
        <f>'LGA Registration'!BS9</f>
      </c>
      <c r="L44" s="134"/>
      <c r="M44" s="134"/>
      <c r="N44" s="138">
        <f>'LGA6'!$K$6</f>
        <v>0</v>
      </c>
      <c r="O44" s="138">
        <f>'LGA6'!$L$6</f>
        <v>0</v>
      </c>
      <c r="P44" s="53" t="str">
        <f t="shared" si="1"/>
      </c>
      <c r="Q44" s="137">
        <f>'LGA6'!$K$7</f>
        <v>0</v>
      </c>
      <c r="R44" s="138">
        <f>'LGA6'!$L$7</f>
        <v>0</v>
      </c>
      <c r="S44" s="49" t="str">
        <f t="shared" si="2"/>
      </c>
    </row>
    <row r="45" ht="25.15" customHeight="1">
      <c r="A45" s="81" t="str">
        <f>'LGA Registration'!BJ10</f>
        <v>LGA7</v>
      </c>
      <c r="B45" s="42" t="str">
        <f t="shared" si="0"/>
      </c>
      <c r="C45" s="43">
        <f>'LGA Registration'!BK10</f>
        <v>0</v>
      </c>
      <c r="D45" s="43">
        <f>'LGA Registration'!BL10</f>
        <v>0</v>
      </c>
      <c r="E45" s="44" t="str">
        <f>'LGA Registration'!BM10</f>
      </c>
      <c r="F45" s="43">
        <f>'LGA Registration'!BN10</f>
        <v>0</v>
      </c>
      <c r="G45" s="43">
        <f>'LGA Registration'!BO10</f>
        <v>0</v>
      </c>
      <c r="H45" s="44" t="str">
        <f>'LGA Registration'!BP10</f>
      </c>
      <c r="I45" s="43">
        <f>'LGA Registration'!BQ10</f>
        <v>0</v>
      </c>
      <c r="J45" s="43">
        <f>'LGA Registration'!BR10</f>
        <v>0</v>
      </c>
      <c r="K45" s="44" t="str">
        <f>'LGA Registration'!BS10</f>
      </c>
      <c r="L45" s="134"/>
      <c r="M45" s="134"/>
      <c r="N45" s="135">
        <f>'LGA7'!$K$6</f>
        <v>0</v>
      </c>
      <c r="O45" s="135">
        <f>'LGA7'!$L$6</f>
        <v>0</v>
      </c>
      <c r="P45" s="52" t="str">
        <f>IFERROR(O45/N45,"")</f>
      </c>
      <c r="Q45" s="136">
        <f>'LGA7'!$K$7</f>
        <v>0</v>
      </c>
      <c r="R45" s="135">
        <f>'LGA7'!$L$7</f>
        <v>0</v>
      </c>
      <c r="S45" s="48" t="str">
        <f t="shared" si="2"/>
      </c>
    </row>
    <row r="46" ht="25.15" customHeight="1">
      <c r="A46" s="80" t="str">
        <f>'LGA Registration'!BJ11</f>
        <v>LGA8</v>
      </c>
      <c r="B46" s="45" t="str">
        <f t="shared" si="0"/>
      </c>
      <c r="C46" s="46">
        <f>'LGA Registration'!BK11</f>
        <v>0</v>
      </c>
      <c r="D46" s="46">
        <f>'LGA Registration'!BL11</f>
        <v>0</v>
      </c>
      <c r="E46" s="45" t="str">
        <f>'LGA Registration'!BM11</f>
      </c>
      <c r="F46" s="46">
        <f>'LGA Registration'!BN11</f>
        <v>0</v>
      </c>
      <c r="G46" s="46">
        <f>'LGA Registration'!BO11</f>
        <v>0</v>
      </c>
      <c r="H46" s="45" t="str">
        <f>'LGA Registration'!BP11</f>
      </c>
      <c r="I46" s="46">
        <f>'LGA Registration'!BQ11</f>
        <v>0</v>
      </c>
      <c r="J46" s="46">
        <f>'LGA Registration'!BR11</f>
        <v>0</v>
      </c>
      <c r="K46" s="45" t="str">
        <f>'LGA Registration'!BS11</f>
      </c>
      <c r="L46" s="134"/>
      <c r="M46" s="134"/>
      <c r="N46" s="138">
        <f>'LGA8'!$K$6</f>
        <v>0</v>
      </c>
      <c r="O46" s="138">
        <f>'LGA8'!$L$6</f>
        <v>0</v>
      </c>
      <c r="P46" s="53" t="str">
        <f t="shared" si="1"/>
      </c>
      <c r="Q46" s="137">
        <f>'LGA8'!$K$7</f>
        <v>0</v>
      </c>
      <c r="R46" s="138">
        <f>'LGA8'!$L$7</f>
        <v>0</v>
      </c>
      <c r="S46" s="49" t="str">
        <f t="shared" si="2"/>
      </c>
    </row>
    <row r="47" ht="25.15" customHeight="1">
      <c r="A47" s="81" t="str">
        <f>'LGA Registration'!BJ12</f>
        <v>LGA9</v>
      </c>
      <c r="B47" s="42" t="str">
        <f t="shared" si="0"/>
      </c>
      <c r="C47" s="43">
        <f>'LGA Registration'!BK12</f>
        <v>0</v>
      </c>
      <c r="D47" s="43">
        <f>'LGA Registration'!BL12</f>
        <v>0</v>
      </c>
      <c r="E47" s="44" t="str">
        <f>'LGA Registration'!BM12</f>
      </c>
      <c r="F47" s="43">
        <f>'LGA Registration'!BN12</f>
        <v>0</v>
      </c>
      <c r="G47" s="43">
        <f>'LGA Registration'!BO12</f>
        <v>0</v>
      </c>
      <c r="H47" s="44" t="str">
        <f>'LGA Registration'!BP12</f>
      </c>
      <c r="I47" s="43">
        <f>'LGA Registration'!BQ12</f>
        <v>0</v>
      </c>
      <c r="J47" s="43">
        <f>'LGA Registration'!BR12</f>
        <v>0</v>
      </c>
      <c r="K47" s="44" t="str">
        <f>'LGA Registration'!BS12</f>
      </c>
      <c r="L47" s="134"/>
      <c r="M47" s="134"/>
      <c r="N47" s="135">
        <f>'LGA9'!$K$6</f>
        <v>0</v>
      </c>
      <c r="O47" s="135">
        <f>'LGA9'!$L$6</f>
        <v>0</v>
      </c>
      <c r="P47" s="52" t="str">
        <f t="shared" si="1"/>
      </c>
      <c r="Q47" s="136">
        <f>'LGA9'!$K$7</f>
        <v>0</v>
      </c>
      <c r="R47" s="135">
        <f>'LGA9'!$L$7</f>
        <v>0</v>
      </c>
      <c r="S47" s="48" t="str">
        <f t="shared" si="2"/>
      </c>
    </row>
    <row r="48" ht="25.15" customHeight="1">
      <c r="A48" s="80" t="str">
        <f>'LGA Registration'!BJ13</f>
        <v>LGA10</v>
      </c>
      <c r="B48" s="45" t="str">
        <f t="shared" si="0"/>
      </c>
      <c r="C48" s="46">
        <f>'LGA Registration'!BK13</f>
        <v>0</v>
      </c>
      <c r="D48" s="46">
        <f>'LGA Registration'!BL13</f>
        <v>0</v>
      </c>
      <c r="E48" s="45" t="str">
        <f>'LGA Registration'!BM13</f>
      </c>
      <c r="F48" s="46">
        <f>'LGA Registration'!BN13</f>
        <v>0</v>
      </c>
      <c r="G48" s="46">
        <f>'LGA Registration'!BO13</f>
        <v>0</v>
      </c>
      <c r="H48" s="45" t="str">
        <f>'LGA Registration'!BP13</f>
      </c>
      <c r="I48" s="46">
        <f>'LGA Registration'!BQ13</f>
        <v>0</v>
      </c>
      <c r="J48" s="46">
        <f>'LGA Registration'!BR13</f>
        <v>0</v>
      </c>
      <c r="K48" s="45" t="str">
        <f>'LGA Registration'!BS13</f>
      </c>
      <c r="L48" s="38"/>
      <c r="M48" s="38"/>
      <c r="N48" s="138">
        <f>'LGA10'!$K$6</f>
        <v>0</v>
      </c>
      <c r="O48" s="138">
        <f>'LGA10'!$L$6</f>
        <v>0</v>
      </c>
      <c r="P48" s="53" t="str">
        <f t="shared" si="1"/>
      </c>
      <c r="Q48" s="137">
        <f>'LGA10'!$K$7</f>
        <v>0</v>
      </c>
      <c r="R48" s="138">
        <f>'LGA10'!$L$7</f>
        <v>0</v>
      </c>
      <c r="S48" s="49" t="str">
        <f t="shared" si="2"/>
      </c>
    </row>
    <row r="49">
      <c r="A49" s="35"/>
      <c r="B49" s="32"/>
      <c r="C49" s="4"/>
      <c r="D49" s="4"/>
      <c r="E49" s="32"/>
      <c r="F49" s="4"/>
      <c r="G49" s="4"/>
      <c r="H49" s="32"/>
      <c r="I49" s="4"/>
      <c r="J49" s="4"/>
      <c r="K49" s="32"/>
      <c r="N49" s="4"/>
      <c r="O49" s="4"/>
      <c r="P49" s="36"/>
      <c r="Q49" s="4"/>
      <c r="R49" s="4"/>
      <c r="S49" s="36"/>
    </row>
    <row r="50">
      <c r="A50" s="35"/>
      <c r="B50" s="32"/>
      <c r="C50" s="4"/>
      <c r="D50" s="4"/>
      <c r="E50" s="32"/>
      <c r="F50" s="4"/>
      <c r="G50" s="4"/>
      <c r="H50" s="32"/>
      <c r="I50" s="4"/>
      <c r="J50" s="4"/>
      <c r="K50" s="32"/>
      <c r="N50" s="4"/>
      <c r="O50" s="4"/>
      <c r="P50" s="36"/>
      <c r="Q50" s="4"/>
      <c r="R50" s="4"/>
      <c r="S50" s="36"/>
    </row>
    <row r="51">
      <c r="A51" s="35"/>
      <c r="B51" s="32"/>
      <c r="C51" s="4"/>
      <c r="D51" s="4"/>
      <c r="E51" s="32"/>
      <c r="F51" s="4"/>
      <c r="G51" s="4"/>
      <c r="H51" s="32"/>
      <c r="I51" s="4"/>
      <c r="J51" s="4"/>
      <c r="K51" s="32"/>
      <c r="N51" s="4"/>
      <c r="O51" s="4"/>
      <c r="P51" s="36"/>
      <c r="Q51" s="4"/>
      <c r="R51" s="4"/>
      <c r="S51" s="36"/>
    </row>
    <row r="52">
      <c r="A52" s="35"/>
      <c r="B52" s="32"/>
      <c r="C52" s="4"/>
      <c r="D52" s="4"/>
      <c r="E52" s="32"/>
      <c r="F52" s="4"/>
      <c r="G52" s="4"/>
      <c r="H52" s="32"/>
      <c r="I52" s="4"/>
      <c r="J52" s="4"/>
      <c r="K52" s="32"/>
      <c r="N52" s="4"/>
      <c r="O52" s="4"/>
      <c r="P52" s="36"/>
      <c r="Q52" s="4"/>
      <c r="R52" s="4"/>
      <c r="S52" s="36"/>
    </row>
    <row r="53">
      <c r="A53" s="84"/>
      <c r="B53" s="32"/>
      <c r="C53" s="4"/>
      <c r="D53" s="4"/>
      <c r="E53" s="32"/>
      <c r="F53" s="4"/>
      <c r="G53" s="4"/>
      <c r="H53" s="32"/>
      <c r="I53" s="4"/>
      <c r="J53" s="4"/>
      <c r="K53" s="32"/>
      <c r="N53" s="4"/>
      <c r="O53" s="4"/>
      <c r="P53" s="36"/>
      <c r="Q53" s="4"/>
      <c r="R53" s="4"/>
      <c r="S53" s="36"/>
    </row>
    <row r="54" ht="18.75">
      <c r="A54" s="83" t="s">
        <v>56</v>
      </c>
      <c r="B54" s="32"/>
      <c r="C54" s="4"/>
      <c r="D54" s="149"/>
      <c r="E54" s="32"/>
      <c r="G54" s="4"/>
      <c r="H54" s="32"/>
      <c r="I54" s="4"/>
      <c r="J54" s="4"/>
      <c r="K54" s="32"/>
      <c r="N54" s="4"/>
      <c r="O54" s="4"/>
      <c r="P54" s="36"/>
      <c r="Q54" s="4"/>
      <c r="R54" s="4"/>
      <c r="S54" s="36"/>
    </row>
    <row r="55">
      <c r="A55" s="84"/>
      <c r="B55" s="32"/>
      <c r="C55" s="4"/>
      <c r="D55" s="4"/>
      <c r="E55" s="32"/>
      <c r="F55" s="4"/>
      <c r="G55" s="4"/>
      <c r="H55" s="32"/>
      <c r="I55" s="4"/>
      <c r="J55" s="4"/>
      <c r="K55" s="32"/>
      <c r="N55" s="4"/>
      <c r="O55" s="4"/>
      <c r="P55" s="36"/>
      <c r="Q55" s="4"/>
      <c r="R55" s="4"/>
      <c r="S55" s="36"/>
    </row>
    <row r="56">
      <c r="A56" s="85"/>
    </row>
    <row r="57">
      <c r="A57" s="85"/>
    </row>
    <row r="58">
      <c r="A58" s="85"/>
    </row>
    <row r="59">
      <c r="A59" s="85"/>
    </row>
    <row r="60">
      <c r="A60" s="82"/>
    </row>
    <row r="61">
      <c r="A61" s="82"/>
    </row>
    <row r="62">
      <c r="A62" s="82"/>
    </row>
    <row r="63">
      <c r="A63" s="82"/>
    </row>
    <row r="64">
      <c r="A64" s="82"/>
    </row>
    <row r="65">
      <c r="A65" s="82"/>
    </row>
    <row r="66">
      <c r="A66" s="82"/>
    </row>
    <row r="67">
      <c r="A67" s="82"/>
    </row>
    <row r="68">
      <c r="A68" s="82"/>
    </row>
    <row r="69">
      <c r="A69" s="82"/>
    </row>
    <row r="70">
      <c r="A70" s="82"/>
    </row>
    <row r="71">
      <c r="A71" s="82"/>
    </row>
    <row r="72">
      <c r="A72" s="82"/>
    </row>
    <row r="73">
      <c r="A73" s="82"/>
    </row>
    <row r="74">
      <c r="A74" s="82"/>
    </row>
    <row r="75">
      <c r="A75" s="82"/>
    </row>
    <row r="76">
      <c r="A76" s="82"/>
    </row>
    <row r="77">
      <c r="A77" s="82"/>
    </row>
    <row r="78">
      <c r="A78" s="82"/>
    </row>
    <row r="79">
      <c r="A79" s="82"/>
    </row>
    <row r="80">
      <c r="A80" s="82"/>
    </row>
    <row r="81">
      <c r="A81" s="82"/>
    </row>
    <row r="82">
      <c r="A82" s="82"/>
    </row>
    <row r="83">
      <c r="A83" s="82"/>
    </row>
    <row r="84">
      <c r="A84" s="82"/>
    </row>
    <row r="85">
      <c r="A85" s="82"/>
    </row>
    <row r="86">
      <c r="A86" s="82"/>
    </row>
    <row r="87">
      <c r="A87" s="82"/>
    </row>
    <row r="88">
      <c r="A88" s="82"/>
    </row>
    <row r="89">
      <c r="A89" s="82"/>
    </row>
    <row r="90">
      <c r="A90" s="82"/>
    </row>
    <row r="91">
      <c r="A91" s="82"/>
    </row>
    <row r="92">
      <c r="A92" s="82"/>
    </row>
    <row r="93">
      <c r="A93" s="82"/>
    </row>
    <row r="94">
      <c r="A94" s="82"/>
    </row>
    <row r="95">
      <c r="A95" s="82"/>
    </row>
    <row r="96">
      <c r="A96" s="82"/>
    </row>
    <row r="97">
      <c r="A97" s="82"/>
    </row>
    <row r="98">
      <c r="A98" s="82"/>
    </row>
    <row r="99">
      <c r="A99" s="82"/>
    </row>
    <row r="100">
      <c r="A100" s="82"/>
    </row>
    <row r="101">
      <c r="A101" s="82"/>
    </row>
    <row r="102">
      <c r="A102" s="82"/>
    </row>
    <row r="103">
      <c r="A103" s="82"/>
    </row>
    <row r="104">
      <c r="A104" s="82"/>
    </row>
    <row r="105">
      <c r="A105" s="82"/>
    </row>
    <row r="106">
      <c r="A106" s="82"/>
    </row>
    <row r="107">
      <c r="A107" s="82"/>
    </row>
    <row r="108">
      <c r="A108" s="82"/>
    </row>
    <row r="109">
      <c r="A109" s="82"/>
    </row>
    <row r="110">
      <c r="A110" s="82"/>
    </row>
    <row r="111">
      <c r="A111" s="82"/>
    </row>
    <row r="112">
      <c r="A112" s="82"/>
    </row>
    <row r="113">
      <c r="A113" s="82"/>
    </row>
    <row r="114">
      <c r="A114" s="82"/>
    </row>
    <row r="115">
      <c r="A115" s="82"/>
    </row>
    <row r="116">
      <c r="A116" s="82"/>
    </row>
    <row r="117">
      <c r="A117" s="82"/>
    </row>
    <row r="118">
      <c r="A118" s="82"/>
    </row>
    <row r="119">
      <c r="A119" s="82"/>
    </row>
    <row r="120">
      <c r="A120" s="82"/>
    </row>
    <row r="121">
      <c r="A121" s="82"/>
    </row>
    <row r="122">
      <c r="A122" s="82"/>
    </row>
    <row r="123" ht="18.75">
      <c r="A123" s="83" t="s">
        <v>57</v>
      </c>
    </row>
    <row r="124">
      <c r="A124" s="82"/>
    </row>
    <row r="125">
      <c r="A125" s="82"/>
    </row>
    <row r="126">
      <c r="A126" s="82"/>
    </row>
    <row r="127">
      <c r="A127" s="82"/>
    </row>
    <row r="128">
      <c r="A128" s="82"/>
    </row>
    <row r="129">
      <c r="A129" s="82"/>
    </row>
    <row r="130">
      <c r="A130" s="82"/>
    </row>
    <row r="131">
      <c r="A131" s="82"/>
    </row>
    <row r="132">
      <c r="A132" s="82"/>
    </row>
    <row r="133">
      <c r="A133" s="82"/>
    </row>
    <row r="134">
      <c r="A134" s="82"/>
    </row>
    <row r="135">
      <c r="A135" s="82"/>
    </row>
    <row r="136">
      <c r="A136" s="82"/>
    </row>
    <row r="137">
      <c r="A137" s="82"/>
    </row>
    <row r="138">
      <c r="A138" s="82"/>
    </row>
    <row r="139">
      <c r="A139" s="82"/>
    </row>
    <row r="140">
      <c r="A140" s="82"/>
    </row>
    <row r="141">
      <c r="A141" s="82"/>
    </row>
    <row r="142">
      <c r="A142" s="82"/>
    </row>
    <row r="143">
      <c r="A143" s="82"/>
    </row>
    <row r="149" ht="18.75">
      <c r="A149" s="83" t="s">
        <v>58</v>
      </c>
    </row>
    <row r="150">
      <c r="A150" s="82"/>
    </row>
    <row r="151">
      <c r="A151" s="82"/>
    </row>
    <row r="152">
      <c r="A152" s="82"/>
    </row>
    <row r="153">
      <c r="A153" s="82"/>
      <c r="C153" s="54"/>
      <c r="E153" s="54"/>
    </row>
    <row r="154">
      <c r="A154" s="82"/>
      <c r="C154" s="54"/>
      <c r="E154" s="54"/>
    </row>
    <row r="155">
      <c r="A155" s="82"/>
      <c r="C155" s="54"/>
      <c r="E155" s="54"/>
    </row>
    <row r="156">
      <c r="A156" s="82"/>
      <c r="C156" s="54"/>
      <c r="E156" s="54"/>
    </row>
    <row r="157">
      <c r="A157" s="82"/>
      <c r="C157" s="54"/>
      <c r="E157" s="54"/>
    </row>
    <row r="158">
      <c r="A158" s="82"/>
      <c r="C158" s="54"/>
      <c r="E158" s="54"/>
    </row>
    <row r="159">
      <c r="A159" s="82"/>
      <c r="C159" s="54"/>
      <c r="E159" s="54"/>
    </row>
    <row r="160">
      <c r="A160" s="82"/>
      <c r="C160" s="54"/>
      <c r="E160" s="54"/>
    </row>
    <row r="161">
      <c r="A161" s="82"/>
      <c r="C161" s="54"/>
      <c r="E161" s="54"/>
    </row>
    <row r="162">
      <c r="A162" s="82"/>
      <c r="C162" s="54"/>
      <c r="E162" s="54"/>
    </row>
    <row r="163">
      <c r="A163" s="82"/>
    </row>
    <row r="164">
      <c r="A164" s="82"/>
    </row>
    <row r="165">
      <c r="A165" s="82"/>
    </row>
    <row r="166">
      <c r="A166" s="82"/>
    </row>
    <row r="167">
      <c r="A167" s="82"/>
    </row>
    <row r="168">
      <c r="A168" s="82"/>
    </row>
    <row r="169">
      <c r="A169" s="82"/>
    </row>
    <row r="170">
      <c r="A170" s="82"/>
    </row>
    <row r="171">
      <c r="A171" s="82"/>
    </row>
    <row r="172">
      <c r="A172" s="82"/>
    </row>
  </sheetData>
  <sheetProtection selectLockedCells="1"/>
  <mergeCells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</mergeCells>
  <conditionalFormatting sqref="C11:AB11 C29:AB29 C27:AB27 C25:AB25 C23:AB23 C21:AB21 C19:AB19 C17:AB17 C15:AB15 C13:AB13">
    <cfRule type="containsBlanks" dxfId="3" priority="41">
      <formula>LEN(TRIM(C11))=0</formula>
    </cfRule>
    <cfRule type="cellIs" dxfId="46" priority="156" operator="greaterThanOrEqual">
      <formula>0%</formula>
    </cfRule>
    <cfRule type="cellIs" dxfId="1" priority="157" operator="between">
      <formula>0%</formula>
      <formula>-5%</formula>
    </cfRule>
    <cfRule type="cellIs" dxfId="44" priority="158" operator="lessThan">
      <formula>-5%</formula>
    </cfRule>
  </conditionalFormatting>
  <conditionalFormatting sqref="C19:AB19">
    <cfRule type="cellIs" dxfId="44" priority="84" operator="lessThan">
      <formula>-5%</formula>
    </cfRule>
    <cfRule type="cellIs" dxfId="57" priority="85" operator="between">
      <formula>-1%</formula>
      <formula>-5%</formula>
    </cfRule>
    <cfRule type="cellIs" dxfId="46" priority="86" operator="greaterThanOrEqual">
      <formula>0%</formula>
    </cfRule>
  </conditionalFormatting>
  <conditionalFormatting sqref="C21:AB21">
    <cfRule type="cellIs" dxfId="44" priority="81" operator="lessThan">
      <formula>-5%</formula>
    </cfRule>
    <cfRule type="cellIs" dxfId="57" priority="82" operator="between">
      <formula>-1%</formula>
      <formula>-5%</formula>
    </cfRule>
    <cfRule type="cellIs" dxfId="46" priority="83" operator="greaterThanOrEqual">
      <formula>0%</formula>
    </cfRule>
  </conditionalFormatting>
  <conditionalFormatting sqref="C23:AB23">
    <cfRule type="cellIs" dxfId="44" priority="78" operator="lessThan">
      <formula>-5%</formula>
    </cfRule>
    <cfRule type="cellIs" dxfId="57" priority="79" operator="between">
      <formula>-1%</formula>
      <formula>-5%</formula>
    </cfRule>
    <cfRule type="cellIs" dxfId="46" priority="80" operator="greaterThanOrEqual">
      <formula>0%</formula>
    </cfRule>
  </conditionalFormatting>
  <conditionalFormatting sqref="C25:AB25">
    <cfRule type="cellIs" dxfId="44" priority="75" operator="lessThan">
      <formula>-5%</formula>
    </cfRule>
    <cfRule type="cellIs" dxfId="57" priority="76" operator="between">
      <formula>-1%</formula>
      <formula>-5%</formula>
    </cfRule>
    <cfRule type="cellIs" dxfId="46" priority="77" operator="greaterThanOrEqual">
      <formula>0%</formula>
    </cfRule>
  </conditionalFormatting>
  <conditionalFormatting sqref="C27:AB27">
    <cfRule type="cellIs" dxfId="44" priority="72" operator="lessThan">
      <formula>-5%</formula>
    </cfRule>
    <cfRule type="cellIs" dxfId="57" priority="73" operator="between">
      <formula>-1%</formula>
      <formula>-5%</formula>
    </cfRule>
    <cfRule type="cellIs" dxfId="46" priority="74" operator="greaterThanOrEqual">
      <formula>0%</formula>
    </cfRule>
  </conditionalFormatting>
  <conditionalFormatting sqref="C29:AB29">
    <cfRule type="cellIs" dxfId="44" priority="69" operator="lessThan">
      <formula>-5%</formula>
    </cfRule>
    <cfRule type="cellIs" dxfId="57" priority="70" operator="between">
      <formula>-1%</formula>
      <formula>-5%</formula>
    </cfRule>
    <cfRule type="cellIs" dxfId="46" priority="71" operator="greaterThanOrEqual">
      <formula>0%</formula>
    </cfRule>
  </conditionalFormatting>
  <conditionalFormatting sqref="C13:AB13">
    <cfRule type="containsBlanks" dxfId="3" priority="37">
      <formula>LEN(TRIM(C13))=0</formula>
    </cfRule>
    <cfRule type="cellIs" dxfId="46" priority="38" operator="greaterThanOrEqual">
      <formula>0%</formula>
    </cfRule>
    <cfRule type="cellIs" dxfId="1" priority="39" operator="between">
      <formula>0%</formula>
      <formula>-5%</formula>
    </cfRule>
    <cfRule type="cellIs" dxfId="44" priority="40" operator="lessThan">
      <formula>-5%</formula>
    </cfRule>
  </conditionalFormatting>
  <conditionalFormatting sqref="C15:AB15">
    <cfRule type="containsBlanks" dxfId="3" priority="33">
      <formula>LEN(TRIM(C15))=0</formula>
    </cfRule>
    <cfRule type="cellIs" dxfId="46" priority="34" operator="greaterThanOrEqual">
      <formula>0%</formula>
    </cfRule>
    <cfRule type="cellIs" dxfId="1" priority="35" operator="between">
      <formula>0%</formula>
      <formula>-5%</formula>
    </cfRule>
    <cfRule type="cellIs" dxfId="44" priority="36" operator="lessThan">
      <formula>-5%</formula>
    </cfRule>
  </conditionalFormatting>
  <conditionalFormatting sqref="C17:AB17">
    <cfRule type="containsBlanks" dxfId="3" priority="29">
      <formula>LEN(TRIM(C17))=0</formula>
    </cfRule>
    <cfRule type="cellIs" dxfId="46" priority="30" operator="greaterThanOrEqual">
      <formula>0%</formula>
    </cfRule>
    <cfRule type="cellIs" dxfId="1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customWidth="1" style="3"/>
    <col min="2" max="3" width="12.140625" customWidth="1" style="3"/>
    <col min="4" max="5" width="12.7109375" customWidth="1" style="3"/>
    <col min="6" max="7" width="11.28515625" customWidth="1" style="3"/>
    <col min="8" max="23" width="12.7109375" customWidth="1" style="10"/>
    <col min="24" max="33" width="12.7109375" customWidth="1" style="3"/>
    <col min="34" max="34" width="8.85546875" customWidth="1" style="3"/>
    <col min="35" max="60" width="12.7109375" customWidth="1"/>
    <col min="61" max="61" width="8.85546875" customWidth="1"/>
    <col min="62" max="71" width="12.7109375" customWidth="1"/>
  </cols>
  <sheetData>
    <row r="1" ht="14.45" customHeight="1" s="4" customFormat="1">
      <c r="A1" s="199" t="s">
        <v>0</v>
      </c>
      <c r="H1" s="128" t="s">
        <v>1</v>
      </c>
      <c r="I1" s="122" t="s">
        <v>2</v>
      </c>
      <c r="J1" s="122" t="s">
        <v>3</v>
      </c>
      <c r="K1" s="122" t="s">
        <v>4</v>
      </c>
      <c r="L1" s="122" t="s">
        <v>5</v>
      </c>
      <c r="M1" s="122" t="s">
        <v>6</v>
      </c>
      <c r="N1" s="123" t="s">
        <v>7</v>
      </c>
      <c r="O1" s="123" t="s">
        <v>8</v>
      </c>
      <c r="P1" s="123" t="s">
        <v>9</v>
      </c>
      <c r="Q1" s="123" t="s">
        <v>10</v>
      </c>
      <c r="R1" s="123" t="s">
        <v>11</v>
      </c>
      <c r="S1" s="123" t="s">
        <v>12</v>
      </c>
      <c r="T1" s="123" t="s">
        <v>13</v>
      </c>
      <c r="U1" s="123" t="s">
        <v>14</v>
      </c>
      <c r="V1" s="123" t="s">
        <v>15</v>
      </c>
      <c r="W1" s="123" t="s">
        <v>16</v>
      </c>
      <c r="X1" s="123" t="s">
        <v>17</v>
      </c>
      <c r="Y1" s="123" t="s">
        <v>18</v>
      </c>
      <c r="Z1" s="123" t="s">
        <v>19</v>
      </c>
      <c r="AA1" s="123" t="s">
        <v>20</v>
      </c>
      <c r="AB1" s="123" t="s">
        <v>21</v>
      </c>
      <c r="AC1" s="123" t="s">
        <v>22</v>
      </c>
      <c r="AD1" s="123" t="s">
        <v>23</v>
      </c>
      <c r="AE1" s="123" t="s">
        <v>24</v>
      </c>
      <c r="AF1" s="123"/>
      <c r="AG1" s="123"/>
      <c r="AI1" s="139" t="s">
        <v>1</v>
      </c>
      <c r="AJ1" s="140" t="s">
        <v>2</v>
      </c>
      <c r="AK1" s="140" t="s">
        <v>3</v>
      </c>
      <c r="AL1" s="140" t="s">
        <v>4</v>
      </c>
      <c r="AM1" s="140" t="s">
        <v>5</v>
      </c>
      <c r="AN1" s="140" t="s">
        <v>6</v>
      </c>
      <c r="AO1" s="140" t="s">
        <v>7</v>
      </c>
      <c r="AP1" s="140" t="s">
        <v>8</v>
      </c>
      <c r="AQ1" s="140" t="s">
        <v>9</v>
      </c>
      <c r="AR1" s="140" t="s">
        <v>10</v>
      </c>
      <c r="AS1" s="140" t="s">
        <v>11</v>
      </c>
      <c r="AT1" s="140" t="s">
        <v>12</v>
      </c>
      <c r="AU1" s="140" t="s">
        <v>13</v>
      </c>
      <c r="AV1" s="140" t="s">
        <v>14</v>
      </c>
      <c r="AW1" s="140" t="s">
        <v>15</v>
      </c>
      <c r="AX1" s="140" t="s">
        <v>16</v>
      </c>
      <c r="AY1" s="140" t="s">
        <v>17</v>
      </c>
      <c r="AZ1" s="140" t="s">
        <v>18</v>
      </c>
      <c r="BA1" s="140" t="s">
        <v>19</v>
      </c>
      <c r="BB1" s="140" t="s">
        <v>20</v>
      </c>
      <c r="BC1" s="140" t="s">
        <v>21</v>
      </c>
      <c r="BD1" s="140" t="s">
        <v>22</v>
      </c>
      <c r="BE1" s="140" t="s">
        <v>23</v>
      </c>
      <c r="BF1" s="140" t="s">
        <v>24</v>
      </c>
      <c r="BG1" s="123"/>
      <c r="BH1" s="123"/>
    </row>
    <row r="2" ht="28.15" customHeight="1" s="3" customFormat="1">
      <c r="A2" s="200"/>
      <c r="B2" s="4"/>
      <c r="C2" s="4"/>
      <c r="D2" s="4"/>
      <c r="E2" s="4"/>
      <c r="F2" s="4"/>
      <c r="G2" s="4"/>
      <c r="H2" s="114"/>
      <c r="I2" s="115"/>
      <c r="J2" s="114"/>
      <c r="K2" s="115"/>
      <c r="L2" s="114"/>
      <c r="M2" s="115"/>
      <c r="N2" s="114"/>
      <c r="O2" s="115"/>
      <c r="P2" s="114"/>
      <c r="Q2" s="115"/>
      <c r="R2" s="114"/>
      <c r="S2" s="115"/>
      <c r="T2" s="114"/>
      <c r="U2" s="115"/>
      <c r="V2" s="9"/>
      <c r="W2" s="115"/>
      <c r="X2" s="13"/>
      <c r="Y2" s="5"/>
      <c r="Z2" s="13"/>
      <c r="AA2" s="5"/>
      <c r="AB2" s="13"/>
      <c r="AC2" s="5"/>
      <c r="AD2" s="13"/>
      <c r="AE2" s="5"/>
      <c r="AF2" s="13"/>
      <c r="AG2" s="5"/>
      <c r="AI2" s="143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2"/>
    </row>
    <row r="3" ht="42.6" customHeight="1" s="3" customFormat="1">
      <c r="A3" s="201"/>
      <c r="B3" s="14" t="s">
        <v>25</v>
      </c>
      <c r="C3" s="33" t="s">
        <v>26</v>
      </c>
      <c r="D3" s="33" t="s">
        <v>27</v>
      </c>
      <c r="E3" s="33" t="s">
        <v>28</v>
      </c>
      <c r="F3" s="33" t="s">
        <v>29</v>
      </c>
      <c r="G3" s="158" t="s">
        <v>30</v>
      </c>
      <c r="H3" s="127" t="s">
        <v>31</v>
      </c>
      <c r="I3" s="127"/>
      <c r="J3" s="114"/>
      <c r="K3" s="115"/>
      <c r="L3" s="114"/>
      <c r="M3" s="115"/>
      <c r="N3" s="114"/>
      <c r="O3" s="115"/>
      <c r="P3" s="114"/>
      <c r="Q3" s="115"/>
      <c r="R3" s="114"/>
      <c r="S3" s="115"/>
      <c r="T3" s="114"/>
      <c r="U3" s="115"/>
      <c r="V3" s="9"/>
      <c r="W3" s="115"/>
      <c r="X3" s="13"/>
      <c r="Y3" s="5"/>
      <c r="Z3" s="13"/>
      <c r="AA3" s="5"/>
      <c r="AB3" s="13"/>
      <c r="AC3" s="5"/>
      <c r="AD3" s="13"/>
      <c r="AE3" s="5"/>
      <c r="AF3" s="13"/>
      <c r="AG3" s="5"/>
      <c r="AI3" s="147" t="s">
        <v>32</v>
      </c>
      <c r="AJ3" s="144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2"/>
      <c r="BJ3" s="28"/>
      <c r="BK3" s="131" t="s">
        <v>33</v>
      </c>
      <c r="BL3" s="26" t="s">
        <v>34</v>
      </c>
      <c r="BM3" s="27" t="s">
        <v>35</v>
      </c>
      <c r="BN3" s="29" t="s">
        <v>36</v>
      </c>
      <c r="BO3" s="26" t="s">
        <v>34</v>
      </c>
      <c r="BP3" s="27" t="s">
        <v>35</v>
      </c>
      <c r="BQ3" s="29" t="s">
        <v>37</v>
      </c>
      <c r="BR3" s="26" t="s">
        <v>34</v>
      </c>
      <c r="BS3" s="27" t="s">
        <v>35</v>
      </c>
    </row>
    <row r="4" ht="14.25" s="3" customFormat="1">
      <c r="A4" s="74" t="str">
        <f>MID(CELL("Filename",Tarka!B1),SEARCH("]",CELL("Filename",Tarka!B1),1)+1,100)</f>
        <v>Tarka</v>
      </c>
      <c r="B4" s="19">
        <f>Tarka!$E$3</f>
        <v>3944</v>
      </c>
      <c r="C4" s="156">
        <f>B4/24</f>
        <v>164.33333333333334</v>
      </c>
      <c r="D4" s="34">
        <f>Tarka!$G$3</f>
        <v>637</v>
      </c>
      <c r="E4" s="156">
        <f>D4/24</f>
        <v>26.541666666666668</v>
      </c>
      <c r="F4" s="34">
        <f>Tarka!$I$3</f>
        <v>1195</v>
      </c>
      <c r="G4" s="157">
        <f>F4/24</f>
        <v>49.791666666666664</v>
      </c>
      <c r="H4" s="117">
        <f>IFERROR((Tarka!M$3/$E4)-(Tarka!L$3/$C4),"")</f>
        <v>0.44772497858559879</v>
      </c>
      <c r="I4" s="117">
        <f>IFERROR((Tarka!P$3/$E4)-(Tarka!O$3/$C4),"")</f>
        <v>0.25545390570021109</v>
      </c>
      <c r="J4" s="116">
        <f>IFERROR((Tarka!S$3/$E4)-(Tarka!R$3/$C4),"")</f>
        <v>-0.51063077750994279</v>
      </c>
      <c r="K4" s="117">
        <f>IFERROR((Tarka!V$3/$E4)-(Tarka!U$3/$C4),"")</f>
        <v>-1.0844443878347092</v>
      </c>
      <c r="L4" s="116">
        <f>IFERROR((Tarka!Y$3/$E4)-(Tarka!X$3/$C4),"")</f>
        <v>-3.3372648794265718</v>
      </c>
      <c r="M4" s="118">
        <f>IFERROR((Tarka!AB$3/E4)-(Tarka!AA$3/C4),"")</f>
        <v>-1.6686324397132859</v>
      </c>
      <c r="N4" s="116">
        <f>IFERROR((Tarka!AE$3/E4)-(Tarka!AD$3/C4),"")</f>
        <v>-6.2260501017383074</v>
      </c>
      <c r="O4" s="118">
        <f>IFERROR((Tarka!AH$3/E4)-(Tarka!AG$3/C4),"")</f>
        <v>-12.43992981808108</v>
      </c>
      <c r="P4" s="116">
        <f>IFERROR((Tarka!AK$3/E4)-(Tarka!AJ$3/C4),"")</f>
        <v>-36.45649453415318</v>
      </c>
      <c r="Q4" s="118">
        <f>IFERROR((Tarka!AN$3/E4)-(Tarka!AM$3/C4),"")</f>
        <v>-44.150891125681035</v>
      </c>
      <c r="R4" s="116">
        <f>IFERROR((Tarka!AQ$3/E4)-(Tarka!AP$3/C4),"")</f>
        <v>-35.539063370706373</v>
      </c>
      <c r="S4" s="118">
        <f>IFERROR((Tarka!AT$3/E4)-(Tarka!AS$3/C4),"")</f>
        <v>-25.810139440391538</v>
      </c>
      <c r="T4" s="116">
        <f>IFERROR((Tarka!AW$3/E4)-(Tarka!AV$3/C4),"")</f>
        <v>-16.571135616050135</v>
      </c>
      <c r="U4" s="118">
        <f>IFERROR((Tarka!AZ$3/E4)-(Tarka!AY$3/C4),"")</f>
        <v>-4.6902506360634435</v>
      </c>
      <c r="V4" s="119">
        <f>IFERROR((Tarka!BC$3/E4)-(Tarka!BB$3/C4),"")</f>
        <v>-11.907031247512267</v>
      </c>
      <c r="W4" s="118">
        <f>IFERROR((Tarka!BF$3/E4)-(Tarka!BE$3/C4),"")</f>
        <v>-18.080005476991857</v>
      </c>
      <c r="X4" s="17">
        <f>IFERROR((Tarka!BI$3/E4)-(Tarka!BH$3/C4),"")</f>
        <v>-24.22306959919246</v>
      </c>
      <c r="Y4" s="18">
        <f>IFERROR((Tarka!BL$3/E4)-(Tarka!BK$3/C4),"")</f>
        <v>-18.319658898041975</v>
      </c>
      <c r="Z4" s="17">
        <f>IFERROR((Tarka!BO$3/E4)-(Tarka!BN$3/C4),"")</f>
        <v>-20.702073933021484</v>
      </c>
      <c r="AA4" s="18">
        <f>IFERROR((Tarka!BR$3/E4)-(Tarka!BQ$3/C4),"")</f>
        <v>-13.885492658601901</v>
      </c>
      <c r="AB4" s="17">
        <f>IFERROR((Tarka!BU$3/E4)-(Tarka!BT$3/C4),"")</f>
        <v>-14.118287102639464</v>
      </c>
      <c r="AC4" s="18">
        <f>IFERROR((Tarka!BX$3/E4)-(Tarka!BW$3/C4),"")</f>
        <v>-15.71170006464124</v>
      </c>
      <c r="AD4" s="17">
        <f>IFERROR((Tarka!CA$3/E4)-(Tarka!BZ$3/C4),"")</f>
        <v>-15.9606771090399</v>
      </c>
      <c r="AE4" s="18">
        <f>IFERROR((Tarka!CD$3/E4)-(Tarka!CC$3/C4),"")</f>
        <v>-13.782693979448542</v>
      </c>
      <c r="AF4" s="17" t="str">
        <f>IFERROR((Tarka!CG$3/$E4)-(Tarka!CF$3/$C4),"")</f>
      </c>
      <c r="AG4" s="18" t="str">
        <f>IFERROR((Tarka!CJ$3/$E4)-(Tarka!CI$3/$C4),"")</f>
      </c>
      <c r="AI4" s="146">
        <f>IFERROR(Tarka!$N$3/Tarka!$M$3,"")</f>
        <v>1.06</v>
      </c>
      <c r="AJ4" s="148">
        <f>IFERROR(Tarka!$Q$3/Tarka!$P$3,"")</f>
        <v>1</v>
      </c>
      <c r="AK4" s="148">
        <f>IFERROR(Tarka!$T$3/Tarka!$S$3,"")</f>
        <v>0.83783783783783783</v>
      </c>
      <c r="AL4" s="148">
        <f>IFERROR(Tarka!$W$3/Tarka!$V$3,"")</f>
        <v>0.84722222222222221</v>
      </c>
      <c r="AM4" s="148">
        <f>IFERROR(Tarka!$Z$3/Tarka!$Y$3,"")</f>
        <v>1.06</v>
      </c>
      <c r="AN4" s="148">
        <f>IFERROR(Tarka!$AC$3/Tarka!$AB$3,"")</f>
        <v>1.08</v>
      </c>
      <c r="AO4" s="148">
        <f>IFERROR(Tarka!$AF$3/Tarka!$AE$3,"")</f>
        <v>1.2682926829268293</v>
      </c>
      <c r="AP4" s="148">
        <f>IFERROR(Tarka!$AI$3/Tarka!$AH$3,"")</f>
        <v>1.3048780487804879</v>
      </c>
      <c r="AQ4" s="148">
        <f>IFERROR(Tarka!$AL$3/Tarka!$AK$3,"")</f>
        <v>0.96666666666666667</v>
      </c>
      <c r="AR4" s="148">
        <f>IFERROR(Tarka!$AO$3/Tarka!$AN$3,"")</f>
        <v>0.99328859060402686</v>
      </c>
      <c r="AS4" s="148">
        <f>IFERROR(Tarka!$AR$3/Tarka!$AQ$3,"")</f>
        <v>1.0649350649350648</v>
      </c>
      <c r="AT4" s="148">
        <f>IFERROR(Tarka!$AU$3/Tarka!$AT$3,"")</f>
        <v>1</v>
      </c>
      <c r="AU4" s="148">
        <f>IFERROR(Tarka!$AX$3/Tarka!$AW$3,"")</f>
        <v>1.0869565217391304</v>
      </c>
      <c r="AV4" s="148">
        <f>IFERROR(Tarka!$BA$3/Tarka!$AZ$3,"")</f>
        <v>0.95348837209302328</v>
      </c>
      <c r="AW4" s="148">
        <f>IFERROR(Tarka!$BD$3/Tarka!$BC$3,"")</f>
        <v>1.0789473684210527</v>
      </c>
      <c r="AX4" s="148">
        <f>IFERROR(Tarka!$BG$3/Tarka!$BF$3,"")</f>
        <v>1.2682926829268293</v>
      </c>
      <c r="AY4" s="148">
        <f>IFERROR(Tarka!$BJ$3/Tarka!$BI$3,"")</f>
        <v>1.0740740740740742</v>
      </c>
      <c r="AZ4" s="148">
        <f>IFERROR(Tarka!$BM$3/Tarka!$BL$3,"")</f>
        <v>1.0512820512820513</v>
      </c>
      <c r="BA4" s="148">
        <f>IFERROR(Tarka!$BP$3/Tarka!$BO$3,"")</f>
        <v>1.0576923076923077</v>
      </c>
      <c r="BB4" s="148">
        <f>IFERROR(Tarka!$BS$3/Tarka!$BR$3,"")</f>
        <v>1.4528301886792452</v>
      </c>
      <c r="BC4" s="148">
        <f>IFERROR(Tarka!$BV$3/Tarka!$BU$3,"")</f>
        <v>1.2777777777777777</v>
      </c>
      <c r="BD4" s="148">
        <f>IFERROR(Tarka!$BY$3/Tarka!$BX$3,"")</f>
        <v>1.0476190476190477</v>
      </c>
      <c r="BE4" s="148">
        <f>IFERROR(Tarka!$CB$3/Tarka!$CA$3,"")</f>
        <v>1.25</v>
      </c>
      <c r="BF4" s="148">
        <f>IFERROR(Tarka!$CE$3/Tarka!$CD$3,"")</f>
        <v>1.2380952380952381</v>
      </c>
      <c r="BG4" s="148" t="str">
        <f>IFERROR(Tarka!$CH$3/Tarka!$CG$3,"")</f>
      </c>
      <c r="BH4" s="145" t="str">
        <f>IFERROR(Tarka!$CK$3/Tarka!$CJ$3,"")</f>
      </c>
      <c r="BJ4" s="3" t="str">
        <f ref="BJ4:BJ13" t="shared" si="0">A4</f>
        <v>Tarka</v>
      </c>
      <c r="BK4" s="132">
        <f>Tarka!$F$3</f>
        <v>66313</v>
      </c>
      <c r="BL4" s="30">
        <f ref="BL4:BL13" t="shared" si="1">B4</f>
        <v>3944</v>
      </c>
      <c r="BM4" s="31">
        <f>IFERROR((BK4/BL4),"")</f>
        <v>16.813640973630832</v>
      </c>
      <c r="BN4" s="102">
        <f>Tarka!$H$3</f>
        <v>1302</v>
      </c>
      <c r="BO4" s="30">
        <f ref="BO4:BO13" t="shared" si="2">D4</f>
        <v>637</v>
      </c>
      <c r="BP4" s="31">
        <f>IFERROR((BN4/BO4),"")</f>
        <v>2.0439560439560438</v>
      </c>
      <c r="BQ4" s="102">
        <f>Tarka!$J$3</f>
        <v>1408</v>
      </c>
      <c r="BR4" s="30">
        <f ref="BR4:BR13" t="shared" si="3">F4</f>
        <v>1195</v>
      </c>
      <c r="BS4" s="31">
        <f>IFERROR((BQ4/BR4),"")</f>
        <v>1.1782426778242678</v>
      </c>
    </row>
    <row r="5" ht="14.25" s="3" customFormat="1">
      <c r="A5" s="74" t="str">
        <f>MID(CELL("Filename",'Logo '!B1),SEARCH("]",CELL("Filename",'Logo '!B1),1)+1,100)</f>
        <v>Logo </v>
      </c>
      <c r="B5" s="19">
        <f>'Logo '!$E$3</f>
        <v>13744</v>
      </c>
      <c r="C5" s="34">
        <f ref="C5:C13" t="shared" si="4">B5/24</f>
        <v>572.66666666666663</v>
      </c>
      <c r="D5" s="34">
        <f>'Logo '!$G$3</f>
        <v>3125</v>
      </c>
      <c r="E5" s="34">
        <f ref="E5:E13" t="shared" si="5">D5/24</f>
        <v>130.20833333333334</v>
      </c>
      <c r="F5" s="34">
        <f>'Logo '!$I$3</f>
        <v>2273</v>
      </c>
      <c r="G5" s="157">
        <f ref="G5:G13" t="shared" si="6">F5/24</f>
        <v>94.708333333333329</v>
      </c>
      <c r="H5" s="117">
        <f>IFERROR(('Logo '!M$3/$E5)-('Logo '!L$3/$C5),"")</f>
        <v>-0.012458207217695083</v>
      </c>
      <c r="I5" s="117">
        <f>IFERROR(('Logo '!P$3/$E5)-('Logo '!O$3/$C5),"")</f>
        <v>-0.047261280558789531</v>
      </c>
      <c r="J5" s="116">
        <f>IFERROR(('Logo '!S$3/$E5)-('Logo '!R$3/$C5),"")</f>
        <v>-0.434854295692666</v>
      </c>
      <c r="K5" s="117">
        <f>IFERROR(('Logo '!V$3/$E5)-('Logo '!U$3/$C5),"")</f>
        <v>-0.2114933643771828</v>
      </c>
      <c r="L5" s="116">
        <f>IFERROR(('Logo '!Y$3/$E5)-('Logo '!X$3/$C5),"")</f>
        <v>-2.4815709429569273</v>
      </c>
      <c r="M5" s="118">
        <f>IFERROR(('Logo '!AB$3/E5)-('Logo '!AA$3/C5),"")</f>
        <v>-4.971517019790455</v>
      </c>
      <c r="N5" s="116">
        <f>IFERROR(('Logo '!AE$3/E5)-('Logo '!AD$3/C5),"")</f>
        <v>-10.046650337601863</v>
      </c>
      <c r="O5" s="118">
        <f>IFERROR(('Logo '!AH$3/E5)-('Logo '!AG$3/C5),"")</f>
        <v>-5.0348451688009312</v>
      </c>
      <c r="P5" s="116">
        <f>IFERROR(('Logo '!AK$3/E5)-('Logo '!AJ$3/C5),"")</f>
        <v>-12.819085075669383</v>
      </c>
      <c r="Q5" s="118">
        <f>IFERROR(('Logo '!AN$3/E5)-('Logo '!AM$3/C5),"")</f>
        <v>-16.252331175785798</v>
      </c>
      <c r="R5" s="116">
        <f>IFERROR(('Logo '!AQ$3/E5)-('Logo '!AP$3/C5),"")</f>
        <v>-10.644810803259604</v>
      </c>
      <c r="S5" s="118">
        <f>IFERROR(('Logo '!AT$3/E5)-('Logo '!AS$3/C5),"")</f>
        <v>-4.5468550407450525</v>
      </c>
      <c r="T5" s="116">
        <f>IFERROR(('Logo '!AW$3/E5)-('Logo '!AV$3/C5),"")</f>
        <v>-10.742498346915019</v>
      </c>
      <c r="U5" s="118">
        <f>IFERROR(('Logo '!AZ$3/E5)-('Logo '!AY$3/C5),"")</f>
        <v>-6.3127029569266595</v>
      </c>
      <c r="V5" s="119">
        <f>IFERROR(('Logo '!BC$3/E5)-('Logo '!BB$3/C5),"")</f>
        <v>-8.07922924330617</v>
      </c>
      <c r="W5" s="118">
        <f>IFERROR(('Logo '!BF$3/E5)-('Logo '!BE$3/C5),"")</f>
        <v>-6.5713106402793953</v>
      </c>
      <c r="X5" s="17">
        <f>IFERROR(('Logo '!BI$3/E5)-('Logo '!BH$3/C5),"")</f>
        <v>-8.0033629802095465</v>
      </c>
      <c r="Y5" s="18">
        <f>IFERROR(('Logo '!BL$3/E5)-('Logo '!BK$3/C5),"")</f>
        <v>-3.7299145983701987</v>
      </c>
      <c r="Z5" s="17">
        <f>IFERROR(('Logo '!BO$3/E5)-('Logo '!BN$3/C5),"")</f>
        <v>-5.9290292898719441</v>
      </c>
      <c r="AA5" s="18">
        <f>IFERROR(('Logo '!BR$3/E5)-('Logo '!BQ$3/C5),"")</f>
        <v>-6.1023780209545988</v>
      </c>
      <c r="AB5" s="17">
        <f>IFERROR(('Logo '!BU$3/E5)-('Logo '!BT$3/C5),"")</f>
        <v>-5.1638640279394643</v>
      </c>
      <c r="AC5" s="18">
        <f>IFERROR(('Logo '!BX$3/E5)-('Logo '!BW$3/C5),"")</f>
        <v>-6.0622820954598371</v>
      </c>
      <c r="AD5" s="17">
        <f>IFERROR(('Logo '!CA$3/E5)-('Logo '!BZ$3/C5),"")</f>
        <v>-4.1755725261932479</v>
      </c>
      <c r="AE5" s="18">
        <f>IFERROR(('Logo '!CD$3/E5)-('Logo '!CC$3/C5),"")</f>
        <v>-4.2209573923166479</v>
      </c>
      <c r="AF5" s="17" t="str">
        <f>IFERROR(('Logo '!CG$3/$E5)-('Logo '!CF$3/$C5),"")</f>
      </c>
      <c r="AG5" s="18" t="str">
        <f>IFERROR(('Logo '!CJ$3/$E5)-('Logo '!CI$3/$C5),"")</f>
      </c>
      <c r="AI5" s="146">
        <f>IFERROR('Logo '!$N$3/'Logo '!$M$3,"")</f>
        <v>0.74285714285714288</v>
      </c>
      <c r="AJ5" s="148">
        <f>IFERROR('Logo '!$Q$3/'Logo '!$P$3,"")</f>
        <v>0.75362318840579712</v>
      </c>
      <c r="AK5" s="148">
        <f>IFERROR('Logo '!$T$3/'Logo '!$S$3,"")</f>
        <v>0.635593220338983</v>
      </c>
      <c r="AL5" s="148">
        <f>IFERROR('Logo '!$W$3/'Logo '!$V$3,"")</f>
        <v>0.6166666666666667</v>
      </c>
      <c r="AM5" s="148">
        <f>IFERROR('Logo '!$Z$3/'Logo '!$Y$3,"")</f>
        <v>1.0674846625766872</v>
      </c>
      <c r="AN5" s="148">
        <f>IFERROR('Logo '!$AC$3/'Logo '!$AB$3,"")</f>
        <v>1.0679012345679013</v>
      </c>
      <c r="AO5" s="148">
        <f>IFERROR('Logo '!$AF$3/'Logo '!$AE$3,"")</f>
        <v>1.2640264026402641</v>
      </c>
      <c r="AP5" s="148">
        <f>IFERROR('Logo '!$AI$3/'Logo '!$AH$3,"")</f>
        <v>1.2666666666666666</v>
      </c>
      <c r="AQ5" s="148">
        <f>IFERROR('Logo '!$AL$3/'Logo '!$AK$3,"")</f>
        <v>1.0746887966804979</v>
      </c>
      <c r="AR5" s="148">
        <f>IFERROR('Logo '!$AO$3/'Logo '!$AN$3,"")</f>
        <v>1.1891891891891893</v>
      </c>
      <c r="AS5" s="148">
        <f>IFERROR('Logo '!$AR$3/'Logo '!$AQ$3,"")</f>
        <v>1.0175438596491229</v>
      </c>
      <c r="AT5" s="148">
        <f>IFERROR('Logo '!$AU$3/'Logo '!$AT$3,"")</f>
        <v>1.1735537190082646</v>
      </c>
      <c r="AU5" s="148">
        <f>IFERROR('Logo '!$AX$3/'Logo '!$AW$3,"")</f>
        <v>1.0141843971631206</v>
      </c>
      <c r="AV5" s="148">
        <f>IFERROR('Logo '!$BA$3/'Logo '!$AZ$3,"")</f>
        <v>1.083916083916084</v>
      </c>
      <c r="AW5" s="148">
        <f>IFERROR('Logo '!$BD$3/'Logo '!$BC$3,"")</f>
        <v>0.96855345911949686</v>
      </c>
      <c r="AX5" s="148">
        <f>IFERROR('Logo '!$BG$3/'Logo '!$BF$3,"")</f>
        <v>0.99481865284974091</v>
      </c>
      <c r="AY5" s="148">
        <f>IFERROR('Logo '!$BJ$3/'Logo '!$BI$3,"")</f>
        <v>1</v>
      </c>
      <c r="AZ5" s="148">
        <f>IFERROR('Logo '!$BM$3/'Logo '!$BL$3,"")</f>
        <v>1.087378640776699</v>
      </c>
      <c r="BA5" s="148">
        <f>IFERROR('Logo '!$BP$3/'Logo '!$BO$3,"")</f>
        <v>1.1219512195121952</v>
      </c>
      <c r="BB5" s="148">
        <f>IFERROR('Logo '!$BS$3/'Logo '!$BR$3,"")</f>
        <v>1.0084033613445378</v>
      </c>
      <c r="BC5" s="148">
        <f>IFERROR('Logo '!$BV$3/'Logo '!$BU$3,"")</f>
        <v>0.98888888888888893</v>
      </c>
      <c r="BD5" s="148">
        <f>IFERROR('Logo '!$BY$3/'Logo '!$BX$3,"")</f>
        <v>0.935251798561151</v>
      </c>
      <c r="BE5" s="148">
        <f>IFERROR('Logo '!$CB$3/'Logo '!$CA$3,"")</f>
        <v>0.990909090909091</v>
      </c>
      <c r="BF5" s="148">
        <f>IFERROR('Logo '!$CE$3/'Logo '!$CD$3,"")</f>
        <v>0.92380952380952386</v>
      </c>
      <c r="BG5" s="148" t="str">
        <f>IFERROR('Logo '!$CH$3/'Logo '!$CG$3,"")</f>
      </c>
      <c r="BH5" s="145" t="str">
        <f>IFERROR('Logo '!$CK$3/'Logo '!$CJ$3,"")</f>
      </c>
      <c r="BJ5" s="3" t="str">
        <f t="shared" si="0"/>
        <v>Logo </v>
      </c>
      <c r="BK5" s="132">
        <f>'Logo '!$F$3</f>
        <v>97819</v>
      </c>
      <c r="BL5" s="30">
        <f t="shared" si="1"/>
        <v>13744</v>
      </c>
      <c r="BM5" s="31">
        <f ref="BM5:BM13" t="shared" si="7">IFERROR((BK5/BL5),"")</f>
        <v>7.1172147846332949</v>
      </c>
      <c r="BN5" s="102">
        <f>'Logo '!$H$3</f>
        <v>3674</v>
      </c>
      <c r="BO5" s="30">
        <f t="shared" si="2"/>
        <v>3125</v>
      </c>
      <c r="BP5" s="31">
        <f ref="BP5:BP13" t="shared" si="8">IFERROR((BN5/BO5),"")</f>
        <v>1.17568</v>
      </c>
      <c r="BQ5" s="102">
        <f>'Logo '!$J$3</f>
        <v>3816</v>
      </c>
      <c r="BR5" s="30">
        <f t="shared" si="3"/>
        <v>2273</v>
      </c>
      <c r="BS5" s="31">
        <f ref="BS5:BS13" t="shared" si="9">IFERROR((BQ5/BR5),"")</f>
        <v>1.6788385393752749</v>
      </c>
    </row>
    <row r="6" ht="14.25" s="3" customFormat="1">
      <c r="A6" s="74" t="str">
        <f>MID(CELL("Filename",'Katsina-Ala'!B1),SEARCH("]",CELL("Filename",'Katsina-Ala'!B1),1)+1,100)</f>
        <v>Katsina-Ala</v>
      </c>
      <c r="B6" s="19">
        <f>'Katsina-Ala'!$E$3</f>
        <v>7399</v>
      </c>
      <c r="C6" s="34">
        <f t="shared" si="4"/>
        <v>308.29166666666669</v>
      </c>
      <c r="D6" s="34">
        <f>'Katsina-Ala'!$G$3</f>
        <v>1113</v>
      </c>
      <c r="E6" s="34">
        <f t="shared" si="5"/>
        <v>46.375</v>
      </c>
      <c r="F6" s="34">
        <f>'Katsina-Ala'!$I$3</f>
        <v>11369</v>
      </c>
      <c r="G6" s="157">
        <f t="shared" si="6"/>
        <v>473.70833333333331</v>
      </c>
      <c r="H6" s="117">
        <f>IFERROR(('Katsina-Ala'!M$3/$E6)-('Katsina-Ala'!L$3/$C6),"")</f>
        <v>0.1309712939280423</v>
      </c>
      <c r="I6" s="117">
        <f>IFERROR(('Katsina-Ala'!P$3/$E6)-('Katsina-Ala'!O$3/$C6),"")</f>
        <v>0.28026224859555238</v>
      </c>
      <c r="J6" s="116">
        <f>IFERROR(('Katsina-Ala'!S$3/$E6)-('Katsina-Ala'!R$3/$C6),"")</f>
        <v>0.50872759449900173</v>
      </c>
      <c r="K6" s="117">
        <f>IFERROR(('Katsina-Ala'!V$3/$E6)-('Katsina-Ala'!U$3/$C6),"")</f>
        <v>0.26190178682993881</v>
      </c>
      <c r="L6" s="116">
        <f>IFERROR(('Katsina-Ala'!Y$3/$E6)-('Katsina-Ala'!X$3/$C6),"")</f>
        <v>-2.4374941029766894</v>
      </c>
      <c r="M6" s="118">
        <f>IFERROR(('Katsina-Ala'!AB$3/E6)-('Katsina-Ala'!AA$3/C6),"")</f>
        <v>-4.91925731932158</v>
      </c>
      <c r="N6" s="116">
        <f>IFERROR(('Katsina-Ala'!AE$3/E6)-('Katsina-Ala'!AD$3/C6),"")</f>
        <v>-15.514222982708013</v>
      </c>
      <c r="O6" s="118">
        <f>IFERROR(('Katsina-Ala'!AH$3/E6)-('Katsina-Ala'!AG$3/C6),"")</f>
        <v>-7.78516219682925</v>
      </c>
      <c r="P6" s="116">
        <f>IFERROR(('Katsina-Ala'!AK$3/E6)-('Katsina-Ala'!AJ$3/C6),"")</f>
        <v>-28.130573483923115</v>
      </c>
      <c r="Q6" s="118">
        <f>IFERROR(('Katsina-Ala'!AN$3/E6)-('Katsina-Ala'!AM$3/C6),"")</f>
        <v>-31.913930235345418</v>
      </c>
      <c r="R6" s="116">
        <f>IFERROR(('Katsina-Ala'!AQ$3/E6)-('Katsina-Ala'!AP$3/C6),"")</f>
        <v>-23.416790132271824</v>
      </c>
      <c r="S6" s="118">
        <f>IFERROR(('Katsina-Ala'!AT$3/E6)-('Katsina-Ala'!AS$3/C6),"")</f>
        <v>-9.70642131649611</v>
      </c>
      <c r="T6" s="116">
        <f>IFERROR(('Katsina-Ala'!AW$3/E6)-('Katsina-Ala'!AV$3/C6),"")</f>
        <v>-4.338026301361479</v>
      </c>
      <c r="U6" s="118">
        <f>IFERROR(('Katsina-Ala'!AZ$3/E6)-('Katsina-Ala'!AY$3/C6),"")</f>
        <v>-13.375677998301654</v>
      </c>
      <c r="V6" s="119">
        <f>IFERROR(('Katsina-Ala'!BC$3/E6)-('Katsina-Ala'!BB$3/C6),"")</f>
        <v>-9.21421813758616</v>
      </c>
      <c r="W6" s="118">
        <f>IFERROR(('Katsina-Ala'!BF$3/E6)-('Katsina-Ala'!BE$3/C6),"")</f>
        <v>-36.177882273739186</v>
      </c>
      <c r="X6" s="17">
        <f>IFERROR(('Katsina-Ala'!BI$3/E6)-('Katsina-Ala'!BH$3/C6),"")</f>
        <v>-19.533817675514538</v>
      </c>
      <c r="Y6" s="18">
        <f>IFERROR(('Katsina-Ala'!BL$3/E6)-('Katsina-Ala'!BK$3/C6),"")</f>
        <v>-24.389404993535585</v>
      </c>
      <c r="Z6" s="17">
        <f>IFERROR(('Katsina-Ala'!BO$3/E6)-('Katsina-Ala'!BN$3/C6),"")</f>
        <v>-18.023649294779762</v>
      </c>
      <c r="AA6" s="18">
        <f>IFERROR(('Katsina-Ala'!BR$3/E6)-('Katsina-Ala'!BQ$3/C6),"")</f>
        <v>-8.8392159062800424</v>
      </c>
      <c r="AB6" s="17">
        <f>IFERROR(('Katsina-Ala'!BU$3/E6)-('Katsina-Ala'!BT$3/C6),"")</f>
        <v>-13.917903235266365</v>
      </c>
      <c r="AC6" s="18">
        <f>IFERROR(('Katsina-Ala'!BX$3/E6)-('Katsina-Ala'!BW$3/C6),"")</f>
        <v>-7.8011561990784068</v>
      </c>
      <c r="AD6" s="17">
        <f>IFERROR(('Katsina-Ala'!CA$3/E6)-('Katsina-Ala'!BZ$3/C6),"")</f>
        <v>-14.183619918040938</v>
      </c>
      <c r="AE6" s="18">
        <f>IFERROR(('Katsina-Ala'!CD$3/E6)-('Katsina-Ala'!CC$3/C6),"")</f>
        <v>-9.5320377307489288</v>
      </c>
      <c r="AF6" s="17" t="str">
        <f>IFERROR(('Katsina-Ala'!CG$3/$E6)-('Katsina-Ala'!CF$3/$C6),"")</f>
      </c>
      <c r="AG6" s="18" t="str">
        <f>IFERROR(('Katsina-Ala'!CJ$3/$E6)-('Katsina-Ala'!CI$3/$C6),"")</f>
      </c>
      <c r="AI6" s="146">
        <f>IFERROR('Katsina-Ala'!$N$3/'Katsina-Ala'!$M$3,"")</f>
        <v>0.60606060606060608</v>
      </c>
      <c r="AJ6" s="148">
        <f>IFERROR('Katsina-Ala'!$Q$3/'Katsina-Ala'!$P$3,"")</f>
        <v>0.582089552238806</v>
      </c>
      <c r="AK6" s="148">
        <f>IFERROR('Katsina-Ala'!$T$3/'Katsina-Ala'!$S$3,"")</f>
        <v>0.53608247422680411</v>
      </c>
      <c r="AL6" s="148">
        <f>IFERROR('Katsina-Ala'!$W$3/'Katsina-Ala'!$V$3,"")</f>
        <v>0.53061224489795922</v>
      </c>
      <c r="AM6" s="148">
        <f>IFERROR('Katsina-Ala'!$Z$3/'Katsina-Ala'!$Y$3,"")</f>
        <v>1.1894736842105262</v>
      </c>
      <c r="AN6" s="148">
        <f>IFERROR('Katsina-Ala'!$AC$3/'Katsina-Ala'!$AB$3,"")</f>
        <v>1.2433862433862435</v>
      </c>
      <c r="AO6" s="148">
        <f>IFERROR('Katsina-Ala'!$AF$3/'Katsina-Ala'!$AE$3,"")</f>
        <v>0.89071038251366119</v>
      </c>
      <c r="AP6" s="148">
        <f>IFERROR('Katsina-Ala'!$AI$3/'Katsina-Ala'!$AH$3,"")</f>
        <v>0.95604395604395609</v>
      </c>
      <c r="AQ6" s="148">
        <f>IFERROR('Katsina-Ala'!$AL$3/'Katsina-Ala'!$AK$3,"")</f>
        <v>1.1049180327868853</v>
      </c>
      <c r="AR6" s="148">
        <f>IFERROR('Katsina-Ala'!$AO$3/'Katsina-Ala'!$AN$3,"")</f>
        <v>0.9489559164733179</v>
      </c>
      <c r="AS6" s="148">
        <f>IFERROR('Katsina-Ala'!$AR$3/'Katsina-Ala'!$AQ$3,"")</f>
        <v>0.98536585365853657</v>
      </c>
      <c r="AT6" s="148">
        <f>IFERROR('Katsina-Ala'!$AU$3/'Katsina-Ala'!$AT$3,"")</f>
        <v>0.901840490797546</v>
      </c>
      <c r="AU6" s="148">
        <f>IFERROR('Katsina-Ala'!$AX$3/'Katsina-Ala'!$AW$3,"")</f>
        <v>0.93650793650793651</v>
      </c>
      <c r="AV6" s="148">
        <f>IFERROR('Katsina-Ala'!$BA$3/'Katsina-Ala'!$AZ$3,"")</f>
        <v>0.9569377990430622</v>
      </c>
      <c r="AW6" s="148">
        <f>IFERROR('Katsina-Ala'!$BD$3/'Katsina-Ala'!$BC$3,"")</f>
        <v>0.79716981132075471</v>
      </c>
      <c r="AX6" s="148">
        <f>IFERROR('Katsina-Ala'!$BG$3/'Katsina-Ala'!$BF$3,"")</f>
        <v>0.875</v>
      </c>
      <c r="AY6" s="148">
        <f>IFERROR('Katsina-Ala'!$BJ$3/'Katsina-Ala'!$BI$3,"")</f>
        <v>0.96363636363636362</v>
      </c>
      <c r="AZ6" s="148">
        <f>IFERROR('Katsina-Ala'!$BM$3/'Katsina-Ala'!$BL$3,"")</f>
        <v>0.9</v>
      </c>
      <c r="BA6" s="148">
        <f>IFERROR('Katsina-Ala'!$BP$3/'Katsina-Ala'!$BO$3,"")</f>
        <v>0.90134529147982068</v>
      </c>
      <c r="BB6" s="148">
        <f>IFERROR('Katsina-Ala'!$BS$3/'Katsina-Ala'!$BR$3,"")</f>
        <v>0.91975308641975306</v>
      </c>
      <c r="BC6" s="148">
        <f>IFERROR('Katsina-Ala'!$BV$3/'Katsina-Ala'!$BU$3,"")</f>
        <v>0.86394557823129248</v>
      </c>
      <c r="BD6" s="148">
        <f>IFERROR('Katsina-Ala'!$BY$3/'Katsina-Ala'!$BX$3,"")</f>
        <v>0.90816326530612246</v>
      </c>
      <c r="BE6" s="148">
        <f>IFERROR('Katsina-Ala'!$CB$3/'Katsina-Ala'!$CA$3,"")</f>
        <v>0.949438202247191</v>
      </c>
      <c r="BF6" s="148">
        <f>IFERROR('Katsina-Ala'!$CE$3/'Katsina-Ala'!$CD$3,"")</f>
        <v>1.0506329113924051</v>
      </c>
      <c r="BG6" s="148" t="str">
        <f>IFERROR('Katsina-Ala'!$CH$3/'Katsina-Ala'!$CG$3,"")</f>
      </c>
      <c r="BH6" s="145" t="str">
        <f>IFERROR('Katsina-Ala'!$CK$3/'Katsina-Ala'!$CJ$3,"")</f>
      </c>
      <c r="BJ6" s="3" t="str">
        <f t="shared" si="0"/>
        <v>Katsina-Ala</v>
      </c>
      <c r="BK6" s="132">
        <f>'Katsina-Ala'!$F$3</f>
        <v>123302</v>
      </c>
      <c r="BL6" s="30">
        <f t="shared" si="1"/>
        <v>7399</v>
      </c>
      <c r="BM6" s="31">
        <f t="shared" si="7"/>
        <v>16.664684416813081</v>
      </c>
      <c r="BN6" s="102">
        <f>'Katsina-Ala'!$H$3</f>
        <v>4544</v>
      </c>
      <c r="BO6" s="30">
        <f t="shared" si="2"/>
        <v>1113</v>
      </c>
      <c r="BP6" s="31">
        <f t="shared" si="8"/>
        <v>4.0826594788858941</v>
      </c>
      <c r="BQ6" s="102">
        <f>'Katsina-Ala'!$J$3</f>
        <v>4235</v>
      </c>
      <c r="BR6" s="30">
        <f t="shared" si="3"/>
        <v>11369</v>
      </c>
      <c r="BS6" s="31">
        <f t="shared" si="9"/>
        <v>0.37250417802797081</v>
      </c>
    </row>
    <row r="7" ht="14.25" s="3" customFormat="1">
      <c r="A7" s="74" t="str">
        <f>MID(CELL("Filename",Konshisha!B1),SEARCH("]",CELL("Filename",Konshisha!B1),1)+1,100)</f>
        <v>Konshisha</v>
      </c>
      <c r="B7" s="19">
        <f>Konshisha!$E$3</f>
        <v>28750</v>
      </c>
      <c r="C7" s="34">
        <f t="shared" si="4"/>
        <v>1197.9166666666667</v>
      </c>
      <c r="D7" s="34">
        <f>Konshisha!$G$3</f>
        <v>1670</v>
      </c>
      <c r="E7" s="34">
        <f t="shared" si="5"/>
        <v>69.583333333333329</v>
      </c>
      <c r="F7" s="34">
        <f>Konshisha!$I$3</f>
        <v>5462</v>
      </c>
      <c r="G7" s="157">
        <f t="shared" si="6"/>
        <v>227.58333333333334</v>
      </c>
      <c r="H7" s="117">
        <f>IFERROR((Konshisha!M$3/$E7)-(Konshisha!L$3/$C7),"")</f>
        <v>0.03838000520697743</v>
      </c>
      <c r="I7" s="117">
        <f>IFERROR((Konshisha!P$3/$E7)-(Konshisha!O$3/$C7),"")</f>
        <v>0.11987378286904471</v>
      </c>
      <c r="J7" s="116">
        <f>IFERROR((Konshisha!S$3/$E7)-(Konshisha!R$3/$C7),"")</f>
        <v>0.49017235095027345</v>
      </c>
      <c r="K7" s="117">
        <f>IFERROR((Konshisha!V$3/$E7)-(Konshisha!U$3/$C7),"")</f>
        <v>0.23748315542827397</v>
      </c>
      <c r="L7" s="116">
        <f>IFERROR((Konshisha!Y$3/$E7)-(Konshisha!X$3/$C7),"")</f>
        <v>0.27732278052590481</v>
      </c>
      <c r="M7" s="118">
        <f>IFERROR((Konshisha!AB$3/E7)-(Konshisha!AA$3/C7),"")</f>
        <v>0.58422285863056511</v>
      </c>
      <c r="N7" s="116">
        <f>IFERROR((Konshisha!AE$3/E7)-(Konshisha!AD$3/C7),"")</f>
        <v>-2.5232029159073148</v>
      </c>
      <c r="O7" s="118">
        <f>IFERROR((Konshisha!AH$3/E7)-(Konshisha!AG$3/C7),"")</f>
        <v>-1.284410518094246</v>
      </c>
      <c r="P7" s="116">
        <f>IFERROR((Konshisha!AK$3/E7)-(Konshisha!AJ$3/C7),"")</f>
        <v>-5.453844727935433</v>
      </c>
      <c r="Q7" s="118">
        <f>IFERROR((Konshisha!AN$3/E7)-(Konshisha!AM$3/C7),"")</f>
        <v>-6.3956694610778433</v>
      </c>
      <c r="R7" s="116">
        <f>IFERROR((Konshisha!AQ$3/E7)-(Konshisha!AP$3/C7),"")</f>
        <v>-4.1439858370216083</v>
      </c>
      <c r="S7" s="118">
        <f>IFERROR((Konshisha!AT$3/E7)-(Konshisha!AS$3/C7),"")</f>
        <v>-3.8214648268680032</v>
      </c>
      <c r="T7" s="116">
        <f>IFERROR((Konshisha!AW$3/E7)-(Konshisha!AV$3/C7),"")</f>
        <v>-3.1739334548294713</v>
      </c>
      <c r="U7" s="118">
        <f>IFERROR((Konshisha!AZ$3/E7)-(Konshisha!AY$3/C7),"")</f>
        <v>-4.1305993230929436</v>
      </c>
      <c r="V7" s="119">
        <f>IFERROR((Konshisha!BC$3/E7)-(Konshisha!BB$3/C7),"")</f>
        <v>-3.846933194480604</v>
      </c>
      <c r="W7" s="118">
        <f>IFERROR((Konshisha!BF$3/E7)-(Konshisha!BE$3/C7),"")</f>
        <v>-3.9571294975266853</v>
      </c>
      <c r="X7" s="17">
        <f>IFERROR((Konshisha!BI$3/E7)-(Konshisha!BH$3/C7),"")</f>
        <v>-4.5266111950013013</v>
      </c>
      <c r="Y7" s="18">
        <f>IFERROR((Konshisha!BL$3/E7)-(Konshisha!BK$3/C7),"")</f>
        <v>-2.7625505857849513</v>
      </c>
      <c r="Z7" s="17">
        <f>IFERROR((Konshisha!BO$3/E7)-(Konshisha!BN$3/C7),"")</f>
        <v>-2.6787923978130692</v>
      </c>
      <c r="AA7" s="18">
        <f>IFERROR((Konshisha!BR$3/E7)-(Konshisha!BQ$3/C7),"")</f>
        <v>-1.9665778703462635</v>
      </c>
      <c r="AB7" s="17">
        <f>IFERROR((Konshisha!BU$3/E7)-(Konshisha!BT$3/C7),"")</f>
        <v>-4.1603665712054143</v>
      </c>
      <c r="AC7" s="18">
        <f>IFERROR((Konshisha!BX$3/E7)-(Konshisha!BW$3/C7),"")</f>
        <v>-1.9151462639937515</v>
      </c>
      <c r="AD7" s="17">
        <f>IFERROR((Konshisha!CA$3/E7)-(Konshisha!BZ$3/C7),"")</f>
        <v>-2.5364844571726106</v>
      </c>
      <c r="AE7" s="18">
        <f>IFERROR((Konshisha!CD$3/E7)-(Konshisha!CC$3/C7),"")</f>
        <v>-0.82748950794064036</v>
      </c>
      <c r="AF7" s="17" t="str">
        <f>IFERROR((Konshisha!CG$3/$E7)-(Konshisha!CF$3/$C7),"")</f>
      </c>
      <c r="AG7" s="18" t="str">
        <f>IFERROR((Konshisha!CJ$3/$E7)-(Konshisha!CI$3/$C7),"")</f>
      </c>
      <c r="AI7" s="146">
        <f>IFERROR(Konshisha!$N$3/Konshisha!$M$3,"")</f>
        <v>0.24324324324324326</v>
      </c>
      <c r="AJ7" s="148">
        <f>IFERROR(Konshisha!$Q$3/Konshisha!$P$3,"")</f>
        <v>0.23376623376623376</v>
      </c>
      <c r="AK7" s="148">
        <f>IFERROR(Konshisha!$T$3/Konshisha!$S$3,"")</f>
        <v>1.247191011235955</v>
      </c>
      <c r="AL7" s="148">
        <f>IFERROR(Konshisha!$W$3/Konshisha!$V$3,"")</f>
        <v>1.2954545454545454</v>
      </c>
      <c r="AM7" s="148">
        <f>IFERROR(Konshisha!$Z$3/Konshisha!$Y$3,"")</f>
        <v>1.1153846153846154</v>
      </c>
      <c r="AN7" s="148">
        <f>IFERROR(Konshisha!$AC$3/Konshisha!$AB$3,"")</f>
        <v>1.0377358490566038</v>
      </c>
      <c r="AO7" s="148">
        <f>IFERROR(Konshisha!$AF$3/Konshisha!$AE$3,"")</f>
        <v>1.232258064516129</v>
      </c>
      <c r="AP7" s="148">
        <f>IFERROR(Konshisha!$AI$3/Konshisha!$AH$3,"")</f>
        <v>1.263157894736842</v>
      </c>
      <c r="AQ7" s="148">
        <f>IFERROR(Konshisha!$AL$3/Konshisha!$AK$3,"")</f>
        <v>0.90579710144927539</v>
      </c>
      <c r="AR7" s="148">
        <f>IFERROR(Konshisha!$AO$3/Konshisha!$AN$3,"")</f>
        <v>0.95397489539748959</v>
      </c>
      <c r="AS7" s="148">
        <f>IFERROR(Konshisha!$AR$3/Konshisha!$AQ$3,"")</f>
        <v>0.87735849056603776</v>
      </c>
      <c r="AT7" s="148">
        <f>IFERROR(Konshisha!$AU$3/Konshisha!$AT$3,"")</f>
        <v>0.87378640776699024</v>
      </c>
      <c r="AU7" s="148">
        <f>IFERROR(Konshisha!$AX$3/Konshisha!$AW$3,"")</f>
        <v>0.80722891566265065</v>
      </c>
      <c r="AV7" s="148">
        <f>IFERROR(Konshisha!$BA$3/Konshisha!$AZ$3,"")</f>
        <v>0.89552238805970152</v>
      </c>
      <c r="AW7" s="148">
        <f>IFERROR(Konshisha!$BD$3/Konshisha!$BC$3,"")</f>
        <v>1.0416666666666667</v>
      </c>
      <c r="AX7" s="148">
        <f>IFERROR(Konshisha!$BG$3/Konshisha!$BF$3,"")</f>
        <v>1.1088435374149659</v>
      </c>
      <c r="AY7" s="148">
        <f>IFERROR(Konshisha!$BJ$3/Konshisha!$BI$3,"")</f>
        <v>1.0275229357798166</v>
      </c>
      <c r="AZ7" s="148">
        <f>IFERROR(Konshisha!$BM$3/Konshisha!$BL$3,"")</f>
        <v>0.92708333333333337</v>
      </c>
      <c r="BA7" s="148">
        <f>IFERROR(Konshisha!$BP$3/Konshisha!$BO$3,"")</f>
        <v>1.0632911392405062</v>
      </c>
      <c r="BB7" s="148">
        <f>IFERROR(Konshisha!$BS$3/Konshisha!$BR$3,"")</f>
        <v>0.99029126213592233</v>
      </c>
      <c r="BC7" s="148">
        <f>IFERROR(Konshisha!$BV$3/Konshisha!$BU$3,"")</f>
        <v>1.1515151515151516</v>
      </c>
      <c r="BD7" s="148">
        <f>IFERROR(Konshisha!$BY$3/Konshisha!$BX$3,"")</f>
        <v>1.141025641025641</v>
      </c>
      <c r="BE7" s="148">
        <f>IFERROR(Konshisha!$CB$3/Konshisha!$CA$3,"")</f>
        <v>1.1379310344827587</v>
      </c>
      <c r="BF7" s="148">
        <f>IFERROR(Konshisha!$CE$3/Konshisha!$CD$3,"")</f>
        <v>1.1095890410958904</v>
      </c>
      <c r="BG7" s="148" t="str">
        <f>IFERROR(Konshisha!$CH$3/Konshisha!$CG$3,"")</f>
      </c>
      <c r="BH7" s="145" t="str">
        <f>IFERROR(Konshisha!$CK$3/Konshisha!$CJ$3,"")</f>
      </c>
      <c r="BJ7" s="3" t="str">
        <f t="shared" si="0"/>
        <v>Konshisha</v>
      </c>
      <c r="BK7" s="132">
        <f>Konshisha!$F$3</f>
        <v>110261</v>
      </c>
      <c r="BL7" s="30">
        <f t="shared" si="1"/>
        <v>28750</v>
      </c>
      <c r="BM7" s="31">
        <f t="shared" si="7"/>
        <v>3.8351652173913044</v>
      </c>
      <c r="BN7" s="102">
        <f>Konshisha!$H$3</f>
        <v>2344</v>
      </c>
      <c r="BO7" s="30">
        <f t="shared" si="2"/>
        <v>1670</v>
      </c>
      <c r="BP7" s="31">
        <f t="shared" si="8"/>
        <v>1.4035928143712575</v>
      </c>
      <c r="BQ7" s="102">
        <f>Konshisha!$J$3</f>
        <v>2335</v>
      </c>
      <c r="BR7" s="30">
        <f t="shared" si="3"/>
        <v>5462</v>
      </c>
      <c r="BS7" s="31">
        <f t="shared" si="9"/>
        <v>0.42749908458440133</v>
      </c>
    </row>
    <row r="8" ht="14.25" s="3" customFormat="1">
      <c r="A8" s="74" t="str">
        <f>MID(CELL("Filename",'Gwer West'!B1),SEARCH("]",CELL("Filename",'Gwer West'!B1),1)+1,100)</f>
        <v>Gwer West</v>
      </c>
      <c r="B8" s="19">
        <f>'Gwer West'!$E$3</f>
        <v>8633</v>
      </c>
      <c r="C8" s="34">
        <f t="shared" si="4"/>
        <v>359.70833333333331</v>
      </c>
      <c r="D8" s="34">
        <f>'Gwer West'!$G$3</f>
        <v>877</v>
      </c>
      <c r="E8" s="34">
        <f t="shared" si="5"/>
        <v>36.541666666666664</v>
      </c>
      <c r="F8" s="34">
        <f>'Gwer West'!$I$3</f>
        <v>4249</v>
      </c>
      <c r="G8" s="157">
        <f t="shared" si="6"/>
        <v>177.04166666666666</v>
      </c>
      <c r="H8" s="117">
        <f>IFERROR(('Gwer West'!M$3/$E8)-('Gwer West'!L$3/$C8),"")</f>
        <v>0.20789680181626513</v>
      </c>
      <c r="I8" s="117">
        <f>IFERROR(('Gwer West'!P$3/$E8)-('Gwer West'!O$3/$C8),"")</f>
        <v>0.091655405704371418</v>
      </c>
      <c r="J8" s="116">
        <f>IFERROR(('Gwer West'!S$3/$E8)-('Gwer West'!R$3/$C8),"")</f>
        <v>-0.24663970727793866</v>
      </c>
      <c r="K8" s="117">
        <f>IFERROR(('Gwer West'!V$3/$E8)-('Gwer West'!U$3/$C8),"")</f>
        <v>-0.38103530234082283</v>
      </c>
      <c r="L8" s="116">
        <f>IFERROR(('Gwer West'!Y$3/$E8)-('Gwer West'!X$3/$C8),"")</f>
        <v>-2.3862168198954423</v>
      </c>
      <c r="M8" s="118">
        <f>IFERROR(('Gwer West'!AB$3/E8)-('Gwer West'!AA$3/C8),"")</f>
        <v>-1.2109614653854683</v>
      </c>
      <c r="N8" s="116">
        <f>IFERROR(('Gwer West'!AE$3/E8)-('Gwer West'!AD$3/C8),"")</f>
        <v>-4.7261336171126649</v>
      </c>
      <c r="O8" s="118">
        <f>IFERROR(('Gwer West'!AH$3/E8)-('Gwer West'!AG$3/C8),"")</f>
        <v>-9.5343652957988763</v>
      </c>
      <c r="P8" s="116">
        <f>IFERROR(('Gwer West'!AK$3/E8)-('Gwer West'!AJ$3/C8),"")</f>
        <v>-19.709101177748508</v>
      </c>
      <c r="Q8" s="118">
        <f>IFERROR(('Gwer West'!AN$3/E8)-('Gwer West'!AM$3/C8),"")</f>
        <v>-24.984117981688627</v>
      </c>
      <c r="R8" s="116">
        <f>IFERROR(('Gwer West'!AQ$3/E8)-('Gwer West'!AP$3/C8),"")</f>
        <v>-13.497388570626278</v>
      </c>
      <c r="S8" s="118">
        <f>IFERROR(('Gwer West'!AT$3/E8)-('Gwer West'!AS$3/C8),"")</f>
        <v>-12.155676931654028</v>
      </c>
      <c r="T8" s="116">
        <f>IFERROR(('Gwer West'!AW$3/E8)-('Gwer West'!AV$3/C8),"")</f>
        <v>-7.4883550577119085</v>
      </c>
      <c r="U8" s="118">
        <f>IFERROR(('Gwer West'!AZ$3/E8)-('Gwer West'!AY$3/C8),"")</f>
        <v>-6.9804781075930311</v>
      </c>
      <c r="V8" s="119">
        <f>IFERROR(('Gwer West'!BC$3/E8)-('Gwer West'!BB$3/C8),"")</f>
        <v>-6.4203892121412087</v>
      </c>
      <c r="W8" s="118">
        <f>IFERROR(('Gwer West'!BF$3/E8)-('Gwer West'!BE$3/C8),"")</f>
        <v>-13.059621000322144</v>
      </c>
      <c r="X8" s="17">
        <f>IFERROR(('Gwer West'!BI$3/E8)-('Gwer West'!BH$3/C8),"")</f>
        <v>-15.614208743437747</v>
      </c>
      <c r="Y8" s="18">
        <f>IFERROR(('Gwer West'!BL$3/E8)-('Gwer West'!BK$3/C8),"")</f>
        <v>-14.852829183870702</v>
      </c>
      <c r="Z8" s="17">
        <f>IFERROR(('Gwer West'!BO$3/E8)-('Gwer West'!BN$3/C8),"")</f>
        <v>-11.305076473942302</v>
      </c>
      <c r="AA8" s="18">
        <f>IFERROR(('Gwer West'!BR$3/E8)-('Gwer West'!BQ$3/C8),"")</f>
        <v>-11.055133697813844</v>
      </c>
      <c r="AB8" s="17">
        <f>IFERROR(('Gwer West'!BU$3/E8)-('Gwer West'!BT$3/C8),"")</f>
        <v>-14.729984819989484</v>
      </c>
      <c r="AC8" s="18">
        <f>IFERROR(('Gwer West'!BX$3/E8)-('Gwer West'!BW$3/C8),"")</f>
        <v>-17.019861075100835</v>
      </c>
      <c r="AD8" s="17">
        <f>IFERROR(('Gwer West'!CA$3/E8)-('Gwer West'!BZ$3/C8),"")</f>
        <v>-17.315067306235612</v>
      </c>
      <c r="AE8" s="18">
        <f>IFERROR(('Gwer West'!CD$3/E8)-('Gwer West'!CC$3/C8),"")</f>
        <v>-5.2835882993065386</v>
      </c>
      <c r="AF8" s="17" t="str">
        <f>IFERROR(('Gwer West'!CG$3/$E8)-('Gwer West'!CF$3/$C8),"")</f>
      </c>
      <c r="AG8" s="18" t="str">
        <f>IFERROR(('Gwer West'!CJ$3/$E8)-('Gwer West'!CI$3/$C8),"")</f>
      </c>
      <c r="AI8" s="146">
        <f>IFERROR('Gwer West'!$N$3/'Gwer West'!$M$3,"")</f>
        <v>1.3333333333333333</v>
      </c>
      <c r="AJ8" s="148">
        <f>IFERROR('Gwer West'!$Q$3/'Gwer West'!$P$3,"")</f>
        <v>1.3846153846153846</v>
      </c>
      <c r="AK8" s="148">
        <f>IFERROR('Gwer West'!$T$3/'Gwer West'!$S$3,"")</f>
        <v>1.8181818181818181</v>
      </c>
      <c r="AL8" s="148">
        <f>IFERROR('Gwer West'!$W$3/'Gwer West'!$V$3,"")</f>
        <v>1.6538461538461537</v>
      </c>
      <c r="AM8" s="148">
        <f>IFERROR('Gwer West'!$Z$3/'Gwer West'!$Y$3,"")</f>
        <v>0.78723404255319152</v>
      </c>
      <c r="AN8" s="148">
        <f>IFERROR('Gwer West'!$AC$3/'Gwer West'!$AB$3,"")</f>
        <v>0.82608695652173914</v>
      </c>
      <c r="AO8" s="148">
        <f>IFERROR('Gwer West'!$AF$3/'Gwer West'!$AE$3,"")</f>
        <v>0.75555555555555554</v>
      </c>
      <c r="AP8" s="148">
        <f>IFERROR('Gwer West'!$AI$3/'Gwer West'!$AH$3,"")</f>
        <v>0.77011494252873558</v>
      </c>
      <c r="AQ8" s="148">
        <f>IFERROR('Gwer West'!$AL$3/'Gwer West'!$AK$3,"")</f>
        <v>1.043010752688172</v>
      </c>
      <c r="AR8" s="148">
        <f>IFERROR('Gwer West'!$AO$3/'Gwer West'!$AN$3,"")</f>
        <v>1.1484375</v>
      </c>
      <c r="AS8" s="148">
        <f>IFERROR('Gwer West'!$AR$3/'Gwer West'!$AQ$3,"")</f>
        <v>1.0576923076923077</v>
      </c>
      <c r="AT8" s="148">
        <f>IFERROR('Gwer West'!$AU$3/'Gwer West'!$AT$3,"")</f>
        <v>1.2708333333333333</v>
      </c>
      <c r="AU8" s="148">
        <f>IFERROR('Gwer West'!$AX$3/'Gwer West'!$AW$3,"")</f>
        <v>1.25</v>
      </c>
      <c r="AV8" s="148">
        <f>IFERROR('Gwer West'!$BA$3/'Gwer West'!$AZ$3,"")</f>
        <v>1.1842105263157894</v>
      </c>
      <c r="AW8" s="148">
        <f>IFERROR('Gwer West'!$BD$3/'Gwer West'!$BC$3,"")</f>
        <v>1.5142857142857142</v>
      </c>
      <c r="AX8" s="148">
        <f>IFERROR('Gwer West'!$BG$3/'Gwer West'!$BF$3,"")</f>
        <v>0.81632653061224492</v>
      </c>
      <c r="AY8" s="148">
        <f>IFERROR('Gwer West'!$BJ$3/'Gwer West'!$BI$3,"")</f>
        <v>0.9285714285714286</v>
      </c>
      <c r="AZ8" s="148">
        <f>IFERROR('Gwer West'!$BM$3/'Gwer West'!$BL$3,"")</f>
        <v>1.1666666666666667</v>
      </c>
      <c r="BA8" s="148">
        <f>IFERROR('Gwer West'!$BP$3/'Gwer West'!$BO$3,"")</f>
        <v>0.86206896551724133</v>
      </c>
      <c r="BB8" s="148">
        <f>IFERROR('Gwer West'!$BS$3/'Gwer West'!$BR$3,"")</f>
        <v>1.0833333333333333</v>
      </c>
      <c r="BC8" s="148">
        <f>IFERROR('Gwer West'!$BV$3/'Gwer West'!$BU$3,"")</f>
        <v>0.8125</v>
      </c>
      <c r="BD8" s="148">
        <f>IFERROR('Gwer West'!$BY$3/'Gwer West'!$BX$3,"")</f>
        <v>0.80434782608695654</v>
      </c>
      <c r="BE8" s="148">
        <f>IFERROR('Gwer West'!$CB$3/'Gwer West'!$CA$3,"")</f>
        <v>1.0714285714285714</v>
      </c>
      <c r="BF8" s="148">
        <f>IFERROR('Gwer West'!$CE$3/'Gwer West'!$CD$3,"")</f>
        <v>0.10303030303030303</v>
      </c>
      <c r="BG8" s="148" t="str">
        <f>IFERROR('Gwer West'!$CH$3/'Gwer West'!$CG$3,"")</f>
      </c>
      <c r="BH8" s="145" t="str">
        <f>IFERROR('Gwer West'!$CK$3/'Gwer West'!$CJ$3,"")</f>
      </c>
      <c r="BJ8" s="3" t="str">
        <f t="shared" si="0"/>
        <v>Gwer West</v>
      </c>
      <c r="BK8" s="132">
        <f>'Gwer West'!$F$3</f>
        <v>95869</v>
      </c>
      <c r="BL8" s="30">
        <f t="shared" si="1"/>
        <v>8633</v>
      </c>
      <c r="BM8" s="31">
        <f t="shared" si="7"/>
        <v>11.104946136916483</v>
      </c>
      <c r="BN8" s="102">
        <f>'Gwer West'!$H$3</f>
        <v>1347</v>
      </c>
      <c r="BO8" s="30">
        <f t="shared" si="2"/>
        <v>877</v>
      </c>
      <c r="BP8" s="31">
        <f t="shared" si="8"/>
        <v>1.5359179019384264</v>
      </c>
      <c r="BQ8" s="102">
        <f>'Gwer West'!$J$3</f>
        <v>1095</v>
      </c>
      <c r="BR8" s="30">
        <f t="shared" si="3"/>
        <v>4249</v>
      </c>
      <c r="BS8" s="31">
        <f t="shared" si="9"/>
        <v>0.25770769592845377</v>
      </c>
    </row>
    <row r="9" ht="14.25" s="3" customFormat="1">
      <c r="A9" s="74" t="str">
        <f>MID(CELL("Filename",'LGA6'!A1),SEARCH("]",CELL("Filename",'LGA6'!A1),1)+1,100)</f>
        <v>LGA6</v>
      </c>
      <c r="B9" s="19">
        <f>'LGA6'!$D$3</f>
        <v>0</v>
      </c>
      <c r="C9" s="34">
        <f t="shared" si="4"/>
        <v>0</v>
      </c>
      <c r="D9" s="34">
        <f>'LGA6'!$F$3</f>
        <v>0</v>
      </c>
      <c r="E9" s="34">
        <f t="shared" si="5"/>
        <v>0</v>
      </c>
      <c r="F9" s="34">
        <f>'LGA6'!$H$3</f>
        <v>0</v>
      </c>
      <c r="G9" s="157">
        <f t="shared" si="6"/>
        <v>0</v>
      </c>
      <c r="H9" s="117" t="str">
        <f>IFERROR(('LGA6'!L$3/$E9)-('LGA6'!K$3/$C9),"")</f>
      </c>
      <c r="I9" s="117" t="str">
        <f>IFERROR(('LGA6'!O$3/$E9)-('LGA6'!N$3/$C9),"")</f>
      </c>
      <c r="J9" s="116" t="str">
        <f>IFERROR(('LGA6'!R$3/$E9)-('LGA6'!Q$3/$C9),"")</f>
      </c>
      <c r="K9" s="117" t="str">
        <f>IFERROR(('LGA6'!U$3/$E9)-('LGA6'!T$3/$C9),"")</f>
      </c>
      <c r="L9" s="116" t="str">
        <f>IFERROR(('LGA6'!X$3/$E9)-('LGA6'!W$3/$C9),"")</f>
      </c>
      <c r="M9" s="118" t="str">
        <f>IFERROR(('LGA6'!AA$3/E9)-('LGA6'!Z$3/C9),"")</f>
      </c>
      <c r="N9" s="116" t="str">
        <f>IFERROR(('LGA6'!AD$3/E9)-('LGA6'!AC$3/C9),"")</f>
      </c>
      <c r="O9" s="118" t="str">
        <f>IFERROR(('LGA6'!AG$3/E9)-('LGA6'!AF$3/C9),"")</f>
      </c>
      <c r="P9" s="116" t="str">
        <f>IFERROR(('LGA6'!AJ$3/E9)-('LGA6'!AI$3/C9),"")</f>
      </c>
      <c r="Q9" s="118" t="str">
        <f>IFERROR(('LGA6'!AM$3/E9)-('LGA6'!AL$3/C9),"")</f>
      </c>
      <c r="R9" s="116" t="str">
        <f>IFERROR(('LGA6'!AP$3/E9)-('LGA6'!AO$3/C9),"")</f>
      </c>
      <c r="S9" s="118" t="str">
        <f>IFERROR(('LGA6'!AS$3/E9)-('LGA6'!AR$3/C9),"")</f>
      </c>
      <c r="T9" s="116" t="str">
        <f>IFERROR(('LGA6'!AV$3/E9)-('LGA6'!AU$3/C9),"")</f>
      </c>
      <c r="U9" s="118" t="str">
        <f>IFERROR(('LGA6'!AY$3/E9)-('LGA6'!AX$3/C9),"")</f>
      </c>
      <c r="V9" s="119" t="str">
        <f>IFERROR(('LGA6'!BB$3/E9)-('LGA6'!BA$3/C9),"")</f>
      </c>
      <c r="W9" s="118" t="str">
        <f>IFERROR(('LGA6'!BE$3/E9)-('LGA6'!BD$3/C9),"")</f>
      </c>
      <c r="X9" s="17" t="str">
        <f>IFERROR(('LGA6'!BH$3/E9)-('LGA6'!BG$3/C9),"")</f>
      </c>
      <c r="Y9" s="18" t="str">
        <f>IFERROR(('LGA6'!BK$3/E9)-('LGA6'!BJ$3/C9),"")</f>
      </c>
      <c r="Z9" s="17" t="str">
        <f>IFERROR(('LGA6'!BN$3/E9)-('LGA6'!BM$3/C9),"")</f>
      </c>
      <c r="AA9" s="18" t="str">
        <f>IFERROR(('LGA6'!BQ$3/E9)-('LGA6'!BP$3/C9),"")</f>
      </c>
      <c r="AB9" s="17" t="str">
        <f>IFERROR(('LGA6'!BT$3/E9)-('LGA6'!BS$3/C9),"")</f>
      </c>
      <c r="AC9" s="18" t="str">
        <f>IFERROR(('LGA6'!BW$3/E9)-('LGA6'!BV$3/C9),"")</f>
      </c>
      <c r="AD9" s="17" t="str">
        <f>IFERROR(('LGA6'!BZ$3/E9)-('LGA6'!BY$3/C9),"")</f>
      </c>
      <c r="AE9" s="18" t="str">
        <f>IFERROR(('LGA6'!CC$3/E9)-('LGA6'!CB$3/C9),"")</f>
      </c>
      <c r="AF9" s="17" t="str">
        <f>IFERROR(('LGA6'!CF$3/$E9)-('LGA6'!CE$3/$C9),"")</f>
      </c>
      <c r="AG9" s="18" t="str">
        <f>IFERROR(('LGA6'!CI$3/$E9)-('LGA6'!CH$3/$C9),"")</f>
      </c>
      <c r="AI9" s="146" t="str">
        <f>IFERROR('LGA6'!$M$3/'LGA6'!$L$3,"")</f>
      </c>
      <c r="AJ9" s="148" t="str">
        <f>IFERROR('LGA6'!$P$3/'LGA6'!$O$3,"")</f>
      </c>
      <c r="AK9" s="148" t="str">
        <f>IFERROR('LGA6'!$S$3/'LGA6'!$R$3,"")</f>
      </c>
      <c r="AL9" s="148" t="str">
        <f>IFERROR('LGA6'!$V$3/'LGA6'!$U$3,"")</f>
      </c>
      <c r="AM9" s="148" t="str">
        <f>IFERROR('LGA6'!$Y$3/'LGA6'!$X$3,"")</f>
      </c>
      <c r="AN9" s="148" t="str">
        <f>IFERROR('LGA6'!$AB$3/'LGA6'!$AA$3,"")</f>
      </c>
      <c r="AO9" s="148" t="str">
        <f>IFERROR('LGA6'!$AE$3/'LGA6'!$AD$3,"")</f>
      </c>
      <c r="AP9" s="148" t="str">
        <f>IFERROR('LGA6'!$AH$3/'LGA6'!$AG$3,"")</f>
      </c>
      <c r="AQ9" s="148" t="str">
        <f>IFERROR('LGA6'!$AK$3/'LGA6'!$AJ$3,"")</f>
      </c>
      <c r="AR9" s="148" t="str">
        <f>IFERROR('LGA6'!$AN$3/'LGA6'!$AM$3,"")</f>
      </c>
      <c r="AS9" s="148" t="str">
        <f>IFERROR('LGA6'!$AQ$3/'LGA6'!$AP$3,"")</f>
      </c>
      <c r="AT9" s="148" t="str">
        <f>IFERROR('LGA6'!$AT$3/'LGA6'!$AS$3,"")</f>
      </c>
      <c r="AU9" s="148" t="str">
        <f>IFERROR('LGA6'!$AW$3/'LGA6'!$AV$3,"")</f>
      </c>
      <c r="AV9" s="148" t="str">
        <f>IFERROR('LGA6'!$AZ$3/'LGA6'!$AY$3,"")</f>
      </c>
      <c r="AW9" s="148" t="str">
        <f>IFERROR('LGA6'!$BC$3/'LGA6'!$BB$3,"")</f>
      </c>
      <c r="AX9" s="148" t="str">
        <f>IFERROR('LGA6'!$BF$3/'LGA6'!$BE$3,"")</f>
      </c>
      <c r="AY9" s="148" t="str">
        <f>IFERROR('LGA6'!$BI$3/'LGA6'!$BH$3,"")</f>
      </c>
      <c r="AZ9" s="148" t="str">
        <f>IFERROR('LGA6'!$BL$3/'LGA6'!$BK$3,"")</f>
      </c>
      <c r="BA9" s="148" t="str">
        <f>IFERROR('LGA6'!$BO$3/'LGA6'!$BN$3,"")</f>
      </c>
      <c r="BB9" s="148" t="str">
        <f>IFERROR('LGA6'!$BR$3/'LGA6'!$BQ$3,"")</f>
      </c>
      <c r="BC9" s="148" t="str">
        <f>IFERROR('LGA6'!$BU$3/'LGA6'!$BT$3,"")</f>
      </c>
      <c r="BD9" s="148" t="str">
        <f>IFERROR('LGA6'!$BX$3/'LGA6'!$BW$3,"")</f>
      </c>
      <c r="BE9" s="148" t="str">
        <f>IFERROR('LGA6'!$CA$3/'LGA6'!$BZ$3,"")</f>
      </c>
      <c r="BF9" s="148" t="str">
        <f>IFERROR('LGA6'!$CD$3/'LGA6'!$CC$3,"")</f>
      </c>
      <c r="BG9" s="148" t="str">
        <f>IFERROR('LGA6'!$CG$3/'LGA6'!$CF$3,"")</f>
      </c>
      <c r="BH9" s="145" t="str">
        <f>IFERROR('LGA6'!$CJ$3/'LGA6'!$CI$3,"")</f>
      </c>
      <c r="BJ9" s="3" t="str">
        <f t="shared" si="0"/>
        <v>LGA6</v>
      </c>
      <c r="BK9" s="132">
        <f>'LGA6'!$E$3</f>
        <v>0</v>
      </c>
      <c r="BL9" s="30">
        <f t="shared" si="1"/>
        <v>0</v>
      </c>
      <c r="BM9" s="31" t="str">
        <f t="shared" si="7"/>
      </c>
      <c r="BN9" s="102">
        <f>'LGA6'!$G$3</f>
        <v>0</v>
      </c>
      <c r="BO9" s="30">
        <f t="shared" si="2"/>
        <v>0</v>
      </c>
      <c r="BP9" s="31" t="str">
        <f t="shared" si="8"/>
      </c>
      <c r="BQ9" s="102">
        <f>'LGA6'!$I$3</f>
        <v>0</v>
      </c>
      <c r="BR9" s="30">
        <f t="shared" si="3"/>
        <v>0</v>
      </c>
      <c r="BS9" s="31" t="str">
        <f t="shared" si="9"/>
      </c>
    </row>
    <row r="10" ht="14.25" s="3" customFormat="1">
      <c r="A10" s="74" t="str">
        <f>MID(CELL("Filename",'LGA7'!A1),SEARCH("]",CELL("Filename",'LGA7'!A1),1)+1,100)</f>
        <v>LGA7</v>
      </c>
      <c r="B10" s="19">
        <f>'LGA7'!$D$3</f>
        <v>0</v>
      </c>
      <c r="C10" s="34">
        <f t="shared" si="4"/>
        <v>0</v>
      </c>
      <c r="D10" s="34">
        <f>'LGA7'!$F$3</f>
        <v>0</v>
      </c>
      <c r="E10" s="34">
        <f t="shared" si="5"/>
        <v>0</v>
      </c>
      <c r="F10" s="34">
        <f>'LGA7'!$H$3</f>
        <v>0</v>
      </c>
      <c r="G10" s="157">
        <f t="shared" si="6"/>
        <v>0</v>
      </c>
      <c r="H10" s="117" t="str">
        <f>IFERROR(('LGA7'!L$3/$E10)-('LGA7'!K$3/$C10),"")</f>
      </c>
      <c r="I10" s="117" t="str">
        <f>IFERROR(('LGA7'!O$3/$E10)-('LGA7'!N$3/$C10),"")</f>
      </c>
      <c r="J10" s="116" t="str">
        <f>IFERROR(('LGA7'!R$3/$E10)-('LGA7'!Q$3/$C10),"")</f>
      </c>
      <c r="K10" s="117" t="str">
        <f>IFERROR(('LGA7'!U$3/$E10)-('LGA7'!T$3/$C10),"")</f>
      </c>
      <c r="L10" s="116" t="str">
        <f>IFERROR(('LGA7'!X$3/$E10)-('LGA7'!W$3/$C10),"")</f>
      </c>
      <c r="M10" s="118" t="str">
        <f>IFERROR(('LGA7'!AA$3/E10)-('LGA7'!Z$3/C10),"")</f>
      </c>
      <c r="N10" s="116" t="str">
        <f>IFERROR(('LGA7'!AD$3/E10)-('LGA7'!AC$3/C10),"")</f>
      </c>
      <c r="O10" s="118" t="str">
        <f>IFERROR(('LGA7'!AG$3/E10)-('LGA7'!AF$3/C10),"")</f>
      </c>
      <c r="P10" s="116" t="str">
        <f>IFERROR(('LGA7'!AJ$3/E10)-('LGA7'!AI$3/C10),"")</f>
      </c>
      <c r="Q10" s="118" t="str">
        <f>IFERROR(('LGA7'!AM$3/E10)-('LGA7'!AL$3/C10),"")</f>
      </c>
      <c r="R10" s="116" t="str">
        <f>IFERROR(('LGA7'!AP$3/E10)-('LGA7'!AO$3/C10),"")</f>
      </c>
      <c r="S10" s="118" t="str">
        <f>IFERROR(('LGA7'!AS$3/E10)-('LGA7'!AR$3/C10),"")</f>
      </c>
      <c r="T10" s="116" t="str">
        <f>IFERROR(('LGA7'!AV$3/E10)-('LGA7'!AU$3/C10),"")</f>
      </c>
      <c r="U10" s="118" t="str">
        <f>IFERROR(('LGA7'!AY$3/E10)-('LGA7'!AX$3/C10),"")</f>
      </c>
      <c r="V10" s="119" t="str">
        <f>IFERROR(('LGA7'!BB$3/E10)-('LGA7'!BA$3/C10),"")</f>
      </c>
      <c r="W10" s="118" t="str">
        <f>IFERROR(('LGA7'!BE$3/E10)-('LGA7'!BD$3/C10),"")</f>
      </c>
      <c r="X10" s="17" t="str">
        <f>IFERROR(('LGA7'!BH$3/E10)-('LGA7'!BG$3/C10),"")</f>
      </c>
      <c r="Y10" s="18" t="str">
        <f>IFERROR(('LGA7'!BK$3/E10)-('LGA7'!BJ$3/C10),"")</f>
      </c>
      <c r="Z10" s="17" t="str">
        <f>IFERROR(('LGA7'!BN$3/E10)-('LGA7'!BM$3/C10),"")</f>
      </c>
      <c r="AA10" s="18" t="str">
        <f>IFERROR(('LGA7'!BQ$3/E10)-('LGA7'!BP$3/C10),"")</f>
      </c>
      <c r="AB10" s="17" t="str">
        <f>IFERROR(('LGA7'!BT$3/E10)-('LGA7'!BS$3/C10),"")</f>
      </c>
      <c r="AC10" s="18" t="str">
        <f>IFERROR(('LGA7'!BW$3/E10)-('LGA7'!BV$3/C10),"")</f>
      </c>
      <c r="AD10" s="17" t="str">
        <f>IFERROR(('LGA7'!BZ$3/E10)-('LGA7'!BY$3/C10),"")</f>
      </c>
      <c r="AE10" s="18" t="str">
        <f>IFERROR(('LGA7'!CC$3/E10)-('LGA7'!CB$3/C10),"")</f>
      </c>
      <c r="AF10" s="17" t="str">
        <f>IFERROR(('LGA7'!CF$3/$E10)-('LGA7'!CE$3/$C10),"")</f>
      </c>
      <c r="AG10" s="18" t="str">
        <f>IFERROR(('LGA7'!CI$3/$E10)-('LGA7'!CH$3/$C10),"")</f>
      </c>
      <c r="AI10" s="146" t="str">
        <f>IFERROR('LGA7'!$M$3/'LGA7'!$L$3,"")</f>
      </c>
      <c r="AJ10" s="148" t="str">
        <f>IFERROR('LGA7'!$P$3/'LGA7'!$O$3,"")</f>
      </c>
      <c r="AK10" s="148" t="str">
        <f>IFERROR('LGA7'!$S$3/'LGA7'!$R$3,"")</f>
      </c>
      <c r="AL10" s="148" t="str">
        <f>IFERROR('LGA7'!$V$3/'LGA7'!$U$3,"")</f>
      </c>
      <c r="AM10" s="148" t="str">
        <f>IFERROR('LGA7'!$Y$3/'LGA7'!$X$3,"")</f>
      </c>
      <c r="AN10" s="148" t="str">
        <f>IFERROR('LGA7'!$AB$3/'LGA7'!$AA$3,"")</f>
      </c>
      <c r="AO10" s="148" t="str">
        <f>IFERROR('LGA7'!$AE$3/'LGA7'!$AD$3,"")</f>
      </c>
      <c r="AP10" s="148" t="str">
        <f>IFERROR('LGA7'!$AH$3/'LGA7'!$AG$3,"")</f>
      </c>
      <c r="AQ10" s="148" t="str">
        <f>IFERROR('LGA7'!$AK$3/'LGA7'!$AJ$3,"")</f>
      </c>
      <c r="AR10" s="148" t="str">
        <f>IFERROR('LGA7'!$AN$3/'LGA7'!$AM$3,"")</f>
      </c>
      <c r="AS10" s="148" t="str">
        <f>IFERROR('LGA7'!$AQ$3/'LGA7'!$AP$3,"")</f>
      </c>
      <c r="AT10" s="148" t="str">
        <f>IFERROR('LGA7'!$AT$3/'LGA7'!$AS$3,"")</f>
      </c>
      <c r="AU10" s="148" t="str">
        <f>IFERROR('LGA7'!$AW$3/'LGA7'!$AV$3,"")</f>
      </c>
      <c r="AV10" s="148" t="str">
        <f>IFERROR('LGA7'!$AZ$3/'LGA7'!$AY$3,"")</f>
      </c>
      <c r="AW10" s="148" t="str">
        <f>IFERROR('LGA7'!$BC$3/'LGA7'!$BB$3,"")</f>
      </c>
      <c r="AX10" s="148" t="str">
        <f>IFERROR('LGA7'!$BF$3/'LGA7'!$BE$3,"")</f>
      </c>
      <c r="AY10" s="148" t="str">
        <f>IFERROR('LGA7'!$BI$3/'LGA7'!$BH$3,"")</f>
      </c>
      <c r="AZ10" s="148" t="str">
        <f>IFERROR('LGA7'!$BL$3/'LGA7'!$BK$3,"")</f>
      </c>
      <c r="BA10" s="148" t="str">
        <f>IFERROR('LGA7'!$BO$3/'LGA7'!$BN$3,"")</f>
      </c>
      <c r="BB10" s="148" t="str">
        <f>IFERROR('LGA7'!$BR$3/'LGA7'!$BQ$3,"")</f>
      </c>
      <c r="BC10" s="148" t="str">
        <f>IFERROR('LGA7'!$BU$3/'LGA7'!$BT$3,"")</f>
      </c>
      <c r="BD10" s="148" t="str">
        <f>IFERROR('LGA7'!$BX$3/'LGA7'!$BW$3,"")</f>
      </c>
      <c r="BE10" s="148" t="str">
        <f>IFERROR('LGA7'!$CA$3/'LGA7'!$BZ$3,"")</f>
      </c>
      <c r="BF10" s="148" t="str">
        <f>IFERROR('LGA7'!$CD$3/'LGA7'!$CC$3,"")</f>
      </c>
      <c r="BG10" s="148" t="str">
        <f>IFERROR('LGA7'!$CG$3/'LGA7'!$CF$3,"")</f>
      </c>
      <c r="BH10" s="145" t="str">
        <f>IFERROR('LGA7'!$CJ$3/'LGA7'!$CI$3,"")</f>
      </c>
      <c r="BJ10" s="3" t="str">
        <f t="shared" si="0"/>
        <v>LGA7</v>
      </c>
      <c r="BK10" s="132">
        <f>'LGA7'!$E$3</f>
        <v>0</v>
      </c>
      <c r="BL10" s="30">
        <f t="shared" si="1"/>
        <v>0</v>
      </c>
      <c r="BM10" s="31" t="str">
        <f t="shared" si="7"/>
      </c>
      <c r="BN10" s="102">
        <f>'LGA7'!$G$3</f>
        <v>0</v>
      </c>
      <c r="BO10" s="30">
        <f t="shared" si="2"/>
        <v>0</v>
      </c>
      <c r="BP10" s="31" t="str">
        <f t="shared" si="8"/>
      </c>
      <c r="BQ10" s="102">
        <f>'LGA7'!$I$3</f>
        <v>0</v>
      </c>
      <c r="BR10" s="30">
        <f t="shared" si="3"/>
        <v>0</v>
      </c>
      <c r="BS10" s="31" t="str">
        <f t="shared" si="9"/>
      </c>
    </row>
    <row r="11" ht="14.25" s="3" customFormat="1">
      <c r="A11" s="74" t="str">
        <f>MID(CELL("Filename",'LGA8'!A1),SEARCH("]",CELL("Filename",'LGA8'!A1),1)+1,100)</f>
        <v>LGA8</v>
      </c>
      <c r="B11" s="19">
        <f>'LGA8'!$D$3</f>
        <v>0</v>
      </c>
      <c r="C11" s="34">
        <f t="shared" si="4"/>
        <v>0</v>
      </c>
      <c r="D11" s="34">
        <f>'LGA8'!$F$3</f>
        <v>0</v>
      </c>
      <c r="E11" s="34">
        <f t="shared" si="5"/>
        <v>0</v>
      </c>
      <c r="F11" s="34">
        <f>'LGA8'!$H$3</f>
        <v>0</v>
      </c>
      <c r="G11" s="157">
        <f t="shared" si="6"/>
        <v>0</v>
      </c>
      <c r="H11" s="117" t="str">
        <f>IFERROR(('LGA8'!L$3/$E11)-('LGA8'!K$3/$C11),"")</f>
      </c>
      <c r="I11" s="117" t="str">
        <f>IFERROR(('LGA8'!O$3/$E11)-('LGA8'!N$3/$C11),"")</f>
      </c>
      <c r="J11" s="116" t="str">
        <f>IFERROR(('LGA8'!R$3/$E11)-('LGA8'!Q$3/$C11),"")</f>
      </c>
      <c r="K11" s="117" t="str">
        <f>IFERROR(('LGA8'!U$3/$E11)-('LGA8'!T$3/$C11),"")</f>
      </c>
      <c r="L11" s="116" t="str">
        <f>IFERROR(('LGA8'!X$3/$E11)-('LGA8'!W$3/$C11),"")</f>
      </c>
      <c r="M11" s="118" t="str">
        <f>IFERROR(('LGA8'!AA$3/E11)-('LGA8'!Z$3/C11),"")</f>
      </c>
      <c r="N11" s="116" t="str">
        <f>IFERROR(('LGA8'!AD$3/E11)-('LGA8'!AC$3/C11),"")</f>
      </c>
      <c r="O11" s="118" t="str">
        <f>IFERROR(('LGA8'!AG$3/E11)-('LGA8'!AF$3/C11),"")</f>
      </c>
      <c r="P11" s="116" t="str">
        <f>IFERROR(('LGA8'!AJ$3/E11)-('LGA8'!AI$3/C11),"")</f>
      </c>
      <c r="Q11" s="118" t="str">
        <f>IFERROR(('LGA8'!AM$3/E11)-('LGA8'!AL$3/C11),"")</f>
      </c>
      <c r="R11" s="116" t="str">
        <f>IFERROR(('LGA8'!AP$3/E11)-('LGA8'!AO$3/C11),"")</f>
      </c>
      <c r="S11" s="118" t="str">
        <f>IFERROR(('LGA8'!AS$3/E11)-('LGA8'!AR$3/C11),"")</f>
      </c>
      <c r="T11" s="116" t="str">
        <f>IFERROR(('LGA8'!AV$3/E11)-('LGA8'!AU$3/C11),"")</f>
      </c>
      <c r="U11" s="118" t="str">
        <f>IFERROR(('LGA8'!AY$3/E11)-('LGA8'!AX$3/C11),"")</f>
      </c>
      <c r="V11" s="119" t="str">
        <f>IFERROR(('LGA8'!BB$3/E11)-('LGA8'!BA$3/C11),"")</f>
      </c>
      <c r="W11" s="118" t="str">
        <f>IFERROR(('LGA8'!BE$3/E11)-('LGA8'!BD$3/C11),"")</f>
      </c>
      <c r="X11" s="17" t="str">
        <f>IFERROR(('LGA8'!BH$3/E11)-('LGA8'!BG$3/C11),"")</f>
      </c>
      <c r="Y11" s="18" t="str">
        <f>IFERROR(('LGA8'!BK$3/E11)-('LGA8'!BJ$3/C11),"")</f>
      </c>
      <c r="Z11" s="17" t="str">
        <f>IFERROR(('LGA8'!BN$3/E11)-('LGA8'!BM$3/C11),"")</f>
      </c>
      <c r="AA11" s="18" t="str">
        <f>IFERROR(('LGA8'!BQ$3/E11)-('LGA8'!BP$3/C11),"")</f>
      </c>
      <c r="AB11" s="17" t="str">
        <f>IFERROR(('LGA8'!BT$3/E11)-('LGA8'!BS$3/C11),"")</f>
      </c>
      <c r="AC11" s="18" t="str">
        <f>IFERROR(('LGA8'!BW$3/E11)-('LGA8'!BV$3/C11),"")</f>
      </c>
      <c r="AD11" s="17" t="str">
        <f>IFERROR(('LGA8'!BZ$3/E11)-('LGA8'!BY$3/C11),"")</f>
      </c>
      <c r="AE11" s="18" t="str">
        <f>IFERROR(('LGA8'!CC$3/E11)-('LGA8'!CB$3/C11),"")</f>
      </c>
      <c r="AF11" s="17" t="str">
        <f>IFERROR(('LGA8'!CF$3/$E11)-('LGA8'!CE$3/$C11),"")</f>
      </c>
      <c r="AG11" s="18" t="str">
        <f>IFERROR(('LGA8'!CI$3/$E11)-('LGA8'!CH$3/$C11),"")</f>
      </c>
      <c r="AI11" s="146" t="str">
        <f>IFERROR('LGA8'!$M$3/'LGA8'!$L$3,"")</f>
      </c>
      <c r="AJ11" s="148" t="str">
        <f>IFERROR('LGA8'!$P$3/'LGA8'!$O$3,"")</f>
      </c>
      <c r="AK11" s="148" t="str">
        <f>IFERROR('LGA8'!$S$3/'LGA8'!$R$3,"")</f>
      </c>
      <c r="AL11" s="148" t="str">
        <f>IFERROR('LGA8'!$V$3/'LGA8'!$U$3,"")</f>
      </c>
      <c r="AM11" s="148" t="str">
        <f>IFERROR('LGA8'!$Y$3/'LGA8'!$X$3,"")</f>
      </c>
      <c r="AN11" s="148" t="str">
        <f>IFERROR('LGA8'!$AB$3/'LGA8'!$AA$3,"")</f>
      </c>
      <c r="AO11" s="148" t="str">
        <f>IFERROR('LGA8'!$AE$3/'LGA8'!$AD$3,"")</f>
      </c>
      <c r="AP11" s="148" t="str">
        <f>IFERROR('LGA8'!$AH$3/'LGA8'!$AG$3,"")</f>
      </c>
      <c r="AQ11" s="148" t="str">
        <f>IFERROR('LGA8'!$AK$3/'LGA8'!$AJ$3,"")</f>
      </c>
      <c r="AR11" s="148" t="str">
        <f>IFERROR('LGA8'!$AN$3/'LGA8'!$AM$3,"")</f>
      </c>
      <c r="AS11" s="148" t="str">
        <f>IFERROR('LGA8'!$AQ$3/'LGA8'!$AP$3,"")</f>
      </c>
      <c r="AT11" s="148" t="str">
        <f>IFERROR('LGA8'!$AT$3/'LGA8'!$AS$3,"")</f>
      </c>
      <c r="AU11" s="148" t="str">
        <f>IFERROR('LGA8'!$AW$3/'LGA8'!$AV$3,"")</f>
      </c>
      <c r="AV11" s="148" t="str">
        <f>IFERROR('LGA8'!$AZ$3/'LGA8'!$AY$3,"")</f>
      </c>
      <c r="AW11" s="148" t="str">
        <f>IFERROR('LGA8'!$BC$3/'LGA8'!$BB$3,"")</f>
      </c>
      <c r="AX11" s="148" t="str">
        <f>IFERROR('LGA8'!$BF$3/'LGA8'!$BE$3,"")</f>
      </c>
      <c r="AY11" s="148" t="str">
        <f>IFERROR('LGA8'!$BI$3/'LGA8'!$BH$3,"")</f>
      </c>
      <c r="AZ11" s="148" t="str">
        <f>IFERROR('LGA8'!$BL$3/'LGA8'!$BK$3,"")</f>
      </c>
      <c r="BA11" s="148" t="str">
        <f>IFERROR('LGA8'!$BO$3/'LGA8'!$BN$3,"")</f>
      </c>
      <c r="BB11" s="148" t="str">
        <f>IFERROR('LGA8'!$BR$3/'LGA8'!$BQ$3,"")</f>
      </c>
      <c r="BC11" s="148" t="str">
        <f>IFERROR('LGA8'!$BU$3/'LGA8'!$BT$3,"")</f>
      </c>
      <c r="BD11" s="148" t="str">
        <f>IFERROR('LGA8'!$BX$3/'LGA8'!$BW$3,"")</f>
      </c>
      <c r="BE11" s="148" t="str">
        <f>IFERROR('LGA8'!$CA$3/'LGA8'!$BZ$3,"")</f>
      </c>
      <c r="BF11" s="148" t="str">
        <f>IFERROR('LGA8'!$CD$3/'LGA8'!$CC$3,"")</f>
      </c>
      <c r="BG11" s="148" t="str">
        <f>IFERROR('LGA8'!$CG$3/'LGA8'!$CF$3,"")</f>
      </c>
      <c r="BH11" s="145" t="str">
        <f>IFERROR('LGA8'!$CJ$3/'LGA8'!$CI$3,"")</f>
      </c>
      <c r="BJ11" s="3" t="str">
        <f t="shared" si="0"/>
        <v>LGA8</v>
      </c>
      <c r="BK11" s="132">
        <f>'LGA8'!$E$3</f>
        <v>0</v>
      </c>
      <c r="BL11" s="30">
        <f t="shared" si="1"/>
        <v>0</v>
      </c>
      <c r="BM11" s="31" t="str">
        <f t="shared" si="7"/>
      </c>
      <c r="BN11" s="102">
        <f>'LGA8'!$G$3</f>
        <v>0</v>
      </c>
      <c r="BO11" s="30">
        <f t="shared" si="2"/>
        <v>0</v>
      </c>
      <c r="BP11" s="31" t="str">
        <f t="shared" si="8"/>
      </c>
      <c r="BQ11" s="102">
        <f>'LGA8'!$I$3</f>
        <v>0</v>
      </c>
      <c r="BR11" s="30">
        <f t="shared" si="3"/>
        <v>0</v>
      </c>
      <c r="BS11" s="31" t="str">
        <f t="shared" si="9"/>
      </c>
    </row>
    <row r="12" ht="14.25" s="3" customFormat="1">
      <c r="A12" s="74" t="str">
        <f>MID(CELL("Filename",'LGA9'!A1),SEARCH("]",CELL("Filename",'LGA9'!A1),1)+1,100)</f>
        <v>LGA9</v>
      </c>
      <c r="B12" s="19">
        <f>'LGA9'!$D$3</f>
        <v>0</v>
      </c>
      <c r="C12" s="34">
        <f t="shared" si="4"/>
        <v>0</v>
      </c>
      <c r="D12" s="34">
        <f>'LGA9'!$F$3</f>
        <v>0</v>
      </c>
      <c r="E12" s="34">
        <f t="shared" si="5"/>
        <v>0</v>
      </c>
      <c r="F12" s="34">
        <f>'LGA9'!$H$3</f>
        <v>0</v>
      </c>
      <c r="G12" s="157">
        <f t="shared" si="6"/>
        <v>0</v>
      </c>
      <c r="H12" s="117" t="str">
        <f>IFERROR(('LGA9'!L$3/$E12)-('LGA9'!K$3/$C12),"")</f>
      </c>
      <c r="I12" s="117" t="str">
        <f>IFERROR(('LGA9'!O$3/$E12)-('LGA9'!N$3/$C12),"")</f>
      </c>
      <c r="J12" s="116" t="str">
        <f>IFERROR(('LGA9'!R$3/$E12)-('LGA9'!Q$3/$C12),"")</f>
      </c>
      <c r="K12" s="117" t="str">
        <f>IFERROR(('LGA9'!U$3/$E12)-('LGA9'!T$3/$C12),"")</f>
      </c>
      <c r="L12" s="116" t="str">
        <f>IFERROR(('LGA9'!X$3/$E12)-('LGA9'!W$3/$C12),"")</f>
      </c>
      <c r="M12" s="118" t="str">
        <f>IFERROR(('LGA9'!AA$3/E12)-('LGA9'!Z$3/C12),"")</f>
      </c>
      <c r="N12" s="116" t="str">
        <f>IFERROR(('LGA9'!AD$3/E12)-('LGA9'!AC$3/C12),"")</f>
      </c>
      <c r="O12" s="118" t="str">
        <f>IFERROR(('LGA9'!AG$3/E12)-('LGA9'!AF$3/C12),"")</f>
      </c>
      <c r="P12" s="116" t="str">
        <f>IFERROR(('LGA9'!AJ$3/E12)-('LGA9'!AI$3/C12),"")</f>
      </c>
      <c r="Q12" s="118" t="str">
        <f>IFERROR(('LGA9'!AM$3/E12)-('LGA9'!AL$3/C12),"")</f>
      </c>
      <c r="R12" s="116" t="str">
        <f>IFERROR(('LGA9'!AP$3/E12)-('LGA9'!AO$3/C12),"")</f>
      </c>
      <c r="S12" s="118" t="str">
        <f>IFERROR(('LGA9'!AS$3/E12)-('LGA9'!AR$3/C12),"")</f>
      </c>
      <c r="T12" s="116" t="str">
        <f>IFERROR(('LGA9'!AV$3/E12)-('LGA9'!AU$3/C12),"")</f>
      </c>
      <c r="U12" s="118" t="str">
        <f>IFERROR(('LGA9'!AY$3/E12)-('LGA9'!AX$3/C12),"")</f>
      </c>
      <c r="V12" s="119" t="str">
        <f>IFERROR(('LGA9'!BB$3/E12)-('LGA9'!BA$3/C12),"")</f>
      </c>
      <c r="W12" s="118" t="str">
        <f>IFERROR(('LGA9'!BE$3/E12)-('LGA9'!BD$3/C12),"")</f>
      </c>
      <c r="X12" s="17" t="str">
        <f>IFERROR(('LGA9'!BH$3/E12)-('LGA9'!BG$3/C12),"")</f>
      </c>
      <c r="Y12" s="18" t="str">
        <f>IFERROR(('LGA9'!BK$3/E12)-('LGA9'!BJ$3/C12),"")</f>
      </c>
      <c r="Z12" s="17" t="str">
        <f>IFERROR(('LGA9'!BN$3/E12)-('LGA9'!BM$3/C12),"")</f>
      </c>
      <c r="AA12" s="18" t="str">
        <f>IFERROR(('LGA9'!BQ$3/E12)-('LGA9'!BP$3/C12),"")</f>
      </c>
      <c r="AB12" s="17" t="str">
        <f>IFERROR(('LGA9'!BT$3/E12)-('LGA9'!BS$3/C12),"")</f>
      </c>
      <c r="AC12" s="18" t="str">
        <f>IFERROR(('LGA9'!BW$3/E12)-('LGA9'!BV$3/C12),"")</f>
      </c>
      <c r="AD12" s="17" t="str">
        <f>IFERROR(('LGA9'!BZ$3/E12)-('LGA9'!BY$3/C12),"")</f>
      </c>
      <c r="AE12" s="18" t="str">
        <f>IFERROR(('LGA9'!CC$3/E12)-('LGA9'!CB$3/C12),"")</f>
      </c>
      <c r="AF12" s="17" t="str">
        <f>IFERROR(('LGA9'!CF$3/$E12)-('LGA9'!CE$3/$C12),"")</f>
      </c>
      <c r="AG12" s="18" t="str">
        <f>IFERROR(('LGA9'!CI$3/$E12)-('LGA9'!CH$3/$C12),"")</f>
      </c>
      <c r="AI12" s="146" t="str">
        <f>IFERROR('LGA9'!$M$3/'LGA9'!$L$3,"")</f>
      </c>
      <c r="AJ12" s="148" t="str">
        <f>IFERROR('LGA9'!$P$3/'LGA9'!$O$3,"")</f>
      </c>
      <c r="AK12" s="148" t="str">
        <f>IFERROR('LGA9'!$S$3/'LGA9'!$R$3,"")</f>
      </c>
      <c r="AL12" s="148" t="str">
        <f>IFERROR('LGA9'!$V$3/'LGA9'!$U$3,"")</f>
      </c>
      <c r="AM12" s="148" t="str">
        <f>IFERROR('LGA9'!$Y$3/'LGA9'!$X$3,"")</f>
      </c>
      <c r="AN12" s="148" t="str">
        <f>IFERROR('LGA9'!$AB$3/'LGA9'!$AA$3,"")</f>
      </c>
      <c r="AO12" s="148" t="str">
        <f>IFERROR('LGA9'!$AE$3/'LGA9'!$AD$3,"")</f>
      </c>
      <c r="AP12" s="148" t="str">
        <f>IFERROR('LGA9'!$AH$3/'LGA9'!$AG$3,"")</f>
      </c>
      <c r="AQ12" s="148" t="str">
        <f>IFERROR('LGA9'!$AK$3/'LGA9'!$AJ$3,"")</f>
      </c>
      <c r="AR12" s="148" t="str">
        <f>IFERROR('LGA9'!$AN$3/'LGA9'!$AM$3,"")</f>
      </c>
      <c r="AS12" s="148" t="str">
        <f>IFERROR('LGA9'!$AQ$3/'LGA9'!$AP$3,"")</f>
      </c>
      <c r="AT12" s="148" t="str">
        <f>IFERROR('LGA9'!$AT$3/'LGA9'!$AS$3,"")</f>
      </c>
      <c r="AU12" s="148" t="str">
        <f>IFERROR('LGA9'!$AW$3/'LGA9'!$AV$3,"")</f>
      </c>
      <c r="AV12" s="148" t="str">
        <f>IFERROR('LGA9'!$AZ$3/'LGA9'!$AY$3,"")</f>
      </c>
      <c r="AW12" s="148" t="str">
        <f>IFERROR('LGA9'!$BC$3/'LGA9'!$BB$3,"")</f>
      </c>
      <c r="AX12" s="148" t="str">
        <f>IFERROR('LGA9'!$BF$3/'LGA9'!$BE$3,"")</f>
      </c>
      <c r="AY12" s="148" t="str">
        <f>IFERROR('LGA9'!$BI$3/'LGA9'!$BH$3,"")</f>
      </c>
      <c r="AZ12" s="148" t="str">
        <f>IFERROR('LGA9'!$BL$3/'LGA9'!$BK$3,"")</f>
      </c>
      <c r="BA12" s="148" t="str">
        <f>IFERROR('LGA9'!$BO$3/'LGA9'!$BN$3,"")</f>
      </c>
      <c r="BB12" s="148" t="str">
        <f>IFERROR('LGA9'!$BR$3/'LGA9'!$BQ$3,"")</f>
      </c>
      <c r="BC12" s="148" t="str">
        <f>IFERROR('LGA9'!$BU$3/'LGA9'!$BT$3,"")</f>
      </c>
      <c r="BD12" s="148" t="str">
        <f>IFERROR('LGA9'!$BX$3/'LGA9'!$BW$3,"")</f>
      </c>
      <c r="BE12" s="148" t="str">
        <f>IFERROR('LGA9'!$CA$3/'LGA9'!$BZ$3,"")</f>
      </c>
      <c r="BF12" s="148" t="str">
        <f>IFERROR('LGA9'!$CD$3/'LGA9'!$CC$3,"")</f>
      </c>
      <c r="BG12" s="148" t="str">
        <f>IFERROR('LGA9'!$CG$3/'LGA9'!$CF$3,"")</f>
      </c>
      <c r="BH12" s="145" t="str">
        <f>IFERROR('LGA9'!$CJ$3/'LGA9'!$CI$3,"")</f>
      </c>
      <c r="BJ12" s="3" t="str">
        <f t="shared" si="0"/>
        <v>LGA9</v>
      </c>
      <c r="BK12" s="132">
        <f>'LGA9'!$E$3</f>
        <v>0</v>
      </c>
      <c r="BL12" s="30">
        <f t="shared" si="1"/>
        <v>0</v>
      </c>
      <c r="BM12" s="31" t="str">
        <f t="shared" si="7"/>
      </c>
      <c r="BN12" s="102">
        <f>'LGA9'!$G$3</f>
        <v>0</v>
      </c>
      <c r="BO12" s="30">
        <f t="shared" si="2"/>
        <v>0</v>
      </c>
      <c r="BP12" s="31" t="str">
        <f t="shared" si="8"/>
      </c>
      <c r="BQ12" s="102">
        <f>'LGA9'!$I$3</f>
        <v>0</v>
      </c>
      <c r="BR12" s="30">
        <f t="shared" si="3"/>
        <v>0</v>
      </c>
      <c r="BS12" s="31" t="str">
        <f t="shared" si="9"/>
      </c>
    </row>
    <row r="13" ht="14.25" s="3" customFormat="1">
      <c r="A13" s="74" t="str">
        <f>MID(CELL("Filename",'LGA10'!A1),SEARCH("]",CELL("Filename",'LGA10'!A1),1)+1,100)</f>
        <v>LGA10</v>
      </c>
      <c r="B13" s="19">
        <f>'LGA10'!$D$3</f>
        <v>0</v>
      </c>
      <c r="C13" s="34">
        <f t="shared" si="4"/>
        <v>0</v>
      </c>
      <c r="D13" s="34">
        <f>'LGA10'!$F$3</f>
        <v>0</v>
      </c>
      <c r="E13" s="34">
        <f t="shared" si="5"/>
        <v>0</v>
      </c>
      <c r="F13" s="34">
        <f>'LGA10'!$H$3</f>
        <v>0</v>
      </c>
      <c r="G13" s="157">
        <f t="shared" si="6"/>
        <v>0</v>
      </c>
      <c r="H13" s="117" t="str">
        <f>IFERROR(('LGA10'!L$3/$E13)-('LGA10'!K$3/$C13),"")</f>
      </c>
      <c r="I13" s="117" t="str">
        <f>IFERROR(('LGA10'!O$3/$E13)-('LGA10'!N$3/$C13),"")</f>
      </c>
      <c r="J13" s="116" t="str">
        <f>IFERROR(('LGA10'!R$3/$E13)-('LGA10'!Q$3/$C13),"")</f>
      </c>
      <c r="K13" s="117" t="str">
        <f>IFERROR(('LGA10'!U$3/$E13)-('LGA10'!T$3/$C13),"")</f>
      </c>
      <c r="L13" s="116" t="str">
        <f>IFERROR(('LGA10'!X$3/$E13)-('LGA10'!W$3/$C13),"")</f>
      </c>
      <c r="M13" s="118" t="str">
        <f>IFERROR(('LGA10'!AA$3/E13)-('LGA10'!Z$3/C13),"")</f>
      </c>
      <c r="N13" s="116" t="str">
        <f>IFERROR(('LGA10'!AD$3/E13)-('LGA10'!AC$3/C13),"")</f>
      </c>
      <c r="O13" s="118" t="str">
        <f>IFERROR(('LGA10'!AG$3/E13)-('LGA10'!AF$3/C13),"")</f>
      </c>
      <c r="P13" s="116" t="str">
        <f>IFERROR(('LGA10'!AJ$3/E13)-('LGA10'!AI$3/C13),"")</f>
      </c>
      <c r="Q13" s="118" t="str">
        <f>IFERROR(('LGA10'!AM$3/E13)-('LGA10'!AL$3/C13),"")</f>
      </c>
      <c r="R13" s="116" t="str">
        <f>IFERROR(('LGA10'!AP$3/E13)-('LGA10'!AO$3/C13),"")</f>
      </c>
      <c r="S13" s="118" t="str">
        <f>IFERROR(('LGA10'!AS$3/E13)-('LGA10'!AR$3/C13),"")</f>
      </c>
      <c r="T13" s="116" t="str">
        <f>IFERROR(('LGA10'!AV$3/E13)-('LGA10'!AU$3/C13),"")</f>
      </c>
      <c r="U13" s="118" t="str">
        <f>IFERROR(('LGA10'!AY$3/E13)-('LGA10'!AX$3/C13),"")</f>
      </c>
      <c r="V13" s="119" t="str">
        <f>IFERROR(('LGA10'!BB$3/E13)-('LGA10'!BA$3/C13),"")</f>
      </c>
      <c r="W13" s="118" t="str">
        <f>IFERROR(('LGA10'!BE$3/E13)-('LGA10'!BD$3/C13),"")</f>
      </c>
      <c r="X13" s="17" t="str">
        <f>IFERROR(('LGA10'!BH$3/E13)-('LGA10'!BG$3/C13),"")</f>
      </c>
      <c r="Y13" s="18" t="str">
        <f>IFERROR(('LGA10'!BK$3/E13)-('LGA10'!BJ$3/C13),"")</f>
      </c>
      <c r="Z13" s="17" t="str">
        <f>IFERROR(('LGA10'!BN$3/E13)-('LGA10'!BM$3/C13),"")</f>
      </c>
      <c r="AA13" s="18" t="str">
        <f>IFERROR(('LGA10'!BQ$3/E13)-('LGA10'!BP$3/C13),"")</f>
      </c>
      <c r="AB13" s="17" t="str">
        <f>IFERROR(('LGA10'!BT$3/E13)-('LGA10'!BS$3/C13),"")</f>
      </c>
      <c r="AC13" s="18" t="str">
        <f>IFERROR(('LGA10'!BW$3/E13)-('LGA10'!BV$3/C13),"")</f>
      </c>
      <c r="AD13" s="17" t="str">
        <f>IFERROR(('LGA10'!BZ$3/E13)-('LGA10'!BY$3/C13),"")</f>
      </c>
      <c r="AE13" s="18" t="str">
        <f>IFERROR(('LGA10'!CC$3/E13)-('LGA10'!CB$3/C13),"")</f>
      </c>
      <c r="AF13" s="17" t="str">
        <f>IFERROR(('LGA10'!CF$3/$E13)-('LGA10'!CE$3/$C13),"")</f>
      </c>
      <c r="AG13" s="18" t="str">
        <f>IFERROR(('LGA10'!CI$3/$E13)-('LGA10'!CH$3/$C13),"")</f>
      </c>
      <c r="AI13" s="146" t="str">
        <f>IFERROR('LGA10'!$M$3/'LGA10'!$L$3,"")</f>
      </c>
      <c r="AJ13" s="148" t="str">
        <f>IFERROR('LGA10'!$P$3/'LGA10'!$O$3,"")</f>
      </c>
      <c r="AK13" s="148" t="str">
        <f>IFERROR('LGA10'!$S$3/'LGA10'!$R$3,"")</f>
      </c>
      <c r="AL13" s="148" t="str">
        <f>IFERROR('LGA10'!$V$3/'LGA10'!$U$3,"")</f>
      </c>
      <c r="AM13" s="148" t="str">
        <f>IFERROR('LGA10'!$Y$3/'LGA10'!$X$3,"")</f>
      </c>
      <c r="AN13" s="148" t="str">
        <f>IFERROR('LGA10'!$AB$3/'LGA10'!$AA$3,"")</f>
      </c>
      <c r="AO13" s="148" t="str">
        <f>IFERROR('LGA10'!$AE$3/'LGA10'!$AD$3,"")</f>
      </c>
      <c r="AP13" s="148" t="str">
        <f>IFERROR('LGA10'!$AH$3/'LGA10'!$AG$3,"")</f>
      </c>
      <c r="AQ13" s="148" t="str">
        <f>IFERROR('LGA10'!$AK$3/'LGA10'!$AJ$3,"")</f>
      </c>
      <c r="AR13" s="148" t="str">
        <f>IFERROR('LGA10'!$AN$3/'LGA10'!$AM$3,"")</f>
      </c>
      <c r="AS13" s="148" t="str">
        <f>IFERROR('LGA10'!$AQ$3/'LGA10'!$AP$3,"")</f>
      </c>
      <c r="AT13" s="148" t="str">
        <f>IFERROR('LGA10'!$AT$3/'LGA10'!$AS$3,"")</f>
      </c>
      <c r="AU13" s="148" t="str">
        <f>IFERROR('LGA10'!$AW$3/'LGA10'!$AV$3,"")</f>
      </c>
      <c r="AV13" s="148" t="str">
        <f>IFERROR('LGA10'!$AZ$3/'LGA10'!$AY$3,"")</f>
      </c>
      <c r="AW13" s="148" t="str">
        <f>IFERROR('LGA10'!$BC$3/'LGA10'!$BB$3,"")</f>
      </c>
      <c r="AX13" s="148" t="str">
        <f>IFERROR('LGA10'!$BF$3/'LGA10'!$BE$3,"")</f>
      </c>
      <c r="AY13" s="148" t="str">
        <f>IFERROR('LGA10'!$BI$3/'LGA10'!$BH$3,"")</f>
      </c>
      <c r="AZ13" s="148" t="str">
        <f>IFERROR('LGA10'!$BL$3/'LGA10'!$BK$3,"")</f>
      </c>
      <c r="BA13" s="148" t="str">
        <f>IFERROR('LGA10'!$BO$3/'LGA10'!$BN$3,"")</f>
      </c>
      <c r="BB13" s="148" t="str">
        <f>IFERROR('LGA10'!$BR$3/'LGA10'!$BQ$3,"")</f>
      </c>
      <c r="BC13" s="148" t="str">
        <f>IFERROR('LGA10'!$BU$3/'LGA10'!$BT$3,"")</f>
      </c>
      <c r="BD13" s="148" t="str">
        <f>IFERROR('LGA10'!$BX$3/'LGA10'!$BW$3,"")</f>
      </c>
      <c r="BE13" s="148" t="str">
        <f>IFERROR('LGA10'!$CA$3/'LGA10'!$BZ$3,"")</f>
      </c>
      <c r="BF13" s="148" t="str">
        <f>IFERROR('LGA10'!$CD$3/'LGA10'!$CC$3,"")</f>
      </c>
      <c r="BG13" s="148" t="str">
        <f>IFERROR('LGA10'!$CG$3/'LGA10'!$CF$3,"")</f>
      </c>
      <c r="BH13" s="145" t="str">
        <f>IFERROR('LGA10'!$CJ$3/'LGA10'!$CI$3,"")</f>
      </c>
      <c r="BJ13" s="3" t="str">
        <f t="shared" si="0"/>
        <v>LGA10</v>
      </c>
      <c r="BK13" s="132">
        <f>'LGA10'!$E$3</f>
        <v>0</v>
      </c>
      <c r="BL13" s="30">
        <f t="shared" si="1"/>
        <v>0</v>
      </c>
      <c r="BM13" s="31" t="str">
        <f t="shared" si="7"/>
      </c>
      <c r="BN13" s="102">
        <f>'LGA10'!$G$3</f>
        <v>0</v>
      </c>
      <c r="BO13" s="30">
        <f t="shared" si="2"/>
        <v>0</v>
      </c>
      <c r="BP13" s="31" t="str">
        <f t="shared" si="8"/>
      </c>
      <c r="BQ13" s="102">
        <f>'LGA10'!$I$3</f>
        <v>0</v>
      </c>
      <c r="BR13" s="30">
        <f t="shared" si="3"/>
        <v>0</v>
      </c>
      <c r="BS13" s="31" t="str">
        <f t="shared" si="9"/>
      </c>
    </row>
    <row r="14" ht="14.25" s="3" customFormat="1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s="3" customFormat="1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s="3" customForma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="3" customFormat="1">
      <c r="H17" s="151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="3" customFormat="1">
      <c r="H18" s="122" t="s">
        <v>1</v>
      </c>
      <c r="I18" s="122" t="s">
        <v>2</v>
      </c>
      <c r="J18" s="122" t="s">
        <v>3</v>
      </c>
      <c r="K18" s="122" t="s">
        <v>4</v>
      </c>
      <c r="L18" s="122" t="s">
        <v>5</v>
      </c>
      <c r="M18" s="122" t="s">
        <v>6</v>
      </c>
      <c r="N18" s="123" t="s">
        <v>7</v>
      </c>
      <c r="O18" s="123" t="s">
        <v>8</v>
      </c>
      <c r="P18" s="123" t="s">
        <v>9</v>
      </c>
      <c r="Q18" s="123" t="s">
        <v>10</v>
      </c>
      <c r="R18" s="123" t="s">
        <v>11</v>
      </c>
      <c r="S18" s="123" t="s">
        <v>12</v>
      </c>
      <c r="T18" s="123" t="s">
        <v>13</v>
      </c>
      <c r="U18" s="123" t="s">
        <v>14</v>
      </c>
      <c r="V18" s="123" t="s">
        <v>15</v>
      </c>
      <c r="W18" s="123" t="s">
        <v>16</v>
      </c>
      <c r="X18" s="123" t="s">
        <v>17</v>
      </c>
      <c r="Y18" s="123" t="s">
        <v>18</v>
      </c>
      <c r="Z18" s="123" t="s">
        <v>19</v>
      </c>
      <c r="AA18" s="123" t="s">
        <v>20</v>
      </c>
      <c r="AB18" s="123" t="s">
        <v>21</v>
      </c>
      <c r="AC18" s="123" t="s">
        <v>22</v>
      </c>
      <c r="AD18" s="123" t="s">
        <v>23</v>
      </c>
      <c r="AE18" s="123" t="s">
        <v>24</v>
      </c>
      <c r="AF18" s="123"/>
      <c r="AG18" s="123"/>
    </row>
    <row r="19" s="3" customFormat="1">
      <c r="G19" s="154" t="str">
        <f ref="G19:G28" t="shared" si="10">A4</f>
        <v>Tarka</v>
      </c>
      <c r="H19" s="155">
        <f>IFERROR(SUMIF(Tarka!$L$2:L$2,"HTC_TST",Tarka!$L$3:L$3)/Tarka!$E$3,"")</f>
        <v>0.059837728194726165</v>
      </c>
      <c r="I19" s="155">
        <f>IFERROR(SUMIF(Tarka!$L$2:O$2,"HTC_TST",Tarka!$L$3:O$3)/Tarka!$E$3,"")</f>
        <v>0.090010141987829612</v>
      </c>
      <c r="J19" s="155">
        <f>IFERROR(SUMIF(Tarka!$L$2:R$2,"HTC_TST",Tarka!$L$3:R$3)/Tarka!$E$3,"")</f>
        <v>0.16937119675456389</v>
      </c>
      <c r="K19" s="155">
        <f>IFERROR(SUMIF(Tarka!$L$2:U$2,"HTC_TST",Tarka!$L$3:U$3)/Tarka!$E$3,"")</f>
        <v>0.32758620689655171</v>
      </c>
      <c r="L19" s="155">
        <f>IFERROR(SUMIF(Tarka!$L$2:X$2,"HTC_TST",Tarka!$L$3:X$3)/Tarka!$E$3,"")</f>
        <v>0.545131845841785</v>
      </c>
      <c r="M19" s="155">
        <f>IFERROR(SUMIF(Tarka!$L$2:AA$2,"HTC_TST",Tarka!$L$3:AA$3)/Tarka!$E$3,"")</f>
        <v>0.65390466531440161</v>
      </c>
      <c r="N19" s="155">
        <f>IFERROR(SUMIF(Tarka!$L$2:AD$2,"HTC_TST",Tarka!$L$3:AD$3)/Tarka!$E$3,"")</f>
        <v>0.97768762677484788</v>
      </c>
      <c r="O19" s="155">
        <f>IFERROR(SUMIF(Tarka!$L$2:AG$2,"HTC_TST",Tarka!$L$3:AG$3)/Tarka!$E$3,"")</f>
        <v>1.6247464503042597</v>
      </c>
      <c r="P19" s="155">
        <f>IFERROR(SUMIF(Tarka!$L$2:AJ$2,"HTC_TST",Tarka!$L$3:AJ$3)/Tarka!$E$3,"")</f>
        <v>3.3321501014198782</v>
      </c>
      <c r="Q19" s="155">
        <f>IFERROR(SUMIF(Tarka!$L$2:AM$2,"HTC_TST",Tarka!$L$3:AM$3)/Tarka!$E$3,"")</f>
        <v>5.4056795131845838</v>
      </c>
      <c r="R19" s="155">
        <f>IFERROR(SUMIF(Tarka!$L$2:AP$2,"HTC_TST",Tarka!$L$3:AP$3)/Tarka!$E$3,"")</f>
        <v>7.007352941176471</v>
      </c>
      <c r="S19" s="155">
        <f>IFERROR(SUMIF(Tarka!$L$2:AS$2,"HTC_TST",Tarka!$L$3:AS$3)/Tarka!$E$3,"")</f>
        <v>8.1691176470588243</v>
      </c>
      <c r="T19" s="155">
        <f>IFERROR(SUMIF(Tarka!$L$2:AV$2,"HTC_TST",Tarka!$L$3:AV$3)/Tarka!$E$3,"")</f>
        <v>8.931795131845842</v>
      </c>
      <c r="U19" s="155">
        <f>IFERROR(SUMIF(Tarka!$L$2:AY$2,"HTC_TST",Tarka!$L$3:AY$3)/Tarka!$E$3,"")</f>
        <v>9.1947261663286</v>
      </c>
      <c r="V19" s="155">
        <f>IFERROR(SUMIF(Tarka!$L$2:BB$2,"HTC_TST",Tarka!$L$3:BB$3)/Tarka!$E$3,"")</f>
        <v>9.75050709939148</v>
      </c>
      <c r="W19" s="155">
        <f>IFERROR(SUMIF(Tarka!$L$2:BE$2,"HTC_TST",Tarka!$L$3:BE$3)/Tarka!$E$3,"")</f>
        <v>10.568204868154158</v>
      </c>
      <c r="X19" s="155">
        <f>IFERROR(SUMIF(Tarka!$L$2:BH$2,"HTC_TST",Tarka!$L$3:BH$3)/Tarka!$E$3,"")</f>
        <v>11.662271805273834</v>
      </c>
      <c r="Y19" s="155">
        <f>IFERROR(SUMIF(Tarka!$L$2:BK$2,"HTC_TST",Tarka!$L$3:BK$3)/Tarka!$E$3,"")</f>
        <v>12.486815415821502</v>
      </c>
      <c r="Z19" s="155">
        <f>IFERROR(SUMIF(Tarka!$L$2:BN$2,"HTC_TST",Tarka!$L$3:BN$3)/Tarka!$E$3,"")</f>
        <v>13.431034482758621</v>
      </c>
      <c r="AA19" s="155">
        <f>IFERROR(SUMIF(Tarka!$L$2:BQ$2,"HTC_TST",Tarka!$L$3:BQ$3)/Tarka!$E$3,"")</f>
        <v>14.092799188640974</v>
      </c>
      <c r="AB19" s="155">
        <f>IFERROR(SUMIF(Tarka!$L$2:BT$2,"HTC_TST",Tarka!$L$3:BT$3)/Tarka!$E$3,"")</f>
        <v>14.737576064908723</v>
      </c>
      <c r="AC19" s="155">
        <f>IFERROR(SUMIF(Tarka!$L$2:BW$2,"HTC_TST",Tarka!$L$3:BW$3)/Tarka!$E$3,"")</f>
        <v>15.45816430020284</v>
      </c>
      <c r="AD19" s="155">
        <f>IFERROR(SUMIF(Tarka!$L$2:BZ$2,"HTC_TST",Tarka!$L$3:BZ$3)/Tarka!$E$3,"")</f>
        <v>16.17342799188641</v>
      </c>
      <c r="AE19" s="155">
        <f>IFERROR(SUMIF(Tarka!$L$2:CC$2,"HTC_TST",Tarka!$L$3:CC$3)/Tarka!$E$3,"")</f>
        <v>16.813640973630832</v>
      </c>
      <c r="AF19" s="155">
        <f>IFERROR(SUMIF(Tarka!$L$2:CF$2,"HTC_TST",Tarka!$L$3:CF$3)/Tarka!$E$3,"")</f>
        <v>16.813640973630832</v>
      </c>
      <c r="AG19" s="155">
        <f>IFERROR(SUMIF(Tarka!$L$2:CI$2,"HTC_TST",Tarka!$L$3:CI$3)/Tarka!$E$3,"")</f>
        <v>16.813640973630832</v>
      </c>
    </row>
    <row r="20" s="3" customFormat="1">
      <c r="G20" s="3" t="str">
        <f t="shared" si="10"/>
        <v>Logo </v>
      </c>
      <c r="H20" s="152">
        <f>IFERROR(SUMIF('Logo '!$L$2:L$2,"HTC_TST",'Logo '!$L$3:L$3)/'Logo '!$E$3,"")</f>
        <v>0.022919091967403958</v>
      </c>
      <c r="I20" s="152">
        <f>IFERROR(SUMIF('Logo '!$L$2:O$2,"HTC_TST",'Logo '!$L$3:O$3)/'Logo '!$E$3,"")</f>
        <v>0.069048311990686839</v>
      </c>
      <c r="J20" s="152">
        <f>IFERROR(SUMIF('Logo '!$L$2:R$2,"HTC_TST",'Logo '!$L$3:R$3)/'Logo '!$E$3,"")</f>
        <v>0.12492724097788126</v>
      </c>
      <c r="K20" s="152">
        <f>IFERROR(SUMIF('Logo '!$L$2:U$2,"HTC_TST",'Logo '!$L$3:U$3)/'Logo '!$E$3,"")</f>
        <v>0.15293946449359722</v>
      </c>
      <c r="L20" s="152">
        <f>IFERROR(SUMIF('Logo '!$L$2:X$2,"HTC_TST",'Logo '!$L$3:X$3)/'Logo '!$E$3,"")</f>
        <v>0.30849825378346912</v>
      </c>
      <c r="M20" s="152">
        <f>IFERROR(SUMIF('Logo '!$L$2:AA$2,"HTC_TST",'Logo '!$L$3:AA$3)/'Logo '!$E$3,"")</f>
        <v>0.619324796274738</v>
      </c>
      <c r="N20" s="152">
        <f>IFERROR(SUMIF('Logo '!$L$2:AD$2,"HTC_TST",'Logo '!$L$3:AD$3)/'Logo '!$E$3,"")</f>
        <v>1.1348952270081489</v>
      </c>
      <c r="O20" s="152">
        <f>IFERROR(SUMIF('Logo '!$L$2:AG$2,"HTC_TST",'Logo '!$L$3:AG$3)/'Logo '!$E$3,"")</f>
        <v>1.3926804423748544</v>
      </c>
      <c r="P20" s="152">
        <f>IFERROR(SUMIF('Logo '!$L$2:AJ$2,"HTC_TST",'Logo '!$L$3:AJ$3)/'Logo '!$E$3,"")</f>
        <v>2.0039289871944121</v>
      </c>
      <c r="Q20" s="152">
        <f>IFERROR(SUMIF('Logo '!$L$2:AM$2,"HTC_TST",'Logo '!$L$3:AM$3)/'Logo '!$E$3,"")</f>
        <v>2.7758294528521539</v>
      </c>
      <c r="R20" s="152">
        <f>IFERROR(SUMIF('Logo '!$L$2:AP$2,"HTC_TST",'Logo '!$L$3:AP$3)/'Logo '!$E$3,"")</f>
        <v>3.2740832363213039</v>
      </c>
      <c r="S20" s="152">
        <f>IFERROR(SUMIF('Logo '!$L$2:AS$2,"HTC_TST",'Logo '!$L$3:AS$3)/'Logo '!$E$3,"")</f>
        <v>3.502255529685681</v>
      </c>
      <c r="T20" s="152">
        <f>IFERROR(SUMIF('Logo '!$L$2:AV$2,"HTC_TST",'Logo '!$L$3:AV$3)/'Logo '!$E$3,"")</f>
        <v>3.994979627473807</v>
      </c>
      <c r="U20" s="152">
        <f>IFERROR(SUMIF('Logo '!$L$2:AY$2,"HTC_TST",'Logo '!$L$3:AY$3)/'Logo '!$E$3,"")</f>
        <v>4.3037689173457512</v>
      </c>
      <c r="V20" s="152">
        <f>IFERROR(SUMIF('Logo '!$L$2:BB$2,"HTC_TST",'Logo '!$L$3:BB$3)/'Logo '!$E$3,"")</f>
        <v>4.691283469150175</v>
      </c>
      <c r="W20" s="152">
        <f>IFERROR(SUMIF('Logo '!$L$2:BE$2,"HTC_TST",'Logo '!$L$3:BE$3)/'Logo '!$E$3,"")</f>
        <v>5.026848079161816</v>
      </c>
      <c r="X20" s="152">
        <f>IFERROR(SUMIF('Logo '!$L$2:BH$2,"HTC_TST",'Logo '!$L$3:BH$3)/'Logo '!$E$3,"")</f>
        <v>5.4035215366705476</v>
      </c>
      <c r="Y20" s="152">
        <f>IFERROR(SUMIF('Logo '!$L$2:BK$2,"HTC_TST",'Logo '!$L$3:BK$3)/'Logo '!$E$3,"")</f>
        <v>5.5918946449359721</v>
      </c>
      <c r="Z20" s="152">
        <f>IFERROR(SUMIF('Logo '!$L$2:BN$2,"HTC_TST",'Logo '!$L$3:BN$3)/'Logo '!$E$3,"")</f>
        <v>5.86517753201397</v>
      </c>
      <c r="AA20" s="152">
        <f>IFERROR(SUMIF('Logo '!$L$2:BQ$2,"HTC_TST",'Logo '!$L$3:BQ$3)/'Logo '!$E$3,"")</f>
        <v>6.1575232828870776</v>
      </c>
      <c r="AB20" s="152">
        <f>IFERROR(SUMIF('Logo '!$L$2:BT$2,"HTC_TST",'Logo '!$L$3:BT$3)/'Logo '!$E$3,"")</f>
        <v>6.4014842840512225</v>
      </c>
      <c r="AC20" s="152">
        <f>IFERROR(SUMIF('Logo '!$L$2:BW$2,"HTC_TST",'Logo '!$L$3:BW$3)/'Logo '!$E$3,"")</f>
        <v>6.698559371362049</v>
      </c>
      <c r="AD20" s="152">
        <f>IFERROR(SUMIF('Logo '!$L$2:BZ$2,"HTC_TST",'Logo '!$L$3:BZ$3)/'Logo '!$E$3,"")</f>
        <v>6.9077415599534344</v>
      </c>
      <c r="AE20" s="152">
        <f>IFERROR(SUMIF('Logo '!$L$2:CC$2,"HTC_TST",'Logo '!$L$3:CC$3)/'Logo '!$E$3,"")</f>
        <v>7.1172147846332949</v>
      </c>
      <c r="AF20" s="152">
        <f>IFERROR(SUMIF('Logo '!$L$2:CF$2,"HTC_TST",'Logo '!$L$3:CF$3)/'Logo '!$E$3,"")</f>
        <v>7.1172147846332949</v>
      </c>
      <c r="AG20" s="152">
        <f>IFERROR(SUMIF('Logo '!$L$2:CI$2,"HTC_TST",'Logo '!$L$3:CI$3)/'Logo '!$E$3,"")</f>
        <v>7.1172147846332949</v>
      </c>
    </row>
    <row r="21" s="3" customFormat="1">
      <c r="G21" s="3" t="str">
        <f t="shared" si="10"/>
        <v>Katsina-Ala</v>
      </c>
      <c r="H21" s="152">
        <f>IFERROR(SUMIF('Katsina-Ala'!$L$2:L$2,"HTC_TST",'Katsina-Ala'!$L$3:L$3)/'Katsina-Ala'!$E$3,"")</f>
        <v>0.024192458440329773</v>
      </c>
      <c r="I21" s="152">
        <f>IFERROR(SUMIF('Katsina-Ala'!$L$2:O$2,"HTC_TST",'Katsina-Ala'!$L$3:O$3)/'Katsina-Ala'!$E$3,"")</f>
        <v>0.072712528720097314</v>
      </c>
      <c r="J21" s="152">
        <f>IFERROR(SUMIF('Katsina-Ala'!$L$2:R$2,"HTC_TST",'Katsina-Ala'!$L$3:R$3)/'Katsina-Ala'!$E$3,"")</f>
        <v>0.13866738748479523</v>
      </c>
      <c r="K21" s="152">
        <f>IFERROR(SUMIF('Katsina-Ala'!$L$2:U$2,"HTC_TST",'Katsina-Ala'!$L$3:U$3)/'Katsina-Ala'!$E$3,"")</f>
        <v>0.17177997026625219</v>
      </c>
      <c r="L21" s="152">
        <f>IFERROR(SUMIF('Katsina-Ala'!$L$2:X$2,"HTC_TST",'Katsina-Ala'!$L$3:X$3)/'Katsina-Ala'!$E$3,"")</f>
        <v>0.358697121232599</v>
      </c>
      <c r="M21" s="152">
        <f>IFERROR(SUMIF('Katsina-Ala'!$L$2:AA$2,"HTC_TST",'Katsina-Ala'!$L$3:AA$3)/'Katsina-Ala'!$E$3,"")</f>
        <v>0.73347749695904851</v>
      </c>
      <c r="N21" s="152">
        <f>IFERROR(SUMIF('Katsina-Ala'!$L$2:AD$2,"HTC_TST",'Katsina-Ala'!$L$3:AD$3)/'Katsina-Ala'!$E$3,"")</f>
        <v>1.7087444249222867</v>
      </c>
      <c r="O21" s="152">
        <f>IFERROR(SUMIF('Katsina-Ala'!$L$2:AG$2,"HTC_TST",'Katsina-Ala'!$L$3:AG$3)/'Katsina-Ala'!$E$3,"")</f>
        <v>2.1966481957021218</v>
      </c>
      <c r="P21" s="152">
        <f>IFERROR(SUMIF('Katsina-Ala'!$L$2:AJ$2,"HTC_TST",'Katsina-Ala'!$L$3:AJ$3)/'Katsina-Ala'!$E$3,"")</f>
        <v>3.6427895661575889</v>
      </c>
      <c r="Q21" s="152">
        <f>IFERROR(SUMIF('Katsina-Ala'!$L$2:AM$2,"HTC_TST",'Katsina-Ala'!$L$3:AM$3)/'Katsina-Ala'!$E$3,"")</f>
        <v>5.3597783484254631</v>
      </c>
      <c r="R21" s="152">
        <f>IFERROR(SUMIF('Katsina-Ala'!$L$2:AP$2,"HTC_TST",'Katsina-Ala'!$L$3:AP$3)/'Katsina-Ala'!$E$3,"")</f>
        <v>6.5196648195702123</v>
      </c>
      <c r="S21" s="152">
        <f>IFERROR(SUMIF('Katsina-Ala'!$L$2:AS$2,"HTC_TST",'Katsina-Ala'!$L$3:AS$3)/'Katsina-Ala'!$E$3,"")</f>
        <v>7.07055007433437</v>
      </c>
      <c r="T21" s="152">
        <f>IFERROR(SUMIF('Katsina-Ala'!$L$2:AV$2,"HTC_TST",'Katsina-Ala'!$L$3:AV$3)/'Katsina-Ala'!$E$3,"")</f>
        <v>7.3645087173942425</v>
      </c>
      <c r="U21" s="152">
        <f>IFERROR(SUMIF('Katsina-Ala'!$L$2:AY$2,"HTC_TST",'Katsina-Ala'!$L$3:AY$3)/'Katsina-Ala'!$E$3,"")</f>
        <v>8.1096094066765776</v>
      </c>
      <c r="V21" s="152">
        <f>IFERROR(SUMIF('Katsina-Ala'!$L$2:BB$2,"HTC_TST",'Katsina-Ala'!$L$3:BB$3)/'Katsina-Ala'!$E$3,"")</f>
        <v>8.6840113528855252</v>
      </c>
      <c r="W21" s="152">
        <f>IFERROR(SUMIF('Katsina-Ala'!$L$2:BE$2,"HTC_TST",'Katsina-Ala'!$L$3:BE$3)/'Katsina-Ala'!$E$3,"")</f>
        <v>10.493309906744155</v>
      </c>
      <c r="X21" s="152">
        <f>IFERROR(SUMIF('Katsina-Ala'!$L$2:BH$2,"HTC_TST",'Katsina-Ala'!$L$3:BH$3)/'Katsina-Ala'!$E$3,"")</f>
        <v>11.455466954993918</v>
      </c>
      <c r="Y21" s="152">
        <f>IFERROR(SUMIF('Katsina-Ala'!$L$2:BK$2,"HTC_TST",'Katsina-Ala'!$L$3:BK$3)/'Katsina-Ala'!$E$3,"")</f>
        <v>12.696310312204352</v>
      </c>
      <c r="Z21" s="152">
        <f>IFERROR(SUMIF('Katsina-Ala'!$L$2:BN$2,"HTC_TST",'Katsina-Ala'!$L$3:BN$3)/'Katsina-Ala'!$E$3,"")</f>
        <v>13.647655088525477</v>
      </c>
      <c r="AA21" s="152">
        <f>IFERROR(SUMIF('Katsina-Ala'!$L$2:BQ$2,"HTC_TST",'Katsina-Ala'!$L$3:BQ$3)/'Katsina-Ala'!$E$3,"")</f>
        <v>14.161508311934044</v>
      </c>
      <c r="AB21" s="152">
        <f>IFERROR(SUMIF('Katsina-Ala'!$L$2:BT$2,"HTC_TST",'Katsina-Ala'!$L$3:BT$3)/'Katsina-Ala'!$E$3,"")</f>
        <v>14.873496418434923</v>
      </c>
      <c r="AC21" s="152">
        <f>IFERROR(SUMIF('Katsina-Ala'!$L$2:BW$2,"HTC_TST",'Katsina-Ala'!$L$3:BW$3)/'Katsina-Ala'!$E$3,"")</f>
        <v>15.374645222327342</v>
      </c>
      <c r="AD21" s="152">
        <f>IFERROR(SUMIF('Katsina-Ala'!$L$2:BZ$2,"HTC_TST",'Katsina-Ala'!$L$3:BZ$3)/'Katsina-Ala'!$E$3,"")</f>
        <v>16.125557507771319</v>
      </c>
      <c r="AE21" s="152">
        <f>IFERROR(SUMIF('Katsina-Ala'!$L$2:CC$2,"HTC_TST",'Katsina-Ala'!$L$3:CC$3)/'Katsina-Ala'!$E$3,"")</f>
        <v>16.664684416813081</v>
      </c>
      <c r="AF21" s="152">
        <f>IFERROR(SUMIF('Katsina-Ala'!$L$2:CF$2,"HTC_TST",'Katsina-Ala'!$L$3:CF$3)/'Katsina-Ala'!$E$3,"")</f>
        <v>16.664684416813081</v>
      </c>
      <c r="AG21" s="152">
        <f>IFERROR(SUMIF('Katsina-Ala'!$L$2:CI$2,"HTC_TST",'Katsina-Ala'!$L$3:CI$3)/'Katsina-Ala'!$E$3,"")</f>
        <v>16.664684416813081</v>
      </c>
    </row>
    <row r="22" s="3" customFormat="1">
      <c r="G22" s="3" t="str">
        <f t="shared" si="10"/>
        <v>Konshisha</v>
      </c>
      <c r="H22" s="152">
        <f>IFERROR(SUMIF(Konshisha!$L$2:L$2,"HTC_TST",Konshisha!$L$3:L$3)/Konshisha!$E$3,"")</f>
        <v>0.020556521739130435</v>
      </c>
      <c r="I22" s="152">
        <f>IFERROR(SUMIF(Konshisha!$L$2:O$2,"HTC_TST",Konshisha!$L$3:O$3)/Konshisha!$E$3,"")</f>
        <v>0.0616695652173913</v>
      </c>
      <c r="J22" s="152">
        <f>IFERROR(SUMIF(Konshisha!$L$2:R$2,"HTC_TST",Konshisha!$L$3:R$3)/Konshisha!$E$3,"")</f>
        <v>0.094539130434782612</v>
      </c>
      <c r="K22" s="152">
        <f>IFERROR(SUMIF(Konshisha!$L$2:U$2,"HTC_TST",Konshisha!$L$3:U$3)/Konshisha!$E$3,"")</f>
        <v>0.11099130434782609</v>
      </c>
      <c r="L22" s="152">
        <f>IFERROR(SUMIF(Konshisha!$L$2:X$2,"HTC_TST",Konshisha!$L$3:X$3)/Konshisha!$E$3,"")</f>
        <v>0.13057391304347826</v>
      </c>
      <c r="M22" s="152">
        <f>IFERROR(SUMIF(Konshisha!$L$2:AA$2,"HTC_TST",Konshisha!$L$3:AA$3)/Konshisha!$E$3,"")</f>
        <v>0.16970434782608695</v>
      </c>
      <c r="N22" s="152">
        <f>IFERROR(SUMIF(Konshisha!$L$2:AD$2,"HTC_TST",Konshisha!$L$3:AD$3)/Konshisha!$E$3,"")</f>
        <v>0.3676521739130435</v>
      </c>
      <c r="O22" s="152">
        <f>IFERROR(SUMIF(Konshisha!$L$2:AG$2,"HTC_TST",Konshisha!$L$3:AG$3)/Konshisha!$E$3,"")</f>
        <v>0.46667826086956521</v>
      </c>
      <c r="P22" s="152">
        <f>IFERROR(SUMIF(Konshisha!$L$2:AJ$2,"HTC_TST",Konshisha!$L$3:AJ$3)/Konshisha!$E$3,"")</f>
        <v>0.77655652173913048</v>
      </c>
      <c r="Q22" s="152">
        <f>IFERROR(SUMIF(Konshisha!$L$2:AM$2,"HTC_TST",Konshisha!$L$3:AM$3)/Konshisha!$E$3,"")</f>
        <v>1.1861565217391303</v>
      </c>
      <c r="R22" s="152">
        <f>IFERROR(SUMIF(Konshisha!$L$2:AP$2,"HTC_TST",Konshisha!$L$3:AP$3)/Konshisha!$E$3,"")</f>
        <v>1.422295652173913</v>
      </c>
      <c r="S22" s="152">
        <f>IFERROR(SUMIF(Konshisha!$L$2:AS$2,"HTC_TST",Konshisha!$L$3:AS$3)/Konshisha!$E$3,"")</f>
        <v>1.6432</v>
      </c>
      <c r="T22" s="152">
        <f>IFERROR(SUMIF(Konshisha!$L$2:AV$2,"HTC_TST",Konshisha!$L$3:AV$3)/Konshisha!$E$3,"")</f>
        <v>1.8251478260869565</v>
      </c>
      <c r="U22" s="152">
        <f>IFERROR(SUMIF(Konshisha!$L$2:AY$2,"HTC_TST",Konshisha!$L$3:AY$3)/Konshisha!$E$3,"")</f>
        <v>2.077495652173913</v>
      </c>
      <c r="V22" s="152">
        <f>IFERROR(SUMIF(Konshisha!$L$2:BB$2,"HTC_TST",Konshisha!$L$3:BB$3)/Konshisha!$E$3,"")</f>
        <v>2.2952695652173913</v>
      </c>
      <c r="W22" s="152">
        <f>IFERROR(SUMIF(Konshisha!$L$2:BE$2,"HTC_TST",Konshisha!$L$3:BE$3)/Konshisha!$E$3,"")</f>
        <v>2.5481739130434784</v>
      </c>
      <c r="X22" s="152">
        <f>IFERROR(SUMIF(Konshisha!$L$2:BH$2,"HTC_TST",Konshisha!$L$3:BH$3)/Konshisha!$E$3,"")</f>
        <v>2.8020521739130433</v>
      </c>
      <c r="Y22" s="152">
        <f>IFERROR(SUMIF(Konshisha!$L$2:BK$2,"HTC_TST",Konshisha!$L$3:BK$3)/Konshisha!$E$3,"")</f>
        <v>2.9746434782608695</v>
      </c>
      <c r="Z22" s="152">
        <f>IFERROR(SUMIF(Konshisha!$L$2:BN$2,"HTC_TST",Konshisha!$L$3:BN$3)/Konshisha!$E$3,"")</f>
        <v>3.1335652173913044</v>
      </c>
      <c r="AA22" s="152">
        <f>IFERROR(SUMIF(Konshisha!$L$2:BQ$2,"HTC_TST",Konshisha!$L$3:BQ$3)/Konshisha!$E$3,"")</f>
        <v>3.2771826086956524</v>
      </c>
      <c r="AB22" s="152">
        <f>IFERROR(SUMIF(Konshisha!$L$2:BT$2,"HTC_TST",Konshisha!$L$3:BT$3)/Konshisha!$E$3,"")</f>
        <v>3.4900521739130435</v>
      </c>
      <c r="AC22" s="152">
        <f>IFERROR(SUMIF(Konshisha!$L$2:BW$2,"HTC_TST",Konshisha!$L$3:BW$3)/Konshisha!$E$3,"")</f>
        <v>3.6165565217391302</v>
      </c>
      <c r="AD22" s="152">
        <f>IFERROR(SUMIF(Konshisha!$L$2:BZ$2,"HTC_TST",Konshisha!$L$3:BZ$3)/Konshisha!$E$3,"")</f>
        <v>3.7569739130434781</v>
      </c>
      <c r="AE22" s="152">
        <f>IFERROR(SUMIF(Konshisha!$L$2:CC$2,"HTC_TST",Konshisha!$L$3:CC$3)/Konshisha!$E$3,"")</f>
        <v>3.8351652173913044</v>
      </c>
      <c r="AF22" s="152">
        <f>IFERROR(SUMIF(Konshisha!$L$2:CF$2,"HTC_TST",Konshisha!$L$3:CF$3)/Konshisha!$E$3,"")</f>
        <v>3.8351652173913044</v>
      </c>
      <c r="AG22" s="152">
        <f>IFERROR(SUMIF(Konshisha!$L$2:CI$2,"HTC_TST",Konshisha!$L$3:CI$3)/Konshisha!$E$3,"")</f>
        <v>3.8351652173913044</v>
      </c>
    </row>
    <row r="23" s="3" customFormat="1">
      <c r="G23" s="3" t="str">
        <f t="shared" si="10"/>
        <v>Gwer West</v>
      </c>
      <c r="H23" s="152">
        <f>IFERROR(SUMIF('Gwer West'!$L$2:L$2,"HTC_TST",'Gwer West'!$L$3:L$3)/'Gwer West'!$E$3,"")</f>
        <v>0.022124406347735433</v>
      </c>
      <c r="I23" s="152">
        <f>IFERROR(SUMIF('Gwer West'!$L$2:O$2,"HTC_TST",'Gwer West'!$L$3:O$3)/'Gwer West'!$E$3,"")</f>
        <v>0.033128692227499132</v>
      </c>
      <c r="J23" s="152">
        <f>IFERROR(SUMIF('Gwer West'!$L$2:R$2,"HTC_TST",'Gwer West'!$L$3:R$3)/'Gwer West'!$E$3,"")</f>
        <v>0.0559481061044828</v>
      </c>
      <c r="K23" s="152">
        <f>IFERROR(SUMIF('Gwer West'!$L$2:U$2,"HTC_TST",'Gwer West'!$L$3:U$3)/'Gwer West'!$E$3,"")</f>
        <v>0.10147109927024209</v>
      </c>
      <c r="L23" s="152">
        <f>IFERROR(SUMIF('Gwer West'!$L$2:X$2,"HTC_TST",'Gwer West'!$L$3:X$3)/'Gwer West'!$E$3,"")</f>
        <v>0.25448859029306153</v>
      </c>
      <c r="M23" s="152">
        <f>IFERROR(SUMIF('Gwer West'!$L$2:AA$2,"HTC_TST",'Gwer West'!$L$3:AA$3)/'Gwer West'!$E$3,"")</f>
        <v>0.33117108768678327</v>
      </c>
      <c r="N23" s="152">
        <f>IFERROR(SUMIF('Gwer West'!$L$2:AD$2,"HTC_TST",'Gwer West'!$L$3:AD$3)/'Gwer West'!$E$3,"")</f>
        <v>0.57940461021661072</v>
      </c>
      <c r="O23" s="152">
        <f>IFERROR(SUMIF('Gwer West'!$L$2:AG$2,"HTC_TST",'Gwer West'!$L$3:AG$3)/'Gwer West'!$E$3,"")</f>
        <v>1.0758716552762655</v>
      </c>
      <c r="P23" s="152">
        <f>IFERROR(SUMIF('Gwer West'!$L$2:AJ$2,"HTC_TST",'Gwer West'!$L$3:AJ$3)/'Gwer West'!$E$3,"")</f>
        <v>2.0031275338816172</v>
      </c>
      <c r="Q23" s="152">
        <f>IFERROR(SUMIF('Gwer West'!$L$2:AM$2,"HTC_TST",'Gwer West'!$L$3:AM$3)/'Gwer West'!$E$3,"")</f>
        <v>3.1900845592493918</v>
      </c>
      <c r="R23" s="152">
        <f>IFERROR(SUMIF('Gwer West'!$L$2:AP$2,"HTC_TST",'Gwer West'!$L$3:AP$3)/'Gwer West'!$E$3,"")</f>
        <v>3.8117687941619369</v>
      </c>
      <c r="S23" s="152">
        <f>IFERROR(SUMIF('Gwer West'!$L$2:AS$2,"HTC_TST",'Gwer West'!$L$3:AS$3)/'Gwer West'!$E$3,"")</f>
        <v>4.3729873740298855</v>
      </c>
      <c r="T23" s="152">
        <f>IFERROR(SUMIF('Gwer West'!$L$2:AV$2,"HTC_TST",'Gwer West'!$L$3:AV$3)/'Gwer West'!$E$3,"")</f>
        <v>4.7260511988879879</v>
      </c>
      <c r="U23" s="152">
        <f>IFERROR(SUMIF('Gwer West'!$L$2:AY$2,"HTC_TST",'Gwer West'!$L$3:AY$3)/'Gwer West'!$E$3,"")</f>
        <v>5.06023398586818</v>
      </c>
      <c r="V23" s="152">
        <f>IFERROR(SUMIF('Gwer West'!$L$2:BB$2,"HTC_TST",'Gwer West'!$L$3:BB$3)/'Gwer West'!$E$3,"")</f>
        <v>5.3676589829723156</v>
      </c>
      <c r="W23" s="152">
        <f>IFERROR(SUMIF('Gwer West'!$L$2:BE$2,"HTC_TST",'Gwer West'!$L$3:BE$3)/'Gwer West'!$E$3,"")</f>
        <v>5.9676821498899573</v>
      </c>
      <c r="X23" s="152">
        <f>IFERROR(SUMIF('Gwer West'!$L$2:BH$2,"HTC_TST",'Gwer West'!$L$3:BH$3)/'Gwer West'!$E$3,"")</f>
        <v>6.666164716784432</v>
      </c>
      <c r="Y23" s="152">
        <f>IFERROR(SUMIF('Gwer West'!$L$2:BK$2,"HTC_TST",'Gwer West'!$L$3:BK$3)/'Gwer West'!$E$3,"")</f>
        <v>7.3192401251013557</v>
      </c>
      <c r="Z23" s="152">
        <f>IFERROR(SUMIF('Gwer West'!$L$2:BN$2,"HTC_TST",'Gwer West'!$L$3:BN$3)/'Gwer West'!$E$3,"")</f>
        <v>7.82335225298274</v>
      </c>
      <c r="AA23" s="152">
        <f>IFERROR(SUMIF('Gwer West'!$L$2:BQ$2,"HTC_TST",'Gwer West'!$L$3:BQ$3)/'Gwer West'!$E$3,"")</f>
        <v>8.3250318545117565</v>
      </c>
      <c r="AB23" s="152">
        <f>IFERROR(SUMIF('Gwer West'!$L$2:BT$2,"HTC_TST",'Gwer West'!$L$3:BT$3)/'Gwer West'!$E$3,"")</f>
        <v>8.99351326306035</v>
      </c>
      <c r="AC23" s="152">
        <f>IFERROR(SUMIF('Gwer West'!$L$2:BW$2,"HTC_TST",'Gwer West'!$L$3:BW$3)/'Gwer West'!$E$3,"")</f>
        <v>9.7551256805282058</v>
      </c>
      <c r="AD23" s="152">
        <f>IFERROR(SUMIF('Gwer West'!$L$2:BZ$2,"HTC_TST",'Gwer West'!$L$3:BZ$3)/'Gwer West'!$E$3,"")</f>
        <v>10.50851384223329</v>
      </c>
      <c r="AE23" s="152">
        <f>IFERROR(SUMIF('Gwer West'!$L$2:CC$2,"HTC_TST",'Gwer West'!$L$3:CC$3)/'Gwer West'!$E$3,"")</f>
        <v>11.104946136916483</v>
      </c>
      <c r="AF23" s="152">
        <f>IFERROR(SUMIF('Gwer West'!$L$2:CF$2,"HTC_TST",'Gwer West'!$L$3:CF$3)/'Gwer West'!$E$3,"")</f>
        <v>11.104946136916483</v>
      </c>
      <c r="AG23" s="152">
        <f>IFERROR(SUMIF('Gwer West'!$L$2:CI$2,"HTC_TST",'Gwer West'!$L$3:CI$3)/'Gwer West'!$E$3,"")</f>
        <v>11.104946136916483</v>
      </c>
    </row>
    <row r="24" s="3" customFormat="1">
      <c r="G24" s="3" t="str">
        <f t="shared" si="10"/>
        <v>LGA6</v>
      </c>
      <c r="H24" s="152" t="str">
        <f>IFERROR(SUMIF('LGA6'!$K$2:K$2,"HTC_TST",'LGA6'!$K$3:K$3)/'LGA6'!$D$3,"")</f>
      </c>
      <c r="I24" s="152" t="str">
        <f>IFERROR(SUMIF('LGA6'!$K$2:N$2,"HTC_TST",'LGA6'!$K$3:N$3)/'LGA6'!$D$3,"")</f>
      </c>
      <c r="J24" s="152" t="str">
        <f>IFERROR(SUMIF('LGA6'!$K$2:Q$2,"HTC_TST",'LGA6'!$K$3:Q$3)/'LGA6'!$D$3,"")</f>
      </c>
      <c r="K24" s="152" t="str">
        <f>IFERROR(SUMIF('LGA6'!$K$2:T$2,"HTC_TST",'LGA6'!$K$3:T$3)/'LGA6'!$D$3,"")</f>
      </c>
      <c r="L24" s="152" t="str">
        <f>IFERROR(SUMIF('LGA6'!$K$2:W$2,"HTC_TST",'LGA6'!$K$3:W$3)/'LGA6'!$D$3,"")</f>
      </c>
      <c r="M24" s="152" t="str">
        <f>IFERROR(SUMIF('LGA6'!$K$2:Z$2,"HTC_TST",'LGA6'!$K$3:Z$3)/'LGA6'!$D$3,"")</f>
      </c>
      <c r="N24" s="152" t="str">
        <f>IFERROR(SUMIF('LGA6'!$K$2:AC$2,"HTC_TST",'LGA6'!$K$3:AC$3)/'LGA6'!$D$3,"")</f>
      </c>
      <c r="O24" s="152" t="str">
        <f>IFERROR(SUMIF('LGA6'!$K$2:AF$2,"HTC_TST",'LGA6'!$K$3:AF$3)/'LGA6'!$D$3,"")</f>
      </c>
      <c r="P24" s="152" t="str">
        <f>IFERROR(SUMIF('LGA6'!$K$2:AI$2,"HTC_TST",'LGA6'!$K$3:AI$3)/'LGA6'!$D$3,"")</f>
      </c>
      <c r="Q24" s="152" t="str">
        <f>IFERROR(SUMIF('LGA6'!$K$2:AL$2,"HTC_TST",'LGA6'!$K$3:AL$3)/'LGA6'!$D$3,"")</f>
      </c>
      <c r="R24" s="152" t="str">
        <f>IFERROR(SUMIF('LGA6'!$K$2:AO$2,"HTC_TST",'LGA6'!$K$3:AO$3)/'LGA6'!$D$3,"")</f>
      </c>
      <c r="S24" s="152" t="str">
        <f>IFERROR(SUMIF('LGA6'!$K$2:AR$2,"HTC_TST",'LGA6'!$K$3:AR$3)/'LGA6'!$D$3,"")</f>
      </c>
      <c r="T24" s="152" t="str">
        <f>IFERROR(SUMIF('LGA6'!$K$2:AU$2,"HTC_TST",'LGA6'!$K$3:AU$3)/'LGA6'!$D$3,"")</f>
      </c>
      <c r="U24" s="152" t="str">
        <f>IFERROR(SUMIF('LGA6'!$K$2:AX$2,"HTC_TST",'LGA6'!$K$3:AX$3)/'LGA6'!$D$3,"")</f>
      </c>
      <c r="V24" s="152" t="str">
        <f>IFERROR(SUMIF('LGA6'!$K$2:BA$2,"HTC_TST",'LGA6'!$K$3:BA$3)/'LGA6'!$D$3,"")</f>
      </c>
      <c r="W24" s="152" t="str">
        <f>IFERROR(SUMIF('LGA6'!$K$2:BD$2,"HTC_TST",'LGA6'!$K$3:BD$3)/'LGA6'!$D$3,"")</f>
      </c>
      <c r="X24" s="152" t="str">
        <f>IFERROR(SUMIF('LGA6'!$K$2:BG$2,"HTC_TST",'LGA6'!$K$3:BG$3)/'LGA6'!$D$3,"")</f>
      </c>
      <c r="Y24" s="152" t="str">
        <f>IFERROR(SUMIF('LGA6'!$K$2:BJ$2,"HTC_TST",'LGA6'!$K$3:BJ$3)/'LGA6'!$D$3,"")</f>
      </c>
      <c r="Z24" s="152" t="str">
        <f>IFERROR(SUMIF('LGA6'!$K$2:BM$2,"HTC_TST",'LGA6'!$K$3:BM$3)/'LGA6'!$D$3,"")</f>
      </c>
      <c r="AA24" s="152" t="str">
        <f>IFERROR(SUMIF('LGA6'!$K$2:BP$2,"HTC_TST",'LGA6'!$K$3:BP$3)/'LGA6'!$D$3,"")</f>
      </c>
      <c r="AB24" s="152" t="str">
        <f>IFERROR(SUMIF('LGA6'!$K$2:BS$2,"HTC_TST",'LGA6'!$K$3:BS$3)/'LGA6'!$D$3,"")</f>
      </c>
      <c r="AC24" s="152" t="str">
        <f>IFERROR(SUMIF('LGA6'!$K$2:BV$2,"HTC_TST",'LGA6'!$K$3:BV$3)/'LGA6'!$D$3,"")</f>
      </c>
      <c r="AD24" s="152" t="str">
        <f>IFERROR(SUMIF('LGA6'!$K$2:BY$2,"HTC_TST",'LGA6'!$K$3:BY$3)/'LGA6'!$D$3,"")</f>
      </c>
      <c r="AE24" s="152" t="str">
        <f>IFERROR(SUMIF('LGA6'!$K$2:CB$2,"HTC_TST",'LGA6'!$K$3:CB$3)/'LGA6'!$D$3,"")</f>
      </c>
      <c r="AF24" s="152" t="str">
        <f>IFERROR(SUMIF('LGA6'!$K$2:CE$2,"HTC_TST",'LGA6'!$K$3:CE$3)/'LGA6'!$D$3,"")</f>
      </c>
      <c r="AG24" s="152" t="str">
        <f>IFERROR(SUMIF('LGA6'!$K$2:CH$2,"HTC_TST",'LGA6'!$K$3:CH$3)/'LGA6'!$D$3,"")</f>
      </c>
    </row>
    <row r="25" s="3" customFormat="1">
      <c r="G25" s="3" t="str">
        <f t="shared" si="10"/>
        <v>LGA7</v>
      </c>
      <c r="H25" s="152" t="str">
        <f>IFERROR(SUMIF('LGA7'!$K$2:K$2,"HTC_TST",'LGA7'!$K$3:K$3)/'LGA7'!$D$3,"")</f>
      </c>
      <c r="I25" s="152" t="str">
        <f>IFERROR(SUMIF('LGA7'!$K$2:N$2,"HTC_TST",'LGA7'!$K$3:N$3)/'LGA7'!$D$3,"")</f>
      </c>
      <c r="J25" s="152" t="str">
        <f>IFERROR(SUMIF('LGA7'!$K$2:Q$2,"HTC_TST",'LGA7'!$K$3:Q$3)/'LGA7'!$D$3,"")</f>
      </c>
      <c r="K25" s="152" t="str">
        <f>IFERROR(SUMIF('LGA7'!$K$2:T$2,"HTC_TST",'LGA7'!$K$3:T$3)/'LGA7'!$D$3,"")</f>
      </c>
      <c r="L25" s="152" t="str">
        <f>IFERROR(SUMIF('LGA7'!$K$2:W$2,"HTC_TST",'LGA7'!$K$3:W$3)/'LGA7'!$D$3,"")</f>
      </c>
      <c r="M25" s="152" t="str">
        <f>IFERROR(SUMIF('LGA7'!$K$2:Z$2,"HTC_TST",'LGA7'!$K$3:Z$3)/'LGA7'!$D$3,"")</f>
      </c>
      <c r="N25" s="152" t="str">
        <f>IFERROR(SUMIF('LGA7'!$K$2:AC$2,"HTC_TST",'LGA7'!$K$3:AC$3)/'LGA7'!$D$3,"")</f>
      </c>
      <c r="O25" s="152" t="str">
        <f>IFERROR(SUMIF('LGA7'!$K$2:AF$2,"HTC_TST",'LGA7'!$K$3:AF$3)/'LGA7'!$D$3,"")</f>
      </c>
      <c r="P25" s="152" t="str">
        <f>IFERROR(SUMIF('LGA7'!$K$2:AI$2,"HTC_TST",'LGA7'!$K$3:AI$3)/'LGA7'!$D$3,"")</f>
      </c>
      <c r="Q25" s="152" t="str">
        <f>IFERROR(SUMIF('LGA7'!$K$2:AL$2,"HTC_TST",'LGA7'!$K$3:AL$3)/'LGA7'!$D$3,"")</f>
      </c>
      <c r="R25" s="152" t="str">
        <f>IFERROR(SUMIF('LGA7'!$K$2:AO$2,"HTC_TST",'LGA7'!$K$3:AO$3)/'LGA7'!$D$3,"")</f>
      </c>
      <c r="S25" s="152" t="str">
        <f>IFERROR(SUMIF('LGA7'!$K$2:AR$2,"HTC_TST",'LGA7'!$K$3:AR$3)/'LGA7'!$D$3,"")</f>
      </c>
      <c r="T25" s="152" t="str">
        <f>IFERROR(SUMIF('LGA7'!$K$2:AU$2,"HTC_TST",'LGA7'!$K$3:AU$3)/'LGA7'!$D$3,"")</f>
      </c>
      <c r="U25" s="152" t="str">
        <f>IFERROR(SUMIF('LGA7'!$K$2:AX$2,"HTC_TST",'LGA7'!$K$3:AX$3)/'LGA7'!$D$3,"")</f>
      </c>
      <c r="V25" s="152" t="str">
        <f>IFERROR(SUMIF('LGA7'!$K$2:BA$2,"HTC_TST",'LGA7'!$K$3:BA$3)/'LGA7'!$D$3,"")</f>
      </c>
      <c r="W25" s="152" t="str">
        <f>IFERROR(SUMIF('LGA7'!$K$2:BD$2,"HTC_TST",'LGA7'!$K$3:BD$3)/'LGA7'!$D$3,"")</f>
      </c>
      <c r="X25" s="152" t="str">
        <f>IFERROR(SUMIF('LGA7'!$K$2:BG$2,"HTC_TST",'LGA7'!$K$3:BG$3)/'LGA7'!$D$3,"")</f>
      </c>
      <c r="Y25" s="152" t="str">
        <f>IFERROR(SUMIF('LGA7'!$K$2:BJ$2,"HTC_TST",'LGA7'!$K$3:BJ$3)/'LGA7'!$D$3,"")</f>
      </c>
      <c r="Z25" s="152" t="str">
        <f>IFERROR(SUMIF('LGA7'!$K$2:BM$2,"HTC_TST",'LGA7'!$K$3:BM$3)/'LGA7'!$D$3,"")</f>
      </c>
      <c r="AA25" s="152" t="str">
        <f>IFERROR(SUMIF('LGA7'!$K$2:BP$2,"HTC_TST",'LGA7'!$K$3:BP$3)/'LGA7'!$D$3,"")</f>
      </c>
      <c r="AB25" s="152" t="str">
        <f>IFERROR(SUMIF('LGA7'!$K$2:BS$2,"HTC_TST",'LGA7'!$K$3:BS$3)/'LGA7'!$D$3,"")</f>
      </c>
      <c r="AC25" s="152" t="str">
        <f>IFERROR(SUMIF('LGA7'!$K$2:BV$2,"HTC_TST",'LGA7'!$K$3:BV$3)/'LGA7'!$D$3,"")</f>
      </c>
      <c r="AD25" s="152" t="str">
        <f>IFERROR(SUMIF('LGA7'!$K$2:BY$2,"HTC_TST",'LGA7'!$K$3:BY$3)/'LGA7'!$D$3,"")</f>
      </c>
      <c r="AE25" s="152" t="str">
        <f>IFERROR(SUMIF('LGA7'!$K$2:CB$2,"HTC_TST",'LGA7'!$K$3:CB$3)/'LGA7'!$D$3,"")</f>
      </c>
      <c r="AF25" s="152" t="str">
        <f>IFERROR(SUMIF('LGA7'!$K$2:CE$2,"HTC_TST",'LGA7'!$K$3:CE$3)/'LGA7'!$D$3,"")</f>
      </c>
      <c r="AG25" s="152" t="str">
        <f>IFERROR(SUMIF('LGA7'!$K$2:CH$2,"HTC_TST",'LGA7'!$K$3:CH$3)/'LGA7'!$D$3,"")</f>
      </c>
    </row>
    <row r="26" s="3" customFormat="1">
      <c r="G26" s="3" t="str">
        <f t="shared" si="10"/>
        <v>LGA8</v>
      </c>
      <c r="H26" s="152" t="str">
        <f>IFERROR(SUMIF('LGA8'!$K$2:K$2,"HTC_TST",'LGA8'!$K$3:K$3)/'LGA8'!$D$3,"")</f>
      </c>
      <c r="I26" s="152" t="str">
        <f>IFERROR(SUMIF('LGA8'!$K$2:N$2,"HTC_TST",'LGA8'!$K$3:N$3)/'LGA8'!$D$3,"")</f>
      </c>
      <c r="J26" s="152" t="str">
        <f>IFERROR(SUMIF('LGA8'!$K$2:Q$2,"HTC_TST",'LGA8'!$K$3:Q$3)/'LGA8'!$D$3,"")</f>
      </c>
      <c r="K26" s="152" t="str">
        <f>IFERROR(SUMIF('LGA8'!$K$2:T$2,"HTC_TST",'LGA8'!$K$3:T$3)/'LGA8'!$D$3,"")</f>
      </c>
      <c r="L26" s="152" t="str">
        <f>IFERROR(SUMIF('LGA8'!$K$2:W$2,"HTC_TST",'LGA8'!$K$3:W$3)/'LGA8'!$D$3,"")</f>
      </c>
      <c r="M26" s="152" t="str">
        <f>IFERROR(SUMIF('LGA8'!$K$2:Z$2,"HTC_TST",'LGA8'!$K$3:Z$3)/'LGA8'!$D$3,"")</f>
      </c>
      <c r="N26" s="152" t="str">
        <f>IFERROR(SUMIF('LGA8'!$K$2:AC$2,"HTC_TST",'LGA8'!$K$3:AC$3)/'LGA8'!$D$3,"")</f>
      </c>
      <c r="O26" s="152" t="str">
        <f>IFERROR(SUMIF('LGA8'!$K$2:AF$2,"HTC_TST",'LGA8'!$K$3:AF$3)/'LGA8'!$D$3,"")</f>
      </c>
      <c r="P26" s="152" t="str">
        <f>IFERROR(SUMIF('LGA8'!$K$2:AI$2,"HTC_TST",'LGA8'!$K$3:AI$3)/'LGA8'!$D$3,"")</f>
      </c>
      <c r="Q26" s="152" t="str">
        <f>IFERROR(SUMIF('LGA8'!$K$2:AL$2,"HTC_TST",'LGA8'!$K$3:AL$3)/'LGA8'!$D$3,"")</f>
      </c>
      <c r="R26" s="152" t="str">
        <f>IFERROR(SUMIF('LGA8'!$K$2:AO$2,"HTC_TST",'LGA8'!$K$3:AO$3)/'LGA8'!$D$3,"")</f>
      </c>
      <c r="S26" s="152" t="str">
        <f>IFERROR(SUMIF('LGA8'!$K$2:AR$2,"HTC_TST",'LGA8'!$K$3:AR$3)/'LGA8'!$D$3,"")</f>
      </c>
      <c r="T26" s="152" t="str">
        <f>IFERROR(SUMIF('LGA8'!$K$2:AU$2,"HTC_TST",'LGA8'!$K$3:AU$3)/'LGA8'!$D$3,"")</f>
      </c>
      <c r="U26" s="152" t="str">
        <f>IFERROR(SUMIF('LGA8'!$K$2:AX$2,"HTC_TST",'LGA8'!$K$3:AX$3)/'LGA8'!$D$3,"")</f>
      </c>
      <c r="V26" s="152" t="str">
        <f>IFERROR(SUMIF('LGA8'!$K$2:BA$2,"HTC_TST",'LGA8'!$K$3:BA$3)/'LGA8'!$D$3,"")</f>
      </c>
      <c r="W26" s="152" t="str">
        <f>IFERROR(SUMIF('LGA8'!$K$2:BD$2,"HTC_TST",'LGA8'!$K$3:BD$3)/'LGA8'!$D$3,"")</f>
      </c>
      <c r="X26" s="152" t="str">
        <f>IFERROR(SUMIF('LGA8'!$K$2:BG$2,"HTC_TST",'LGA8'!$K$3:BG$3)/'LGA8'!$D$3,"")</f>
      </c>
      <c r="Y26" s="152" t="str">
        <f>IFERROR(SUMIF('LGA8'!$K$2:BJ$2,"HTC_TST",'LGA8'!$K$3:BJ$3)/'LGA8'!$D$3,"")</f>
      </c>
      <c r="Z26" s="152" t="str">
        <f>IFERROR(SUMIF('LGA8'!$K$2:BM$2,"HTC_TST",'LGA8'!$K$3:BM$3)/'LGA8'!$D$3,"")</f>
      </c>
      <c r="AA26" s="152" t="str">
        <f>IFERROR(SUMIF('LGA8'!$K$2:BP$2,"HTC_TST",'LGA8'!$K$3:BP$3)/'LGA8'!$D$3,"")</f>
      </c>
      <c r="AB26" s="152" t="str">
        <f>IFERROR(SUMIF('LGA8'!$K$2:BS$2,"HTC_TST",'LGA8'!$K$3:BS$3)/'LGA8'!$D$3,"")</f>
      </c>
      <c r="AC26" s="152" t="str">
        <f>IFERROR(SUMIF('LGA8'!$K$2:BV$2,"HTC_TST",'LGA8'!$K$3:BV$3)/'LGA8'!$D$3,"")</f>
      </c>
      <c r="AD26" s="152" t="str">
        <f>IFERROR(SUMIF('LGA8'!$K$2:BY$2,"HTC_TST",'LGA8'!$K$3:BY$3)/'LGA8'!$D$3,"")</f>
      </c>
      <c r="AE26" s="152" t="str">
        <f>IFERROR(SUMIF('LGA8'!$K$2:CB$2,"HTC_TST",'LGA8'!$K$3:CB$3)/'LGA8'!$D$3,"")</f>
      </c>
      <c r="AF26" s="152" t="str">
        <f>IFERROR(SUMIF('LGA8'!$K$2:CE$2,"HTC_TST",'LGA8'!$K$3:CE$3)/'LGA8'!$D$3,"")</f>
      </c>
      <c r="AG26" s="152" t="str">
        <f>IFERROR(SUMIF('LGA8'!$K$2:CH$2,"HTC_TST",'LGA8'!$K$3:CH$3)/'LGA8'!$D$3,"")</f>
      </c>
    </row>
    <row r="27" s="3" customFormat="1">
      <c r="G27" s="3" t="str">
        <f t="shared" si="10"/>
        <v>LGA9</v>
      </c>
      <c r="H27" s="152" t="str">
        <f>IFERROR(SUMIF('LGA9'!$K$2:K$2,"HTC_TST",'LGA9'!$K$3:K$3)/'LGA9'!$D$3,"")</f>
      </c>
      <c r="I27" s="152" t="str">
        <f>IFERROR(SUMIF('LGA9'!$K$2:N$2,"HTC_TST",'LGA9'!$K$3:N$3)/'LGA9'!$D$3,"")</f>
      </c>
      <c r="J27" s="152" t="str">
        <f>IFERROR(SUMIF('LGA9'!$K$2:Q$2,"HTC_TST",'LGA9'!$K$3:Q$3)/'LGA9'!$D$3,"")</f>
      </c>
      <c r="K27" s="152" t="str">
        <f>IFERROR(SUMIF('LGA9'!$K$2:T$2,"HTC_TST",'LGA9'!$K$3:T$3)/'LGA9'!$D$3,"")</f>
      </c>
      <c r="L27" s="152" t="str">
        <f>IFERROR(SUMIF('LGA9'!$K$2:W$2,"HTC_TST",'LGA9'!$K$3:W$3)/'LGA9'!$D$3,"")</f>
      </c>
      <c r="M27" s="152" t="str">
        <f>IFERROR(SUMIF('LGA9'!$K$2:Z$2,"HTC_TST",'LGA9'!$K$3:Z$3)/'LGA9'!$D$3,"")</f>
      </c>
      <c r="N27" s="152" t="str">
        <f>IFERROR(SUMIF('LGA9'!$K$2:AC$2,"HTC_TST",'LGA9'!$K$3:AC$3)/'LGA9'!$D$3,"")</f>
      </c>
      <c r="O27" s="152" t="str">
        <f>IFERROR(SUMIF('LGA9'!$K$2:AF$2,"HTC_TST",'LGA9'!$K$3:AF$3)/'LGA9'!$D$3,"")</f>
      </c>
      <c r="P27" s="152" t="str">
        <f>IFERROR(SUMIF('LGA9'!$K$2:AI$2,"HTC_TST",'LGA9'!$K$3:AI$3)/'LGA9'!$D$3,"")</f>
      </c>
      <c r="Q27" s="152" t="str">
        <f>IFERROR(SUMIF('LGA9'!$K$2:AL$2,"HTC_TST",'LGA9'!$K$3:AL$3)/'LGA9'!$D$3,"")</f>
      </c>
      <c r="R27" s="152" t="str">
        <f>IFERROR(SUMIF('LGA9'!$K$2:AO$2,"HTC_TST",'LGA9'!$K$3:AO$3)/'LGA9'!$D$3,"")</f>
      </c>
      <c r="S27" s="152" t="str">
        <f>IFERROR(SUMIF('LGA9'!$K$2:AR$2,"HTC_TST",'LGA9'!$K$3:AR$3)/'LGA9'!$D$3,"")</f>
      </c>
      <c r="T27" s="152" t="str">
        <f>IFERROR(SUMIF('LGA9'!$K$2:AU$2,"HTC_TST",'LGA9'!$K$3:AU$3)/'LGA9'!$D$3,"")</f>
      </c>
      <c r="U27" s="152" t="str">
        <f>IFERROR(SUMIF('LGA9'!$K$2:AX$2,"HTC_TST",'LGA9'!$K$3:AX$3)/'LGA9'!$D$3,"")</f>
      </c>
      <c r="V27" s="152" t="str">
        <f>IFERROR(SUMIF('LGA9'!$K$2:BA$2,"HTC_TST",'LGA9'!$K$3:BA$3)/'LGA9'!$D$3,"")</f>
      </c>
      <c r="W27" s="152" t="str">
        <f>IFERROR(SUMIF('LGA9'!$K$2:BD$2,"HTC_TST",'LGA9'!$K$3:BD$3)/'LGA9'!$D$3,"")</f>
      </c>
      <c r="X27" s="152" t="str">
        <f>IFERROR(SUMIF('LGA9'!$K$2:BG$2,"HTC_TST",'LGA9'!$K$3:BG$3)/'LGA9'!$D$3,"")</f>
      </c>
      <c r="Y27" s="152" t="str">
        <f>IFERROR(SUMIF('LGA9'!$K$2:BJ$2,"HTC_TST",'LGA9'!$K$3:BJ$3)/'LGA9'!$D$3,"")</f>
      </c>
      <c r="Z27" s="152" t="str">
        <f>IFERROR(SUMIF('LGA9'!$K$2:BM$2,"HTC_TST",'LGA9'!$K$3:BM$3)/'LGA9'!$D$3,"")</f>
      </c>
      <c r="AA27" s="152" t="str">
        <f>IFERROR(SUMIF('LGA9'!$K$2:BP$2,"HTC_TST",'LGA9'!$K$3:BP$3)/'LGA9'!$D$3,"")</f>
      </c>
      <c r="AB27" s="152" t="str">
        <f>IFERROR(SUMIF('LGA9'!$K$2:BS$2,"HTC_TST",'LGA9'!$K$3:BS$3)/'LGA9'!$D$3,"")</f>
      </c>
      <c r="AC27" s="152" t="str">
        <f>IFERROR(SUMIF('LGA9'!$K$2:BV$2,"HTC_TST",'LGA9'!$K$3:BV$3)/'LGA9'!$D$3,"")</f>
      </c>
      <c r="AD27" s="152" t="str">
        <f>IFERROR(SUMIF('LGA9'!$K$2:BY$2,"HTC_TST",'LGA9'!$K$3:BY$3)/'LGA9'!$D$3,"")</f>
      </c>
      <c r="AE27" s="152" t="str">
        <f>IFERROR(SUMIF('LGA9'!$K$2:CB$2,"HTC_TST",'LGA9'!$K$3:CB$3)/'LGA9'!$D$3,"")</f>
      </c>
      <c r="AF27" s="152" t="str">
        <f>IFERROR(SUMIF('LGA9'!$K$2:CE$2,"HTC_TST",'LGA9'!$K$3:CE$3)/'LGA9'!$D$3,"")</f>
      </c>
      <c r="AG27" s="152" t="str">
        <f>IFERROR(SUMIF('LGA9'!$K$2:CH$2,"HTC_TST",'LGA9'!$K$3:CH$3)/'LGA9'!$D$3,"")</f>
      </c>
    </row>
    <row r="28" s="3" customFormat="1">
      <c r="G28" s="150" t="str">
        <f t="shared" si="10"/>
        <v>LGA10</v>
      </c>
      <c r="H28" s="153" t="str">
        <f>IFERROR(SUMIF('LGA10'!$K$2:K$2,"HTC_TST",'LGA10'!$K$3:K$3)/'LGA10'!$D$3,"")</f>
      </c>
      <c r="I28" s="153" t="str">
        <f>IFERROR(SUMIF('LGA10'!$K$2:N$2,"HTC_TST",'LGA10'!$K$3:N$3)/'LGA10'!$D$3,"")</f>
      </c>
      <c r="J28" s="153" t="str">
        <f>IFERROR(SUMIF('LGA10'!$K$2:Q$2,"HTC_TST",'LGA10'!$K$3:Q$3)/'LGA10'!$D$3,"")</f>
      </c>
      <c r="K28" s="153" t="str">
        <f>IFERROR(SUMIF('LGA10'!$K$2:T$2,"HTC_TST",'LGA10'!$K$3:T$3)/'LGA10'!$D$3,"")</f>
      </c>
      <c r="L28" s="153" t="str">
        <f>IFERROR(SUMIF('LGA10'!$K$2:W$2,"HTC_TST",'LGA10'!$K$3:W$3)/'LGA10'!$D$3,"")</f>
      </c>
      <c r="M28" s="153" t="str">
        <f>IFERROR(SUMIF('LGA10'!$K$2:Z$2,"HTC_TST",'LGA10'!$K$3:Z$3)/'LGA10'!$D$3,"")</f>
      </c>
      <c r="N28" s="153" t="str">
        <f>IFERROR(SUMIF('LGA10'!$K$2:AC$2,"HTC_TST",'LGA10'!$K$3:AC$3)/'LGA10'!$D$3,"")</f>
      </c>
      <c r="O28" s="153" t="str">
        <f>IFERROR(SUMIF('LGA10'!$K$2:AF$2,"HTC_TST",'LGA10'!$K$3:AF$3)/'LGA10'!$D$3,"")</f>
      </c>
      <c r="P28" s="153" t="str">
        <f>IFERROR(SUMIF('LGA10'!$K$2:AI$2,"HTC_TST",'LGA10'!$K$3:AI$3)/'LGA10'!$D$3,"")</f>
      </c>
      <c r="Q28" s="153" t="str">
        <f>IFERROR(SUMIF('LGA10'!$K$2:AL$2,"HTC_TST",'LGA10'!$K$3:AL$3)/'LGA10'!$D$3,"")</f>
      </c>
      <c r="R28" s="153" t="str">
        <f>IFERROR(SUMIF('LGA10'!$K$2:AO$2,"HTC_TST",'LGA10'!$K$3:AO$3)/'LGA10'!$D$3,"")</f>
      </c>
      <c r="S28" s="153" t="str">
        <f>IFERROR(SUMIF('LGA10'!$K$2:AR$2,"HTC_TST",'LGA10'!$K$3:AR$3)/'LGA10'!$D$3,"")</f>
      </c>
      <c r="T28" s="153" t="str">
        <f>IFERROR(SUMIF('LGA10'!$K$2:AU$2,"HTC_TST",'LGA10'!$K$3:AU$3)/'LGA10'!$D$3,"")</f>
      </c>
      <c r="U28" s="153" t="str">
        <f>IFERROR(SUMIF('LGA10'!$K$2:AX$2,"HTC_TST",'LGA10'!$K$3:AX$3)/'LGA10'!$D$3,"")</f>
      </c>
      <c r="V28" s="153" t="str">
        <f>IFERROR(SUMIF('LGA10'!$K$2:BA$2,"HTC_TST",'LGA10'!$K$3:BA$3)/'LGA10'!$D$3,"")</f>
      </c>
      <c r="W28" s="153" t="str">
        <f>IFERROR(SUMIF('LGA10'!$K$2:BD$2,"HTC_TST",'LGA10'!$K$3:BD$3)/'LGA10'!$D$3,"")</f>
      </c>
      <c r="X28" s="153" t="str">
        <f>IFERROR(SUMIF('LGA10'!$K$2:BG$2,"HTC_TST",'LGA10'!$K$3:BG$3)/'LGA10'!$D$3,"")</f>
      </c>
      <c r="Y28" s="153" t="str">
        <f>IFERROR(SUMIF('LGA10'!$K$2:BJ$2,"HTC_TST",'LGA10'!$K$3:BJ$3)/'LGA10'!$D$3,"")</f>
      </c>
      <c r="Z28" s="153" t="str">
        <f>IFERROR(SUMIF('LGA10'!$K$2:BM$2,"HTC_TST",'LGA10'!$K$3:BM$3)/'LGA10'!$D$3,"")</f>
      </c>
      <c r="AA28" s="153" t="str">
        <f>IFERROR(SUMIF('LGA10'!$K$2:BP$2,"HTC_TST",'LGA10'!$K$3:BP$3)/'LGA10'!$D$3,"")</f>
      </c>
      <c r="AB28" s="153" t="str">
        <f>IFERROR(SUMIF('LGA10'!$K$2:BS$2,"HTC_TST",'LGA10'!$K$3:BS$3)/'LGA10'!$D$3,"")</f>
      </c>
      <c r="AC28" s="153" t="str">
        <f>IFERROR(SUMIF('LGA10'!$K$2:BV$2,"HTC_TST",'LGA10'!$K$3:BV$3)/'LGA10'!$D$3,"")</f>
      </c>
      <c r="AD28" s="153" t="str">
        <f>IFERROR(SUMIF('LGA10'!$K$2:BY$2,"HTC_TST",'LGA10'!$K$3:BY$3)/'LGA10'!$D$3,"")</f>
      </c>
      <c r="AE28" s="153" t="str">
        <f>IFERROR(SUMIF('LGA10'!$K$2:CB$2,"HTC_TST",'LGA10'!$K$3:CB$3)/'LGA10'!$D$3,"")</f>
      </c>
      <c r="AF28" s="153" t="str">
        <f>IFERROR(SUMIF('LGA10'!$K$2:CE$2,"HTC_TST",'LGA10'!$K$3:CE$3)/'LGA10'!$D$3,"")</f>
      </c>
      <c r="AG28" s="153" t="str">
        <f>IFERROR(SUMIF('LGA10'!$K$2:CH$2,"HTC_TST",'LGA10'!$K$3:CH$3)/'LGA10'!$D$3,"")</f>
      </c>
    </row>
    <row r="29" ht="14.25" s="3" customFormat="1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s="3" customFormat="1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s="3" customFormat="1">
      <c r="H31" s="151" t="s">
        <v>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s="3" customFormat="1">
      <c r="H32" s="122" t="s">
        <v>1</v>
      </c>
      <c r="I32" s="122" t="s">
        <v>2</v>
      </c>
      <c r="J32" s="122" t="s">
        <v>3</v>
      </c>
      <c r="K32" s="122" t="s">
        <v>4</v>
      </c>
      <c r="L32" s="122" t="s">
        <v>5</v>
      </c>
      <c r="M32" s="122" t="s">
        <v>6</v>
      </c>
      <c r="N32" s="123" t="s">
        <v>7</v>
      </c>
      <c r="O32" s="123" t="s">
        <v>8</v>
      </c>
      <c r="P32" s="123" t="s">
        <v>9</v>
      </c>
      <c r="Q32" s="123" t="s">
        <v>10</v>
      </c>
      <c r="R32" s="123" t="s">
        <v>11</v>
      </c>
      <c r="S32" s="123" t="s">
        <v>12</v>
      </c>
      <c r="T32" s="123" t="s">
        <v>13</v>
      </c>
      <c r="U32" s="123" t="s">
        <v>14</v>
      </c>
      <c r="V32" s="123" t="s">
        <v>15</v>
      </c>
      <c r="W32" s="123" t="s">
        <v>16</v>
      </c>
      <c r="X32" s="123" t="s">
        <v>17</v>
      </c>
      <c r="Y32" s="123" t="s">
        <v>18</v>
      </c>
      <c r="Z32" s="123" t="s">
        <v>19</v>
      </c>
      <c r="AA32" s="123" t="s">
        <v>20</v>
      </c>
      <c r="AB32" s="123" t="s">
        <v>21</v>
      </c>
      <c r="AC32" s="123" t="s">
        <v>22</v>
      </c>
      <c r="AD32" s="123" t="s">
        <v>23</v>
      </c>
      <c r="AE32" s="123" t="s">
        <v>24</v>
      </c>
      <c r="AF32" s="123"/>
      <c r="AG32" s="123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="3" customFormat="1">
      <c r="G33" s="154" t="str">
        <f>A4</f>
        <v>Tarka</v>
      </c>
      <c r="H33" s="155">
        <f>IFERROR(SUMIF(Tarka!$M$2:M$2,"HTC_TST_pos",Tarka!$M$3:M$3)/Tarka!$G$3,"")</f>
        <v>0.078492935635792779</v>
      </c>
      <c r="I33" s="155">
        <f>IFERROR(SUMIF(Tarka!$M$2:P$2,"HTC_TST_pos",Tarka!$M$3:P$3)/Tarka!$G$3,"")</f>
        <v>0.11930926216640503</v>
      </c>
      <c r="J33" s="155">
        <f>IFERROR(SUMIF(Tarka!$M$2:S$2,"HTC_TST_pos",Tarka!$M$3:S$3)/Tarka!$G$3,"")</f>
        <v>0.17739403453689168</v>
      </c>
      <c r="K33" s="155">
        <f>IFERROR(SUMIF(Tarka!$M$2:V$2,"HTC_TST_pos",Tarka!$M$3:V$3)/Tarka!$G$3,"")</f>
        <v>0.2904238618524333</v>
      </c>
      <c r="L33" s="155">
        <f>IFERROR(SUMIF(Tarka!$M$2:Y$2,"HTC_TST_pos",Tarka!$M$3:Y$3)/Tarka!$G$3,"")</f>
        <v>0.36891679748822603</v>
      </c>
      <c r="M33" s="155">
        <f>IFERROR(SUMIF(Tarka!$M$2:AB$2,"HTC_TST_pos",Tarka!$M$3:AB$3)/Tarka!$G$3,"")</f>
        <v>0.40816326530612246</v>
      </c>
      <c r="N33" s="155">
        <f>IFERROR(SUMIF(Tarka!$M$2:AE$2,"HTC_TST_pos",Tarka!$M$3:AE$3)/Tarka!$G$3,"")</f>
        <v>0.47252747252747251</v>
      </c>
      <c r="O33" s="155">
        <f>IFERROR(SUMIF(Tarka!$M$2:AH$2,"HTC_TST_pos",Tarka!$M$3:AH$3)/Tarka!$G$3,"")</f>
        <v>0.60125588697017274</v>
      </c>
      <c r="P33" s="155">
        <f>IFERROR(SUMIF(Tarka!$M$2:AK$2,"HTC_TST_pos",Tarka!$M$3:AK$3)/Tarka!$G$3,"")</f>
        <v>0.78963893249607531</v>
      </c>
      <c r="Q33" s="155">
        <f>IFERROR(SUMIF(Tarka!$M$2:AN$2,"HTC_TST_pos",Tarka!$M$3:AN$3)/Tarka!$G$3,"")</f>
        <v>1.0235478806907379</v>
      </c>
      <c r="R33" s="155">
        <f>IFERROR(SUMIF(Tarka!$M$2:AQ$2,"HTC_TST_pos",Tarka!$M$3:AQ$3)/Tarka!$G$3,"")</f>
        <v>1.1444270015698588</v>
      </c>
      <c r="S33" s="155">
        <f>IFERROR(SUMIF(Tarka!$M$2:AT$2,"HTC_TST_pos",Tarka!$M$3:AT$3)/Tarka!$G$3,"")</f>
        <v>1.2307692307692308</v>
      </c>
      <c r="T33" s="155">
        <f>IFERROR(SUMIF(Tarka!$M$2:AW$2,"HTC_TST_pos",Tarka!$M$3:AW$3)/Tarka!$G$3,"")</f>
        <v>1.3029827315541602</v>
      </c>
      <c r="U33" s="155">
        <f>IFERROR(SUMIF(Tarka!$M$2:AZ$2,"HTC_TST_pos",Tarka!$M$3:AZ$3)/Tarka!$G$3,"")</f>
        <v>1.3704866562009419</v>
      </c>
      <c r="V33" s="155">
        <f>IFERROR(SUMIF(Tarka!$M$2:BC$2,"HTC_TST_pos",Tarka!$M$3:BC$3)/Tarka!$G$3,"")</f>
        <v>1.4301412872841444</v>
      </c>
      <c r="W33" s="155">
        <f>IFERROR(SUMIF(Tarka!$M$2:BF$2,"HTC_TST_pos",Tarka!$M$3:BF$3)/Tarka!$G$3,"")</f>
        <v>1.4945054945054945</v>
      </c>
      <c r="X33" s="155">
        <f>IFERROR(SUMIF(Tarka!$M$2:BI$2,"HTC_TST_pos",Tarka!$M$3:BI$3)/Tarka!$G$3,"")</f>
        <v>1.5792778649921506</v>
      </c>
      <c r="Y33" s="155">
        <f>IFERROR(SUMIF(Tarka!$M$2:BL$2,"HTC_TST_pos",Tarka!$M$3:BL$3)/Tarka!$G$3,"")</f>
        <v>1.6405023547880691</v>
      </c>
      <c r="Z33" s="155">
        <f>IFERROR(SUMIF(Tarka!$M$2:BO$2,"HTC_TST_pos",Tarka!$M$3:BO$3)/Tarka!$G$3,"")</f>
        <v>1.7221350078492936</v>
      </c>
      <c r="AA33" s="155">
        <f>IFERROR(SUMIF(Tarka!$M$2:BR$2,"HTC_TST_pos",Tarka!$M$3:BR$3)/Tarka!$G$3,"")</f>
        <v>1.805337519623234</v>
      </c>
      <c r="AB33" s="155">
        <f>IFERROR(SUMIF(Tarka!$M$2:BU$2,"HTC_TST_pos",Tarka!$M$3:BU$3)/Tarka!$G$3,"")</f>
        <v>1.8618524332810047</v>
      </c>
      <c r="AC33" s="155">
        <f>IFERROR(SUMIF(Tarka!$M$2:BX$2,"HTC_TST_pos",Tarka!$M$3:BX$3)/Tarka!$G$3,"")</f>
        <v>1.9277864992150706</v>
      </c>
      <c r="AD33" s="155">
        <f>IFERROR(SUMIF(Tarka!$M$2:CA$2,"HTC_TST_pos",Tarka!$M$3:CA$3)/Tarka!$G$3,"")</f>
        <v>1.9780219780219781</v>
      </c>
      <c r="AE33" s="155">
        <f>IFERROR(SUMIF(Tarka!$M$2:CD$2,"HTC_TST_pos",Tarka!$M$3:CD$3)/Tarka!$G$3,"")</f>
        <v>2.0439560439560438</v>
      </c>
      <c r="AF33" s="155">
        <f>IFERROR(SUMIF(Tarka!$M$2:CG$2,"HTC_TST_pos",Tarka!$M$3:CG$3)/Tarka!$G$3,"")</f>
        <v>2.0439560439560438</v>
      </c>
      <c r="AG33" s="155">
        <f>IFERROR(SUMIF(Tarka!$M$2:CJ$2,"HTC_TST_pos",Tarka!$M$3:CJ$3)/Tarka!$G$3,"")</f>
        <v>2.0439560439560438</v>
      </c>
    </row>
    <row r="34" s="3" customFormat="1">
      <c r="G34" s="4" t="str">
        <f ref="G34:G42" t="shared" si="11">A5</f>
        <v>Logo </v>
      </c>
      <c r="H34" s="159">
        <f>IFERROR(SUMIF('Logo '!$M$2:M$2,"HTC_TST_pos",'Logo '!$M$3:M$3)/'Logo '!$G$3,"")</f>
        <v>0.0224</v>
      </c>
      <c r="I34" s="159">
        <f>IFERROR(SUMIF('Logo '!$M$2:P$2,"HTC_TST_pos",'Logo '!$M$3:P$3)/'Logo '!$G$3,"")</f>
        <v>0.06656</v>
      </c>
      <c r="J34" s="159">
        <f>IFERROR(SUMIF('Logo '!$M$2:S$2,"HTC_TST_pos",'Logo '!$M$3:S$3)/'Logo '!$G$3,"")</f>
        <v>0.10432</v>
      </c>
      <c r="K34" s="159">
        <f>IFERROR(SUMIF('Logo '!$M$2:V$2,"HTC_TST_pos",'Logo '!$M$3:V$3)/'Logo '!$G$3,"")</f>
        <v>0.12352</v>
      </c>
      <c r="L34" s="159">
        <f>IFERROR(SUMIF('Logo '!$M$2:Y$2,"HTC_TST_pos",'Logo '!$M$3:Y$3)/'Logo '!$G$3,"")</f>
        <v>0.17568</v>
      </c>
      <c r="M34" s="159">
        <f>IFERROR(SUMIF('Logo '!$M$2:AB$2,"HTC_TST_pos",'Logo '!$M$3:AB$3)/'Logo '!$G$3,"")</f>
        <v>0.27936</v>
      </c>
      <c r="N34" s="159">
        <f>IFERROR(SUMIF('Logo '!$M$2:AE$2,"HTC_TST_pos",'Logo '!$M$3:AE$3)/'Logo '!$G$3,"")</f>
        <v>0.37632</v>
      </c>
      <c r="O34" s="159">
        <f>IFERROR(SUMIF('Logo '!$M$2:AH$2,"HTC_TST_pos",'Logo '!$M$3:AH$3)/'Logo '!$G$3,"")</f>
        <v>0.42432</v>
      </c>
      <c r="P34" s="159">
        <f>IFERROR(SUMIF('Logo '!$M$2:AK$2,"HTC_TST_pos",'Logo '!$M$3:AK$3)/'Logo '!$G$3,"")</f>
        <v>0.50144</v>
      </c>
      <c r="Q34" s="159">
        <f>IFERROR(SUMIF('Logo '!$M$2:AN$2,"HTC_TST_pos",'Logo '!$M$3:AN$3)/'Logo '!$G$3,"")</f>
        <v>0.59616</v>
      </c>
      <c r="R34" s="159">
        <f>IFERROR(SUMIF('Logo '!$M$2:AQ$2,"HTC_TST_pos",'Logo '!$M$3:AQ$3)/'Logo '!$G$3,"")</f>
        <v>0.65088</v>
      </c>
      <c r="S34" s="159">
        <f>IFERROR(SUMIF('Logo '!$M$2:AT$2,"HTC_TST_pos",'Logo '!$M$3:AT$3)/'Logo '!$G$3,"")</f>
        <v>0.6896</v>
      </c>
      <c r="T34" s="159">
        <f>IFERROR(SUMIF('Logo '!$M$2:AW$2,"HTC_TST_pos",'Logo '!$M$3:AW$3)/'Logo '!$G$3,"")</f>
        <v>0.73472</v>
      </c>
      <c r="U34" s="159">
        <f>IFERROR(SUMIF('Logo '!$M$2:AZ$2,"HTC_TST_pos",'Logo '!$M$3:AZ$3)/'Logo '!$G$3,"")</f>
        <v>0.78048</v>
      </c>
      <c r="V34" s="159">
        <f>IFERROR(SUMIF('Logo '!$M$2:BC$2,"HTC_TST_pos",'Logo '!$M$3:BC$3)/'Logo '!$G$3,"")</f>
        <v>0.83136</v>
      </c>
      <c r="W34" s="159">
        <f>IFERROR(SUMIF('Logo '!$M$2:BF$2,"HTC_TST_pos",'Logo '!$M$3:BF$3)/'Logo '!$G$3,"")</f>
        <v>0.89312</v>
      </c>
      <c r="X34" s="159">
        <f>IFERROR(SUMIF('Logo '!$M$2:BI$2,"HTC_TST_pos",'Logo '!$M$3:BI$3)/'Logo '!$G$3,"")</f>
        <v>0.93632</v>
      </c>
      <c r="Y34" s="159">
        <f>IFERROR(SUMIF('Logo '!$M$2:BL$2,"HTC_TST_pos",'Logo '!$M$3:BL$3)/'Logo '!$G$3,"")</f>
        <v>0.96928</v>
      </c>
      <c r="Z34" s="159">
        <f>IFERROR(SUMIF('Logo '!$M$2:BO$2,"HTC_TST_pos",'Logo '!$M$3:BO$3)/'Logo '!$G$3,"")</f>
        <v>0.99552</v>
      </c>
      <c r="AA34" s="159">
        <f>IFERROR(SUMIF('Logo '!$M$2:BR$2,"HTC_TST_pos",'Logo '!$M$3:BR$3)/'Logo '!$G$3,"")</f>
        <v>1.0336</v>
      </c>
      <c r="AB34" s="159">
        <f>IFERROR(SUMIF('Logo '!$M$2:BU$2,"HTC_TST_pos",'Logo '!$M$3:BU$3)/'Logo '!$G$3,"")</f>
        <v>1.0624</v>
      </c>
      <c r="AC34" s="159">
        <f>IFERROR(SUMIF('Logo '!$M$2:BX$2,"HTC_TST_pos",'Logo '!$M$3:BX$3)/'Logo '!$G$3,"")</f>
        <v>1.10688</v>
      </c>
      <c r="AD34" s="159">
        <f>IFERROR(SUMIF('Logo '!$M$2:CA$2,"HTC_TST_pos",'Logo '!$M$3:CA$3)/'Logo '!$G$3,"")</f>
        <v>1.14208</v>
      </c>
      <c r="AE34" s="159">
        <f>IFERROR(SUMIF('Logo '!$M$2:CD$2,"HTC_TST_pos",'Logo '!$M$3:CD$3)/'Logo '!$G$3,"")</f>
        <v>1.17568</v>
      </c>
      <c r="AF34" s="159">
        <f>IFERROR(SUMIF('Logo '!$M$2:CG$2,"HTC_TST_pos",'Logo '!$M$3:CG$3)/'Logo '!$G$3,"")</f>
        <v>1.17568</v>
      </c>
      <c r="AG34" s="159">
        <f>IFERROR(SUMIF('Logo '!$M$2:CJ$2,"HTC_TST_pos",'Logo '!$M$3:CJ$3)/'Logo '!$G$3,"")</f>
        <v>1.17568</v>
      </c>
    </row>
    <row r="35" s="3" customFormat="1">
      <c r="G35" s="4" t="str">
        <f t="shared" si="11"/>
        <v>Katsina-Ala</v>
      </c>
      <c r="H35" s="159">
        <f>IFERROR(SUMIF('Katsina-Ala'!$M$2:M$2,"HTC_TST_pos",'Katsina-Ala'!$M$3:M$3)/'Katsina-Ala'!$G$3,"")</f>
        <v>0.029649595687331536</v>
      </c>
      <c r="I35" s="159">
        <f>IFERROR(SUMIF('Katsina-Ala'!$M$2:P$2,"HTC_TST_pos",'Katsina-Ala'!$M$3:P$3)/'Katsina-Ala'!$G$3,"")</f>
        <v>0.089847259658580411</v>
      </c>
      <c r="J35" s="159">
        <f>IFERROR(SUMIF('Katsina-Ala'!$M$2:S$2,"HTC_TST_pos",'Katsina-Ala'!$M$3:S$3)/'Katsina-Ala'!$G$3,"")</f>
        <v>0.17699910152740342</v>
      </c>
      <c r="K35" s="159">
        <f>IFERROR(SUMIF('Katsina-Ala'!$M$2:V$2,"HTC_TST_pos",'Katsina-Ala'!$M$3:V$3)/'Katsina-Ala'!$G$3,"")</f>
        <v>0.22102425876010781</v>
      </c>
      <c r="L35" s="159">
        <f>IFERROR(SUMIF('Katsina-Ala'!$M$2:Y$2,"HTC_TST_pos",'Katsina-Ala'!$M$3:Y$3)/'Katsina-Ala'!$G$3,"")</f>
        <v>0.30637915543575922</v>
      </c>
      <c r="M35" s="159">
        <f>IFERROR(SUMIF('Katsina-Ala'!$M$2:AB$2,"HTC_TST_pos",'Katsina-Ala'!$M$3:AB$3)/'Katsina-Ala'!$G$3,"")</f>
        <v>0.47619047619047616</v>
      </c>
      <c r="N35" s="159">
        <f>IFERROR(SUMIF('Katsina-Ala'!$M$2:AE$2,"HTC_TST_pos",'Katsina-Ala'!$M$3:AE$3)/'Katsina-Ala'!$G$3,"")</f>
        <v>0.80503144654088055</v>
      </c>
      <c r="O35" s="159">
        <f>IFERROR(SUMIF('Katsina-Ala'!$M$2:AH$2,"HTC_TST_pos",'Katsina-Ala'!$M$3:AH$3)/'Katsina-Ala'!$G$3,"")</f>
        <v>0.96855345911949686</v>
      </c>
      <c r="P35" s="159">
        <f>IFERROR(SUMIF('Katsina-Ala'!$M$2:AK$2,"HTC_TST_pos",'Katsina-Ala'!$M$3:AK$3)/'Katsina-Ala'!$G$3,"")</f>
        <v>1.2425876010781671</v>
      </c>
      <c r="Q35" s="159">
        <f>IFERROR(SUMIF('Katsina-Ala'!$M$2:AN$2,"HTC_TST_pos",'Katsina-Ala'!$M$3:AN$3)/'Katsina-Ala'!$G$3,"")</f>
        <v>1.6298292902066487</v>
      </c>
      <c r="R35" s="159">
        <f>IFERROR(SUMIF('Katsina-Ala'!$M$2:AQ$2,"HTC_TST_pos",'Katsina-Ala'!$M$3:AQ$3)/'Katsina-Ala'!$G$3,"")</f>
        <v>1.8140161725067385</v>
      </c>
      <c r="S35" s="159">
        <f>IFERROR(SUMIF('Katsina-Ala'!$M$2:AT$2,"HTC_TST_pos",'Katsina-Ala'!$M$3:AT$3)/'Katsina-Ala'!$G$3,"")</f>
        <v>1.9604672057502246</v>
      </c>
      <c r="T35" s="159">
        <f>IFERROR(SUMIF('Katsina-Ala'!$M$2:AW$2,"HTC_TST_pos",'Katsina-Ala'!$M$3:AW$3)/'Katsina-Ala'!$G$3,"")</f>
        <v>2.0736747529200361</v>
      </c>
      <c r="U35" s="159">
        <f>IFERROR(SUMIF('Katsina-Ala'!$M$2:AZ$2,"HTC_TST_pos",'Katsina-Ala'!$M$3:AZ$3)/'Katsina-Ala'!$G$3,"")</f>
        <v>2.2614555256064688</v>
      </c>
      <c r="V35" s="159">
        <f>IFERROR(SUMIF('Katsina-Ala'!$M$2:BC$2,"HTC_TST_pos",'Katsina-Ala'!$M$3:BC$3)/'Katsina-Ala'!$G$3,"")</f>
        <v>2.4519317160826595</v>
      </c>
      <c r="W35" s="159">
        <f>IFERROR(SUMIF('Katsina-Ala'!$M$2:BF$2,"HTC_TST_pos",'Katsina-Ala'!$M$3:BF$3)/'Katsina-Ala'!$G$3,"")</f>
        <v>2.7538185085354896</v>
      </c>
      <c r="X35" s="159">
        <f>IFERROR(SUMIF('Katsina-Ala'!$M$2:BI$2,"HTC_TST_pos",'Katsina-Ala'!$M$3:BI$3)/'Katsina-Ala'!$G$3,"")</f>
        <v>2.9020664869721475</v>
      </c>
      <c r="Y35" s="159">
        <f>IFERROR(SUMIF('Katsina-Ala'!$M$2:BL$2,"HTC_TST_pos",'Katsina-Ala'!$M$3:BL$3)/'Katsina-Ala'!$G$3,"")</f>
        <v>3.1266846361185983</v>
      </c>
      <c r="Z35" s="159">
        <f>IFERROR(SUMIF('Katsina-Ala'!$M$2:BO$2,"HTC_TST_pos",'Katsina-Ala'!$M$3:BO$3)/'Katsina-Ala'!$G$3,"")</f>
        <v>3.3270440251572326</v>
      </c>
      <c r="AA35" s="159">
        <f>IFERROR(SUMIF('Katsina-Ala'!$M$2:BR$2,"HTC_TST_pos",'Katsina-Ala'!$M$3:BR$3)/'Katsina-Ala'!$G$3,"")</f>
        <v>3.472596585804133</v>
      </c>
      <c r="AB35" s="159">
        <f>IFERROR(SUMIF('Katsina-Ala'!$M$2:BU$2,"HTC_TST_pos",'Katsina-Ala'!$M$3:BU$3)/'Katsina-Ala'!$G$3,"")</f>
        <v>3.6046720575022464</v>
      </c>
      <c r="AC35" s="159">
        <f>IFERROR(SUMIF('Katsina-Ala'!$M$2:BX$2,"HTC_TST_pos",'Katsina-Ala'!$M$3:BX$3)/'Katsina-Ala'!$G$3,"")</f>
        <v>3.780772686433064</v>
      </c>
      <c r="AD35" s="159">
        <f>IFERROR(SUMIF('Katsina-Ala'!$M$2:CA$2,"HTC_TST_pos",'Katsina-Ala'!$M$3:CA$3)/'Katsina-Ala'!$G$3,"")</f>
        <v>3.940700808625337</v>
      </c>
      <c r="AE35" s="159">
        <f>IFERROR(SUMIF('Katsina-Ala'!$M$2:CD$2,"HTC_TST_pos",'Katsina-Ala'!$M$3:CD$3)/'Katsina-Ala'!$G$3,"")</f>
        <v>4.0826594788858941</v>
      </c>
      <c r="AF35" s="159">
        <f>IFERROR(SUMIF('Katsina-Ala'!$M$2:CG$2,"HTC_TST_pos",'Katsina-Ala'!$M$3:CG$3)/'Katsina-Ala'!$G$3,"")</f>
        <v>4.0826594788858941</v>
      </c>
      <c r="AG35" s="159">
        <f>IFERROR(SUMIF('Katsina-Ala'!$M$2:CJ$2,"HTC_TST_pos",'Katsina-Ala'!$M$3:CJ$3)/'Katsina-Ala'!$G$3,"")</f>
        <v>4.0826594788858941</v>
      </c>
    </row>
    <row r="36" s="3" customFormat="1">
      <c r="G36" s="4" t="str">
        <f t="shared" si="11"/>
        <v>Konshisha</v>
      </c>
      <c r="H36" s="159">
        <f>IFERROR(SUMIF(Konshisha!$M$2:M$2,"HTC_TST_pos",Konshisha!$M$3:M$3)/Konshisha!$G$3,"")</f>
        <v>0.02215568862275449</v>
      </c>
      <c r="I36" s="159">
        <f>IFERROR(SUMIF(Konshisha!$M$2:P$2,"HTC_TST_pos",Konshisha!$M$3:P$3)/Konshisha!$G$3,"")</f>
        <v>0.068263473053892215</v>
      </c>
      <c r="J36" s="159">
        <f>IFERROR(SUMIF(Konshisha!$M$2:S$2,"HTC_TST_pos",Konshisha!$M$3:S$3)/Konshisha!$G$3,"")</f>
        <v>0.12155688622754492</v>
      </c>
      <c r="K36" s="159">
        <f>IFERROR(SUMIF(Konshisha!$M$2:V$2,"HTC_TST_pos",Konshisha!$M$3:V$3)/Konshisha!$G$3,"")</f>
        <v>0.14790419161676646</v>
      </c>
      <c r="L36" s="159">
        <f>IFERROR(SUMIF(Konshisha!$M$2:Y$2,"HTC_TST_pos",Konshisha!$M$3:Y$3)/Konshisha!$G$3,"")</f>
        <v>0.17904191616766468</v>
      </c>
      <c r="M36" s="159">
        <f>IFERROR(SUMIF(Konshisha!$M$2:AB$2,"HTC_TST_pos",Konshisha!$M$3:AB$3)/Konshisha!$G$3,"")</f>
        <v>0.24251497005988024</v>
      </c>
      <c r="N36" s="159">
        <f>IFERROR(SUMIF(Konshisha!$M$2:AE$2,"HTC_TST_pos",Konshisha!$M$3:AE$3)/Konshisha!$G$3,"")</f>
        <v>0.33532934131736525</v>
      </c>
      <c r="O36" s="159">
        <f>IFERROR(SUMIF(Konshisha!$M$2:AH$2,"HTC_TST_pos",Konshisha!$M$3:AH$3)/Konshisha!$G$3,"")</f>
        <v>0.38083832335329343</v>
      </c>
      <c r="P36" s="159">
        <f>IFERROR(SUMIF(Konshisha!$M$2:AK$2,"HTC_TST_pos",Konshisha!$M$3:AK$3)/Konshisha!$G$3,"")</f>
        <v>0.46347305389221555</v>
      </c>
      <c r="Q36" s="159">
        <f>IFERROR(SUMIF(Konshisha!$M$2:AN$2,"HTC_TST_pos",Konshisha!$M$3:AN$3)/Konshisha!$G$3,"")</f>
        <v>0.60658682634730543</v>
      </c>
      <c r="R36" s="159">
        <f>IFERROR(SUMIF(Konshisha!$M$2:AQ$2,"HTC_TST_pos",Konshisha!$M$3:AQ$3)/Konshisha!$G$3,"")</f>
        <v>0.670059880239521</v>
      </c>
      <c r="S36" s="159">
        <f>IFERROR(SUMIF(Konshisha!$M$2:AT$2,"HTC_TST_pos",Konshisha!$M$3:AT$3)/Konshisha!$G$3,"")</f>
        <v>0.7317365269461078</v>
      </c>
      <c r="T36" s="159">
        <f>IFERROR(SUMIF(Konshisha!$M$2:AW$2,"HTC_TST_pos",Konshisha!$M$3:AW$3)/Konshisha!$G$3,"")</f>
        <v>0.781437125748503</v>
      </c>
      <c r="U36" s="159">
        <f>IFERROR(SUMIF(Konshisha!$M$2:AZ$2,"HTC_TST_pos",Konshisha!$M$3:AZ$3)/Konshisha!$G$3,"")</f>
        <v>0.86167664670658684</v>
      </c>
      <c r="V36" s="159">
        <f>IFERROR(SUMIF(Konshisha!$M$2:BC$2,"HTC_TST_pos",Konshisha!$M$3:BC$3)/Konshisha!$G$3,"")</f>
        <v>0.91916167664670656</v>
      </c>
      <c r="W36" s="159">
        <f>IFERROR(SUMIF(Konshisha!$M$2:BF$2,"HTC_TST_pos",Konshisha!$M$3:BF$3)/Konshisha!$G$3,"")</f>
        <v>1.0071856287425149</v>
      </c>
      <c r="X36" s="159">
        <f>IFERROR(SUMIF(Konshisha!$M$2:BI$2,"HTC_TST_pos",Konshisha!$M$3:BI$3)/Konshisha!$G$3,"")</f>
        <v>1.0724550898203593</v>
      </c>
      <c r="Y36" s="159">
        <f>IFERROR(SUMIF(Konshisha!$M$2:BL$2,"HTC_TST_pos",Konshisha!$M$3:BL$3)/Konshisha!$G$3,"")</f>
        <v>1.129940119760479</v>
      </c>
      <c r="Z36" s="159">
        <f>IFERROR(SUMIF(Konshisha!$M$2:BO$2,"HTC_TST_pos",Konshisha!$M$3:BO$3)/Konshisha!$G$3,"")</f>
        <v>1.1772455089820359</v>
      </c>
      <c r="AA36" s="159">
        <f>IFERROR(SUMIF(Konshisha!$M$2:BR$2,"HTC_TST_pos",Konshisha!$M$3:BR$3)/Konshisha!$G$3,"")</f>
        <v>1.2389221556886227</v>
      </c>
      <c r="AB36" s="159">
        <f>IFERROR(SUMIF(Konshisha!$M$2:BU$2,"HTC_TST_pos",Konshisha!$M$3:BU$3)/Konshisha!$G$3,"")</f>
        <v>1.278443113772455</v>
      </c>
      <c r="AC36" s="159">
        <f>IFERROR(SUMIF(Konshisha!$M$2:BX$2,"HTC_TST_pos",Konshisha!$M$3:BX$3)/Konshisha!$G$3,"")</f>
        <v>1.3251497005988024</v>
      </c>
      <c r="AD36" s="159">
        <f>IFERROR(SUMIF(Konshisha!$M$2:CA$2,"HTC_TST_pos",Konshisha!$M$3:CA$3)/Konshisha!$G$3,"")</f>
        <v>1.3598802395209582</v>
      </c>
      <c r="AE36" s="159">
        <f>IFERROR(SUMIF(Konshisha!$M$2:CD$2,"HTC_TST_pos",Konshisha!$M$3:CD$3)/Konshisha!$G$3,"")</f>
        <v>1.4035928143712575</v>
      </c>
      <c r="AF36" s="159">
        <f>IFERROR(SUMIF(Konshisha!$M$2:CG$2,"HTC_TST_pos",Konshisha!$M$3:CG$3)/Konshisha!$G$3,"")</f>
        <v>1.4035928143712575</v>
      </c>
      <c r="AG36" s="159">
        <f>IFERROR(SUMIF(Konshisha!$M$2:CJ$2,"HTC_TST_pos",Konshisha!$M$3:CJ$3)/Konshisha!$G$3,"")</f>
        <v>1.4035928143712575</v>
      </c>
    </row>
    <row r="37" s="3" customFormat="1">
      <c r="G37" s="4" t="str">
        <f t="shared" si="11"/>
        <v>Gwer West</v>
      </c>
      <c r="H37" s="159">
        <f>IFERROR(SUMIF('Gwer West'!$M$2:M$2,"HTC_TST_pos",'Gwer West'!$M$3:M$3)/'Gwer West'!$G$3,"")</f>
        <v>0.030786773090079819</v>
      </c>
      <c r="I37" s="159">
        <f>IFERROR(SUMIF('Gwer West'!$M$2:P$2,"HTC_TST_pos",'Gwer West'!$M$3:P$3)/'Gwer West'!$G$3,"")</f>
        <v>0.045610034207525657</v>
      </c>
      <c r="J37" s="159">
        <f>IFERROR(SUMIF('Gwer West'!$M$2:S$2,"HTC_TST_pos",'Gwer West'!$M$3:S$3)/'Gwer West'!$G$3,"")</f>
        <v>0.058152793614595209</v>
      </c>
      <c r="K37" s="159">
        <f>IFERROR(SUMIF('Gwer West'!$M$2:V$2,"HTC_TST_pos",'Gwer West'!$M$3:V$3)/'Gwer West'!$G$3,"")</f>
        <v>0.087799315849486886</v>
      </c>
      <c r="L37" s="159">
        <f>IFERROR(SUMIF('Gwer West'!$M$2:Y$2,"HTC_TST_pos",'Gwer West'!$M$3:Y$3)/'Gwer West'!$G$3,"")</f>
        <v>0.14139110604332952</v>
      </c>
      <c r="M37" s="159">
        <f>IFERROR(SUMIF('Gwer West'!$M$2:AB$2,"HTC_TST_pos",'Gwer West'!$M$3:AB$3)/'Gwer West'!$G$3,"")</f>
        <v>0.16761687571265679</v>
      </c>
      <c r="N37" s="159">
        <f>IFERROR(SUMIF('Gwer West'!$M$2:AE$2,"HTC_TST_pos",'Gwer West'!$M$3:AE$3)/'Gwer West'!$G$3,"")</f>
        <v>0.21892816419612315</v>
      </c>
      <c r="O37" s="159">
        <f>IFERROR(SUMIF('Gwer West'!$M$2:AH$2,"HTC_TST_pos",'Gwer West'!$M$3:AH$3)/'Gwer West'!$G$3,"")</f>
        <v>0.31812998859749148</v>
      </c>
      <c r="P37" s="159">
        <f>IFERROR(SUMIF('Gwer West'!$M$2:AK$2,"HTC_TST_pos",'Gwer West'!$M$3:AK$3)/'Gwer West'!$G$3,"")</f>
        <v>0.4241733181299886</v>
      </c>
      <c r="Q37" s="159">
        <f>IFERROR(SUMIF('Gwer West'!$M$2:AN$2,"HTC_TST_pos",'Gwer West'!$M$3:AN$3)/'Gwer West'!$G$3,"")</f>
        <v>0.5701254275940707</v>
      </c>
      <c r="R37" s="159">
        <f>IFERROR(SUMIF('Gwer West'!$M$2:AQ$2,"HTC_TST_pos",'Gwer West'!$M$3:AQ$3)/'Gwer West'!$G$3,"")</f>
        <v>0.629418472063854</v>
      </c>
      <c r="S37" s="159">
        <f>IFERROR(SUMIF('Gwer West'!$M$2:AT$2,"HTC_TST_pos",'Gwer West'!$M$3:AT$3)/'Gwer West'!$G$3,"")</f>
        <v>0.68415051311288488</v>
      </c>
      <c r="T37" s="159">
        <f>IFERROR(SUMIF('Gwer West'!$M$2:AW$2,"HTC_TST_pos",'Gwer West'!$M$3:AW$3)/'Gwer West'!$G$3,"")</f>
        <v>0.72519954389965791</v>
      </c>
      <c r="U37" s="159">
        <f>IFERROR(SUMIF('Gwer West'!$M$2:AZ$2,"HTC_TST_pos",'Gwer West'!$M$3:AZ$3)/'Gwer West'!$G$3,"")</f>
        <v>0.76852907639680734</v>
      </c>
      <c r="V37" s="159">
        <f>IFERROR(SUMIF('Gwer West'!$M$2:BC$2,"HTC_TST_pos",'Gwer West'!$M$3:BC$3)/'Gwer West'!$G$3,"")</f>
        <v>0.80843785632839227</v>
      </c>
      <c r="W37" s="159">
        <f>IFERROR(SUMIF('Gwer West'!$M$2:BF$2,"HTC_TST_pos",'Gwer West'!$M$3:BF$3)/'Gwer West'!$G$3,"")</f>
        <v>0.86431014823261121</v>
      </c>
      <c r="X37" s="159">
        <f>IFERROR(SUMIF('Gwer West'!$M$2:BI$2,"HTC_TST_pos",'Gwer West'!$M$3:BI$3)/'Gwer West'!$G$3,"")</f>
        <v>0.91220068415051314</v>
      </c>
      <c r="Y37" s="159">
        <f>IFERROR(SUMIF('Gwer West'!$M$2:BL$2,"HTC_TST_pos",'Gwer West'!$M$3:BL$3)/'Gwer West'!$G$3,"")</f>
        <v>0.94640820980615736</v>
      </c>
      <c r="Z37" s="159">
        <f>IFERROR(SUMIF('Gwer West'!$M$2:BO$2,"HTC_TST_pos",'Gwer West'!$M$3:BO$3)/'Gwer West'!$G$3,"")</f>
        <v>0.97947548460661349</v>
      </c>
      <c r="AA37" s="159">
        <f>IFERROR(SUMIF('Gwer West'!$M$2:BR$2,"HTC_TST_pos",'Gwer West'!$M$3:BR$3)/'Gwer West'!$G$3,"")</f>
        <v>1.0205245153933866</v>
      </c>
      <c r="AB37" s="159">
        <f>IFERROR(SUMIF('Gwer West'!$M$2:BU$2,"HTC_TST_pos",'Gwer West'!$M$3:BU$3)/'Gwer West'!$G$3,"")</f>
        <v>1.0752565564424172</v>
      </c>
      <c r="AC37" s="159">
        <f>IFERROR(SUMIF('Gwer West'!$M$2:BX$2,"HTC_TST_pos",'Gwer West'!$M$3:BX$3)/'Gwer West'!$G$3,"")</f>
        <v>1.1277080957810719</v>
      </c>
      <c r="AD37" s="159">
        <f>IFERROR(SUMIF('Gwer West'!$M$2:CA$2,"HTC_TST_pos",'Gwer West'!$M$3:CA$3)/'Gwer West'!$G$3,"")</f>
        <v>1.1596351197263397</v>
      </c>
      <c r="AE37" s="159">
        <f>IFERROR(SUMIF('Gwer West'!$M$2:CD$2,"HTC_TST_pos",'Gwer West'!$M$3:CD$3)/'Gwer West'!$G$3,"")</f>
        <v>1.5359179019384264</v>
      </c>
      <c r="AF37" s="159">
        <f>IFERROR(SUMIF('Gwer West'!$M$2:CG$2,"HTC_TST_pos",'Gwer West'!$M$3:CG$3)/'Gwer West'!$G$3,"")</f>
        <v>1.5359179019384264</v>
      </c>
      <c r="AG37" s="159">
        <f>IFERROR(SUMIF('Gwer West'!$M$2:CJ$2,"HTC_TST_pos",'Gwer West'!$M$3:CJ$3)/'Gwer West'!$G$3,"")</f>
        <v>1.5359179019384264</v>
      </c>
    </row>
    <row r="38" s="3" customFormat="1">
      <c r="G38" s="4" t="str">
        <f t="shared" si="11"/>
        <v>LGA6</v>
      </c>
      <c r="H38" s="159" t="str">
        <f>IFERROR(SUMIF('LGA6'!$L$2:L$2,"HTC_TST_pos",'LGA6'!$L$3:L$3)/'LGA6'!$F$3,"")</f>
      </c>
      <c r="I38" s="159" t="str">
        <f>IFERROR(SUMIF('LGA6'!$L$2:O$2,"HTC_TST_pos",'LGA6'!$L$3:O$3)/'LGA6'!$F$3,"")</f>
      </c>
      <c r="J38" s="159" t="str">
        <f>IFERROR(SUMIF('LGA6'!$L$2:R$2,"HTC_TST_pos",'LGA6'!$L$3:R$3)/'LGA6'!$F$3,"")</f>
      </c>
      <c r="K38" s="159" t="str">
        <f>IFERROR(SUMIF('LGA6'!$L$2:U$2,"HTC_TST_pos",'LGA6'!$L$3:U$3)/'LGA6'!$F$3,"")</f>
      </c>
      <c r="L38" s="159" t="str">
        <f>IFERROR(SUMIF('LGA6'!$L$2:X$2,"HTC_TST_pos",'LGA6'!$L$3:X$3)/'LGA6'!$F$3,"")</f>
      </c>
      <c r="M38" s="159" t="str">
        <f>IFERROR(SUMIF('LGA6'!$L$2:AA$2,"HTC_TST_pos",'LGA6'!$L$3:AA$3)/'LGA6'!$F$3,"")</f>
      </c>
      <c r="N38" s="159" t="str">
        <f>IFERROR(SUMIF('LGA6'!$L$2:AD$2,"HTC_TST_pos",'LGA6'!$L$3:AD$3)/'LGA6'!$F$3,"")</f>
      </c>
      <c r="O38" s="159" t="str">
        <f>IFERROR(SUMIF('LGA6'!$L$2:AG$2,"HTC_TST_pos",'LGA6'!$L$3:AG$3)/'LGA6'!$F$3,"")</f>
      </c>
      <c r="P38" s="159" t="str">
        <f>IFERROR(SUMIF('LGA6'!$L$2:AJ$2,"HTC_TST_pos",'LGA6'!$L$3:AJ$3)/'LGA6'!$F$3,"")</f>
      </c>
      <c r="Q38" s="159" t="str">
        <f>IFERROR(SUMIF('LGA6'!$L$2:AM$2,"HTC_TST_pos",'LGA6'!$L$3:AM$3)/'LGA6'!$F$3,"")</f>
      </c>
      <c r="R38" s="159" t="str">
        <f>IFERROR(SUMIF('LGA6'!$L$2:AP$2,"HTC_TST_pos",'LGA6'!$L$3:AP$3)/'LGA6'!$F$3,"")</f>
      </c>
      <c r="S38" s="159" t="str">
        <f>IFERROR(SUMIF('LGA6'!$L$2:AS$2,"HTC_TST_pos",'LGA6'!$L$3:AS$3)/'LGA6'!$F$3,"")</f>
      </c>
      <c r="T38" s="159" t="str">
        <f>IFERROR(SUMIF('LGA6'!$L$2:AV$2,"HTC_TST_pos",'LGA6'!$L$3:AV$3)/'LGA6'!$F$3,"")</f>
      </c>
      <c r="U38" s="159" t="str">
        <f>IFERROR(SUMIF('LGA6'!$L$2:AY$2,"HTC_TST_pos",'LGA6'!$L$3:AY$3)/'LGA6'!$F$3,"")</f>
      </c>
      <c r="V38" s="159" t="str">
        <f>IFERROR(SUMIF('LGA6'!$L$2:BB$2,"HTC_TST_pos",'LGA6'!$L$3:BB$3)/'LGA6'!$F$3,"")</f>
      </c>
      <c r="W38" s="159" t="str">
        <f>IFERROR(SUMIF('LGA6'!$L$2:BE$2,"HTC_TST_pos",'LGA6'!$L$3:BE$3)/'LGA6'!$F$3,"")</f>
      </c>
      <c r="X38" s="159" t="str">
        <f>IFERROR(SUMIF('LGA6'!$L$2:BH$2,"HTC_TST_pos",'LGA6'!$L$3:BH$3)/'LGA6'!$F$3,"")</f>
      </c>
      <c r="Y38" s="159" t="str">
        <f>IFERROR(SUMIF('LGA6'!$L$2:BK$2,"HTC_TST_pos",'LGA6'!$L$3:BK$3)/'LGA6'!$F$3,"")</f>
      </c>
      <c r="Z38" s="159" t="str">
        <f>IFERROR(SUMIF('LGA6'!$L$2:BN$2,"HTC_TST_pos",'LGA6'!$L$3:BN$3)/'LGA6'!$F$3,"")</f>
      </c>
      <c r="AA38" s="159" t="str">
        <f>IFERROR(SUMIF('LGA6'!$L$2:BQ$2,"HTC_TST_pos",'LGA6'!$L$3:BQ$3)/'LGA6'!$F$3,"")</f>
      </c>
      <c r="AB38" s="159" t="str">
        <f>IFERROR(SUMIF('LGA6'!$L$2:BT$2,"HTC_TST_pos",'LGA6'!$L$3:BT$3)/'LGA6'!$F$3,"")</f>
      </c>
      <c r="AC38" s="159" t="str">
        <f>IFERROR(SUMIF('LGA6'!$L$2:BW$2,"HTC_TST_pos",'LGA6'!$L$3:BW$3)/'LGA6'!$F$3,"")</f>
      </c>
      <c r="AD38" s="159" t="str">
        <f>IFERROR(SUMIF('LGA6'!$L$2:BZ$2,"HTC_TST_pos",'LGA6'!$L$3:BZ$3)/'LGA6'!$F$3,"")</f>
      </c>
      <c r="AE38" s="159" t="str">
        <f>IFERROR(SUMIF('LGA6'!$L$2:CC$2,"HTC_TST_pos",'LGA6'!$L$3:CC$3)/'LGA6'!$F$3,"")</f>
      </c>
      <c r="AF38" s="159" t="str">
        <f>IFERROR(SUMIF('LGA6'!$L$2:CF$2,"HTC_TST_pos",'LGA6'!$L$3:CF$3)/'LGA6'!$F$3,"")</f>
      </c>
      <c r="AG38" s="159" t="str">
        <f>IFERROR(SUMIF('LGA6'!$L$2:CI$2,"HTC_TST_pos",'LGA6'!$L$3:CI$3)/'LGA6'!$F$3,"")</f>
      </c>
    </row>
    <row r="39" s="3" customFormat="1">
      <c r="G39" s="4" t="str">
        <f t="shared" si="11"/>
        <v>LGA7</v>
      </c>
      <c r="H39" s="159" t="str">
        <f>IFERROR(SUMIF('LGA7'!$L$2:L$2,"HTC_TST_pos",'LGA7'!$L$3:L$3)/'LGA7'!$F$3,"")</f>
      </c>
      <c r="I39" s="159" t="str">
        <f>IFERROR(SUMIF('LGA7'!$L$2:O$2,"HTC_TST_pos",'LGA7'!$L$3:O$3)/'LGA7'!$F$3,"")</f>
      </c>
      <c r="J39" s="159" t="str">
        <f>IFERROR(SUMIF('LGA7'!$L$2:R$2,"HTC_TST_pos",'LGA7'!$L$3:R$3)/'LGA7'!$F$3,"")</f>
      </c>
      <c r="K39" s="159" t="str">
        <f>IFERROR(SUMIF('LGA7'!$L$2:U$2,"HTC_TST_pos",'LGA7'!$L$3:U$3)/'LGA7'!$F$3,"")</f>
      </c>
      <c r="L39" s="159" t="str">
        <f>IFERROR(SUMIF('LGA7'!$L$2:X$2,"HTC_TST_pos",'LGA7'!$L$3:X$3)/'LGA7'!$F$3,"")</f>
      </c>
      <c r="M39" s="159" t="str">
        <f>IFERROR(SUMIF('LGA7'!$L$2:AA$2,"HTC_TST_pos",'LGA7'!$L$3:AA$3)/'LGA7'!$F$3,"")</f>
      </c>
      <c r="N39" s="159" t="str">
        <f>IFERROR(SUMIF('LGA7'!$L$2:AD$2,"HTC_TST_pos",'LGA7'!$L$3:AD$3)/'LGA7'!$F$3,"")</f>
      </c>
      <c r="O39" s="159" t="str">
        <f>IFERROR(SUMIF('LGA7'!$L$2:AG$2,"HTC_TST_pos",'LGA7'!$L$3:AG$3)/'LGA7'!$F$3,"")</f>
      </c>
      <c r="P39" s="159" t="str">
        <f>IFERROR(SUMIF('LGA7'!$L$2:AJ$2,"HTC_TST_pos",'LGA7'!$L$3:AJ$3)/'LGA7'!$F$3,"")</f>
      </c>
      <c r="Q39" s="159" t="str">
        <f>IFERROR(SUMIF('LGA7'!$L$2:AM$2,"HTC_TST_pos",'LGA7'!$L$3:AM$3)/'LGA7'!$F$3,"")</f>
      </c>
      <c r="R39" s="159" t="str">
        <f>IFERROR(SUMIF('LGA7'!$L$2:AP$2,"HTC_TST_pos",'LGA7'!$L$3:AP$3)/'LGA7'!$F$3,"")</f>
      </c>
      <c r="S39" s="159" t="str">
        <f>IFERROR(SUMIF('LGA7'!$L$2:AS$2,"HTC_TST_pos",'LGA7'!$L$3:AS$3)/'LGA7'!$F$3,"")</f>
      </c>
      <c r="T39" s="159" t="str">
        <f>IFERROR(SUMIF('LGA7'!$L$2:AV$2,"HTC_TST_pos",'LGA7'!$L$3:AV$3)/'LGA7'!$F$3,"")</f>
      </c>
      <c r="U39" s="159" t="str">
        <f>IFERROR(SUMIF('LGA7'!$L$2:AY$2,"HTC_TST_pos",'LGA7'!$L$3:AY$3)/'LGA7'!$F$3,"")</f>
      </c>
      <c r="V39" s="159" t="str">
        <f>IFERROR(SUMIF('LGA7'!$L$2:BB$2,"HTC_TST_pos",'LGA7'!$L$3:BB$3)/'LGA7'!$F$3,"")</f>
      </c>
      <c r="W39" s="159" t="str">
        <f>IFERROR(SUMIF('LGA7'!$L$2:BE$2,"HTC_TST_pos",'LGA7'!$L$3:BE$3)/'LGA7'!$F$3,"")</f>
      </c>
      <c r="X39" s="159" t="str">
        <f>IFERROR(SUMIF('LGA7'!$L$2:BH$2,"HTC_TST_pos",'LGA7'!$L$3:BH$3)/'LGA7'!$F$3,"")</f>
      </c>
      <c r="Y39" s="159" t="str">
        <f>IFERROR(SUMIF('LGA7'!$L$2:BK$2,"HTC_TST_pos",'LGA7'!$L$3:BK$3)/'LGA7'!$F$3,"")</f>
      </c>
      <c r="Z39" s="159" t="str">
        <f>IFERROR(SUMIF('LGA7'!$L$2:BN$2,"HTC_TST_pos",'LGA7'!$L$3:BN$3)/'LGA7'!$F$3,"")</f>
      </c>
      <c r="AA39" s="159" t="str">
        <f>IFERROR(SUMIF('LGA7'!$L$2:BQ$2,"HTC_TST_pos",'LGA7'!$L$3:BQ$3)/'LGA7'!$F$3,"")</f>
      </c>
      <c r="AB39" s="159" t="str">
        <f>IFERROR(SUMIF('LGA7'!$L$2:BT$2,"HTC_TST_pos",'LGA7'!$L$3:BT$3)/'LGA7'!$F$3,"")</f>
      </c>
      <c r="AC39" s="159" t="str">
        <f>IFERROR(SUMIF('LGA7'!$L$2:BW$2,"HTC_TST_pos",'LGA7'!$L$3:BW$3)/'LGA7'!$F$3,"")</f>
      </c>
      <c r="AD39" s="159" t="str">
        <f>IFERROR(SUMIF('LGA7'!$L$2:BZ$2,"HTC_TST_pos",'LGA7'!$L$3:BZ$3)/'LGA7'!$F$3,"")</f>
      </c>
      <c r="AE39" s="159" t="str">
        <f>IFERROR(SUMIF('LGA7'!$L$2:CC$2,"HTC_TST_pos",'LGA7'!$L$3:CC$3)/'LGA7'!$F$3,"")</f>
      </c>
      <c r="AF39" s="159" t="str">
        <f>IFERROR(SUMIF('LGA7'!$L$2:CF$2,"HTC_TST_pos",'LGA7'!$L$3:CF$3)/'LGA7'!$F$3,"")</f>
      </c>
      <c r="AG39" s="159" t="str">
        <f>IFERROR(SUMIF('LGA7'!$L$2:CI$2,"HTC_TST_pos",'LGA7'!$L$3:CI$3)/'LGA7'!$F$3,"")</f>
      </c>
    </row>
    <row r="40" s="3" customFormat="1">
      <c r="G40" s="4" t="str">
        <f t="shared" si="11"/>
        <v>LGA8</v>
      </c>
      <c r="H40" s="159" t="str">
        <f>IFERROR(SUMIF('LGA8'!$L$2:L$2,"HTC_TST_pos",'LGA8'!$L$3:L$3)/'LGA8'!$F$3,"")</f>
      </c>
      <c r="I40" s="159" t="str">
        <f>IFERROR(SUMIF('LGA8'!$L$2:O$2,"HTC_TST_pos",'LGA8'!$L$3:O$3)/'LGA8'!$F$3,"")</f>
      </c>
      <c r="J40" s="159" t="str">
        <f>IFERROR(SUMIF('LGA8'!$L$2:R$2,"HTC_TST_pos",'LGA8'!$L$3:R$3)/'LGA8'!$F$3,"")</f>
      </c>
      <c r="K40" s="159" t="str">
        <f>IFERROR(SUMIF('LGA8'!$L$2:U$2,"HTC_TST_pos",'LGA8'!$L$3:U$3)/'LGA8'!$F$3,"")</f>
      </c>
      <c r="L40" s="159" t="str">
        <f>IFERROR(SUMIF('LGA8'!$L$2:X$2,"HTC_TST_pos",'LGA8'!$L$3:X$3)/'LGA8'!$F$3,"")</f>
      </c>
      <c r="M40" s="159" t="str">
        <f>IFERROR(SUMIF('LGA8'!$L$2:AA$2,"HTC_TST_pos",'LGA8'!$L$3:AA$3)/'LGA8'!$F$3,"")</f>
      </c>
      <c r="N40" s="159" t="str">
        <f>IFERROR(SUMIF('LGA8'!$L$2:AD$2,"HTC_TST_pos",'LGA8'!$L$3:AD$3)/'LGA8'!$F$3,"")</f>
      </c>
      <c r="O40" s="159" t="str">
        <f>IFERROR(SUMIF('LGA8'!$L$2:AG$2,"HTC_TST_pos",'LGA8'!$L$3:AG$3)/'LGA8'!$F$3,"")</f>
      </c>
      <c r="P40" s="159" t="str">
        <f>IFERROR(SUMIF('LGA8'!$L$2:AJ$2,"HTC_TST_pos",'LGA8'!$L$3:AJ$3)/'LGA8'!$F$3,"")</f>
      </c>
      <c r="Q40" s="159" t="str">
        <f>IFERROR(SUMIF('LGA8'!$L$2:AM$2,"HTC_TST_pos",'LGA8'!$L$3:AM$3)/'LGA8'!$F$3,"")</f>
      </c>
      <c r="R40" s="159" t="str">
        <f>IFERROR(SUMIF('LGA8'!$L$2:AP$2,"HTC_TST_pos",'LGA8'!$L$3:AP$3)/'LGA8'!$F$3,"")</f>
      </c>
      <c r="S40" s="159" t="str">
        <f>IFERROR(SUMIF('LGA8'!$L$2:AS$2,"HTC_TST_pos",'LGA8'!$L$3:AS$3)/'LGA8'!$F$3,"")</f>
      </c>
      <c r="T40" s="159" t="str">
        <f>IFERROR(SUMIF('LGA8'!$L$2:AV$2,"HTC_TST_pos",'LGA8'!$L$3:AV$3)/'LGA8'!$F$3,"")</f>
      </c>
      <c r="U40" s="159" t="str">
        <f>IFERROR(SUMIF('LGA8'!$L$2:AY$2,"HTC_TST_pos",'LGA8'!$L$3:AY$3)/'LGA8'!$F$3,"")</f>
      </c>
      <c r="V40" s="159" t="str">
        <f>IFERROR(SUMIF('LGA8'!$L$2:BB$2,"HTC_TST_pos",'LGA8'!$L$3:BB$3)/'LGA8'!$F$3,"")</f>
      </c>
      <c r="W40" s="159" t="str">
        <f>IFERROR(SUMIF('LGA8'!$L$2:BE$2,"HTC_TST_pos",'LGA8'!$L$3:BE$3)/'LGA8'!$F$3,"")</f>
      </c>
      <c r="X40" s="159" t="str">
        <f>IFERROR(SUMIF('LGA8'!$L$2:BH$2,"HTC_TST_pos",'LGA8'!$L$3:BH$3)/'LGA8'!$F$3,"")</f>
      </c>
      <c r="Y40" s="159" t="str">
        <f>IFERROR(SUMIF('LGA8'!$L$2:BK$2,"HTC_TST_pos",'LGA8'!$L$3:BK$3)/'LGA8'!$F$3,"")</f>
      </c>
      <c r="Z40" s="159" t="str">
        <f>IFERROR(SUMIF('LGA8'!$L$2:BN$2,"HTC_TST_pos",'LGA8'!$L$3:BN$3)/'LGA8'!$F$3,"")</f>
      </c>
      <c r="AA40" s="159" t="str">
        <f>IFERROR(SUMIF('LGA8'!$L$2:BQ$2,"HTC_TST_pos",'LGA8'!$L$3:BQ$3)/'LGA8'!$F$3,"")</f>
      </c>
      <c r="AB40" s="159" t="str">
        <f>IFERROR(SUMIF('LGA8'!$L$2:BT$2,"HTC_TST_pos",'LGA8'!$L$3:BT$3)/'LGA8'!$F$3,"")</f>
      </c>
      <c r="AC40" s="159" t="str">
        <f>IFERROR(SUMIF('LGA8'!$L$2:BW$2,"HTC_TST_pos",'LGA8'!$L$3:BW$3)/'LGA8'!$F$3,"")</f>
      </c>
      <c r="AD40" s="159" t="str">
        <f>IFERROR(SUMIF('LGA8'!$L$2:BZ$2,"HTC_TST_pos",'LGA8'!$L$3:BZ$3)/'LGA8'!$F$3,"")</f>
      </c>
      <c r="AE40" s="159" t="str">
        <f>IFERROR(SUMIF('LGA8'!$L$2:CC$2,"HTC_TST_pos",'LGA8'!$L$3:CC$3)/'LGA8'!$F$3,"")</f>
      </c>
      <c r="AF40" s="159" t="str">
        <f>IFERROR(SUMIF('LGA8'!$L$2:CF$2,"HTC_TST_pos",'LGA8'!$L$3:CF$3)/'LGA8'!$F$3,"")</f>
      </c>
      <c r="AG40" s="159" t="str">
        <f>IFERROR(SUMIF('LGA8'!$L$2:CI$2,"HTC_TST_pos",'LGA8'!$L$3:CI$3)/'LGA8'!$F$3,"")</f>
      </c>
    </row>
    <row r="41" s="3" customFormat="1">
      <c r="G41" s="4" t="str">
        <f t="shared" si="11"/>
        <v>LGA9</v>
      </c>
      <c r="H41" s="159" t="str">
        <f>IFERROR(SUMIF('LGA9'!$L$2:L$2,"HTC_TST_pos",'LGA9'!$L$3:L$3)/'LGA9'!$F$3,"")</f>
      </c>
      <c r="I41" s="159" t="str">
        <f>IFERROR(SUMIF('LGA9'!$L$2:O$2,"HTC_TST_pos",'LGA9'!$L$3:O$3)/'LGA9'!$F$3,"")</f>
      </c>
      <c r="J41" s="159" t="str">
        <f>IFERROR(SUMIF('LGA9'!$L$2:R$2,"HTC_TST_pos",'LGA9'!$L$3:R$3)/'LGA9'!$F$3,"")</f>
      </c>
      <c r="K41" s="159" t="str">
        <f>IFERROR(SUMIF('LGA9'!$L$2:U$2,"HTC_TST_pos",'LGA9'!$L$3:U$3)/'LGA9'!$F$3,"")</f>
      </c>
      <c r="L41" s="159" t="str">
        <f>IFERROR(SUMIF('LGA9'!$L$2:X$2,"HTC_TST_pos",'LGA9'!$L$3:X$3)/'LGA9'!$F$3,"")</f>
      </c>
      <c r="M41" s="159" t="str">
        <f>IFERROR(SUMIF('LGA9'!$L$2:AA$2,"HTC_TST_pos",'LGA9'!$L$3:AA$3)/'LGA9'!$F$3,"")</f>
      </c>
      <c r="N41" s="159" t="str">
        <f>IFERROR(SUMIF('LGA9'!$L$2:AD$2,"HTC_TST_pos",'LGA9'!$L$3:AD$3)/'LGA9'!$F$3,"")</f>
      </c>
      <c r="O41" s="159" t="str">
        <f>IFERROR(SUMIF('LGA9'!$L$2:AG$2,"HTC_TST_pos",'LGA9'!$L$3:AG$3)/'LGA9'!$F$3,"")</f>
      </c>
      <c r="P41" s="159" t="str">
        <f>IFERROR(SUMIF('LGA9'!$L$2:AJ$2,"HTC_TST_pos",'LGA9'!$L$3:AJ$3)/'LGA9'!$F$3,"")</f>
      </c>
      <c r="Q41" s="159" t="str">
        <f>IFERROR(SUMIF('LGA9'!$L$2:AM$2,"HTC_TST_pos",'LGA9'!$L$3:AM$3)/'LGA9'!$F$3,"")</f>
      </c>
      <c r="R41" s="159" t="str">
        <f>IFERROR(SUMIF('LGA9'!$L$2:AP$2,"HTC_TST_pos",'LGA9'!$L$3:AP$3)/'LGA9'!$F$3,"")</f>
      </c>
      <c r="S41" s="159" t="str">
        <f>IFERROR(SUMIF('LGA9'!$L$2:AS$2,"HTC_TST_pos",'LGA9'!$L$3:AS$3)/'LGA9'!$F$3,"")</f>
      </c>
      <c r="T41" s="159" t="str">
        <f>IFERROR(SUMIF('LGA9'!$L$2:AV$2,"HTC_TST_pos",'LGA9'!$L$3:AV$3)/'LGA9'!$F$3,"")</f>
      </c>
      <c r="U41" s="159" t="str">
        <f>IFERROR(SUMIF('LGA9'!$L$2:AY$2,"HTC_TST_pos",'LGA9'!$L$3:AY$3)/'LGA9'!$F$3,"")</f>
      </c>
      <c r="V41" s="159" t="str">
        <f>IFERROR(SUMIF('LGA9'!$L$2:BB$2,"HTC_TST_pos",'LGA9'!$L$3:BB$3)/'LGA9'!$F$3,"")</f>
      </c>
      <c r="W41" s="159" t="str">
        <f>IFERROR(SUMIF('LGA9'!$L$2:BE$2,"HTC_TST_pos",'LGA9'!$L$3:BE$3)/'LGA9'!$F$3,"")</f>
      </c>
      <c r="X41" s="159" t="str">
        <f>IFERROR(SUMIF('LGA9'!$L$2:BH$2,"HTC_TST_pos",'LGA9'!$L$3:BH$3)/'LGA9'!$F$3,"")</f>
      </c>
      <c r="Y41" s="159" t="str">
        <f>IFERROR(SUMIF('LGA9'!$L$2:BK$2,"HTC_TST_pos",'LGA9'!$L$3:BK$3)/'LGA9'!$F$3,"")</f>
      </c>
      <c r="Z41" s="159" t="str">
        <f>IFERROR(SUMIF('LGA9'!$L$2:BN$2,"HTC_TST_pos",'LGA9'!$L$3:BN$3)/'LGA9'!$F$3,"")</f>
      </c>
      <c r="AA41" s="159" t="str">
        <f>IFERROR(SUMIF('LGA9'!$L$2:BQ$2,"HTC_TST_pos",'LGA9'!$L$3:BQ$3)/'LGA9'!$F$3,"")</f>
      </c>
      <c r="AB41" s="159" t="str">
        <f>IFERROR(SUMIF('LGA9'!$L$2:BT$2,"HTC_TST_pos",'LGA9'!$L$3:BT$3)/'LGA9'!$F$3,"")</f>
      </c>
      <c r="AC41" s="159" t="str">
        <f>IFERROR(SUMIF('LGA9'!$L$2:BW$2,"HTC_TST_pos",'LGA9'!$L$3:BW$3)/'LGA9'!$F$3,"")</f>
      </c>
      <c r="AD41" s="159" t="str">
        <f>IFERROR(SUMIF('LGA9'!$L$2:BZ$2,"HTC_TST_pos",'LGA9'!$L$3:BZ$3)/'LGA9'!$F$3,"")</f>
      </c>
      <c r="AE41" s="159" t="str">
        <f>IFERROR(SUMIF('LGA9'!$L$2:CC$2,"HTC_TST_pos",'LGA9'!$L$3:CC$3)/'LGA9'!$F$3,"")</f>
      </c>
      <c r="AF41" s="159" t="str">
        <f>IFERROR(SUMIF('LGA9'!$L$2:CF$2,"HTC_TST_pos",'LGA9'!$L$3:CF$3)/'LGA9'!$F$3,"")</f>
      </c>
      <c r="AG41" s="159" t="str">
        <f>IFERROR(SUMIF('LGA9'!$L$2:CI$2,"HTC_TST_pos",'LGA9'!$L$3:CI$3)/'LGA9'!$F$3,"")</f>
      </c>
    </row>
    <row r="42" s="3" customFormat="1">
      <c r="G42" s="150" t="str">
        <f t="shared" si="11"/>
        <v>LGA10</v>
      </c>
      <c r="H42" s="153" t="str">
        <f>IFERROR(SUMIF('LGA10'!$L$2:L$2,"HTC_TST_pos",'LGA10'!$L$3:L$3)/'LGA10'!$F$3,"")</f>
      </c>
      <c r="I42" s="153" t="str">
        <f>IFERROR(SUMIF('LGA10'!$L$2:O$2,"HTC_TST_pos",'LGA10'!$L$3:O$3)/'LGA10'!$F$3,"")</f>
      </c>
      <c r="J42" s="153" t="str">
        <f>IFERROR(SUMIF('LGA10'!$L$2:R$2,"HTC_TST_pos",'LGA10'!$L$3:R$3)/'LGA10'!$F$3,"")</f>
      </c>
      <c r="K42" s="153" t="str">
        <f>IFERROR(SUMIF('LGA10'!$L$2:U$2,"HTC_TST_pos",'LGA10'!$L$3:U$3)/'LGA10'!$F$3,"")</f>
      </c>
      <c r="L42" s="153" t="str">
        <f>IFERROR(SUMIF('LGA10'!$L$2:X$2,"HTC_TST_pos",'LGA10'!$L$3:X$3)/'LGA10'!$F$3,"")</f>
      </c>
      <c r="M42" s="153" t="str">
        <f>IFERROR(SUMIF('LGA10'!$L$2:AA$2,"HTC_TST_pos",'LGA10'!$L$3:AA$3)/'LGA10'!$F$3,"")</f>
      </c>
      <c r="N42" s="153" t="str">
        <f>IFERROR(SUMIF('LGA10'!$L$2:AD$2,"HTC_TST_pos",'LGA10'!$L$3:AD$3)/'LGA10'!$F$3,"")</f>
      </c>
      <c r="O42" s="153" t="str">
        <f>IFERROR(SUMIF('LGA10'!$L$2:AG$2,"HTC_TST_pos",'LGA10'!$L$3:AG$3)/'LGA10'!$F$3,"")</f>
      </c>
      <c r="P42" s="153" t="str">
        <f>IFERROR(SUMIF('LGA10'!$L$2:AJ$2,"HTC_TST_pos",'LGA10'!$L$3:AJ$3)/'LGA10'!$F$3,"")</f>
      </c>
      <c r="Q42" s="153" t="str">
        <f>IFERROR(SUMIF('LGA10'!$L$2:AM$2,"HTC_TST_pos",'LGA10'!$L$3:AM$3)/'LGA10'!$F$3,"")</f>
      </c>
      <c r="R42" s="153" t="str">
        <f>IFERROR(SUMIF('LGA10'!$L$2:AP$2,"HTC_TST_pos",'LGA10'!$L$3:AP$3)/'LGA10'!$F$3,"")</f>
      </c>
      <c r="S42" s="153" t="str">
        <f>IFERROR(SUMIF('LGA10'!$L$2:AS$2,"HTC_TST_pos",'LGA10'!$L$3:AS$3)/'LGA10'!$F$3,"")</f>
      </c>
      <c r="T42" s="153" t="str">
        <f>IFERROR(SUMIF('LGA10'!$L$2:AV$2,"HTC_TST_pos",'LGA10'!$L$3:AV$3)/'LGA10'!$F$3,"")</f>
      </c>
      <c r="U42" s="153" t="str">
        <f>IFERROR(SUMIF('LGA10'!$L$2:AY$2,"HTC_TST_pos",'LGA10'!$L$3:AY$3)/'LGA10'!$F$3,"")</f>
      </c>
      <c r="V42" s="153" t="str">
        <f>IFERROR(SUMIF('LGA10'!$L$2:BB$2,"HTC_TST_pos",'LGA10'!$L$3:BB$3)/'LGA10'!$F$3,"")</f>
      </c>
      <c r="W42" s="153" t="str">
        <f>IFERROR(SUMIF('LGA10'!$L$2:BE$2,"HTC_TST_pos",'LGA10'!$L$3:BE$3)/'LGA10'!$F$3,"")</f>
      </c>
      <c r="X42" s="153" t="str">
        <f>IFERROR(SUMIF('LGA10'!$L$2:BH$2,"HTC_TST_pos",'LGA10'!$L$3:BH$3)/'LGA10'!$F$3,"")</f>
      </c>
      <c r="Y42" s="153" t="str">
        <f>IFERROR(SUMIF('LGA10'!$L$2:BK$2,"HTC_TST_pos",'LGA10'!$L$3:BK$3)/'LGA10'!$F$3,"")</f>
      </c>
      <c r="Z42" s="153" t="str">
        <f>IFERROR(SUMIF('LGA10'!$L$2:BN$2,"HTC_TST_pos",'LGA10'!$L$3:BN$3)/'LGA10'!$F$3,"")</f>
      </c>
      <c r="AA42" s="153" t="str">
        <f>IFERROR(SUMIF('LGA10'!$L$2:BQ$2,"HTC_TST_pos",'LGA10'!$L$3:BQ$3)/'LGA10'!$F$3,"")</f>
      </c>
      <c r="AB42" s="153" t="str">
        <f>IFERROR(SUMIF('LGA10'!$L$2:BT$2,"HTC_TST_pos",'LGA10'!$L$3:BT$3)/'LGA10'!$F$3,"")</f>
      </c>
      <c r="AC42" s="153" t="str">
        <f>IFERROR(SUMIF('LGA10'!$L$2:BW$2,"HTC_TST_pos",'LGA10'!$L$3:BW$3)/'LGA10'!$F$3,"")</f>
      </c>
      <c r="AD42" s="153" t="str">
        <f>IFERROR(SUMIF('LGA10'!$L$2:BZ$2,"HTC_TST_pos",'LGA10'!$L$3:BZ$3)/'LGA10'!$F$3,"")</f>
      </c>
      <c r="AE42" s="153" t="str">
        <f>IFERROR(SUMIF('LGA10'!$L$2:CC$2,"HTC_TST_pos",'LGA10'!$L$3:CC$3)/'LGA10'!$F$3,"")</f>
      </c>
      <c r="AF42" s="153" t="str">
        <f>IFERROR(SUMIF('LGA10'!$L$2:CF$2,"HTC_TST_pos",'LGA10'!$L$3:CF$3)/'LGA10'!$F$3,"")</f>
      </c>
      <c r="AG42" s="153" t="str">
        <f>IFERROR(SUMIF('LGA10'!$L$2:CI$2,"HTC_TST_pos",'LGA10'!$L$3:CI$3)/'LGA10'!$F$3,"")</f>
      </c>
    </row>
    <row r="43" s="3" customFormat="1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3" customFormat="1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3" customFormat="1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3" customFormat="1">
      <c r="H46" s="151" t="s">
        <v>40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3" customFormat="1">
      <c r="H47" s="122" t="s">
        <v>1</v>
      </c>
      <c r="I47" s="122" t="s">
        <v>2</v>
      </c>
      <c r="J47" s="122" t="s">
        <v>3</v>
      </c>
      <c r="K47" s="122" t="s">
        <v>4</v>
      </c>
      <c r="L47" s="122" t="s">
        <v>5</v>
      </c>
      <c r="M47" s="122" t="s">
        <v>6</v>
      </c>
      <c r="N47" s="123" t="s">
        <v>7</v>
      </c>
      <c r="O47" s="123" t="s">
        <v>8</v>
      </c>
      <c r="P47" s="123" t="s">
        <v>9</v>
      </c>
      <c r="Q47" s="123" t="s">
        <v>10</v>
      </c>
      <c r="R47" s="123" t="s">
        <v>11</v>
      </c>
      <c r="S47" s="123" t="s">
        <v>12</v>
      </c>
      <c r="T47" s="123" t="s">
        <v>13</v>
      </c>
      <c r="U47" s="123" t="s">
        <v>14</v>
      </c>
      <c r="V47" s="123" t="s">
        <v>15</v>
      </c>
      <c r="W47" s="123" t="s">
        <v>16</v>
      </c>
      <c r="X47" s="123" t="s">
        <v>17</v>
      </c>
      <c r="Y47" s="123" t="s">
        <v>18</v>
      </c>
      <c r="Z47" s="123" t="s">
        <v>19</v>
      </c>
      <c r="AA47" s="123" t="s">
        <v>20</v>
      </c>
      <c r="AB47" s="123" t="s">
        <v>21</v>
      </c>
      <c r="AC47" s="123" t="s">
        <v>22</v>
      </c>
      <c r="AD47" s="123" t="s">
        <v>23</v>
      </c>
      <c r="AE47" s="123" t="s">
        <v>24</v>
      </c>
      <c r="AF47" s="123"/>
      <c r="AG47" s="123"/>
    </row>
    <row r="48">
      <c r="G48" s="154" t="str">
        <f>A4</f>
        <v>Tarka</v>
      </c>
      <c r="H48" s="155">
        <f>IFERROR(SUMIF(Tarka!$N$2:N$2,"Tx_New",Tarka!$N$3:N$3)/Tarka!$I$3,"")</f>
        <v>0.044351464435146447</v>
      </c>
      <c r="I48" s="155">
        <f>IFERROR(SUMIF(Tarka!$N$2:Q$2,"Tx_New",Tarka!$N$3:Q$3)/Tarka!$I$3,"")</f>
        <v>0.066108786610878656</v>
      </c>
      <c r="J48" s="155">
        <f>IFERROR(SUMIF(Tarka!$N$2:T$2,"Tx_New",Tarka!$N$3:T$3)/Tarka!$I$3,"")</f>
        <v>0.092050209205020925</v>
      </c>
      <c r="K48" s="155">
        <f>IFERROR(SUMIF(Tarka!$N$2:W$2,"Tx_New",Tarka!$N$3:W$3)/Tarka!$I$3,"")</f>
        <v>0.14309623430962343</v>
      </c>
      <c r="L48" s="155">
        <f>IFERROR(SUMIF(Tarka!$N$2:Z$2,"Tx_New",Tarka!$N$3:Z$3)/Tarka!$I$3,"")</f>
        <v>0.18744769874476988</v>
      </c>
      <c r="M48" s="155">
        <f>IFERROR(SUMIF(Tarka!$N$2:AC$2,"Tx_New",Tarka!$N$3:AC$3)/Tarka!$I$3,"")</f>
        <v>0.2100418410041841</v>
      </c>
      <c r="N48" s="155">
        <f>IFERROR(SUMIF(Tarka!$N$2:AF$2,"Tx_New",Tarka!$N$3:AF$3)/Tarka!$I$3,"")</f>
        <v>0.25355648535564851</v>
      </c>
      <c r="O48" s="155">
        <f>IFERROR(SUMIF(Tarka!$N$2:AI$2,"Tx_New",Tarka!$N$3:AI$3)/Tarka!$I$3,"")</f>
        <v>0.34309623430962344</v>
      </c>
      <c r="P48" s="155">
        <f>IFERROR(SUMIF(Tarka!$N$2:AL$2,"Tx_New",Tarka!$N$3:AL$3)/Tarka!$I$3,"")</f>
        <v>0.4401673640167364</v>
      </c>
      <c r="Q48" s="155">
        <f>IFERROR(SUMIF(Tarka!$N$2:AO$2,"Tx_New",Tarka!$N$3:AO$3)/Tarka!$I$3,"")</f>
        <v>0.5640167364016736</v>
      </c>
      <c r="R48" s="155">
        <f>IFERROR(SUMIF(Tarka!$N$2:AR$2,"Tx_New",Tarka!$N$3:AR$3)/Tarka!$I$3,"")</f>
        <v>0.63263598326359838</v>
      </c>
      <c r="S48" s="155">
        <f>IFERROR(SUMIF(Tarka!$N$2:AU$2,"Tx_New",Tarka!$N$3:AU$3)/Tarka!$I$3,"")</f>
        <v>0.67866108786610879</v>
      </c>
      <c r="T48" s="155">
        <f>IFERROR(SUMIF(Tarka!$N$2:AX$2,"Tx_New",Tarka!$N$3:AX$3)/Tarka!$I$3,"")</f>
        <v>0.72050209205020921</v>
      </c>
      <c r="U48" s="155">
        <f>IFERROR(SUMIF(Tarka!$N$2:BA$2,"Tx_New",Tarka!$N$3:BA$3)/Tarka!$I$3,"")</f>
        <v>0.75481171548117154</v>
      </c>
      <c r="V48" s="155">
        <f>IFERROR(SUMIF(Tarka!$N$2:BD$2,"Tx_New",Tarka!$N$3:BD$3)/Tarka!$I$3,"")</f>
        <v>0.78912133891213387</v>
      </c>
      <c r="W48" s="155">
        <f>IFERROR(SUMIF(Tarka!$N$2:BG$2,"Tx_New",Tarka!$N$3:BG$3)/Tarka!$I$3,"")</f>
        <v>0.83263598326359833</v>
      </c>
      <c r="X48" s="155">
        <f>IFERROR(SUMIF(Tarka!$N$2:BJ$2,"Tx_New",Tarka!$N$3:BJ$3)/Tarka!$I$3,"")</f>
        <v>0.88117154811715481</v>
      </c>
      <c r="Y48" s="155">
        <f>IFERROR(SUMIF(Tarka!$N$2:BM$2,"Tx_New",Tarka!$N$3:BM$3)/Tarka!$I$3,"")</f>
        <v>0.91548117154811715</v>
      </c>
      <c r="Z48" s="155">
        <f>IFERROR(SUMIF(Tarka!$N$2:BP$2,"Tx_New",Tarka!$N$3:BP$3)/Tarka!$I$3,"")</f>
        <v>0.96150627615062767</v>
      </c>
      <c r="AA48" s="155">
        <f>IFERROR(SUMIF(Tarka!$N$2:BS$2,"Tx_New",Tarka!$N$3:BS$3)/Tarka!$I$3,"")</f>
        <v>1.0259414225941423</v>
      </c>
      <c r="AB48" s="155">
        <f>IFERROR(SUMIF(Tarka!$N$2:BV$2,"Tx_New",Tarka!$N$3:BV$3)/Tarka!$I$3,"")</f>
        <v>1.0644351464435147</v>
      </c>
      <c r="AC48" s="155">
        <f>IFERROR(SUMIF(Tarka!$N$2:BY$2,"Tx_New",Tarka!$N$3:BY$3)/Tarka!$I$3,"")</f>
        <v>1.101255230125523</v>
      </c>
      <c r="AD48" s="155">
        <f>IFERROR(SUMIF(Tarka!$N$2:CB$2,"Tx_New",Tarka!$N$3:CB$3)/Tarka!$I$3,"")</f>
        <v>1.1347280334728034</v>
      </c>
      <c r="AE48" s="155">
        <f>IFERROR(SUMIF(Tarka!$N$2:CE$2,"Tx_New",Tarka!$N$3:CE$3)/Tarka!$I$3,"")</f>
        <v>1.1782426778242678</v>
      </c>
      <c r="AF48" s="155">
        <f>IFERROR(SUMIF(Tarka!$N$2:CH$2,"Tx_New",Tarka!$N$3:CH$3)/Tarka!$I$3,"")</f>
        <v>1.1782426778242678</v>
      </c>
      <c r="AG48" s="155">
        <f>IFERROR(SUMIF(Tarka!$N$2:CK$2,"Tx_New",Tarka!$N$3:CK$3)/Tarka!$I$3,"")</f>
        <v>1.1782426778242678</v>
      </c>
    </row>
    <row r="49">
      <c r="G49" s="4" t="str">
        <f ref="G49:G57" t="shared" si="12">A5</f>
        <v>Logo </v>
      </c>
      <c r="H49" s="159">
        <f>IFERROR(SUMIF('Logo '!$N$2:N$2,"Tx_New",'Logo '!$N$3:N$3)/'Logo '!$I$3,"")</f>
        <v>0.022877254729432469</v>
      </c>
      <c r="I49" s="159">
        <f>IFERROR(SUMIF('Logo '!$N$2:Q$2,"Tx_New",'Logo '!$N$3:Q$3)/'Logo '!$I$3,"")</f>
        <v>0.0686317641882974</v>
      </c>
      <c r="J49" s="159">
        <f>IFERROR(SUMIF('Logo '!$N$2:T$2,"Tx_New",'Logo '!$N$3:T$3)/'Logo '!$I$3,"")</f>
        <v>0.10162780466344039</v>
      </c>
      <c r="K49" s="159">
        <f>IFERROR(SUMIF('Logo '!$N$2:W$2,"Tx_New",'Logo '!$N$3:W$3)/'Logo '!$I$3,"")</f>
        <v>0.11790585129784426</v>
      </c>
      <c r="L49" s="159">
        <f>IFERROR(SUMIF('Logo '!$N$2:Z$2,"Tx_New",'Logo '!$N$3:Z$3)/'Logo '!$I$3,"")</f>
        <v>0.194456665200176</v>
      </c>
      <c r="M49" s="159">
        <f>IFERROR(SUMIF('Logo '!$N$2:AC$2,"Tx_New",'Logo '!$N$3:AC$3)/'Logo '!$I$3,"")</f>
        <v>0.34667839859216892</v>
      </c>
      <c r="N49" s="159">
        <f>IFERROR(SUMIF('Logo '!$N$2:AF$2,"Tx_New",'Logo '!$N$3:AF$3)/'Logo '!$I$3,"")</f>
        <v>0.51517817861856574</v>
      </c>
      <c r="O49" s="159">
        <f>IFERROR(SUMIF('Logo '!$N$2:AI$2,"Tx_New",'Logo '!$N$3:AI$3)/'Logo '!$I$3,"")</f>
        <v>0.59876814782226129</v>
      </c>
      <c r="P49" s="159">
        <f>IFERROR(SUMIF('Logo '!$N$2:AL$2,"Tx_New",'Logo '!$N$3:AL$3)/'Logo '!$I$3,"")</f>
        <v>0.71271447426308843</v>
      </c>
      <c r="Q49" s="159">
        <f>IFERROR(SUMIF('Logo '!$N$2:AO$2,"Tx_New",'Logo '!$N$3:AO$3)/'Logo '!$I$3,"")</f>
        <v>0.86757589089309284</v>
      </c>
      <c r="R49" s="159">
        <f>IFERROR(SUMIF('Logo '!$N$2:AR$2,"Tx_New",'Logo '!$N$3:AR$3)/'Logo '!$I$3,"")</f>
        <v>0.9441267047954246</v>
      </c>
      <c r="S49" s="159">
        <f>IFERROR(SUMIF('Logo '!$N$2:AU$2,"Tx_New",'Logo '!$N$3:AU$3)/'Logo '!$I$3,"")</f>
        <v>1.0065992080950286</v>
      </c>
      <c r="T49" s="159">
        <f>IFERROR(SUMIF('Logo '!$N$2:AX$2,"Tx_New",'Logo '!$N$3:AX$3)/'Logo '!$I$3,"")</f>
        <v>1.0695116586009679</v>
      </c>
      <c r="U49" s="159">
        <f>IFERROR(SUMIF('Logo '!$N$2:BA$2,"Tx_New",'Logo '!$N$3:BA$3)/'Logo '!$I$3,"")</f>
        <v>1.13770347558293</v>
      </c>
      <c r="V49" s="159">
        <f>IFERROR(SUMIF('Logo '!$N$2:BD$2,"Tx_New",'Logo '!$N$3:BD$3)/'Logo '!$I$3,"")</f>
        <v>1.205455345358557</v>
      </c>
      <c r="W49" s="159">
        <f>IFERROR(SUMIF('Logo '!$N$2:BG$2,"Tx_New",'Logo '!$N$3:BG$3)/'Logo '!$I$3,"")</f>
        <v>1.2899252089749229</v>
      </c>
      <c r="X49" s="159">
        <f>IFERROR(SUMIF('Logo '!$N$2:BJ$2,"Tx_New",'Logo '!$N$3:BJ$3)/'Logo '!$I$3,"")</f>
        <v>1.3493180818301804</v>
      </c>
      <c r="Y49" s="159">
        <f>IFERROR(SUMIF('Logo '!$N$2:BM$2,"Tx_New",'Logo '!$N$3:BM$3)/'Logo '!$I$3,"")</f>
        <v>1.3985921689397272</v>
      </c>
      <c r="Z49" s="159">
        <f>IFERROR(SUMIF('Logo '!$N$2:BP$2,"Tx_New",'Logo '!$N$3:BP$3)/'Logo '!$I$3,"")</f>
        <v>1.4390673119225692</v>
      </c>
      <c r="AA49" s="159">
        <f>IFERROR(SUMIF('Logo '!$N$2:BS$2,"Tx_New",'Logo '!$N$3:BS$3)/'Logo '!$I$3,"")</f>
        <v>1.4918609766827982</v>
      </c>
      <c r="AB49" s="159">
        <f>IFERROR(SUMIF('Logo '!$N$2:BV$2,"Tx_New",'Logo '!$N$3:BV$3)/'Logo '!$I$3,"")</f>
        <v>1.5310162780466343</v>
      </c>
      <c r="AC49" s="159">
        <f>IFERROR(SUMIF('Logo '!$N$2:BY$2,"Tx_New",'Logo '!$N$3:BY$3)/'Logo '!$I$3,"")</f>
        <v>1.5882094148702155</v>
      </c>
      <c r="AD49" s="159">
        <f>IFERROR(SUMIF('Logo '!$N$2:CB$2,"Tx_New",'Logo '!$N$3:CB$3)/'Logo '!$I$3,"")</f>
        <v>1.6361636603607568</v>
      </c>
      <c r="AE49" s="159">
        <f>IFERROR(SUMIF('Logo '!$N$2:CE$2,"Tx_New",'Logo '!$N$3:CE$3)/'Logo '!$I$3,"")</f>
        <v>1.6788385393752749</v>
      </c>
      <c r="AF49" s="159">
        <f>IFERROR(SUMIF('Logo '!$N$2:CH$2,"Tx_New",'Logo '!$N$3:CH$3)/'Logo '!$I$3,"")</f>
        <v>1.6788385393752749</v>
      </c>
      <c r="AG49" s="159">
        <f>IFERROR(SUMIF('Logo '!$N$2:CK$2,"Tx_New",'Logo '!$N$3:CK$3)/'Logo '!$I$3,"")</f>
        <v>1.6788385393752749</v>
      </c>
    </row>
    <row r="50">
      <c r="G50" s="4" t="str">
        <f t="shared" si="12"/>
        <v>Katsina-Ala</v>
      </c>
      <c r="H50" s="159">
        <f>IFERROR(SUMIF('Katsina-Ala'!$N$2:N$2,"Tx_New",'Katsina-Ala'!$N$3:N$3)/'Katsina-Ala'!$I$3,"")</f>
        <v>0.0017591696719148561</v>
      </c>
      <c r="I50" s="159">
        <f>IFERROR(SUMIF('Katsina-Ala'!$N$2:Q$2,"Tx_New",'Katsina-Ala'!$N$3:Q$3)/'Katsina-Ala'!$I$3,"")</f>
        <v>0.0051895505321488261</v>
      </c>
      <c r="J50" s="159">
        <f>IFERROR(SUMIF('Katsina-Ala'!$N$2:T$2,"Tx_New",'Katsina-Ala'!$N$3:T$3)/'Katsina-Ala'!$I$3,"")</f>
        <v>0.0097633916791274519</v>
      </c>
      <c r="K50" s="159">
        <f>IFERROR(SUMIF('Katsina-Ala'!$N$2:W$2,"Tx_New",'Katsina-Ala'!$N$3:W$3)/'Katsina-Ala'!$I$3,"")</f>
        <v>0.012050312252616765</v>
      </c>
      <c r="L50" s="159">
        <f>IFERROR(SUMIF('Katsina-Ala'!$N$2:Z$2,"Tx_New",'Katsina-Ala'!$N$3:Z$3)/'Katsina-Ala'!$I$3,"")</f>
        <v>0.0219896208989357</v>
      </c>
      <c r="M50" s="159">
        <f>IFERROR(SUMIF('Katsina-Ala'!$N$2:AC$2,"Tx_New",'Katsina-Ala'!$N$3:AC$3)/'Katsina-Ala'!$I$3,"")</f>
        <v>0.042659864543935264</v>
      </c>
      <c r="N50" s="159">
        <f>IFERROR(SUMIF('Katsina-Ala'!$N$2:AF$2,"Tx_New",'Katsina-Ala'!$N$3:AF$3)/'Katsina-Ala'!$I$3,"")</f>
        <v>0.071334330196147419</v>
      </c>
      <c r="O50" s="159">
        <f>IFERROR(SUMIF('Katsina-Ala'!$N$2:AI$2,"Tx_New",'Katsina-Ala'!$N$3:AI$3)/'Katsina-Ala'!$I$3,"")</f>
        <v>0.086639106341806674</v>
      </c>
      <c r="P50" s="159">
        <f>IFERROR(SUMIF('Katsina-Ala'!$N$2:AL$2,"Tx_New",'Katsina-Ala'!$N$3:AL$3)/'Katsina-Ala'!$I$3,"")</f>
        <v>0.11628111531357199</v>
      </c>
      <c r="Q50" s="159">
        <f>IFERROR(SUMIF('Katsina-Ala'!$N$2:AO$2,"Tx_New",'Katsina-Ala'!$N$3:AO$3)/'Katsina-Ala'!$I$3,"")</f>
        <v>0.15225613510423081</v>
      </c>
      <c r="R50" s="159">
        <f>IFERROR(SUMIF('Katsina-Ala'!$N$2:AR$2,"Tx_New",'Katsina-Ala'!$N$3:AR$3)/'Katsina-Ala'!$I$3,"")</f>
        <v>0.17002374879057086</v>
      </c>
      <c r="S50" s="159">
        <f>IFERROR(SUMIF('Katsina-Ala'!$N$2:AU$2,"Tx_New",'Katsina-Ala'!$N$3:AU$3)/'Katsina-Ala'!$I$3,"")</f>
        <v>0.18295364587914503</v>
      </c>
      <c r="T50" s="159">
        <f>IFERROR(SUMIF('Katsina-Ala'!$N$2:AX$2,"Tx_New",'Katsina-Ala'!$N$3:AX$3)/'Katsina-Ala'!$I$3,"")</f>
        <v>0.19333274694344268</v>
      </c>
      <c r="U50" s="159">
        <f>IFERROR(SUMIF('Katsina-Ala'!$N$2:BA$2,"Tx_New",'Katsina-Ala'!$N$3:BA$3)/'Katsina-Ala'!$I$3,"")</f>
        <v>0.21092444366259125</v>
      </c>
      <c r="V50" s="159">
        <f>IFERROR(SUMIF('Katsina-Ala'!$N$2:BD$2,"Tx_New",'Katsina-Ala'!$N$3:BD$3)/'Katsina-Ala'!$I$3,"")</f>
        <v>0.2257894273902718</v>
      </c>
      <c r="W50" s="159">
        <f>IFERROR(SUMIF('Katsina-Ala'!$N$2:BG$2,"Tx_New",'Katsina-Ala'!$N$3:BG$3)/'Katsina-Ala'!$I$3,"")</f>
        <v>0.2516492215674202</v>
      </c>
      <c r="X50" s="159">
        <f>IFERROR(SUMIF('Katsina-Ala'!$N$2:BJ$2,"Tx_New",'Katsina-Ala'!$N$3:BJ$3)/'Katsina-Ala'!$I$3,"")</f>
        <v>0.26563462045914327</v>
      </c>
      <c r="Y50" s="159">
        <f>IFERROR(SUMIF('Katsina-Ala'!$N$2:BM$2,"Tx_New",'Katsina-Ala'!$N$3:BM$3)/'Katsina-Ala'!$I$3,"")</f>
        <v>0.28542527926818539</v>
      </c>
      <c r="Z50" s="159">
        <f>IFERROR(SUMIF('Katsina-Ala'!$N$2:BP$2,"Tx_New",'Katsina-Ala'!$N$3:BP$3)/'Katsina-Ala'!$I$3,"")</f>
        <v>0.30310493447092973</v>
      </c>
      <c r="AA50" s="159">
        <f>IFERROR(SUMIF('Katsina-Ala'!$N$2:BS$2,"Tx_New",'Katsina-Ala'!$N$3:BS$3)/'Katsina-Ala'!$I$3,"")</f>
        <v>0.3162107485266954</v>
      </c>
      <c r="AB50" s="159">
        <f>IFERROR(SUMIF('Katsina-Ala'!$N$2:BV$2,"Tx_New",'Katsina-Ala'!$N$3:BV$3)/'Katsina-Ala'!$I$3,"")</f>
        <v>0.32738147594335476</v>
      </c>
      <c r="AC50" s="159">
        <f>IFERROR(SUMIF('Katsina-Ala'!$N$2:BY$2,"Tx_New",'Katsina-Ala'!$N$3:BY$3)/'Katsina-Ala'!$I$3,"")</f>
        <v>0.34303808602339697</v>
      </c>
      <c r="AD50" s="159">
        <f>IFERROR(SUMIF('Katsina-Ala'!$N$2:CB$2,"Tx_New",'Katsina-Ala'!$N$3:CB$3)/'Katsina-Ala'!$I$3,"")</f>
        <v>0.3579030697510775</v>
      </c>
      <c r="AE50" s="159">
        <f>IFERROR(SUMIF('Katsina-Ala'!$N$2:CE$2,"Tx_New",'Katsina-Ala'!$N$3:CE$3)/'Katsina-Ala'!$I$3,"")</f>
        <v>0.37250417802797081</v>
      </c>
      <c r="AF50" s="159">
        <f>IFERROR(SUMIF('Katsina-Ala'!$N$2:CH$2,"Tx_New",'Katsina-Ala'!$N$3:CH$3)/'Katsina-Ala'!$I$3,"")</f>
        <v>0.37250417802797081</v>
      </c>
      <c r="AG50" s="159">
        <f>IFERROR(SUMIF('Katsina-Ala'!$N$2:CK$2,"Tx_New",'Katsina-Ala'!$N$3:CK$3)/'Katsina-Ala'!$I$3,"")</f>
        <v>0.37250417802797081</v>
      </c>
    </row>
    <row r="51">
      <c r="G51" s="4" t="str">
        <f t="shared" si="12"/>
        <v>Konshisha</v>
      </c>
      <c r="H51" s="159">
        <f>IFERROR(SUMIF(Konshisha!$N$2:N$2,"Tx_New",Konshisha!$N$3:N$3)/Konshisha!$I$3,"")</f>
        <v>0.0016477480776272428</v>
      </c>
      <c r="I51" s="159">
        <f>IFERROR(SUMIF(Konshisha!$N$2:Q$2,"Tx_New",Konshisha!$N$3:Q$3)/Konshisha!$I$3,"")</f>
        <v>0.0049432442328817281</v>
      </c>
      <c r="J51" s="159">
        <f>IFERROR(SUMIF(Konshisha!$N$2:T$2,"Tx_New",Konshisha!$N$3:T$3)/Konshisha!$I$3,"")</f>
        <v>0.025265470523617724</v>
      </c>
      <c r="K51" s="159">
        <f>IFERROR(SUMIF(Konshisha!$N$2:W$2,"Tx_New",Konshisha!$N$3:W$3)/Konshisha!$I$3,"")</f>
        <v>0.035701208348590259</v>
      </c>
      <c r="L51" s="159">
        <f>IFERROR(SUMIF(Konshisha!$N$2:Z$2,"Tx_New",Konshisha!$N$3:Z$3)/Konshisha!$I$3,"")</f>
        <v>0.046320029293299154</v>
      </c>
      <c r="M51" s="159">
        <f>IFERROR(SUMIF(Konshisha!$N$2:AC$2,"Tx_New",Konshisha!$N$3:AC$3)/Konshisha!$I$3,"")</f>
        <v>0.066459172464298791</v>
      </c>
      <c r="N51" s="159">
        <f>IFERROR(SUMIF(Konshisha!$N$2:AF$2,"Tx_New",Konshisha!$N$3:AF$3)/Konshisha!$I$3,"")</f>
        <v>0.10142804833394362</v>
      </c>
      <c r="O51" s="159">
        <f>IFERROR(SUMIF(Konshisha!$N$2:AI$2,"Tx_New",Konshisha!$N$3:AI$3)/Konshisha!$I$3,"")</f>
        <v>0.1190040278286342</v>
      </c>
      <c r="P51" s="159">
        <f>IFERROR(SUMIF(Konshisha!$N$2:AL$2,"Tx_New",Konshisha!$N$3:AL$3)/Konshisha!$I$3,"")</f>
        <v>0.14188941779567923</v>
      </c>
      <c r="Q51" s="159">
        <f>IFERROR(SUMIF(Konshisha!$N$2:AO$2,"Tx_New",Konshisha!$N$3:AO$3)/Konshisha!$I$3,"")</f>
        <v>0.18363236909556938</v>
      </c>
      <c r="R51" s="159">
        <f>IFERROR(SUMIF(Konshisha!$N$2:AR$2,"Tx_New",Konshisha!$N$3:AR$3)/Konshisha!$I$3,"")</f>
        <v>0.20065909923105091</v>
      </c>
      <c r="S51" s="159">
        <f>IFERROR(SUMIF(Konshisha!$N$2:AU$2,"Tx_New",Konshisha!$N$3:AU$3)/Konshisha!$I$3,"")</f>
        <v>0.21713658000732333</v>
      </c>
      <c r="T51" s="159">
        <f>IFERROR(SUMIF(Konshisha!$N$2:AX$2,"Tx_New",Konshisha!$N$3:AX$3)/Konshisha!$I$3,"")</f>
        <v>0.22940314902965947</v>
      </c>
      <c r="U51" s="159">
        <f>IFERROR(SUMIF(Konshisha!$N$2:BA$2,"Tx_New",Konshisha!$N$3:BA$3)/Konshisha!$I$3,"")</f>
        <v>0.2513731233980227</v>
      </c>
      <c r="V51" s="159">
        <f>IFERROR(SUMIF(Konshisha!$N$2:BD$2,"Tx_New",Konshisha!$N$3:BD$3)/Konshisha!$I$3,"")</f>
        <v>0.26968143537165873</v>
      </c>
      <c r="W51" s="159">
        <f>IFERROR(SUMIF(Konshisha!$N$2:BG$2,"Tx_New",Konshisha!$N$3:BG$3)/Konshisha!$I$3,"")</f>
        <v>0.29952398388868545</v>
      </c>
      <c r="X51" s="159">
        <f>IFERROR(SUMIF(Konshisha!$N$2:BJ$2,"Tx_New",Konshisha!$N$3:BJ$3)/Konshisha!$I$3,"")</f>
        <v>0.3200292932991578</v>
      </c>
      <c r="Y51" s="159">
        <f>IFERROR(SUMIF(Konshisha!$N$2:BM$2,"Tx_New",Konshisha!$N$3:BM$3)/Konshisha!$I$3,"")</f>
        <v>0.33632369095569387</v>
      </c>
      <c r="Z51" s="159">
        <f>IFERROR(SUMIF(Konshisha!$N$2:BP$2,"Tx_New",Konshisha!$N$3:BP$3)/Konshisha!$I$3,"")</f>
        <v>0.35170267301354813</v>
      </c>
      <c r="AA51" s="159">
        <f>IFERROR(SUMIF(Konshisha!$N$2:BS$2,"Tx_New",Konshisha!$N$3:BS$3)/Konshisha!$I$3,"")</f>
        <v>0.37037715122665688</v>
      </c>
      <c r="AB51" s="159">
        <f>IFERROR(SUMIF(Konshisha!$N$2:BV$2,"Tx_New",Konshisha!$N$3:BV$3)/Konshisha!$I$3,"")</f>
        <v>0.38429146832662031</v>
      </c>
      <c r="AC51" s="159">
        <f>IFERROR(SUMIF(Konshisha!$N$2:BY$2,"Tx_New",Konshisha!$N$3:BY$3)/Konshisha!$I$3,"")</f>
        <v>0.40058586598315638</v>
      </c>
      <c r="AD51" s="159">
        <f>IFERROR(SUMIF(Konshisha!$N$2:CB$2,"Tx_New",Konshisha!$N$3:CB$3)/Konshisha!$I$3,"")</f>
        <v>0.41266935188575615</v>
      </c>
      <c r="AE51" s="159">
        <f>IFERROR(SUMIF(Konshisha!$N$2:CE$2,"Tx_New",Konshisha!$N$3:CE$3)/Konshisha!$I$3,"")</f>
        <v>0.42749908458440133</v>
      </c>
      <c r="AF51" s="159">
        <f>IFERROR(SUMIF(Konshisha!$N$2:CH$2,"Tx_New",Konshisha!$N$3:CH$3)/Konshisha!$I$3,"")</f>
        <v>0.42749908458440133</v>
      </c>
      <c r="AG51" s="159">
        <f>IFERROR(SUMIF(Konshisha!$N$2:CK$2,"Tx_New",Konshisha!$N$3:CK$3)/Konshisha!$I$3,"")</f>
        <v>0.42749908458440133</v>
      </c>
    </row>
    <row r="52">
      <c r="G52" s="4" t="str">
        <f t="shared" si="12"/>
        <v>Gwer West</v>
      </c>
      <c r="H52" s="159">
        <f>IFERROR(SUMIF('Gwer West'!$N$2:N$2,"Tx_New",'Gwer West'!$N$3:N$3)/'Gwer West'!$I$3,"")</f>
        <v>0.0084725817839491641</v>
      </c>
      <c r="I52" s="159">
        <f>IFERROR(SUMIF('Gwer West'!$N$2:Q$2,"Tx_New",'Gwer West'!$N$3:Q$3)/'Gwer West'!$I$3,"")</f>
        <v>0.012708872675923747</v>
      </c>
      <c r="J52" s="159">
        <f>IFERROR(SUMIF('Gwer West'!$N$2:T$2,"Tx_New",'Gwer West'!$N$3:T$3)/'Gwer West'!$I$3,"")</f>
        <v>0.017415862555895504</v>
      </c>
      <c r="K52" s="159">
        <f>IFERROR(SUMIF('Gwer West'!$N$2:W$2,"Tx_New",'Gwer West'!$N$3:W$3)/'Gwer West'!$I$3,"")</f>
        <v>0.027535890797834785</v>
      </c>
      <c r="L52" s="159">
        <f>IFERROR(SUMIF('Gwer West'!$N$2:Z$2,"Tx_New",'Gwer West'!$N$3:Z$3)/'Gwer West'!$I$3,"")</f>
        <v>0.036243822075782535</v>
      </c>
      <c r="M52" s="159">
        <f>IFERROR(SUMIF('Gwer West'!$N$2:AC$2,"Tx_New",'Gwer West'!$N$3:AC$3)/'Gwer West'!$I$3,"")</f>
        <v>0.040715462461755704</v>
      </c>
      <c r="N52" s="159">
        <f>IFERROR(SUMIF('Gwer West'!$N$2:AF$2,"Tx_New",'Gwer West'!$N$3:AF$3)/'Gwer West'!$I$3,"")</f>
        <v>0.0487173452577077</v>
      </c>
      <c r="O52" s="159">
        <f>IFERROR(SUMIF('Gwer West'!$N$2:AI$2,"Tx_New",'Gwer West'!$N$3:AI$3)/'Gwer West'!$I$3,"")</f>
        <v>0.064485761355613083</v>
      </c>
      <c r="P52" s="159">
        <f>IFERROR(SUMIF('Gwer West'!$N$2:AL$2,"Tx_New",'Gwer West'!$N$3:AL$3)/'Gwer West'!$I$3,"")</f>
        <v>0.087314662273476118</v>
      </c>
      <c r="Q52" s="159">
        <f>IFERROR(SUMIF('Gwer West'!$N$2:AO$2,"Tx_New",'Gwer West'!$N$3:AO$3)/'Gwer West'!$I$3,"")</f>
        <v>0.12191103789126853</v>
      </c>
      <c r="R52" s="159">
        <f>IFERROR(SUMIF('Gwer West'!$N$2:AR$2,"Tx_New",'Gwer West'!$N$3:AR$3)/'Gwer West'!$I$3,"")</f>
        <v>0.13485526006119086</v>
      </c>
      <c r="S52" s="159">
        <f>IFERROR(SUMIF('Gwer West'!$N$2:AU$2,"Tx_New",'Gwer West'!$N$3:AU$3)/'Gwer West'!$I$3,"")</f>
        <v>0.14921157919510472</v>
      </c>
      <c r="T52" s="159">
        <f>IFERROR(SUMIF('Gwer West'!$N$2:AX$2,"Tx_New",'Gwer West'!$N$3:AX$3)/'Gwer West'!$I$3,"")</f>
        <v>0.15980230642504117</v>
      </c>
      <c r="U52" s="159">
        <f>IFERROR(SUMIF('Gwer West'!$N$2:BA$2,"Tx_New",'Gwer West'!$N$3:BA$3)/'Gwer West'!$I$3,"")</f>
        <v>0.17039303365497765</v>
      </c>
      <c r="V52" s="159">
        <f>IFERROR(SUMIF('Gwer West'!$N$2:BD$2,"Tx_New",'Gwer West'!$N$3:BD$3)/'Gwer West'!$I$3,"")</f>
        <v>0.18286655683690281</v>
      </c>
      <c r="W52" s="159">
        <f>IFERROR(SUMIF('Gwer West'!$N$2:BG$2,"Tx_New",'Gwer West'!$N$3:BG$3)/'Gwer West'!$I$3,"")</f>
        <v>0.19228053659684632</v>
      </c>
      <c r="X52" s="159">
        <f>IFERROR(SUMIF('Gwer West'!$N$2:BJ$2,"Tx_New",'Gwer West'!$N$3:BJ$3)/'Gwer West'!$I$3,"")</f>
        <v>0.20145916686279125</v>
      </c>
      <c r="Y52" s="159">
        <f>IFERROR(SUMIF('Gwer West'!$N$2:BM$2,"Tx_New",'Gwer West'!$N$3:BM$3)/'Gwer West'!$I$3,"")</f>
        <v>0.20969639915274182</v>
      </c>
      <c r="Z52" s="159">
        <f>IFERROR(SUMIF('Gwer West'!$N$2:BP$2,"Tx_New",'Gwer West'!$N$3:BP$3)/'Gwer West'!$I$3,"")</f>
        <v>0.21558013650270652</v>
      </c>
      <c r="AA52" s="159">
        <f>IFERROR(SUMIF('Gwer West'!$N$2:BS$2,"Tx_New",'Gwer West'!$N$3:BS$3)/'Gwer West'!$I$3,"")</f>
        <v>0.22475876676865145</v>
      </c>
      <c r="AB52" s="159">
        <f>IFERROR(SUMIF('Gwer West'!$N$2:BV$2,"Tx_New",'Gwer West'!$N$3:BV$3)/'Gwer West'!$I$3,"")</f>
        <v>0.23393739703459637</v>
      </c>
      <c r="AC52" s="159">
        <f>IFERROR(SUMIF('Gwer West'!$N$2:BY$2,"Tx_New",'Gwer West'!$N$3:BY$3)/'Gwer West'!$I$3,"")</f>
        <v>0.24264532831254412</v>
      </c>
      <c r="AD52" s="159">
        <f>IFERROR(SUMIF('Gwer West'!$N$2:CB$2,"Tx_New",'Gwer West'!$N$3:CB$3)/'Gwer West'!$I$3,"")</f>
        <v>0.24970581313250176</v>
      </c>
      <c r="AE52" s="159">
        <f>IFERROR(SUMIF('Gwer West'!$N$2:CE$2,"Tx_New",'Gwer West'!$N$3:CE$3)/'Gwer West'!$I$3,"")</f>
        <v>0.25770769592845377</v>
      </c>
      <c r="AF52" s="159">
        <f>IFERROR(SUMIF('Gwer West'!$N$2:CH$2,"Tx_New",'Gwer West'!$N$3:CH$3)/'Gwer West'!$I$3,"")</f>
        <v>0.25770769592845377</v>
      </c>
      <c r="AG52" s="159">
        <f>IFERROR(SUMIF('Gwer West'!$N$2:CK$2,"Tx_New",'Gwer West'!$N$3:CK$3)/'Gwer West'!$I$3,"")</f>
        <v>0.25770769592845377</v>
      </c>
    </row>
    <row r="53">
      <c r="G53" s="4" t="str">
        <f t="shared" si="12"/>
        <v>LGA6</v>
      </c>
      <c r="H53" s="159" t="str">
        <f>IFERROR(SUMIF('LGA6'!$M$2:M$2,"Tx_New",'LGA6'!$M$3:M$3)/'LGA6'!$H$3,"")</f>
      </c>
      <c r="I53" s="159" t="str">
        <f>IFERROR(SUMIF('LGA6'!$M$2:P$2,"Tx_New",'LGA6'!$M$3:P$3)/'LGA6'!$H$3,"")</f>
      </c>
      <c r="J53" s="159" t="str">
        <f>IFERROR(SUMIF('LGA6'!$M$2:S$2,"Tx_New",'LGA6'!$M$3:S$3)/'LGA6'!$H$3,"")</f>
      </c>
      <c r="K53" s="159" t="str">
        <f>IFERROR(SUMIF('LGA6'!$M$2:V$2,"Tx_New",'LGA6'!$M$3:V$3)/'LGA6'!$H$3,"")</f>
      </c>
      <c r="L53" s="159" t="str">
        <f>IFERROR(SUMIF('LGA6'!$M$2:Y$2,"Tx_New",'LGA6'!$M$3:Y$3)/'LGA6'!$H$3,"")</f>
      </c>
      <c r="M53" s="159" t="str">
        <f>IFERROR(SUMIF('LGA6'!$M$2:AB$2,"Tx_New",'LGA6'!$M$3:AB$3)/'LGA6'!$H$3,"")</f>
      </c>
      <c r="N53" s="159" t="str">
        <f>IFERROR(SUMIF('LGA6'!$M$2:AE$2,"Tx_New",'LGA6'!$M$3:AE$3)/'LGA6'!$H$3,"")</f>
      </c>
      <c r="O53" s="159" t="str">
        <f>IFERROR(SUMIF('LGA6'!$M$2:AH$2,"Tx_New",'LGA6'!$M$3:AH$3)/'LGA6'!$H$3,"")</f>
      </c>
      <c r="P53" s="159" t="str">
        <f>IFERROR(SUMIF('LGA6'!$M$2:AK$2,"Tx_New",'LGA6'!$M$3:AK$3)/'LGA6'!$H$3,"")</f>
      </c>
      <c r="Q53" s="159" t="str">
        <f>IFERROR(SUMIF('LGA6'!$M$2:AN$2,"Tx_New",'LGA6'!$M$3:AN$3)/'LGA6'!$H$3,"")</f>
      </c>
      <c r="R53" s="159" t="str">
        <f>IFERROR(SUMIF('LGA6'!$M$2:AQ$2,"Tx_New",'LGA6'!$M$3:AQ$3)/'LGA6'!$H$3,"")</f>
      </c>
      <c r="S53" s="159" t="str">
        <f>IFERROR(SUMIF('LGA6'!$M$2:AT$2,"Tx_New",'LGA6'!$M$3:AT$3)/'LGA6'!$H$3,"")</f>
      </c>
      <c r="T53" s="159" t="str">
        <f>IFERROR(SUMIF('LGA6'!$M$2:AW$2,"Tx_New",'LGA6'!$M$3:AW$3)/'LGA6'!$H$3,"")</f>
      </c>
      <c r="U53" s="159" t="str">
        <f>IFERROR(SUMIF('LGA6'!$M$2:AZ$2,"Tx_New",'LGA6'!$M$3:AZ$3)/'LGA6'!$H$3,"")</f>
      </c>
      <c r="V53" s="159" t="str">
        <f>IFERROR(SUMIF('LGA6'!$M$2:BC$2,"Tx_New",'LGA6'!$M$3:BC$3)/'LGA6'!$H$3,"")</f>
      </c>
      <c r="W53" s="159" t="str">
        <f>IFERROR(SUMIF('LGA6'!$M$2:BF$2,"Tx_New",'LGA6'!$M$3:BF$3)/'LGA6'!$H$3,"")</f>
      </c>
      <c r="X53" s="159" t="str">
        <f>IFERROR(SUMIF('LGA6'!$M$2:BI$2,"Tx_New",'LGA6'!$M$3:BI$3)/'LGA6'!$H$3,"")</f>
      </c>
      <c r="Y53" s="159" t="str">
        <f>IFERROR(SUMIF('LGA6'!$M$2:BL$2,"Tx_New",'LGA6'!$M$3:BL$3)/'LGA6'!$H$3,"")</f>
      </c>
      <c r="Z53" s="159" t="str">
        <f>IFERROR(SUMIF('LGA6'!$M$2:BO$2,"Tx_New",'LGA6'!$M$3:BO$3)/'LGA6'!$H$3,"")</f>
      </c>
      <c r="AA53" s="159" t="str">
        <f>IFERROR(SUMIF('LGA6'!$M$2:BR$2,"Tx_New",'LGA6'!$M$3:BR$3)/'LGA6'!$H$3,"")</f>
      </c>
      <c r="AB53" s="159" t="str">
        <f>IFERROR(SUMIF('LGA6'!$M$2:BU$2,"Tx_New",'LGA6'!$M$3:BU$3)/'LGA6'!$H$3,"")</f>
      </c>
      <c r="AC53" s="159" t="str">
        <f>IFERROR(SUMIF('LGA6'!$M$2:BX$2,"Tx_New",'LGA6'!$M$3:BX$3)/'LGA6'!$H$3,"")</f>
      </c>
      <c r="AD53" s="159" t="str">
        <f>IFERROR(SUMIF('LGA6'!$M$2:CA$2,"Tx_New",'LGA6'!$M$3:CA$3)/'LGA6'!$H$3,"")</f>
      </c>
      <c r="AE53" s="159" t="str">
        <f>IFERROR(SUMIF('LGA6'!$M$2:CD$2,"Tx_New",'LGA6'!$M$3:CD$3)/'LGA6'!$H$3,"")</f>
      </c>
      <c r="AF53" s="159" t="str">
        <f>IFERROR(SUMIF('LGA6'!$M$2:CG$2,"Tx_New",'LGA6'!$M$3:CG$3)/'LGA6'!$H$3,"")</f>
      </c>
      <c r="AG53" s="159" t="str">
        <f>IFERROR(SUMIF('LGA6'!$M$2:CJ$2,"Tx_New",'LGA6'!$M$3:CJ$3)/'LGA6'!$H$3,"")</f>
      </c>
    </row>
    <row r="54">
      <c r="G54" s="4" t="str">
        <f t="shared" si="12"/>
        <v>LGA7</v>
      </c>
      <c r="H54" s="159" t="str">
        <f>IFERROR(SUMIF('LGA7'!$M$2:M$2,"Tx_New",'LGA7'!$M$3:M$3)/'LGA7'!$H$3,"")</f>
      </c>
      <c r="I54" s="159" t="str">
        <f>IFERROR(SUMIF('LGA7'!$M$2:P$2,"Tx_New",'LGA7'!$M$3:P$3)/'LGA7'!$H$3,"")</f>
      </c>
      <c r="J54" s="159" t="str">
        <f>IFERROR(SUMIF('LGA7'!$M$2:S$2,"Tx_New",'LGA7'!$M$3:S$3)/'LGA7'!$H$3,"")</f>
      </c>
      <c r="K54" s="159" t="str">
        <f>IFERROR(SUMIF('LGA7'!$M$2:V$2,"Tx_New",'LGA7'!$M$3:V$3)/'LGA7'!$H$3,"")</f>
      </c>
      <c r="L54" s="159" t="str">
        <f>IFERROR(SUMIF('LGA7'!$M$2:Y$2,"Tx_New",'LGA7'!$M$3:Y$3)/'LGA7'!$H$3,"")</f>
      </c>
      <c r="M54" s="159" t="str">
        <f>IFERROR(SUMIF('LGA7'!$M$2:AB$2,"Tx_New",'LGA7'!$M$3:AB$3)/'LGA7'!$H$3,"")</f>
      </c>
      <c r="N54" s="159" t="str">
        <f>IFERROR(SUMIF('LGA7'!$M$2:AE$2,"Tx_New",'LGA7'!$M$3:AE$3)/'LGA7'!$H$3,"")</f>
      </c>
      <c r="O54" s="159" t="str">
        <f>IFERROR(SUMIF('LGA7'!$M$2:AH$2,"Tx_New",'LGA7'!$M$3:AH$3)/'LGA7'!$H$3,"")</f>
      </c>
      <c r="P54" s="159" t="str">
        <f>IFERROR(SUMIF('LGA7'!$M$2:AK$2,"Tx_New",'LGA7'!$M$3:AK$3)/'LGA7'!$H$3,"")</f>
      </c>
      <c r="Q54" s="159" t="str">
        <f>IFERROR(SUMIF('LGA7'!$M$2:AN$2,"Tx_New",'LGA7'!$M$3:AN$3)/'LGA7'!$H$3,"")</f>
      </c>
      <c r="R54" s="159" t="str">
        <f>IFERROR(SUMIF('LGA7'!$M$2:AQ$2,"Tx_New",'LGA7'!$M$3:AQ$3)/'LGA7'!$H$3,"")</f>
      </c>
      <c r="S54" s="159" t="str">
        <f>IFERROR(SUMIF('LGA7'!$M$2:AT$2,"Tx_New",'LGA7'!$M$3:AT$3)/'LGA7'!$H$3,"")</f>
      </c>
      <c r="T54" s="159" t="str">
        <f>IFERROR(SUMIF('LGA7'!$M$2:AW$2,"Tx_New",'LGA7'!$M$3:AW$3)/'LGA7'!$H$3,"")</f>
      </c>
      <c r="U54" s="159" t="str">
        <f>IFERROR(SUMIF('LGA7'!$M$2:AZ$2,"Tx_New",'LGA7'!$M$3:AZ$3)/'LGA7'!$H$3,"")</f>
      </c>
      <c r="V54" s="159" t="str">
        <f>IFERROR(SUMIF('LGA7'!$M$2:BC$2,"Tx_New",'LGA7'!$M$3:BC$3)/'LGA7'!$H$3,"")</f>
      </c>
      <c r="W54" s="159" t="str">
        <f>IFERROR(SUMIF('LGA7'!$M$2:BF$2,"Tx_New",'LGA7'!$M$3:BF$3)/'LGA7'!$H$3,"")</f>
      </c>
      <c r="X54" s="159" t="str">
        <f>IFERROR(SUMIF('LGA7'!$M$2:BI$2,"Tx_New",'LGA7'!$M$3:BI$3)/'LGA7'!$H$3,"")</f>
      </c>
      <c r="Y54" s="159" t="str">
        <f>IFERROR(SUMIF('LGA7'!$M$2:BL$2,"Tx_New",'LGA7'!$M$3:BL$3)/'LGA7'!$H$3,"")</f>
      </c>
      <c r="Z54" s="159" t="str">
        <f>IFERROR(SUMIF('LGA7'!$M$2:BO$2,"Tx_New",'LGA7'!$M$3:BO$3)/'LGA7'!$H$3,"")</f>
      </c>
      <c r="AA54" s="159" t="str">
        <f>IFERROR(SUMIF('LGA7'!$M$2:BR$2,"Tx_New",'LGA7'!$M$3:BR$3)/'LGA7'!$H$3,"")</f>
      </c>
      <c r="AB54" s="159" t="str">
        <f>IFERROR(SUMIF('LGA7'!$M$2:BU$2,"Tx_New",'LGA7'!$M$3:BU$3)/'LGA7'!$H$3,"")</f>
      </c>
      <c r="AC54" s="159" t="str">
        <f>IFERROR(SUMIF('LGA7'!$M$2:BX$2,"Tx_New",'LGA7'!$M$3:BX$3)/'LGA7'!$H$3,"")</f>
      </c>
      <c r="AD54" s="159" t="str">
        <f>IFERROR(SUMIF('LGA7'!$M$2:CA$2,"Tx_New",'LGA7'!$M$3:CA$3)/'LGA7'!$H$3,"")</f>
      </c>
      <c r="AE54" s="159" t="str">
        <f>IFERROR(SUMIF('LGA7'!$M$2:CD$2,"Tx_New",'LGA7'!$M$3:CD$3)/'LGA7'!$H$3,"")</f>
      </c>
      <c r="AF54" s="159" t="str">
        <f>IFERROR(SUMIF('LGA7'!$M$2:CG$2,"Tx_New",'LGA7'!$M$3:CG$3)/'LGA7'!$H$3,"")</f>
      </c>
      <c r="AG54" s="159" t="str">
        <f>IFERROR(SUMIF('LGA7'!$M$2:CJ$2,"Tx_New",'LGA7'!$M$3:CJ$3)/'LGA7'!$H$3,"")</f>
      </c>
    </row>
    <row r="55">
      <c r="G55" s="4" t="str">
        <f t="shared" si="12"/>
        <v>LGA8</v>
      </c>
      <c r="H55" s="159" t="str">
        <f>IFERROR(SUMIF('LGA8'!$M$2:M$2,"Tx_New",'LGA8'!$M$3:M$3)/'LGA8'!$H$3,"")</f>
      </c>
      <c r="I55" s="159" t="str">
        <f>IFERROR(SUMIF('LGA8'!$M$2:P$2,"Tx_New",'LGA8'!$M$3:P$3)/'LGA8'!$H$3,"")</f>
      </c>
      <c r="J55" s="159" t="str">
        <f>IFERROR(SUMIF('LGA8'!$M$2:S$2,"Tx_New",'LGA8'!$M$3:S$3)/'LGA8'!$H$3,"")</f>
      </c>
      <c r="K55" s="159" t="str">
        <f>IFERROR(SUMIF('LGA8'!$M$2:V$2,"Tx_New",'LGA8'!$M$3:V$3)/'LGA8'!$H$3,"")</f>
      </c>
      <c r="L55" s="159" t="str">
        <f>IFERROR(SUMIF('LGA8'!$M$2:Y$2,"Tx_New",'LGA8'!$M$3:Y$3)/'LGA8'!$H$3,"")</f>
      </c>
      <c r="M55" s="159" t="str">
        <f>IFERROR(SUMIF('LGA8'!$M$2:AB$2,"Tx_New",'LGA8'!$M$3:AB$3)/'LGA8'!$H$3,"")</f>
      </c>
      <c r="N55" s="159" t="str">
        <f>IFERROR(SUMIF('LGA8'!$M$2:AE$2,"Tx_New",'LGA8'!$M$3:AE$3)/'LGA8'!$H$3,"")</f>
      </c>
      <c r="O55" s="159" t="str">
        <f>IFERROR(SUMIF('LGA8'!$M$2:AH$2,"Tx_New",'LGA8'!$M$3:AH$3)/'LGA8'!$H$3,"")</f>
      </c>
      <c r="P55" s="159" t="str">
        <f>IFERROR(SUMIF('LGA8'!$M$2:AK$2,"Tx_New",'LGA8'!$M$3:AK$3)/'LGA8'!$H$3,"")</f>
      </c>
      <c r="Q55" s="159" t="str">
        <f>IFERROR(SUMIF('LGA8'!$M$2:AN$2,"Tx_New",'LGA8'!$M$3:AN$3)/'LGA8'!$H$3,"")</f>
      </c>
      <c r="R55" s="159" t="str">
        <f>IFERROR(SUMIF('LGA8'!$M$2:AQ$2,"Tx_New",'LGA8'!$M$3:AQ$3)/'LGA8'!$H$3,"")</f>
      </c>
      <c r="S55" s="159" t="str">
        <f>IFERROR(SUMIF('LGA8'!$M$2:AT$2,"Tx_New",'LGA8'!$M$3:AT$3)/'LGA8'!$H$3,"")</f>
      </c>
      <c r="T55" s="159" t="str">
        <f>IFERROR(SUMIF('LGA8'!$M$2:AW$2,"Tx_New",'LGA8'!$M$3:AW$3)/'LGA8'!$H$3,"")</f>
      </c>
      <c r="U55" s="159" t="str">
        <f>IFERROR(SUMIF('LGA8'!$M$2:AZ$2,"Tx_New",'LGA8'!$M$3:AZ$3)/'LGA8'!$H$3,"")</f>
      </c>
      <c r="V55" s="159" t="str">
        <f>IFERROR(SUMIF('LGA8'!$M$2:BC$2,"Tx_New",'LGA8'!$M$3:BC$3)/'LGA8'!$H$3,"")</f>
      </c>
      <c r="W55" s="159" t="str">
        <f>IFERROR(SUMIF('LGA8'!$M$2:BF$2,"Tx_New",'LGA8'!$M$3:BF$3)/'LGA8'!$H$3,"")</f>
      </c>
      <c r="X55" s="159" t="str">
        <f>IFERROR(SUMIF('LGA8'!$M$2:BI$2,"Tx_New",'LGA8'!$M$3:BI$3)/'LGA8'!$H$3,"")</f>
      </c>
      <c r="Y55" s="159" t="str">
        <f>IFERROR(SUMIF('LGA8'!$M$2:BL$2,"Tx_New",'LGA8'!$M$3:BL$3)/'LGA8'!$H$3,"")</f>
      </c>
      <c r="Z55" s="159" t="str">
        <f>IFERROR(SUMIF('LGA8'!$M$2:BO$2,"Tx_New",'LGA8'!$M$3:BO$3)/'LGA8'!$H$3,"")</f>
      </c>
      <c r="AA55" s="159" t="str">
        <f>IFERROR(SUMIF('LGA8'!$M$2:BR$2,"Tx_New",'LGA8'!$M$3:BR$3)/'LGA8'!$H$3,"")</f>
      </c>
      <c r="AB55" s="159" t="str">
        <f>IFERROR(SUMIF('LGA8'!$M$2:BU$2,"Tx_New",'LGA8'!$M$3:BU$3)/'LGA8'!$H$3,"")</f>
      </c>
      <c r="AC55" s="159" t="str">
        <f>IFERROR(SUMIF('LGA8'!$M$2:BX$2,"Tx_New",'LGA8'!$M$3:BX$3)/'LGA8'!$H$3,"")</f>
      </c>
      <c r="AD55" s="159" t="str">
        <f>IFERROR(SUMIF('LGA8'!$M$2:CA$2,"Tx_New",'LGA8'!$M$3:CA$3)/'LGA8'!$H$3,"")</f>
      </c>
      <c r="AE55" s="159" t="str">
        <f>IFERROR(SUMIF('LGA8'!$M$2:CD$2,"Tx_New",'LGA8'!$M$3:CD$3)/'LGA8'!$H$3,"")</f>
      </c>
      <c r="AF55" s="159" t="str">
        <f>IFERROR(SUMIF('LGA8'!$M$2:CG$2,"Tx_New",'LGA8'!$M$3:CG$3)/'LGA8'!$H$3,"")</f>
      </c>
      <c r="AG55" s="159" t="str">
        <f>IFERROR(SUMIF('LGA8'!$M$2:CJ$2,"Tx_New",'LGA8'!$M$3:CJ$3)/'LGA8'!$H$3,"")</f>
      </c>
    </row>
    <row r="56">
      <c r="G56" s="4" t="str">
        <f t="shared" si="12"/>
        <v>LGA9</v>
      </c>
      <c r="H56" s="159" t="str">
        <f>IFERROR(SUMIF('LGA9'!$M$2:M$2,"Tx_New",'LGA9'!$M$3:M$3)/'LGA9'!$H$3,"")</f>
      </c>
      <c r="I56" s="159" t="str">
        <f>IFERROR(SUMIF('LGA9'!$M$2:P$2,"Tx_New",'LGA9'!$M$3:P$3)/'LGA9'!$H$3,"")</f>
      </c>
      <c r="J56" s="159" t="str">
        <f>IFERROR(SUMIF('LGA9'!$M$2:S$2,"Tx_New",'LGA9'!$M$3:S$3)/'LGA9'!$H$3,"")</f>
      </c>
      <c r="K56" s="159" t="str">
        <f>IFERROR(SUMIF('LGA9'!$M$2:V$2,"Tx_New",'LGA9'!$M$3:V$3)/'LGA9'!$H$3,"")</f>
      </c>
      <c r="L56" s="159" t="str">
        <f>IFERROR(SUMIF('LGA9'!$M$2:Y$2,"Tx_New",'LGA9'!$M$3:Y$3)/'LGA9'!$H$3,"")</f>
      </c>
      <c r="M56" s="159" t="str">
        <f>IFERROR(SUMIF('LGA9'!$M$2:AB$2,"Tx_New",'LGA9'!$M$3:AB$3)/'LGA9'!$H$3,"")</f>
      </c>
      <c r="N56" s="159" t="str">
        <f>IFERROR(SUMIF('LGA9'!$M$2:AE$2,"Tx_New",'LGA9'!$M$3:AE$3)/'LGA9'!$H$3,"")</f>
      </c>
      <c r="O56" s="159" t="str">
        <f>IFERROR(SUMIF('LGA9'!$M$2:AH$2,"Tx_New",'LGA9'!$M$3:AH$3)/'LGA9'!$H$3,"")</f>
      </c>
      <c r="P56" s="159" t="str">
        <f>IFERROR(SUMIF('LGA9'!$M$2:AK$2,"Tx_New",'LGA9'!$M$3:AK$3)/'LGA9'!$H$3,"")</f>
      </c>
      <c r="Q56" s="159" t="str">
        <f>IFERROR(SUMIF('LGA9'!$M$2:AN$2,"Tx_New",'LGA9'!$M$3:AN$3)/'LGA9'!$H$3,"")</f>
      </c>
      <c r="R56" s="159" t="str">
        <f>IFERROR(SUMIF('LGA9'!$M$2:AQ$2,"Tx_New",'LGA9'!$M$3:AQ$3)/'LGA9'!$H$3,"")</f>
      </c>
      <c r="S56" s="159" t="str">
        <f>IFERROR(SUMIF('LGA9'!$M$2:AT$2,"Tx_New",'LGA9'!$M$3:AT$3)/'LGA9'!$H$3,"")</f>
      </c>
      <c r="T56" s="159" t="str">
        <f>IFERROR(SUMIF('LGA9'!$M$2:AW$2,"Tx_New",'LGA9'!$M$3:AW$3)/'LGA9'!$H$3,"")</f>
      </c>
      <c r="U56" s="159" t="str">
        <f>IFERROR(SUMIF('LGA9'!$M$2:AZ$2,"Tx_New",'LGA9'!$M$3:AZ$3)/'LGA9'!$H$3,"")</f>
      </c>
      <c r="V56" s="159" t="str">
        <f>IFERROR(SUMIF('LGA9'!$M$2:BC$2,"Tx_New",'LGA9'!$M$3:BC$3)/'LGA9'!$H$3,"")</f>
      </c>
      <c r="W56" s="159" t="str">
        <f>IFERROR(SUMIF('LGA9'!$M$2:BF$2,"Tx_New",'LGA9'!$M$3:BF$3)/'LGA9'!$H$3,"")</f>
      </c>
      <c r="X56" s="159" t="str">
        <f>IFERROR(SUMIF('LGA9'!$M$2:BI$2,"Tx_New",'LGA9'!$M$3:BI$3)/'LGA9'!$H$3,"")</f>
      </c>
      <c r="Y56" s="159" t="str">
        <f>IFERROR(SUMIF('LGA9'!$M$2:BL$2,"Tx_New",'LGA9'!$M$3:BL$3)/'LGA9'!$H$3,"")</f>
      </c>
      <c r="Z56" s="159" t="str">
        <f>IFERROR(SUMIF('LGA9'!$M$2:BO$2,"Tx_New",'LGA9'!$M$3:BO$3)/'LGA9'!$H$3,"")</f>
      </c>
      <c r="AA56" s="159" t="str">
        <f>IFERROR(SUMIF('LGA9'!$M$2:BR$2,"Tx_New",'LGA9'!$M$3:BR$3)/'LGA9'!$H$3,"")</f>
      </c>
      <c r="AB56" s="159" t="str">
        <f>IFERROR(SUMIF('LGA9'!$M$2:BU$2,"Tx_New",'LGA9'!$M$3:BU$3)/'LGA9'!$H$3,"")</f>
      </c>
      <c r="AC56" s="159" t="str">
        <f>IFERROR(SUMIF('LGA9'!$M$2:BX$2,"Tx_New",'LGA9'!$M$3:BX$3)/'LGA9'!$H$3,"")</f>
      </c>
      <c r="AD56" s="159" t="str">
        <f>IFERROR(SUMIF('LGA9'!$M$2:CA$2,"Tx_New",'LGA9'!$M$3:CA$3)/'LGA9'!$H$3,"")</f>
      </c>
      <c r="AE56" s="159" t="str">
        <f>IFERROR(SUMIF('LGA9'!$M$2:CD$2,"Tx_New",'LGA9'!$M$3:CD$3)/'LGA9'!$H$3,"")</f>
      </c>
      <c r="AF56" s="159" t="str">
        <f>IFERROR(SUMIF('LGA9'!$M$2:CG$2,"Tx_New",'LGA9'!$M$3:CG$3)/'LGA9'!$H$3,"")</f>
      </c>
      <c r="AG56" s="159" t="str">
        <f>IFERROR(SUMIF('LGA9'!$M$2:CJ$2,"Tx_New",'LGA9'!$M$3:CJ$3)/'LGA9'!$H$3,"")</f>
      </c>
    </row>
    <row r="57">
      <c r="G57" s="150" t="str">
        <f t="shared" si="12"/>
        <v>LGA10</v>
      </c>
      <c r="H57" s="153" t="str">
        <f>IFERROR(SUMIF('LGA10'!$M$2:M$2,"Tx_New",'LGA10'!$M$3:M$3)/'LGA10'!$H$3,"")</f>
      </c>
      <c r="I57" s="153" t="str">
        <f>IFERROR(SUMIF('LGA10'!$M$2:P$2,"Tx_New",'LGA10'!$M$3:P$3)/'LGA10'!$H$3,"")</f>
      </c>
      <c r="J57" s="153" t="str">
        <f>IFERROR(SUMIF('LGA10'!$M$2:S$2,"Tx_New",'LGA10'!$M$3:S$3)/'LGA10'!$H$3,"")</f>
      </c>
      <c r="K57" s="153" t="str">
        <f>IFERROR(SUMIF('LGA10'!$M$2:V$2,"Tx_New",'LGA10'!$M$3:V$3)/'LGA10'!$H$3,"")</f>
      </c>
      <c r="L57" s="153" t="str">
        <f>IFERROR(SUMIF('LGA10'!$M$2:Y$2,"Tx_New",'LGA10'!$M$3:Y$3)/'LGA10'!$H$3,"")</f>
      </c>
      <c r="M57" s="153" t="str">
        <f>IFERROR(SUMIF('LGA10'!$M$2:AB$2,"Tx_New",'LGA10'!$M$3:AB$3)/'LGA10'!$H$3,"")</f>
      </c>
      <c r="N57" s="153" t="str">
        <f>IFERROR(SUMIF('LGA10'!$M$2:AE$2,"Tx_New",'LGA10'!$M$3:AE$3)/'LGA10'!$H$3,"")</f>
      </c>
      <c r="O57" s="153" t="str">
        <f>IFERROR(SUMIF('LGA10'!$M$2:AH$2,"Tx_New",'LGA10'!$M$3:AH$3)/'LGA10'!$H$3,"")</f>
      </c>
      <c r="P57" s="153" t="str">
        <f>IFERROR(SUMIF('LGA10'!$M$2:AK$2,"Tx_New",'LGA10'!$M$3:AK$3)/'LGA10'!$H$3,"")</f>
      </c>
      <c r="Q57" s="153" t="str">
        <f>IFERROR(SUMIF('LGA10'!$M$2:AN$2,"Tx_New",'LGA10'!$M$3:AN$3)/'LGA10'!$H$3,"")</f>
      </c>
      <c r="R57" s="153" t="str">
        <f>IFERROR(SUMIF('LGA10'!$M$2:AQ$2,"Tx_New",'LGA10'!$M$3:AQ$3)/'LGA10'!$H$3,"")</f>
      </c>
      <c r="S57" s="153" t="str">
        <f>IFERROR(SUMIF('LGA10'!$M$2:AT$2,"Tx_New",'LGA10'!$M$3:AT$3)/'LGA10'!$H$3,"")</f>
      </c>
      <c r="T57" s="153" t="str">
        <f>IFERROR(SUMIF('LGA10'!$M$2:AW$2,"Tx_New",'LGA10'!$M$3:AW$3)/'LGA10'!$H$3,"")</f>
      </c>
      <c r="U57" s="153" t="str">
        <f>IFERROR(SUMIF('LGA10'!$M$2:AZ$2,"Tx_New",'LGA10'!$M$3:AZ$3)/'LGA10'!$H$3,"")</f>
      </c>
      <c r="V57" s="153" t="str">
        <f>IFERROR(SUMIF('LGA10'!$M$2:BC$2,"Tx_New",'LGA10'!$M$3:BC$3)/'LGA10'!$H$3,"")</f>
      </c>
      <c r="W57" s="153" t="str">
        <f>IFERROR(SUMIF('LGA10'!$M$2:BF$2,"Tx_New",'LGA10'!$M$3:BF$3)/'LGA10'!$H$3,"")</f>
      </c>
      <c r="X57" s="153" t="str">
        <f>IFERROR(SUMIF('LGA10'!$M$2:BI$2,"Tx_New",'LGA10'!$M$3:BI$3)/'LGA10'!$H$3,"")</f>
      </c>
      <c r="Y57" s="153" t="str">
        <f>IFERROR(SUMIF('LGA10'!$M$2:BL$2,"Tx_New",'LGA10'!$M$3:BL$3)/'LGA10'!$H$3,"")</f>
      </c>
      <c r="Z57" s="153" t="str">
        <f>IFERROR(SUMIF('LGA10'!$M$2:BO$2,"Tx_New",'LGA10'!$M$3:BO$3)/'LGA10'!$H$3,"")</f>
      </c>
      <c r="AA57" s="153" t="str">
        <f>IFERROR(SUMIF('LGA10'!$M$2:BR$2,"Tx_New",'LGA10'!$M$3:BR$3)/'LGA10'!$H$3,"")</f>
      </c>
      <c r="AB57" s="153" t="str">
        <f>IFERROR(SUMIF('LGA10'!$M$2:BU$2,"Tx_New",'LGA10'!$M$3:BU$3)/'LGA10'!$H$3,"")</f>
      </c>
      <c r="AC57" s="153" t="str">
        <f>IFERROR(SUMIF('LGA10'!$M$2:BX$2,"Tx_New",'LGA10'!$M$3:BX$3)/'LGA10'!$H$3,"")</f>
      </c>
      <c r="AD57" s="153" t="str">
        <f>IFERROR(SUMIF('LGA10'!$M$2:CA$2,"Tx_New",'LGA10'!$M$3:CA$3)/'LGA10'!$H$3,"")</f>
      </c>
      <c r="AE57" s="153" t="str">
        <f>IFERROR(SUMIF('LGA10'!$M$2:CD$2,"Tx_New",'LGA10'!$M$3:CD$3)/'LGA10'!$H$3,"")</f>
      </c>
      <c r="AF57" s="153" t="str">
        <f>IFERROR(SUMIF('LGA10'!$M$2:CG$2,"Tx_New",'LGA10'!$M$3:CG$3)/'LGA10'!$H$3,"")</f>
      </c>
      <c r="AG57" s="153" t="str">
        <f>IFERROR(SUMIF('LGA10'!$M$2:CJ$2,"Tx_New",'LGA10'!$M$3:CJ$3)/'LGA10'!$H$3,"")</f>
      </c>
    </row>
  </sheetData>
  <sheetProtection selectLockedCells="1"/>
  <mergeCells>
    <mergeCell ref="A1:A3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10.4257812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130</v>
      </c>
      <c r="B1" s="208" t="str">
        <f>'LGA Registration'!A4</f>
        <v>Tarka</v>
      </c>
      <c r="C1" s="209"/>
      <c r="D1" s="120" t="s">
        <v>70</v>
      </c>
      <c r="E1" s="206" t="s">
        <v>71</v>
      </c>
      <c r="F1" s="207"/>
      <c r="G1" s="207"/>
      <c r="H1" s="207"/>
      <c r="I1" s="207"/>
      <c r="J1" s="207"/>
      <c r="K1" s="210" t="s">
        <v>31</v>
      </c>
      <c r="L1" s="202" t="s">
        <v>1</v>
      </c>
      <c r="M1" s="211"/>
      <c r="N1" s="212"/>
      <c r="O1" s="202" t="s">
        <v>2</v>
      </c>
      <c r="P1" s="203"/>
      <c r="Q1" s="204"/>
      <c r="R1" s="202" t="s">
        <v>3</v>
      </c>
      <c r="S1" s="203"/>
      <c r="T1" s="204"/>
      <c r="U1" s="202" t="s">
        <v>4</v>
      </c>
      <c r="V1" s="211"/>
      <c r="W1" s="212"/>
      <c r="X1" s="202" t="s">
        <v>5</v>
      </c>
      <c r="Y1" s="203"/>
      <c r="Z1" s="212"/>
      <c r="AA1" s="202" t="s">
        <v>72</v>
      </c>
      <c r="AB1" s="203"/>
      <c r="AC1" s="204"/>
      <c r="AD1" s="202" t="s">
        <v>7</v>
      </c>
      <c r="AE1" s="203"/>
      <c r="AF1" s="212"/>
      <c r="AG1" s="202" t="s">
        <v>8</v>
      </c>
      <c r="AH1" s="203"/>
      <c r="AI1" s="204"/>
      <c r="AJ1" s="202" t="s">
        <v>9</v>
      </c>
      <c r="AK1" s="211"/>
      <c r="AL1" s="212"/>
      <c r="AM1" s="202" t="s">
        <v>73</v>
      </c>
      <c r="AN1" s="211"/>
      <c r="AO1" s="212"/>
      <c r="AP1" s="202" t="s">
        <v>11</v>
      </c>
      <c r="AQ1" s="211"/>
      <c r="AR1" s="212"/>
      <c r="AS1" s="202" t="s">
        <v>12</v>
      </c>
      <c r="AT1" s="211"/>
      <c r="AU1" s="212"/>
      <c r="AV1" s="202" t="s">
        <v>13</v>
      </c>
      <c r="AW1" s="211"/>
      <c r="AX1" s="212"/>
      <c r="AY1" s="202" t="s">
        <v>14</v>
      </c>
      <c r="AZ1" s="211"/>
      <c r="BA1" s="212"/>
      <c r="BB1" s="202" t="s">
        <v>15</v>
      </c>
      <c r="BC1" s="211"/>
      <c r="BD1" s="212"/>
      <c r="BE1" s="202" t="s">
        <v>16</v>
      </c>
      <c r="BF1" s="211"/>
      <c r="BG1" s="212"/>
      <c r="BH1" s="202" t="s">
        <v>17</v>
      </c>
      <c r="BI1" s="211"/>
      <c r="BJ1" s="212"/>
      <c r="BK1" s="202" t="s">
        <v>18</v>
      </c>
      <c r="BL1" s="211"/>
      <c r="BM1" s="212"/>
      <c r="BN1" s="202" t="s">
        <v>19</v>
      </c>
      <c r="BO1" s="211"/>
      <c r="BP1" s="212"/>
      <c r="BQ1" s="202" t="s">
        <v>20</v>
      </c>
      <c r="BR1" s="211"/>
      <c r="BS1" s="212"/>
      <c r="BT1" s="202" t="s">
        <v>21</v>
      </c>
      <c r="BU1" s="211"/>
      <c r="BV1" s="212"/>
      <c r="BW1" s="202" t="s">
        <v>22</v>
      </c>
      <c r="BX1" s="211"/>
      <c r="BY1" s="212"/>
      <c r="BZ1" s="202" t="s">
        <v>23</v>
      </c>
      <c r="CA1" s="211"/>
      <c r="CB1" s="212"/>
      <c r="CC1" s="205" t="s">
        <v>24</v>
      </c>
      <c r="CD1" s="203"/>
      <c r="CE1" s="204"/>
      <c r="CF1" s="202"/>
      <c r="CG1" s="203"/>
      <c r="CH1" s="204"/>
      <c r="CI1" s="205"/>
      <c r="CJ1" s="203"/>
      <c r="CK1" s="204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0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3944</v>
      </c>
      <c r="F3" s="129">
        <f>SUM(L3,O3,R3,U3,X3,AA3,AD3,AG3,AJ3,AM3,AP3,AS3,AV3,AY3,BB3,BE3,BH3,BK3,BN3,BQ3,BT3,BW3,BZ3,CC3,CF3,CI3)</f>
        <v>66313</v>
      </c>
      <c r="G3" s="34">
        <f>SUM(G8:G255)</f>
        <v>637</v>
      </c>
      <c r="H3" s="129">
        <f>SUM(M3,P3,S3,V3,Y3,AB3,AE3,AH3,AK3,AN3,AQ3,AT3,AW3,AZ3,BC3,BF3,BI3,BL3,BO3,BR3,BU3,BX3,CA3,CD3,CG3,CJ3)</f>
        <v>1302</v>
      </c>
      <c r="I3" s="34">
        <f>SUM(I8:I255)</f>
        <v>1195</v>
      </c>
      <c r="J3" s="130">
        <f>SUM(N3,Q3,T3,W3,Z3,AC3,AF3,AI3,AL3,AO3,AR3,AU3,AX3,BA3,BD3,BG3,BJ3,BM3,BP3,BS3,BV3,BY3,CB3,CE3,CH3,CK3)</f>
        <v>1408</v>
      </c>
      <c r="K3" s="34"/>
      <c r="L3" s="100">
        <f>IF(COUNTA(L8:L255)=0,"",SUM(L8:L255))</f>
        <v>236</v>
      </c>
      <c r="M3" s="100">
        <f ref="M3:BX3" t="shared" si="0">IF(COUNTA(M8:M255)=0,"",SUM(M8:M255))</f>
        <v>50</v>
      </c>
      <c r="N3" s="100">
        <f t="shared" si="0"/>
        <v>53</v>
      </c>
      <c r="O3" s="100">
        <f t="shared" si="0"/>
        <v>119</v>
      </c>
      <c r="P3" s="100">
        <f t="shared" si="0"/>
        <v>26</v>
      </c>
      <c r="Q3" s="100">
        <f t="shared" si="0"/>
        <v>26</v>
      </c>
      <c r="R3" s="100">
        <f t="shared" si="0"/>
        <v>313</v>
      </c>
      <c r="S3" s="100">
        <f t="shared" si="0"/>
        <v>37</v>
      </c>
      <c r="T3" s="100">
        <f t="shared" si="0"/>
        <v>31</v>
      </c>
      <c r="U3" s="100">
        <f t="shared" si="0"/>
        <v>624</v>
      </c>
      <c r="V3" s="100">
        <f t="shared" si="0"/>
        <v>72</v>
      </c>
      <c r="W3" s="100">
        <f t="shared" si="0"/>
        <v>61</v>
      </c>
      <c r="X3" s="100">
        <f t="shared" si="0"/>
        <v>858</v>
      </c>
      <c r="Y3" s="100">
        <f t="shared" si="0"/>
        <v>50</v>
      </c>
      <c r="Z3" s="100">
        <f t="shared" si="0"/>
        <v>53</v>
      </c>
      <c r="AA3" s="100">
        <f t="shared" si="0"/>
        <v>429</v>
      </c>
      <c r="AB3" s="100">
        <f t="shared" si="0"/>
        <v>25</v>
      </c>
      <c r="AC3" s="100">
        <f t="shared" si="0"/>
        <v>27</v>
      </c>
      <c r="AD3" s="100">
        <f t="shared" si="0"/>
        <v>1277</v>
      </c>
      <c r="AE3" s="100">
        <f t="shared" si="0"/>
        <v>41</v>
      </c>
      <c r="AF3" s="100">
        <f t="shared" si="0"/>
        <v>52</v>
      </c>
      <c r="AG3" s="100">
        <f t="shared" si="0"/>
        <v>2552</v>
      </c>
      <c r="AH3" s="100">
        <f t="shared" si="0"/>
        <v>82</v>
      </c>
      <c r="AI3" s="100">
        <f t="shared" si="0"/>
        <v>107</v>
      </c>
      <c r="AJ3" s="100">
        <f t="shared" si="0"/>
        <v>6734</v>
      </c>
      <c r="AK3" s="100">
        <f t="shared" si="0"/>
        <v>120</v>
      </c>
      <c r="AL3" s="100">
        <f t="shared" si="0"/>
        <v>116</v>
      </c>
      <c r="AM3" s="100">
        <f t="shared" si="0"/>
        <v>8178</v>
      </c>
      <c r="AN3" s="100">
        <f t="shared" si="0"/>
        <v>149</v>
      </c>
      <c r="AO3" s="100">
        <f t="shared" si="0"/>
        <v>148</v>
      </c>
      <c r="AP3" s="100">
        <f t="shared" si="0"/>
        <v>6317</v>
      </c>
      <c r="AQ3" s="100">
        <f t="shared" si="0"/>
        <v>77</v>
      </c>
      <c r="AR3" s="100">
        <f t="shared" si="0"/>
        <v>82</v>
      </c>
      <c r="AS3" s="100">
        <f t="shared" si="0"/>
        <v>4582</v>
      </c>
      <c r="AT3" s="100">
        <f t="shared" si="0"/>
        <v>55</v>
      </c>
      <c r="AU3" s="100">
        <f t="shared" si="0"/>
        <v>55</v>
      </c>
      <c r="AV3" s="100">
        <f t="shared" si="0"/>
        <v>3008</v>
      </c>
      <c r="AW3" s="100">
        <f t="shared" si="0"/>
        <v>46</v>
      </c>
      <c r="AX3" s="100">
        <f t="shared" si="0"/>
        <v>50</v>
      </c>
      <c r="AY3" s="100">
        <f t="shared" si="0"/>
        <v>1037</v>
      </c>
      <c r="AZ3" s="100">
        <f t="shared" si="0"/>
        <v>43</v>
      </c>
      <c r="BA3" s="100">
        <f t="shared" si="0"/>
        <v>41</v>
      </c>
      <c r="BB3" s="100">
        <f t="shared" si="0"/>
        <v>2192</v>
      </c>
      <c r="BC3" s="100">
        <f t="shared" si="0"/>
        <v>38</v>
      </c>
      <c r="BD3" s="100">
        <f t="shared" si="0"/>
        <v>41</v>
      </c>
      <c r="BE3" s="100">
        <f t="shared" si="0"/>
        <v>3225</v>
      </c>
      <c r="BF3" s="100">
        <f t="shared" si="0"/>
        <v>41</v>
      </c>
      <c r="BG3" s="100">
        <f t="shared" si="0"/>
        <v>52</v>
      </c>
      <c r="BH3" s="100">
        <f t="shared" si="0"/>
        <v>4315</v>
      </c>
      <c r="BI3" s="100">
        <f t="shared" si="0"/>
        <v>54</v>
      </c>
      <c r="BJ3" s="100">
        <f t="shared" si="0"/>
        <v>58</v>
      </c>
      <c r="BK3" s="100">
        <f t="shared" si="0"/>
        <v>3252</v>
      </c>
      <c r="BL3" s="100">
        <f t="shared" si="0"/>
        <v>39</v>
      </c>
      <c r="BM3" s="100">
        <f t="shared" si="0"/>
        <v>41</v>
      </c>
      <c r="BN3" s="100">
        <f t="shared" si="0"/>
        <v>3724</v>
      </c>
      <c r="BO3" s="100">
        <f t="shared" si="0"/>
        <v>52</v>
      </c>
      <c r="BP3" s="100">
        <f t="shared" si="0"/>
        <v>55</v>
      </c>
      <c r="BQ3" s="100">
        <f t="shared" si="0"/>
        <v>2610</v>
      </c>
      <c r="BR3" s="100">
        <f t="shared" si="0"/>
        <v>53</v>
      </c>
      <c r="BS3" s="100">
        <f t="shared" si="0"/>
        <v>77</v>
      </c>
      <c r="BT3" s="100">
        <f t="shared" si="0"/>
        <v>2543</v>
      </c>
      <c r="BU3" s="100">
        <f t="shared" si="0"/>
        <v>36</v>
      </c>
      <c r="BV3" s="100">
        <f t="shared" si="0"/>
        <v>46</v>
      </c>
      <c r="BW3" s="100">
        <f t="shared" si="0"/>
        <v>2842</v>
      </c>
      <c r="BX3" s="100">
        <f t="shared" si="0"/>
        <v>42</v>
      </c>
      <c r="BY3" s="100">
        <f ref="BY3:CE3" t="shared" si="1">IF(COUNTA(BY8:BY255)=0,"",SUM(BY8:BY255))</f>
        <v>44</v>
      </c>
      <c r="BZ3" s="100">
        <f t="shared" si="1"/>
        <v>2821</v>
      </c>
      <c r="CA3" s="100">
        <f t="shared" si="1"/>
        <v>32</v>
      </c>
      <c r="CB3" s="100">
        <f t="shared" si="1"/>
        <v>40</v>
      </c>
      <c r="CC3" s="100">
        <f t="shared" si="1"/>
        <v>2525</v>
      </c>
      <c r="CD3" s="100">
        <f t="shared" si="1"/>
        <v>42</v>
      </c>
      <c r="CE3" s="100">
        <f t="shared" si="1"/>
        <v>52</v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236</v>
      </c>
      <c r="M4" s="101">
        <f ref="M4:BX4" t="shared" si="3">SUMIF($D$8:$D$255,"Facility",M8:M255)</f>
        <v>50</v>
      </c>
      <c r="N4" s="101">
        <f t="shared" si="3"/>
        <v>53</v>
      </c>
      <c r="O4" s="101">
        <f t="shared" si="3"/>
        <v>119</v>
      </c>
      <c r="P4" s="101">
        <f t="shared" si="3"/>
        <v>26</v>
      </c>
      <c r="Q4" s="101">
        <f t="shared" si="3"/>
        <v>26</v>
      </c>
      <c r="R4" s="101">
        <f t="shared" si="3"/>
        <v>313</v>
      </c>
      <c r="S4" s="101">
        <f t="shared" si="3"/>
        <v>37</v>
      </c>
      <c r="T4" s="101">
        <f t="shared" si="3"/>
        <v>31</v>
      </c>
      <c r="U4" s="101">
        <f t="shared" si="3"/>
        <v>624</v>
      </c>
      <c r="V4" s="101">
        <f t="shared" si="3"/>
        <v>72</v>
      </c>
      <c r="W4" s="101">
        <f t="shared" si="3"/>
        <v>61</v>
      </c>
      <c r="X4" s="101">
        <f t="shared" si="3"/>
        <v>858</v>
      </c>
      <c r="Y4" s="101">
        <f t="shared" si="3"/>
        <v>50</v>
      </c>
      <c r="Z4" s="101">
        <f t="shared" si="3"/>
        <v>53</v>
      </c>
      <c r="AA4" s="101">
        <f t="shared" si="3"/>
        <v>429</v>
      </c>
      <c r="AB4" s="101">
        <f t="shared" si="3"/>
        <v>25</v>
      </c>
      <c r="AC4" s="101">
        <f t="shared" si="3"/>
        <v>27</v>
      </c>
      <c r="AD4" s="101">
        <f t="shared" si="3"/>
        <v>1277</v>
      </c>
      <c r="AE4" s="101">
        <f t="shared" si="3"/>
        <v>41</v>
      </c>
      <c r="AF4" s="101">
        <f t="shared" si="3"/>
        <v>52</v>
      </c>
      <c r="AG4" s="101">
        <f t="shared" si="3"/>
        <v>2552</v>
      </c>
      <c r="AH4" s="101">
        <f t="shared" si="3"/>
        <v>82</v>
      </c>
      <c r="AI4" s="101">
        <f t="shared" si="3"/>
        <v>107</v>
      </c>
      <c r="AJ4" s="101">
        <f t="shared" si="3"/>
        <v>929</v>
      </c>
      <c r="AK4" s="101">
        <f t="shared" si="3"/>
        <v>44</v>
      </c>
      <c r="AL4" s="101">
        <f t="shared" si="3"/>
        <v>42</v>
      </c>
      <c r="AM4" s="101">
        <f t="shared" si="3"/>
        <v>1117</v>
      </c>
      <c r="AN4" s="101">
        <f t="shared" si="3"/>
        <v>79</v>
      </c>
      <c r="AO4" s="101">
        <f t="shared" si="3"/>
        <v>82</v>
      </c>
      <c r="AP4" s="101">
        <f t="shared" si="3"/>
        <v>425</v>
      </c>
      <c r="AQ4" s="101">
        <f t="shared" si="3"/>
        <v>27</v>
      </c>
      <c r="AR4" s="101">
        <f t="shared" si="3"/>
        <v>31</v>
      </c>
      <c r="AS4" s="101">
        <f t="shared" si="3"/>
        <v>486</v>
      </c>
      <c r="AT4" s="101">
        <f t="shared" si="3"/>
        <v>20</v>
      </c>
      <c r="AU4" s="101">
        <f t="shared" si="3"/>
        <v>21</v>
      </c>
      <c r="AV4" s="101">
        <f t="shared" si="3"/>
        <v>419</v>
      </c>
      <c r="AW4" s="101">
        <f t="shared" si="3"/>
        <v>36</v>
      </c>
      <c r="AX4" s="101">
        <f t="shared" si="3"/>
        <v>41</v>
      </c>
      <c r="AY4" s="101">
        <f t="shared" si="3"/>
        <v>484</v>
      </c>
      <c r="AZ4" s="101">
        <f t="shared" si="3"/>
        <v>40</v>
      </c>
      <c r="BA4" s="101">
        <f t="shared" si="3"/>
        <v>39</v>
      </c>
      <c r="BB4" s="101">
        <f t="shared" si="3"/>
        <v>612</v>
      </c>
      <c r="BC4" s="101">
        <f t="shared" si="3"/>
        <v>29</v>
      </c>
      <c r="BD4" s="101">
        <f t="shared" si="3"/>
        <v>33</v>
      </c>
      <c r="BE4" s="101">
        <f t="shared" si="3"/>
        <v>622</v>
      </c>
      <c r="BF4" s="101">
        <f t="shared" si="3"/>
        <v>26</v>
      </c>
      <c r="BG4" s="101">
        <f t="shared" si="3"/>
        <v>31</v>
      </c>
      <c r="BH4" s="101">
        <f t="shared" si="3"/>
        <v>440</v>
      </c>
      <c r="BI4" s="101">
        <f t="shared" si="3"/>
        <v>38</v>
      </c>
      <c r="BJ4" s="101">
        <f t="shared" si="3"/>
        <v>42</v>
      </c>
      <c r="BK4" s="101">
        <f t="shared" si="3"/>
        <v>541</v>
      </c>
      <c r="BL4" s="101">
        <f t="shared" si="3"/>
        <v>20</v>
      </c>
      <c r="BM4" s="101">
        <f t="shared" si="3"/>
        <v>22</v>
      </c>
      <c r="BN4" s="101">
        <f t="shared" si="3"/>
        <v>394</v>
      </c>
      <c r="BO4" s="101">
        <f t="shared" si="3"/>
        <v>36</v>
      </c>
      <c r="BP4" s="101">
        <f t="shared" si="3"/>
        <v>40</v>
      </c>
      <c r="BQ4" s="101">
        <f t="shared" si="3"/>
        <v>810</v>
      </c>
      <c r="BR4" s="101">
        <f t="shared" si="3"/>
        <v>36</v>
      </c>
      <c r="BS4" s="101">
        <f t="shared" si="3"/>
        <v>61</v>
      </c>
      <c r="BT4" s="101">
        <f t="shared" si="3"/>
        <v>629</v>
      </c>
      <c r="BU4" s="101">
        <f t="shared" si="3"/>
        <v>20</v>
      </c>
      <c r="BV4" s="101">
        <f t="shared" si="3"/>
        <v>29</v>
      </c>
      <c r="BW4" s="101">
        <f t="shared" si="3"/>
        <v>887</v>
      </c>
      <c r="BX4" s="101">
        <f t="shared" si="3"/>
        <v>32</v>
      </c>
      <c r="BY4" s="101">
        <f ref="BY4:CE4" t="shared" si="4">SUMIF($D$8:$D$255,"Facility",BY8:BY255)</f>
        <v>35</v>
      </c>
      <c r="BZ4" s="101">
        <f t="shared" si="4"/>
        <v>690</v>
      </c>
      <c r="CA4" s="101">
        <f t="shared" si="4"/>
        <v>20</v>
      </c>
      <c r="CB4" s="101">
        <f t="shared" si="4"/>
        <v>29</v>
      </c>
      <c r="CC4" s="101">
        <f t="shared" si="4"/>
        <v>713</v>
      </c>
      <c r="CD4" s="101">
        <f t="shared" si="4"/>
        <v>33</v>
      </c>
      <c r="CE4" s="101">
        <f t="shared" si="4"/>
        <v>43</v>
      </c>
      <c r="CF4" s="101">
        <f ref="CF4:CK4" t="shared" si="5">SUMIF($D$8:$D$255,"Facility",CF8:CF255)</f>
        <v>0</v>
      </c>
      <c r="CG4" s="101">
        <f t="shared" si="5"/>
        <v>0</v>
      </c>
      <c r="CH4" s="101">
        <f t="shared" si="5"/>
        <v>0</v>
      </c>
      <c r="CI4" s="101">
        <f t="shared" si="5"/>
        <v>0</v>
      </c>
      <c r="CJ4" s="101">
        <f t="shared" si="5"/>
        <v>0</v>
      </c>
      <c r="CK4" s="101">
        <f t="shared" si="5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6">SUMIF($D$8:$D$255,"Community",M8:M255)</f>
        <v>0</v>
      </c>
      <c r="N5" s="101">
        <f t="shared" si="6"/>
        <v>0</v>
      </c>
      <c r="O5" s="101">
        <f t="shared" si="6"/>
        <v>0</v>
      </c>
      <c r="P5" s="101">
        <f t="shared" si="6"/>
        <v>0</v>
      </c>
      <c r="Q5" s="101">
        <f t="shared" si="6"/>
        <v>0</v>
      </c>
      <c r="R5" s="101">
        <f t="shared" si="6"/>
        <v>0</v>
      </c>
      <c r="S5" s="101">
        <f t="shared" si="6"/>
        <v>0</v>
      </c>
      <c r="T5" s="101">
        <f t="shared" si="6"/>
        <v>0</v>
      </c>
      <c r="U5" s="101">
        <f t="shared" si="6"/>
        <v>0</v>
      </c>
      <c r="V5" s="101">
        <f t="shared" si="6"/>
        <v>0</v>
      </c>
      <c r="W5" s="101">
        <f t="shared" si="6"/>
        <v>0</v>
      </c>
      <c r="X5" s="101">
        <f t="shared" si="6"/>
        <v>0</v>
      </c>
      <c r="Y5" s="101">
        <f t="shared" si="6"/>
        <v>0</v>
      </c>
      <c r="Z5" s="101">
        <f t="shared" si="6"/>
        <v>0</v>
      </c>
      <c r="AA5" s="101">
        <f t="shared" si="6"/>
        <v>0</v>
      </c>
      <c r="AB5" s="101">
        <f t="shared" si="6"/>
        <v>0</v>
      </c>
      <c r="AC5" s="101">
        <f t="shared" si="6"/>
        <v>0</v>
      </c>
      <c r="AD5" s="101">
        <f t="shared" si="6"/>
        <v>0</v>
      </c>
      <c r="AE5" s="101">
        <f t="shared" si="6"/>
        <v>0</v>
      </c>
      <c r="AF5" s="101">
        <f t="shared" si="6"/>
        <v>0</v>
      </c>
      <c r="AG5" s="101">
        <f t="shared" si="6"/>
        <v>0</v>
      </c>
      <c r="AH5" s="101">
        <f t="shared" si="6"/>
        <v>0</v>
      </c>
      <c r="AI5" s="101">
        <f t="shared" si="6"/>
        <v>0</v>
      </c>
      <c r="AJ5" s="101">
        <f t="shared" si="6"/>
        <v>5805</v>
      </c>
      <c r="AK5" s="101">
        <f t="shared" si="6"/>
        <v>76</v>
      </c>
      <c r="AL5" s="101">
        <f t="shared" si="6"/>
        <v>74</v>
      </c>
      <c r="AM5" s="101">
        <f t="shared" si="6"/>
        <v>7061</v>
      </c>
      <c r="AN5" s="101">
        <f t="shared" si="6"/>
        <v>70</v>
      </c>
      <c r="AO5" s="101">
        <f t="shared" si="6"/>
        <v>66</v>
      </c>
      <c r="AP5" s="101">
        <f t="shared" si="6"/>
        <v>5892</v>
      </c>
      <c r="AQ5" s="101">
        <f t="shared" si="6"/>
        <v>50</v>
      </c>
      <c r="AR5" s="101">
        <f t="shared" si="6"/>
        <v>51</v>
      </c>
      <c r="AS5" s="101">
        <f t="shared" si="6"/>
        <v>4096</v>
      </c>
      <c r="AT5" s="101">
        <f t="shared" si="6"/>
        <v>35</v>
      </c>
      <c r="AU5" s="101">
        <f t="shared" si="6"/>
        <v>34</v>
      </c>
      <c r="AV5" s="101">
        <f t="shared" si="6"/>
        <v>2589</v>
      </c>
      <c r="AW5" s="101">
        <f t="shared" si="6"/>
        <v>10</v>
      </c>
      <c r="AX5" s="101">
        <f t="shared" si="6"/>
        <v>9</v>
      </c>
      <c r="AY5" s="101">
        <f t="shared" si="6"/>
        <v>553</v>
      </c>
      <c r="AZ5" s="101">
        <f t="shared" si="6"/>
        <v>3</v>
      </c>
      <c r="BA5" s="101">
        <f t="shared" si="6"/>
        <v>2</v>
      </c>
      <c r="BB5" s="101">
        <f t="shared" si="6"/>
        <v>1580</v>
      </c>
      <c r="BC5" s="101">
        <f t="shared" si="6"/>
        <v>9</v>
      </c>
      <c r="BD5" s="101">
        <f t="shared" si="6"/>
        <v>8</v>
      </c>
      <c r="BE5" s="101">
        <f t="shared" si="6"/>
        <v>2603</v>
      </c>
      <c r="BF5" s="101">
        <f t="shared" si="6"/>
        <v>15</v>
      </c>
      <c r="BG5" s="101">
        <f t="shared" si="6"/>
        <v>21</v>
      </c>
      <c r="BH5" s="101">
        <f t="shared" si="6"/>
        <v>3875</v>
      </c>
      <c r="BI5" s="101">
        <f t="shared" si="6"/>
        <v>16</v>
      </c>
      <c r="BJ5" s="101">
        <f t="shared" si="6"/>
        <v>16</v>
      </c>
      <c r="BK5" s="101">
        <f t="shared" si="6"/>
        <v>2711</v>
      </c>
      <c r="BL5" s="101">
        <f t="shared" si="6"/>
        <v>19</v>
      </c>
      <c r="BM5" s="101">
        <f t="shared" si="6"/>
        <v>19</v>
      </c>
      <c r="BN5" s="101">
        <f t="shared" si="6"/>
        <v>3330</v>
      </c>
      <c r="BO5" s="101">
        <f t="shared" si="6"/>
        <v>16</v>
      </c>
      <c r="BP5" s="101">
        <f t="shared" si="6"/>
        <v>15</v>
      </c>
      <c r="BQ5" s="101">
        <f t="shared" si="6"/>
        <v>1800</v>
      </c>
      <c r="BR5" s="101">
        <f t="shared" si="6"/>
        <v>17</v>
      </c>
      <c r="BS5" s="101">
        <f t="shared" si="6"/>
        <v>16</v>
      </c>
      <c r="BT5" s="101">
        <f t="shared" si="6"/>
        <v>1914</v>
      </c>
      <c r="BU5" s="101">
        <f t="shared" si="6"/>
        <v>16</v>
      </c>
      <c r="BV5" s="101">
        <f t="shared" si="6"/>
        <v>17</v>
      </c>
      <c r="BW5" s="101">
        <f t="shared" si="6"/>
        <v>1955</v>
      </c>
      <c r="BX5" s="101">
        <f t="shared" si="6"/>
        <v>10</v>
      </c>
      <c r="BY5" s="101">
        <f ref="BY5:CK5" t="shared" si="7">SUMIF($D$8:$D$255,"Community",BY8:BY255)</f>
        <v>9</v>
      </c>
      <c r="BZ5" s="101">
        <f t="shared" si="7"/>
        <v>2131</v>
      </c>
      <c r="CA5" s="101">
        <f t="shared" si="7"/>
        <v>12</v>
      </c>
      <c r="CB5" s="101">
        <f t="shared" si="7"/>
        <v>11</v>
      </c>
      <c r="CC5" s="101">
        <f t="shared" si="7"/>
        <v>1812</v>
      </c>
      <c r="CD5" s="101">
        <f t="shared" si="7"/>
        <v>9</v>
      </c>
      <c r="CE5" s="101">
        <f t="shared" si="7"/>
        <v>9</v>
      </c>
      <c r="CF5" s="101">
        <f t="shared" si="7"/>
        <v>0</v>
      </c>
      <c r="CG5" s="101">
        <f t="shared" si="7"/>
        <v>0</v>
      </c>
      <c r="CH5" s="101">
        <f t="shared" si="7"/>
        <v>0</v>
      </c>
      <c r="CI5" s="101">
        <f t="shared" si="7"/>
        <v>0</v>
      </c>
      <c r="CJ5" s="101">
        <f t="shared" si="7"/>
        <v>0</v>
      </c>
      <c r="CK5" s="101">
        <f t="shared" si="7"/>
        <v>0</v>
      </c>
    </row>
    <row r="6" hidden="1">
      <c r="D6" s="3" t="s">
        <v>81</v>
      </c>
      <c r="L6" s="102">
        <f ref="L6:N7" t="shared" si="8">SUM(L4,O4,R4,U4,X4,AA4,AD4,AG4,AJ4,AM4,AP4,AS4,AV4,AY4,BB4,BE4,BH4,BK4,BN4,BQ4,BT4,BW4,BZ4,CC4,CF4,CI4)</f>
        <v>16606</v>
      </c>
      <c r="M6" s="102">
        <f t="shared" si="8"/>
        <v>919</v>
      </c>
      <c r="N6" s="102">
        <f t="shared" si="8"/>
        <v>1031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8"/>
        <v>49707</v>
      </c>
      <c r="M7" s="102">
        <f t="shared" si="8"/>
        <v>383</v>
      </c>
      <c r="N7" s="102">
        <f t="shared" si="8"/>
        <v>377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131</v>
      </c>
      <c r="B8" s="8">
        <v>1</v>
      </c>
      <c r="C8" s="56" t="s">
        <v>132</v>
      </c>
      <c r="D8" s="172" t="s">
        <v>50</v>
      </c>
      <c r="E8" s="103">
        <v>474</v>
      </c>
      <c r="F8" s="104">
        <f>IFERROR((SUM(L8,O8,R8,U8,X8,AA8,AD8,AG8,AJ8,AM8,AP8,AS8,AV8,AY8,BB8,BE8,BH8,BK8,BN8,BQ8,BT8,BW8,BZ8,CC8,CF8,CI8)/E8),"")</f>
        <v>3.4831223628691985</v>
      </c>
      <c r="G8" s="105">
        <v>165</v>
      </c>
      <c r="H8" s="104">
        <f>IFERROR((SUM(M8,P8,S8,V8,Y8,AB8,AE8,AH8,AK8,AN8,AQ8,AT8,AW8,AZ8,BC8,BF8,BI8,BL8,BO8,BR8,BU8,BX8,CA8,CD8,CG8,CJ8)/G8),"")</f>
        <v>2.6909090909090909</v>
      </c>
      <c r="I8" s="106">
        <v>365</v>
      </c>
      <c r="J8" s="109">
        <f>IFERROR((SUM(N8,Q8,T8,W8,Z8,AC8,AF8,AI8,AL8,AO8,AR8,AU8,AX8,BA8,BD8,BG8,BJ8,BM8,BP8,BS8,BV8,BY8,CB8,CE8,CH8,CK8)/I8),"")</f>
        <v>1.4684931506849315</v>
      </c>
      <c r="K8" s="111">
        <f>IFERROR(H8-F8,"")</f>
        <v>-0.7922132719601076</v>
      </c>
      <c r="L8" s="107">
        <v>115</v>
      </c>
      <c r="M8" s="106">
        <v>40</v>
      </c>
      <c r="N8" s="73">
        <v>53</v>
      </c>
      <c r="O8" s="103">
        <v>58</v>
      </c>
      <c r="P8" s="106">
        <v>20</v>
      </c>
      <c r="Q8" s="73">
        <v>26</v>
      </c>
      <c r="R8" s="103">
        <v>42</v>
      </c>
      <c r="S8" s="106">
        <v>20</v>
      </c>
      <c r="T8" s="73">
        <v>21</v>
      </c>
      <c r="U8" s="107">
        <v>85</v>
      </c>
      <c r="V8" s="106">
        <v>39</v>
      </c>
      <c r="W8" s="73">
        <v>41</v>
      </c>
      <c r="X8" s="103">
        <v>107</v>
      </c>
      <c r="Y8" s="106">
        <v>28</v>
      </c>
      <c r="Z8" s="73">
        <v>35</v>
      </c>
      <c r="AA8" s="103">
        <v>53</v>
      </c>
      <c r="AB8" s="106">
        <v>14</v>
      </c>
      <c r="AC8" s="73">
        <v>17</v>
      </c>
      <c r="AD8" s="107">
        <v>65</v>
      </c>
      <c r="AE8" s="106">
        <v>20</v>
      </c>
      <c r="AF8" s="73">
        <v>30</v>
      </c>
      <c r="AG8" s="103">
        <v>129</v>
      </c>
      <c r="AH8" s="106">
        <v>39</v>
      </c>
      <c r="AI8" s="73">
        <v>61</v>
      </c>
      <c r="AJ8" s="59">
        <v>106</v>
      </c>
      <c r="AK8" s="62">
        <v>21</v>
      </c>
      <c r="AL8" s="65">
        <v>20</v>
      </c>
      <c r="AM8" s="59">
        <v>139</v>
      </c>
      <c r="AN8" s="62">
        <v>34</v>
      </c>
      <c r="AO8" s="65">
        <v>35</v>
      </c>
      <c r="AP8" s="59">
        <v>47</v>
      </c>
      <c r="AQ8" s="62">
        <v>7</v>
      </c>
      <c r="AR8" s="65">
        <v>9</v>
      </c>
      <c r="AS8" s="59">
        <v>69</v>
      </c>
      <c r="AT8" s="62">
        <v>15</v>
      </c>
      <c r="AU8" s="65">
        <v>16</v>
      </c>
      <c r="AV8" s="59">
        <v>55</v>
      </c>
      <c r="AW8" s="62">
        <v>14</v>
      </c>
      <c r="AX8" s="65">
        <v>18</v>
      </c>
      <c r="AY8" s="59">
        <v>49</v>
      </c>
      <c r="AZ8" s="62">
        <v>12</v>
      </c>
      <c r="BA8" s="65">
        <v>11</v>
      </c>
      <c r="BB8" s="74">
        <v>43</v>
      </c>
      <c r="BC8" s="74">
        <v>9</v>
      </c>
      <c r="BD8" s="74">
        <v>10</v>
      </c>
      <c r="BE8" s="59">
        <v>80</v>
      </c>
      <c r="BF8" s="62">
        <v>16</v>
      </c>
      <c r="BG8" s="65">
        <v>16</v>
      </c>
      <c r="BH8" s="59">
        <v>65</v>
      </c>
      <c r="BI8" s="62">
        <v>20</v>
      </c>
      <c r="BJ8" s="65">
        <v>21</v>
      </c>
      <c r="BK8" s="59">
        <v>57</v>
      </c>
      <c r="BL8" s="62">
        <v>4</v>
      </c>
      <c r="BM8" s="65">
        <v>4</v>
      </c>
      <c r="BN8" s="59">
        <v>57</v>
      </c>
      <c r="BO8" s="62">
        <v>18</v>
      </c>
      <c r="BP8" s="65">
        <v>19</v>
      </c>
      <c r="BQ8" s="103">
        <v>58</v>
      </c>
      <c r="BR8" s="106">
        <v>14</v>
      </c>
      <c r="BS8" s="73">
        <v>31</v>
      </c>
      <c r="BT8" s="103">
        <v>33</v>
      </c>
      <c r="BU8" s="106">
        <v>7</v>
      </c>
      <c r="BV8" s="73">
        <v>9</v>
      </c>
      <c r="BW8" s="59">
        <v>46</v>
      </c>
      <c r="BX8" s="62">
        <v>14</v>
      </c>
      <c r="BY8" s="65">
        <v>13</v>
      </c>
      <c r="BZ8" s="59">
        <v>44</v>
      </c>
      <c r="CA8" s="62">
        <v>12</v>
      </c>
      <c r="CB8" s="65">
        <v>12</v>
      </c>
      <c r="CC8" s="103">
        <v>49</v>
      </c>
      <c r="CD8" s="106">
        <v>7</v>
      </c>
      <c r="CE8" s="73">
        <v>8</v>
      </c>
      <c r="CF8" s="103"/>
      <c r="CG8" s="106"/>
      <c r="CH8" s="73"/>
      <c r="CI8" s="103"/>
      <c r="CJ8" s="106"/>
      <c r="CK8" s="73"/>
    </row>
    <row r="9" ht="25.15" customHeight="1">
      <c r="A9" s="3" t="s">
        <v>133</v>
      </c>
      <c r="B9" s="9">
        <v>2</v>
      </c>
      <c r="C9" s="57" t="s">
        <v>134</v>
      </c>
      <c r="D9" s="70" t="s">
        <v>51</v>
      </c>
      <c r="E9" s="59"/>
      <c r="F9" s="11" t="str">
        <f>IFERROR((SUM(L9,O9,R9,U9,X9,AA9,AD9,AG9,AJ9,AM9,AP9,AS9,AV9,AY9,BB9,BE9,BH9,BK9,BN9,BQ9,BT9,BW9,BZ9,CC9,CF9,CI9)/E9),"")</f>
      </c>
      <c r="G9" s="61"/>
      <c r="H9" s="11" t="str">
        <f>IFERROR((SUM(M9,P9,S9,V9,Y9,AB9,AE9,AH9,AK9,AN9,AQ9,AT9,AW9,AZ9,BC9,BF9,BI9,BL9,BO9,BR9,BU9,BX9,CA9,CD9,CG9,CJ9)/G9),"")</f>
      </c>
      <c r="I9" s="62"/>
      <c r="J9" s="110" t="str">
        <f>IFERROR((SUM(N9,Q9,T9,W9,Z9,AC9,AF9,AI9,AL9,AO9,AR9,AU9,AX9,BA9,BD9,BG9,BJ9,BM9,BP9,BS9,BV9,BY9,CB9,CE9,CH9,CK9)/I9),"")</f>
      </c>
      <c r="K9" s="112" t="str">
        <f ref="K9:K240" t="shared" si="9">IFERROR(H9-F9,"")</f>
      </c>
      <c r="L9" s="64">
        <v>0</v>
      </c>
      <c r="M9" s="62">
        <v>0</v>
      </c>
      <c r="N9" s="65">
        <v>0</v>
      </c>
      <c r="O9" s="59"/>
      <c r="P9" s="62"/>
      <c r="Q9" s="65"/>
      <c r="R9" s="59"/>
      <c r="S9" s="62"/>
      <c r="T9" s="65"/>
      <c r="U9" s="59">
        <v>0</v>
      </c>
      <c r="V9" s="62">
        <v>0</v>
      </c>
      <c r="W9" s="65">
        <v>0</v>
      </c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>
        <v>0</v>
      </c>
      <c r="AK9" s="62">
        <v>0</v>
      </c>
      <c r="AL9" s="65">
        <v>0</v>
      </c>
      <c r="AM9" s="59">
        <v>0</v>
      </c>
      <c r="AN9" s="62">
        <v>0</v>
      </c>
      <c r="AO9" s="65">
        <v>0</v>
      </c>
      <c r="AP9" s="59">
        <v>0</v>
      </c>
      <c r="AQ9" s="62">
        <v>0</v>
      </c>
      <c r="AR9" s="65">
        <v>0</v>
      </c>
      <c r="AS9" s="59">
        <v>0</v>
      </c>
      <c r="AT9" s="62">
        <v>0</v>
      </c>
      <c r="AU9" s="65">
        <v>0</v>
      </c>
      <c r="AV9" s="59">
        <v>0</v>
      </c>
      <c r="AW9" s="62">
        <v>0</v>
      </c>
      <c r="AX9" s="65">
        <v>0</v>
      </c>
      <c r="AY9" s="59">
        <v>0</v>
      </c>
      <c r="AZ9" s="62">
        <v>0</v>
      </c>
      <c r="BA9" s="65">
        <v>0</v>
      </c>
      <c r="BB9" s="74">
        <v>0</v>
      </c>
      <c r="BC9" s="74">
        <v>0</v>
      </c>
      <c r="BD9" s="74">
        <v>0</v>
      </c>
      <c r="BE9" s="59">
        <v>0</v>
      </c>
      <c r="BF9" s="62">
        <v>0</v>
      </c>
      <c r="BG9" s="65">
        <v>0</v>
      </c>
      <c r="BH9" s="59">
        <v>0</v>
      </c>
      <c r="BI9" s="62">
        <v>0</v>
      </c>
      <c r="BJ9" s="65">
        <v>0</v>
      </c>
      <c r="BK9" s="59">
        <v>0</v>
      </c>
      <c r="BL9" s="62">
        <v>0</v>
      </c>
      <c r="BM9" s="65">
        <v>0</v>
      </c>
      <c r="BN9" s="59">
        <v>0</v>
      </c>
      <c r="BO9" s="62">
        <v>0</v>
      </c>
      <c r="BP9" s="65">
        <v>0</v>
      </c>
      <c r="BQ9" s="59">
        <v>0</v>
      </c>
      <c r="BR9" s="62">
        <v>0</v>
      </c>
      <c r="BS9" s="65">
        <v>0</v>
      </c>
      <c r="BT9" s="59">
        <v>0</v>
      </c>
      <c r="BU9" s="62">
        <v>0</v>
      </c>
      <c r="BV9" s="65">
        <v>0</v>
      </c>
      <c r="BW9" s="59">
        <v>0</v>
      </c>
      <c r="BX9" s="62">
        <v>0</v>
      </c>
      <c r="BY9" s="65">
        <v>0</v>
      </c>
      <c r="BZ9" s="59">
        <v>0</v>
      </c>
      <c r="CA9" s="62">
        <v>0</v>
      </c>
      <c r="CB9" s="65">
        <v>0</v>
      </c>
      <c r="CC9" s="59">
        <v>0</v>
      </c>
      <c r="CD9" s="62">
        <v>0</v>
      </c>
      <c r="CE9" s="65">
        <v>0</v>
      </c>
      <c r="CF9" s="59"/>
      <c r="CG9" s="62"/>
      <c r="CH9" s="65"/>
      <c r="CI9" s="59"/>
      <c r="CJ9" s="62"/>
      <c r="CK9" s="65"/>
    </row>
    <row r="10" ht="25.15" customHeight="1">
      <c r="A10" s="3" t="s">
        <v>135</v>
      </c>
      <c r="B10" s="9">
        <v>3</v>
      </c>
      <c r="C10" s="57" t="s">
        <v>136</v>
      </c>
      <c r="D10" s="70" t="s">
        <v>50</v>
      </c>
      <c r="E10" s="59">
        <v>160</v>
      </c>
      <c r="F10" s="11">
        <f>IFERROR((SUM(L10,O10,R10,U10,X10,AA10,AD10,AG10,AJ10,AM10,AP10,AS10,AV10,AY10,BB10,BE10,BH10,BK10,BN10,BQ10,BT10,BW10,BZ10,CC10,CF10,CI10)/E10),"")</f>
        <v>12.95625</v>
      </c>
      <c r="G10" s="61">
        <v>37</v>
      </c>
      <c r="H10" s="11">
        <f>IFERROR((SUM(M10,P10,S10,V10,Y10,AB10,AE10,AH10,AK10,AN10,AQ10,AT10,AW10,AZ10,BC10,BF10,BI10,BL10,BO10,BR10,BU10,BX10,CA10,CD10,CG10,CJ10)/G10),"")</f>
        <v>1.8648648648648649</v>
      </c>
      <c r="I10" s="62">
        <v>57</v>
      </c>
      <c r="J10" s="110">
        <f>IFERROR((SUM(N10,Q10,T10,W10,Z10,AC10,AF10,AI10,AL10,AO10,AR10,AU10,AX10,BA10,BD10,BG10,BJ10,BM10,BP10,BS10,BV10,BY10,CB10,CE10,CH10,CK10)/I10),"")</f>
        <v>1.2807017543859649</v>
      </c>
      <c r="K10" s="112">
        <f t="shared" si="9"/>
        <v>-11.091385135135136</v>
      </c>
      <c r="L10" s="64">
        <v>47</v>
      </c>
      <c r="M10" s="62">
        <v>6</v>
      </c>
      <c r="N10" s="65">
        <v>0</v>
      </c>
      <c r="O10" s="59">
        <v>19</v>
      </c>
      <c r="P10" s="62">
        <v>2</v>
      </c>
      <c r="Q10" s="65">
        <v>0</v>
      </c>
      <c r="R10" s="59">
        <v>31</v>
      </c>
      <c r="S10" s="62">
        <v>3</v>
      </c>
      <c r="T10" s="65">
        <v>3</v>
      </c>
      <c r="U10" s="64">
        <v>141</v>
      </c>
      <c r="V10" s="62">
        <v>15</v>
      </c>
      <c r="W10" s="65">
        <v>6</v>
      </c>
      <c r="X10" s="59">
        <v>275</v>
      </c>
      <c r="Y10" s="62">
        <v>7</v>
      </c>
      <c r="Z10" s="65">
        <v>7</v>
      </c>
      <c r="AA10" s="59">
        <v>138</v>
      </c>
      <c r="AB10" s="62">
        <v>4</v>
      </c>
      <c r="AC10" s="65">
        <v>4</v>
      </c>
      <c r="AD10" s="64">
        <v>274</v>
      </c>
      <c r="AE10" s="62">
        <v>5</v>
      </c>
      <c r="AF10" s="65">
        <v>5</v>
      </c>
      <c r="AG10" s="59">
        <v>547</v>
      </c>
      <c r="AH10" s="62">
        <v>10</v>
      </c>
      <c r="AI10" s="65">
        <v>9</v>
      </c>
      <c r="AJ10" s="59">
        <v>24</v>
      </c>
      <c r="AK10" s="62">
        <v>1</v>
      </c>
      <c r="AL10" s="65">
        <v>1</v>
      </c>
      <c r="AM10" s="59">
        <v>71</v>
      </c>
      <c r="AN10" s="62">
        <v>4</v>
      </c>
      <c r="AO10" s="65">
        <v>5</v>
      </c>
      <c r="AP10" s="59">
        <v>45</v>
      </c>
      <c r="AQ10" s="62">
        <v>1</v>
      </c>
      <c r="AR10" s="65">
        <v>1</v>
      </c>
      <c r="AS10" s="59">
        <v>18</v>
      </c>
      <c r="AT10" s="62">
        <v>1</v>
      </c>
      <c r="AU10" s="65">
        <v>1</v>
      </c>
      <c r="AV10" s="59">
        <v>23</v>
      </c>
      <c r="AW10" s="62">
        <v>1</v>
      </c>
      <c r="AX10" s="65">
        <v>1</v>
      </c>
      <c r="AY10" s="59">
        <v>7</v>
      </c>
      <c r="AZ10" s="62">
        <v>1</v>
      </c>
      <c r="BA10" s="65">
        <v>0</v>
      </c>
      <c r="BB10" s="74">
        <v>25</v>
      </c>
      <c r="BC10" s="74">
        <v>0</v>
      </c>
      <c r="BD10" s="74">
        <v>0</v>
      </c>
      <c r="BE10" s="59">
        <v>25</v>
      </c>
      <c r="BF10" s="62">
        <v>1</v>
      </c>
      <c r="BG10" s="65">
        <v>5</v>
      </c>
      <c r="BH10" s="59">
        <v>39</v>
      </c>
      <c r="BI10" s="62">
        <v>2</v>
      </c>
      <c r="BJ10" s="65">
        <v>2</v>
      </c>
      <c r="BK10" s="59">
        <v>94</v>
      </c>
      <c r="BL10" s="62">
        <v>4</v>
      </c>
      <c r="BM10" s="65">
        <v>4</v>
      </c>
      <c r="BN10" s="59">
        <v>39</v>
      </c>
      <c r="BO10" s="62">
        <v>2</v>
      </c>
      <c r="BP10" s="65">
        <v>2</v>
      </c>
      <c r="BQ10" s="59">
        <v>30</v>
      </c>
      <c r="BR10" s="62">
        <v>2</v>
      </c>
      <c r="BS10" s="65">
        <v>2</v>
      </c>
      <c r="BT10" s="59">
        <v>41</v>
      </c>
      <c r="BU10" s="62">
        <v>3</v>
      </c>
      <c r="BV10" s="65">
        <v>3</v>
      </c>
      <c r="BW10" s="59">
        <v>55</v>
      </c>
      <c r="BX10" s="62">
        <v>2</v>
      </c>
      <c r="BY10" s="65">
        <v>2</v>
      </c>
      <c r="BZ10" s="59">
        <v>92</v>
      </c>
      <c r="CA10" s="62">
        <v>1</v>
      </c>
      <c r="CB10" s="65">
        <v>4</v>
      </c>
      <c r="CC10" s="59">
        <v>61</v>
      </c>
      <c r="CD10" s="62">
        <v>2</v>
      </c>
      <c r="CE10" s="65">
        <v>5</v>
      </c>
      <c r="CF10" s="59"/>
      <c r="CG10" s="62"/>
      <c r="CH10" s="65"/>
      <c r="CI10" s="59"/>
      <c r="CJ10" s="62"/>
      <c r="CK10" s="65"/>
    </row>
    <row r="11" ht="25.15" customHeight="1">
      <c r="A11" s="3" t="s">
        <v>137</v>
      </c>
      <c r="B11" s="9">
        <v>4</v>
      </c>
      <c r="C11" s="57" t="s">
        <v>138</v>
      </c>
      <c r="D11" s="70" t="s">
        <v>51</v>
      </c>
      <c r="E11" s="59">
        <v>286</v>
      </c>
      <c r="F11" s="11">
        <f>IFERROR((SUM(L11,O11,R11,U11,X11,AA11,AD11,AG11,AJ11,AM11,AP11,AS11,AV11,AY11,BB11,BE11,BH11,BK11,BN11,BQ11,BT11,BW11,BZ11,CC11,CF11,CI11)/E11),"")</f>
        <v>23.083916083916083</v>
      </c>
      <c r="G11" s="61">
        <v>35</v>
      </c>
      <c r="H11" s="11">
        <f>IFERROR((SUM(M11,P11,S11,V11,Y11,AB11,AE11,AH11,AK11,AN11,AQ11,AT11,AW11,AZ11,BC11,BF11,BI11,BL11,BO11,BR11,BU11,BX11,CA11,CD11,CG11,CJ11)/G11),"")</f>
        <v>1.6285714285714286</v>
      </c>
      <c r="I11" s="62">
        <v>63</v>
      </c>
      <c r="J11" s="110">
        <f>IFERROR((SUM(N11,Q11,T11,W11,Z11,AC11,AF11,AI11,AL11,AO11,AR11,AU11,AX11,BA11,BD11,BG11,BJ11,BM11,BP11,BS11,BV11,BY11,CB11,CE11,CH11,CK11)/I11),"")</f>
        <v>0.84126984126984128</v>
      </c>
      <c r="K11" s="112">
        <f t="shared" si="9"/>
        <v>-21.455344655344653</v>
      </c>
      <c r="L11" s="64">
        <v>0</v>
      </c>
      <c r="M11" s="62">
        <v>0</v>
      </c>
      <c r="N11" s="65">
        <v>0</v>
      </c>
      <c r="O11" s="59"/>
      <c r="P11" s="62"/>
      <c r="Q11" s="65"/>
      <c r="R11" s="59"/>
      <c r="S11" s="62"/>
      <c r="T11" s="65"/>
      <c r="U11" s="64">
        <v>0</v>
      </c>
      <c r="V11" s="62">
        <v>0</v>
      </c>
      <c r="W11" s="65">
        <v>0</v>
      </c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>
        <v>773</v>
      </c>
      <c r="AK11" s="62">
        <v>11</v>
      </c>
      <c r="AL11" s="65">
        <v>11</v>
      </c>
      <c r="AM11" s="59">
        <v>1291</v>
      </c>
      <c r="AN11" s="62">
        <v>13</v>
      </c>
      <c r="AO11" s="65">
        <v>11</v>
      </c>
      <c r="AP11" s="59">
        <v>710</v>
      </c>
      <c r="AQ11" s="62">
        <v>7</v>
      </c>
      <c r="AR11" s="65">
        <v>7</v>
      </c>
      <c r="AS11" s="59">
        <v>575</v>
      </c>
      <c r="AT11" s="62">
        <v>6</v>
      </c>
      <c r="AU11" s="65">
        <v>5</v>
      </c>
      <c r="AV11" s="59">
        <v>204</v>
      </c>
      <c r="AW11" s="62">
        <v>3</v>
      </c>
      <c r="AX11" s="65">
        <v>3</v>
      </c>
      <c r="AY11" s="59">
        <v>0</v>
      </c>
      <c r="AZ11" s="62">
        <v>1</v>
      </c>
      <c r="BA11" s="65">
        <v>0</v>
      </c>
      <c r="BB11" s="74">
        <v>164</v>
      </c>
      <c r="BC11" s="74">
        <v>0</v>
      </c>
      <c r="BD11" s="74">
        <v>0</v>
      </c>
      <c r="BE11" s="59">
        <v>574</v>
      </c>
      <c r="BF11" s="62">
        <v>3</v>
      </c>
      <c r="BG11" s="65">
        <v>3</v>
      </c>
      <c r="BH11" s="59">
        <v>444</v>
      </c>
      <c r="BI11" s="62">
        <v>1</v>
      </c>
      <c r="BJ11" s="65">
        <v>1</v>
      </c>
      <c r="BK11" s="59">
        <v>263</v>
      </c>
      <c r="BL11" s="62">
        <v>4</v>
      </c>
      <c r="BM11" s="65">
        <v>4</v>
      </c>
      <c r="BN11" s="59">
        <v>268</v>
      </c>
      <c r="BO11" s="62">
        <v>1</v>
      </c>
      <c r="BP11" s="65">
        <v>1</v>
      </c>
      <c r="BQ11" s="59">
        <v>300</v>
      </c>
      <c r="BR11" s="62">
        <v>4</v>
      </c>
      <c r="BS11" s="65">
        <v>4</v>
      </c>
      <c r="BT11" s="59">
        <v>198</v>
      </c>
      <c r="BU11" s="62">
        <v>2</v>
      </c>
      <c r="BV11" s="65">
        <v>2</v>
      </c>
      <c r="BW11" s="59">
        <v>303</v>
      </c>
      <c r="BX11" s="62">
        <v>1</v>
      </c>
      <c r="BY11" s="65">
        <v>1</v>
      </c>
      <c r="BZ11" s="59">
        <v>415</v>
      </c>
      <c r="CA11" s="62">
        <v>0</v>
      </c>
      <c r="CB11" s="65">
        <v>0</v>
      </c>
      <c r="CC11" s="59">
        <v>120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3" t="s">
        <v>139</v>
      </c>
      <c r="B12" s="9">
        <v>5</v>
      </c>
      <c r="C12" s="57" t="s">
        <v>140</v>
      </c>
      <c r="D12" s="70" t="s">
        <v>50</v>
      </c>
      <c r="E12" s="59">
        <v>107</v>
      </c>
      <c r="F12" s="11">
        <f ref="F12:F75" t="shared" si="10">IFERROR((SUM(L12,O12,R12,U12,X12,AA12,AD12,AG12,AJ12,AM12,AP12,AS12,AV12,AY12,BB12,BE12,BH12,BK12,BN12,BQ12,BT12,BW12,BZ12,CC12,CF12,CI12)/E12),"")</f>
        <v>9.5700934579439245</v>
      </c>
      <c r="G12" s="61">
        <v>23</v>
      </c>
      <c r="H12" s="11">
        <f ref="H12:H75" t="shared" si="11">IFERROR((SUM(M12,P12,S12,V12,Y12,AB12,AE12,AH12,AK12,AN12,AQ12,AT12,AW12,AZ12,BC12,BF12,BI12,BL12,BO12,BR12,BU12,BX12,CA12,CD12,CG12,CJ12)/G12),"")</f>
        <v>1.5217391304347827</v>
      </c>
      <c r="I12" s="62">
        <v>45</v>
      </c>
      <c r="J12" s="110">
        <f ref="J12:J75" t="shared" si="12">IFERROR((SUM(N12,Q12,T12,W12,Z12,AC12,AF12,AI12,AL12,AO12,AR12,AU12,AX12,BA12,BD12,BG12,BJ12,BM12,BP12,BS12,BV12,BY12,CB12,CE12,CH12,CK12)/I12),"")</f>
        <v>1.0444444444444445</v>
      </c>
      <c r="K12" s="112">
        <f t="shared" si="9"/>
        <v>-8.0483543275091414</v>
      </c>
      <c r="L12" s="64">
        <v>0</v>
      </c>
      <c r="M12" s="62">
        <v>0</v>
      </c>
      <c r="N12" s="65">
        <v>0</v>
      </c>
      <c r="O12" s="59"/>
      <c r="P12" s="62"/>
      <c r="Q12" s="65"/>
      <c r="R12" s="59"/>
      <c r="S12" s="62"/>
      <c r="T12" s="65"/>
      <c r="U12" s="59">
        <v>0</v>
      </c>
      <c r="V12" s="62">
        <v>0</v>
      </c>
      <c r="W12" s="65">
        <v>0</v>
      </c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>
        <v>332</v>
      </c>
      <c r="AK12" s="62">
        <v>11</v>
      </c>
      <c r="AL12" s="65">
        <v>12</v>
      </c>
      <c r="AM12" s="59">
        <v>109</v>
      </c>
      <c r="AN12" s="62">
        <v>7</v>
      </c>
      <c r="AO12" s="65">
        <v>8</v>
      </c>
      <c r="AP12" s="59">
        <v>29</v>
      </c>
      <c r="AQ12" s="62">
        <v>1</v>
      </c>
      <c r="AR12" s="65">
        <v>1</v>
      </c>
      <c r="AS12" s="59">
        <v>34</v>
      </c>
      <c r="AT12" s="62">
        <v>0</v>
      </c>
      <c r="AU12" s="65">
        <v>0</v>
      </c>
      <c r="AV12" s="59">
        <v>56</v>
      </c>
      <c r="AW12" s="62">
        <v>2</v>
      </c>
      <c r="AX12" s="65">
        <v>2</v>
      </c>
      <c r="AY12" s="59">
        <v>28</v>
      </c>
      <c r="AZ12" s="62">
        <v>3</v>
      </c>
      <c r="BA12" s="65">
        <v>3</v>
      </c>
      <c r="BB12" s="74">
        <v>127</v>
      </c>
      <c r="BC12" s="74">
        <v>1</v>
      </c>
      <c r="BD12" s="74">
        <v>1</v>
      </c>
      <c r="BE12" s="59">
        <v>33</v>
      </c>
      <c r="BF12" s="62">
        <v>3</v>
      </c>
      <c r="BG12" s="65">
        <v>3</v>
      </c>
      <c r="BH12" s="59">
        <v>13</v>
      </c>
      <c r="BI12" s="62">
        <v>1</v>
      </c>
      <c r="BJ12" s="65">
        <v>1</v>
      </c>
      <c r="BK12" s="59">
        <v>36</v>
      </c>
      <c r="BL12" s="62">
        <v>1</v>
      </c>
      <c r="BM12" s="65">
        <v>2</v>
      </c>
      <c r="BN12" s="59">
        <v>14</v>
      </c>
      <c r="BO12" s="62">
        <v>1</v>
      </c>
      <c r="BP12" s="65">
        <v>1</v>
      </c>
      <c r="BQ12" s="59">
        <v>42</v>
      </c>
      <c r="BR12" s="62">
        <v>1</v>
      </c>
      <c r="BS12" s="65">
        <v>2</v>
      </c>
      <c r="BT12" s="59">
        <v>20</v>
      </c>
      <c r="BU12" s="62">
        <v>1</v>
      </c>
      <c r="BV12" s="65">
        <v>1</v>
      </c>
      <c r="BW12" s="59">
        <v>98</v>
      </c>
      <c r="BX12" s="62">
        <v>0</v>
      </c>
      <c r="BY12" s="65">
        <v>3</v>
      </c>
      <c r="BZ12" s="59">
        <v>11</v>
      </c>
      <c r="CA12" s="62">
        <v>1</v>
      </c>
      <c r="CB12" s="65">
        <v>3</v>
      </c>
      <c r="CC12" s="59">
        <v>42</v>
      </c>
      <c r="CD12" s="62">
        <v>1</v>
      </c>
      <c r="CE12" s="65">
        <v>4</v>
      </c>
      <c r="CF12" s="59"/>
      <c r="CG12" s="62"/>
      <c r="CH12" s="65"/>
      <c r="CI12" s="59"/>
      <c r="CJ12" s="62"/>
      <c r="CK12" s="65"/>
    </row>
    <row r="13" ht="25.15" customHeight="1">
      <c r="A13" s="3" t="s">
        <v>141</v>
      </c>
      <c r="B13" s="9">
        <v>6</v>
      </c>
      <c r="C13" s="57" t="s">
        <v>142</v>
      </c>
      <c r="D13" s="70" t="s">
        <v>51</v>
      </c>
      <c r="E13" s="59">
        <v>235</v>
      </c>
      <c r="F13" s="11">
        <f t="shared" si="10"/>
        <v>21.804255319148936</v>
      </c>
      <c r="G13" s="61">
        <v>26</v>
      </c>
      <c r="H13" s="11">
        <f t="shared" si="11"/>
        <v>1.2307692307692308</v>
      </c>
      <c r="I13" s="62">
        <v>47</v>
      </c>
      <c r="J13" s="110">
        <f t="shared" si="12"/>
        <v>0.68085106382978722</v>
      </c>
      <c r="K13" s="112">
        <f t="shared" si="9"/>
        <v>-20.573486088379706</v>
      </c>
      <c r="L13" s="64">
        <v>0</v>
      </c>
      <c r="M13" s="62">
        <v>0</v>
      </c>
      <c r="N13" s="65">
        <v>0</v>
      </c>
      <c r="O13" s="59"/>
      <c r="P13" s="62"/>
      <c r="Q13" s="65"/>
      <c r="R13" s="59"/>
      <c r="S13" s="62"/>
      <c r="T13" s="65"/>
      <c r="U13" s="59">
        <v>0</v>
      </c>
      <c r="V13" s="62">
        <v>0</v>
      </c>
      <c r="W13" s="65">
        <v>0</v>
      </c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>
        <v>842</v>
      </c>
      <c r="AK13" s="62">
        <v>13</v>
      </c>
      <c r="AL13" s="65">
        <v>13</v>
      </c>
      <c r="AM13" s="59">
        <v>732</v>
      </c>
      <c r="AN13" s="62">
        <v>3</v>
      </c>
      <c r="AO13" s="65">
        <v>4</v>
      </c>
      <c r="AP13" s="59">
        <v>811</v>
      </c>
      <c r="AQ13" s="62">
        <v>3</v>
      </c>
      <c r="AR13" s="65">
        <v>3</v>
      </c>
      <c r="AS13" s="59">
        <v>204</v>
      </c>
      <c r="AT13" s="62">
        <v>2</v>
      </c>
      <c r="AU13" s="65">
        <v>2</v>
      </c>
      <c r="AV13" s="59">
        <v>205</v>
      </c>
      <c r="AW13" s="62">
        <v>2</v>
      </c>
      <c r="AX13" s="65">
        <v>2</v>
      </c>
      <c r="AY13" s="59">
        <v>5</v>
      </c>
      <c r="AZ13" s="62">
        <v>0</v>
      </c>
      <c r="BA13" s="65">
        <v>0</v>
      </c>
      <c r="BB13" s="74">
        <v>139</v>
      </c>
      <c r="BC13" s="74">
        <v>0</v>
      </c>
      <c r="BD13" s="74">
        <v>0</v>
      </c>
      <c r="BE13" s="59">
        <v>362</v>
      </c>
      <c r="BF13" s="62">
        <v>0</v>
      </c>
      <c r="BG13" s="65">
        <v>0</v>
      </c>
      <c r="BH13" s="59">
        <v>296</v>
      </c>
      <c r="BI13" s="62">
        <v>0</v>
      </c>
      <c r="BJ13" s="65">
        <v>0</v>
      </c>
      <c r="BK13" s="59">
        <v>263</v>
      </c>
      <c r="BL13" s="62">
        <v>3</v>
      </c>
      <c r="BM13" s="65">
        <v>3</v>
      </c>
      <c r="BN13" s="59">
        <v>258</v>
      </c>
      <c r="BO13" s="62">
        <v>0</v>
      </c>
      <c r="BP13" s="65">
        <v>0</v>
      </c>
      <c r="BQ13" s="59">
        <v>205</v>
      </c>
      <c r="BR13" s="62">
        <v>1</v>
      </c>
      <c r="BS13" s="65">
        <v>1</v>
      </c>
      <c r="BT13" s="59">
        <v>269</v>
      </c>
      <c r="BU13" s="62">
        <v>1</v>
      </c>
      <c r="BV13" s="65">
        <v>1</v>
      </c>
      <c r="BW13" s="59">
        <v>77</v>
      </c>
      <c r="BX13" s="62">
        <v>3</v>
      </c>
      <c r="BY13" s="65">
        <v>2</v>
      </c>
      <c r="BZ13" s="59">
        <v>254</v>
      </c>
      <c r="CA13" s="62">
        <v>0</v>
      </c>
      <c r="CB13" s="65">
        <v>0</v>
      </c>
      <c r="CC13" s="59">
        <v>202</v>
      </c>
      <c r="CD13" s="62">
        <v>1</v>
      </c>
      <c r="CE13" s="65">
        <v>1</v>
      </c>
      <c r="CF13" s="59"/>
      <c r="CG13" s="62"/>
      <c r="CH13" s="65"/>
      <c r="CI13" s="59"/>
      <c r="CJ13" s="62"/>
      <c r="CK13" s="65"/>
    </row>
    <row r="14" ht="25.15" customHeight="1">
      <c r="A14" s="3" t="s">
        <v>143</v>
      </c>
      <c r="B14" s="9">
        <v>7</v>
      </c>
      <c r="C14" s="57" t="s">
        <v>144</v>
      </c>
      <c r="D14" s="70" t="s">
        <v>50</v>
      </c>
      <c r="E14" s="59">
        <v>116</v>
      </c>
      <c r="F14" s="11">
        <f t="shared" si="10"/>
        <v>13.853448275862069</v>
      </c>
      <c r="G14" s="61">
        <v>30</v>
      </c>
      <c r="H14" s="11">
        <f t="shared" si="11"/>
        <v>2.3333333333333335</v>
      </c>
      <c r="I14" s="62">
        <v>49</v>
      </c>
      <c r="J14" s="110">
        <f t="shared" si="12"/>
        <v>1.2857142857142858</v>
      </c>
      <c r="K14" s="112">
        <f t="shared" si="9"/>
        <v>-11.520114942528735</v>
      </c>
      <c r="L14" s="64">
        <v>36</v>
      </c>
      <c r="M14" s="62">
        <v>1</v>
      </c>
      <c r="N14" s="65">
        <v>0</v>
      </c>
      <c r="O14" s="59"/>
      <c r="P14" s="62"/>
      <c r="Q14" s="65"/>
      <c r="R14" s="59">
        <v>65</v>
      </c>
      <c r="S14" s="62">
        <v>4</v>
      </c>
      <c r="T14" s="65">
        <v>2</v>
      </c>
      <c r="U14" s="59">
        <v>147</v>
      </c>
      <c r="V14" s="62">
        <v>3</v>
      </c>
      <c r="W14" s="65">
        <v>1</v>
      </c>
      <c r="X14" s="59"/>
      <c r="Y14" s="62"/>
      <c r="Z14" s="65"/>
      <c r="AA14" s="59"/>
      <c r="AB14" s="62"/>
      <c r="AC14" s="65"/>
      <c r="AD14" s="59">
        <v>113</v>
      </c>
      <c r="AE14" s="62">
        <v>2</v>
      </c>
      <c r="AF14" s="65">
        <v>2</v>
      </c>
      <c r="AG14" s="59">
        <v>226</v>
      </c>
      <c r="AH14" s="62">
        <v>5</v>
      </c>
      <c r="AI14" s="65">
        <v>4</v>
      </c>
      <c r="AJ14" s="59">
        <v>141</v>
      </c>
      <c r="AK14" s="62">
        <v>1</v>
      </c>
      <c r="AL14" s="65">
        <v>1</v>
      </c>
      <c r="AM14" s="59">
        <v>88</v>
      </c>
      <c r="AN14" s="62">
        <v>14</v>
      </c>
      <c r="AO14" s="65">
        <v>13</v>
      </c>
      <c r="AP14" s="59">
        <v>29</v>
      </c>
      <c r="AQ14" s="62">
        <v>2</v>
      </c>
      <c r="AR14" s="65">
        <v>2</v>
      </c>
      <c r="AS14" s="59">
        <v>53</v>
      </c>
      <c r="AT14" s="62">
        <v>1</v>
      </c>
      <c r="AU14" s="65">
        <v>1</v>
      </c>
      <c r="AV14" s="59">
        <v>36</v>
      </c>
      <c r="AW14" s="62">
        <v>3</v>
      </c>
      <c r="AX14" s="65">
        <v>3</v>
      </c>
      <c r="AY14" s="59">
        <v>78</v>
      </c>
      <c r="AZ14" s="62">
        <v>5</v>
      </c>
      <c r="BA14" s="65">
        <v>5</v>
      </c>
      <c r="BB14" s="74">
        <v>85</v>
      </c>
      <c r="BC14" s="74">
        <v>6</v>
      </c>
      <c r="BD14" s="74">
        <v>5</v>
      </c>
      <c r="BE14" s="59">
        <v>162</v>
      </c>
      <c r="BF14" s="62">
        <v>1</v>
      </c>
      <c r="BG14" s="65">
        <v>1</v>
      </c>
      <c r="BH14" s="59">
        <v>61</v>
      </c>
      <c r="BI14" s="62">
        <v>2</v>
      </c>
      <c r="BJ14" s="65">
        <v>2</v>
      </c>
      <c r="BK14" s="59">
        <v>47</v>
      </c>
      <c r="BL14" s="62">
        <v>1</v>
      </c>
      <c r="BM14" s="65">
        <v>1</v>
      </c>
      <c r="BN14" s="59">
        <v>48</v>
      </c>
      <c r="BO14" s="62">
        <v>2</v>
      </c>
      <c r="BP14" s="65">
        <v>2</v>
      </c>
      <c r="BQ14" s="59">
        <v>24</v>
      </c>
      <c r="BR14" s="62">
        <v>2</v>
      </c>
      <c r="BS14" s="65">
        <v>2</v>
      </c>
      <c r="BT14" s="59">
        <v>12</v>
      </c>
      <c r="BU14" s="62">
        <v>0</v>
      </c>
      <c r="BV14" s="65">
        <v>0</v>
      </c>
      <c r="BW14" s="59">
        <v>119</v>
      </c>
      <c r="BX14" s="62">
        <v>2</v>
      </c>
      <c r="BY14" s="65">
        <v>2</v>
      </c>
      <c r="BZ14" s="59">
        <v>55</v>
      </c>
      <c r="CA14" s="62">
        <v>3</v>
      </c>
      <c r="CB14" s="65">
        <v>3</v>
      </c>
      <c r="CC14" s="59">
        <v>34</v>
      </c>
      <c r="CD14" s="62">
        <v>7</v>
      </c>
      <c r="CE14" s="65">
        <v>8</v>
      </c>
      <c r="CF14" s="59"/>
      <c r="CG14" s="62"/>
      <c r="CH14" s="65"/>
      <c r="CI14" s="59"/>
      <c r="CJ14" s="62"/>
      <c r="CK14" s="65"/>
    </row>
    <row r="15" ht="25.15" customHeight="1">
      <c r="A15" s="3" t="s">
        <v>145</v>
      </c>
      <c r="B15" s="9">
        <v>8</v>
      </c>
      <c r="C15" s="57" t="s">
        <v>146</v>
      </c>
      <c r="D15" s="70" t="s">
        <v>51</v>
      </c>
      <c r="E15" s="59">
        <v>226</v>
      </c>
      <c r="F15" s="11">
        <f t="shared" si="10"/>
        <v>21.977876106194689</v>
      </c>
      <c r="G15" s="61">
        <v>41</v>
      </c>
      <c r="H15" s="11">
        <f t="shared" si="11"/>
        <v>1.3902439024390243</v>
      </c>
      <c r="I15" s="62">
        <v>73</v>
      </c>
      <c r="J15" s="110">
        <f t="shared" si="12"/>
        <v>0.76712328767123283</v>
      </c>
      <c r="K15" s="112">
        <f t="shared" si="9"/>
        <v>-20.587632203755664</v>
      </c>
      <c r="L15" s="64">
        <v>0</v>
      </c>
      <c r="M15" s="62">
        <v>0</v>
      </c>
      <c r="N15" s="65">
        <v>0</v>
      </c>
      <c r="O15" s="59"/>
      <c r="P15" s="62"/>
      <c r="Q15" s="65"/>
      <c r="R15" s="59"/>
      <c r="S15" s="62"/>
      <c r="T15" s="65"/>
      <c r="U15" s="59">
        <v>0</v>
      </c>
      <c r="V15" s="62">
        <v>0</v>
      </c>
      <c r="W15" s="65">
        <v>0</v>
      </c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>
        <v>413</v>
      </c>
      <c r="AK15" s="62">
        <v>5</v>
      </c>
      <c r="AL15" s="65">
        <v>5</v>
      </c>
      <c r="AM15" s="59">
        <v>590</v>
      </c>
      <c r="AN15" s="62">
        <v>8</v>
      </c>
      <c r="AO15" s="65">
        <v>7</v>
      </c>
      <c r="AP15" s="59">
        <v>607</v>
      </c>
      <c r="AQ15" s="62">
        <v>16</v>
      </c>
      <c r="AR15" s="65">
        <v>17</v>
      </c>
      <c r="AS15" s="59">
        <v>540</v>
      </c>
      <c r="AT15" s="62">
        <v>5</v>
      </c>
      <c r="AU15" s="65">
        <v>5</v>
      </c>
      <c r="AV15" s="59">
        <v>341</v>
      </c>
      <c r="AW15" s="62">
        <v>2</v>
      </c>
      <c r="AX15" s="65">
        <v>1</v>
      </c>
      <c r="AY15" s="59">
        <v>56</v>
      </c>
      <c r="AZ15" s="62">
        <v>1</v>
      </c>
      <c r="BA15" s="65">
        <v>1</v>
      </c>
      <c r="BB15" s="74">
        <v>144</v>
      </c>
      <c r="BC15" s="74">
        <v>1</v>
      </c>
      <c r="BD15" s="74">
        <v>1</v>
      </c>
      <c r="BE15" s="59">
        <v>108</v>
      </c>
      <c r="BF15" s="62">
        <v>0</v>
      </c>
      <c r="BG15" s="65">
        <v>0</v>
      </c>
      <c r="BH15" s="59">
        <v>517</v>
      </c>
      <c r="BI15" s="62">
        <v>4</v>
      </c>
      <c r="BJ15" s="65">
        <v>4</v>
      </c>
      <c r="BK15" s="59">
        <v>275</v>
      </c>
      <c r="BL15" s="62">
        <v>0</v>
      </c>
      <c r="BM15" s="65">
        <v>0</v>
      </c>
      <c r="BN15" s="59">
        <v>517</v>
      </c>
      <c r="BO15" s="62">
        <v>4</v>
      </c>
      <c r="BP15" s="65">
        <v>4</v>
      </c>
      <c r="BQ15" s="59">
        <v>178</v>
      </c>
      <c r="BR15" s="62">
        <v>2</v>
      </c>
      <c r="BS15" s="65">
        <v>2</v>
      </c>
      <c r="BT15" s="59">
        <v>0</v>
      </c>
      <c r="BU15" s="62">
        <v>0</v>
      </c>
      <c r="BV15" s="65">
        <v>0</v>
      </c>
      <c r="BW15" s="59">
        <v>225</v>
      </c>
      <c r="BX15" s="62">
        <v>1</v>
      </c>
      <c r="BY15" s="65">
        <v>1</v>
      </c>
      <c r="BZ15" s="59">
        <v>230</v>
      </c>
      <c r="CA15" s="62">
        <v>6</v>
      </c>
      <c r="CB15" s="65">
        <v>6</v>
      </c>
      <c r="CC15" s="59">
        <v>226</v>
      </c>
      <c r="CD15" s="62">
        <v>2</v>
      </c>
      <c r="CE15" s="65">
        <v>2</v>
      </c>
      <c r="CF15" s="59"/>
      <c r="CG15" s="62"/>
      <c r="CH15" s="65"/>
      <c r="CI15" s="59"/>
      <c r="CJ15" s="62"/>
      <c r="CK15" s="65"/>
    </row>
    <row r="16" ht="25.15" customHeight="1">
      <c r="A16" s="3" t="s">
        <v>147</v>
      </c>
      <c r="B16" s="9">
        <v>9</v>
      </c>
      <c r="C16" s="57" t="s">
        <v>148</v>
      </c>
      <c r="D16" s="70" t="s">
        <v>50</v>
      </c>
      <c r="E16" s="59">
        <v>125</v>
      </c>
      <c r="F16" s="11">
        <f t="shared" si="10"/>
        <v>7.48</v>
      </c>
      <c r="G16" s="61">
        <v>4</v>
      </c>
      <c r="H16" s="11">
        <f t="shared" si="11"/>
        <v>9</v>
      </c>
      <c r="I16" s="62">
        <v>4</v>
      </c>
      <c r="J16" s="110">
        <f t="shared" si="12"/>
        <v>9.75</v>
      </c>
      <c r="K16" s="112">
        <f t="shared" si="9"/>
        <v>1.5199999999999996</v>
      </c>
      <c r="L16" s="64">
        <v>38</v>
      </c>
      <c r="M16" s="62">
        <v>3</v>
      </c>
      <c r="N16" s="65">
        <v>0</v>
      </c>
      <c r="O16" s="59"/>
      <c r="P16" s="62"/>
      <c r="Q16" s="65"/>
      <c r="R16" s="59"/>
      <c r="S16" s="62"/>
      <c r="T16" s="65"/>
      <c r="U16" s="59">
        <v>62</v>
      </c>
      <c r="V16" s="62">
        <v>7</v>
      </c>
      <c r="W16" s="65">
        <v>7</v>
      </c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>
        <v>25</v>
      </c>
      <c r="AK16" s="62">
        <v>2</v>
      </c>
      <c r="AL16" s="65">
        <v>1</v>
      </c>
      <c r="AM16" s="59">
        <v>249</v>
      </c>
      <c r="AN16" s="62">
        <v>1</v>
      </c>
      <c r="AO16" s="65">
        <v>1</v>
      </c>
      <c r="AP16" s="59">
        <v>19</v>
      </c>
      <c r="AQ16" s="62">
        <v>0</v>
      </c>
      <c r="AR16" s="65">
        <v>0</v>
      </c>
      <c r="AS16" s="59">
        <v>45</v>
      </c>
      <c r="AT16" s="62">
        <v>0</v>
      </c>
      <c r="AU16" s="65">
        <v>0</v>
      </c>
      <c r="AV16" s="59">
        <v>30</v>
      </c>
      <c r="AW16" s="62">
        <v>1</v>
      </c>
      <c r="AX16" s="65">
        <v>1</v>
      </c>
      <c r="AY16" s="59">
        <v>72</v>
      </c>
      <c r="AZ16" s="62">
        <v>5</v>
      </c>
      <c r="BA16" s="65">
        <v>5</v>
      </c>
      <c r="BB16" s="74">
        <v>75</v>
      </c>
      <c r="BC16" s="74">
        <v>5</v>
      </c>
      <c r="BD16" s="74">
        <v>6</v>
      </c>
      <c r="BE16" s="59">
        <v>31</v>
      </c>
      <c r="BF16" s="62">
        <v>1</v>
      </c>
      <c r="BG16" s="65">
        <v>1</v>
      </c>
      <c r="BH16" s="59">
        <v>29</v>
      </c>
      <c r="BI16" s="62">
        <v>6</v>
      </c>
      <c r="BJ16" s="65">
        <v>8</v>
      </c>
      <c r="BK16" s="59">
        <v>49</v>
      </c>
      <c r="BL16" s="62">
        <v>1</v>
      </c>
      <c r="BM16" s="65">
        <v>0</v>
      </c>
      <c r="BN16" s="59">
        <v>29</v>
      </c>
      <c r="BO16" s="62">
        <v>6</v>
      </c>
      <c r="BP16" s="65">
        <v>8</v>
      </c>
      <c r="BQ16" s="59">
        <v>51</v>
      </c>
      <c r="BR16" s="62">
        <v>4</v>
      </c>
      <c r="BS16" s="65">
        <v>4</v>
      </c>
      <c r="BT16" s="59">
        <v>14</v>
      </c>
      <c r="BU16" s="62">
        <v>0</v>
      </c>
      <c r="BV16" s="65">
        <v>0</v>
      </c>
      <c r="BW16" s="59">
        <v>95</v>
      </c>
      <c r="BX16" s="62">
        <v>2</v>
      </c>
      <c r="BY16" s="65">
        <v>2</v>
      </c>
      <c r="BZ16" s="59">
        <v>66</v>
      </c>
      <c r="CA16" s="62">
        <v>0</v>
      </c>
      <c r="CB16" s="65">
        <v>0</v>
      </c>
      <c r="CC16" s="59">
        <v>56</v>
      </c>
      <c r="CD16" s="62">
        <v>2</v>
      </c>
      <c r="CE16" s="65">
        <v>2</v>
      </c>
      <c r="CF16" s="59"/>
      <c r="CG16" s="62"/>
      <c r="CH16" s="65"/>
      <c r="CI16" s="59"/>
      <c r="CJ16" s="62"/>
      <c r="CK16" s="65"/>
    </row>
    <row r="17" ht="25.15" customHeight="1">
      <c r="A17" s="3" t="s">
        <v>149</v>
      </c>
      <c r="B17" s="9">
        <v>10</v>
      </c>
      <c r="C17" s="57" t="s">
        <v>150</v>
      </c>
      <c r="D17" s="70" t="s">
        <v>51</v>
      </c>
      <c r="E17" s="59">
        <v>221</v>
      </c>
      <c r="F17" s="11">
        <f t="shared" si="10"/>
        <v>22.063348416289593</v>
      </c>
      <c r="G17" s="61">
        <v>28</v>
      </c>
      <c r="H17" s="11">
        <f t="shared" si="11"/>
        <v>1.5</v>
      </c>
      <c r="I17" s="62">
        <v>38</v>
      </c>
      <c r="J17" s="110">
        <f t="shared" si="12"/>
        <v>1.0263157894736843</v>
      </c>
      <c r="K17" s="112">
        <f t="shared" si="9"/>
        <v>-20.563348416289593</v>
      </c>
      <c r="L17" s="64">
        <v>0</v>
      </c>
      <c r="M17" s="62">
        <v>0</v>
      </c>
      <c r="N17" s="65">
        <v>0</v>
      </c>
      <c r="O17" s="59"/>
      <c r="P17" s="62"/>
      <c r="Q17" s="65"/>
      <c r="R17" s="59"/>
      <c r="S17" s="62"/>
      <c r="T17" s="65"/>
      <c r="U17" s="59">
        <v>0</v>
      </c>
      <c r="V17" s="62">
        <v>0</v>
      </c>
      <c r="W17" s="65">
        <v>0</v>
      </c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>
        <v>667</v>
      </c>
      <c r="AK17" s="62">
        <v>9</v>
      </c>
      <c r="AL17" s="65">
        <v>7</v>
      </c>
      <c r="AM17" s="59">
        <v>610</v>
      </c>
      <c r="AN17" s="62">
        <v>6</v>
      </c>
      <c r="AO17" s="65">
        <v>4</v>
      </c>
      <c r="AP17" s="59">
        <v>488</v>
      </c>
      <c r="AQ17" s="62">
        <v>5</v>
      </c>
      <c r="AR17" s="65">
        <v>5</v>
      </c>
      <c r="AS17" s="59">
        <v>345</v>
      </c>
      <c r="AT17" s="62">
        <v>3</v>
      </c>
      <c r="AU17" s="65">
        <v>2</v>
      </c>
      <c r="AV17" s="59">
        <v>205</v>
      </c>
      <c r="AW17" s="62">
        <v>0</v>
      </c>
      <c r="AX17" s="65">
        <v>0</v>
      </c>
      <c r="AY17" s="59">
        <v>189</v>
      </c>
      <c r="AZ17" s="62">
        <v>1</v>
      </c>
      <c r="BA17" s="65">
        <v>1</v>
      </c>
      <c r="BB17" s="74">
        <v>372</v>
      </c>
      <c r="BC17" s="74">
        <v>4</v>
      </c>
      <c r="BD17" s="74">
        <v>3</v>
      </c>
      <c r="BE17" s="59">
        <v>223</v>
      </c>
      <c r="BF17" s="62">
        <v>2</v>
      </c>
      <c r="BG17" s="65">
        <v>6</v>
      </c>
      <c r="BH17" s="59">
        <v>416</v>
      </c>
      <c r="BI17" s="62">
        <v>2</v>
      </c>
      <c r="BJ17" s="65">
        <v>2</v>
      </c>
      <c r="BK17" s="59">
        <v>215</v>
      </c>
      <c r="BL17" s="62">
        <v>2</v>
      </c>
      <c r="BM17" s="65">
        <v>2</v>
      </c>
      <c r="BN17" s="59">
        <v>416</v>
      </c>
      <c r="BO17" s="62">
        <v>2</v>
      </c>
      <c r="BP17" s="65">
        <v>2</v>
      </c>
      <c r="BQ17" s="59">
        <v>178</v>
      </c>
      <c r="BR17" s="62">
        <v>0</v>
      </c>
      <c r="BS17" s="65">
        <v>0</v>
      </c>
      <c r="BT17" s="59">
        <v>218</v>
      </c>
      <c r="BU17" s="62">
        <v>5</v>
      </c>
      <c r="BV17" s="65">
        <v>4</v>
      </c>
      <c r="BW17" s="59">
        <v>123</v>
      </c>
      <c r="BX17" s="62">
        <v>0</v>
      </c>
      <c r="BY17" s="65">
        <v>0</v>
      </c>
      <c r="BZ17" s="59">
        <v>148</v>
      </c>
      <c r="CA17" s="62">
        <v>1</v>
      </c>
      <c r="CB17" s="65">
        <v>1</v>
      </c>
      <c r="CC17" s="59">
        <v>63</v>
      </c>
      <c r="CD17" s="62">
        <v>0</v>
      </c>
      <c r="CE17" s="65">
        <v>0</v>
      </c>
      <c r="CF17" s="59"/>
      <c r="CG17" s="62"/>
      <c r="CH17" s="65"/>
      <c r="CI17" s="59"/>
      <c r="CJ17" s="62"/>
      <c r="CK17" s="65"/>
    </row>
    <row r="18" ht="25.15" customHeight="1">
      <c r="A18" s="3" t="s">
        <v>151</v>
      </c>
      <c r="B18" s="9">
        <v>11</v>
      </c>
      <c r="C18" s="57" t="s">
        <v>152</v>
      </c>
      <c r="D18" s="70" t="s">
        <v>51</v>
      </c>
      <c r="E18" s="59">
        <v>138</v>
      </c>
      <c r="F18" s="11">
        <f t="shared" si="10"/>
        <v>12.608695652173912</v>
      </c>
      <c r="G18" s="61">
        <v>27</v>
      </c>
      <c r="H18" s="11">
        <f t="shared" si="11"/>
        <v>1.5925925925925926</v>
      </c>
      <c r="I18" s="62">
        <v>62</v>
      </c>
      <c r="J18" s="110">
        <f t="shared" si="12"/>
        <v>0.79032258064516125</v>
      </c>
      <c r="K18" s="112">
        <f t="shared" si="9"/>
        <v>-11.016103059581319</v>
      </c>
      <c r="L18" s="64">
        <v>0</v>
      </c>
      <c r="M18" s="62">
        <v>0</v>
      </c>
      <c r="N18" s="65">
        <v>0</v>
      </c>
      <c r="O18" s="59"/>
      <c r="P18" s="62"/>
      <c r="Q18" s="65"/>
      <c r="R18" s="59"/>
      <c r="S18" s="62"/>
      <c r="T18" s="65"/>
      <c r="U18" s="59">
        <v>0</v>
      </c>
      <c r="V18" s="62">
        <v>0</v>
      </c>
      <c r="W18" s="65">
        <v>0</v>
      </c>
      <c r="X18" s="59">
        <v>43</v>
      </c>
      <c r="Y18" s="62">
        <v>2</v>
      </c>
      <c r="Z18" s="65">
        <v>1</v>
      </c>
      <c r="AA18" s="59">
        <v>21</v>
      </c>
      <c r="AB18" s="62">
        <v>1</v>
      </c>
      <c r="AC18" s="65">
        <v>1</v>
      </c>
      <c r="AD18" s="59">
        <v>240</v>
      </c>
      <c r="AE18" s="62">
        <v>4</v>
      </c>
      <c r="AF18" s="65">
        <v>5</v>
      </c>
      <c r="AG18" s="59">
        <v>480</v>
      </c>
      <c r="AH18" s="62">
        <v>9</v>
      </c>
      <c r="AI18" s="65">
        <v>11</v>
      </c>
      <c r="AJ18" s="59">
        <v>23</v>
      </c>
      <c r="AK18" s="62">
        <v>0</v>
      </c>
      <c r="AL18" s="65">
        <v>0</v>
      </c>
      <c r="AM18" s="59">
        <v>195</v>
      </c>
      <c r="AN18" s="62">
        <v>5</v>
      </c>
      <c r="AO18" s="65">
        <v>7</v>
      </c>
      <c r="AP18" s="59">
        <v>47</v>
      </c>
      <c r="AQ18" s="62">
        <v>4</v>
      </c>
      <c r="AR18" s="65">
        <v>6</v>
      </c>
      <c r="AS18" s="59">
        <v>54</v>
      </c>
      <c r="AT18" s="62">
        <v>0</v>
      </c>
      <c r="AU18" s="65">
        <v>0</v>
      </c>
      <c r="AV18" s="59">
        <v>34</v>
      </c>
      <c r="AW18" s="62">
        <v>1</v>
      </c>
      <c r="AX18" s="65">
        <v>1</v>
      </c>
      <c r="AY18" s="59">
        <v>54</v>
      </c>
      <c r="AZ18" s="62">
        <v>2</v>
      </c>
      <c r="BA18" s="65">
        <v>2</v>
      </c>
      <c r="BB18" s="59">
        <v>65</v>
      </c>
      <c r="BC18" s="62">
        <v>1</v>
      </c>
      <c r="BD18" s="65">
        <v>1</v>
      </c>
      <c r="BE18" s="59">
        <v>78</v>
      </c>
      <c r="BF18" s="62">
        <v>1</v>
      </c>
      <c r="BG18" s="65">
        <v>1</v>
      </c>
      <c r="BH18" s="59">
        <v>39</v>
      </c>
      <c r="BI18" s="62">
        <v>5</v>
      </c>
      <c r="BJ18" s="65">
        <v>5</v>
      </c>
      <c r="BK18" s="59">
        <v>48</v>
      </c>
      <c r="BL18" s="62">
        <v>0</v>
      </c>
      <c r="BM18" s="65">
        <v>0</v>
      </c>
      <c r="BN18" s="59">
        <v>39</v>
      </c>
      <c r="BO18" s="62">
        <v>5</v>
      </c>
      <c r="BP18" s="65">
        <v>5</v>
      </c>
      <c r="BQ18" s="59">
        <v>68</v>
      </c>
      <c r="BR18" s="62">
        <v>3</v>
      </c>
      <c r="BS18" s="65">
        <v>3</v>
      </c>
      <c r="BT18" s="59">
        <v>62</v>
      </c>
      <c r="BU18" s="62">
        <v>0</v>
      </c>
      <c r="BV18" s="65">
        <v>0</v>
      </c>
      <c r="BW18" s="59">
        <v>63</v>
      </c>
      <c r="BX18" s="62">
        <v>0</v>
      </c>
      <c r="BY18" s="65">
        <v>0</v>
      </c>
      <c r="BZ18" s="59">
        <v>66</v>
      </c>
      <c r="CA18" s="62">
        <v>0</v>
      </c>
      <c r="CB18" s="65">
        <v>0</v>
      </c>
      <c r="CC18" s="59">
        <v>21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3" t="s">
        <v>153</v>
      </c>
      <c r="B19" s="9">
        <v>12</v>
      </c>
      <c r="C19" s="57" t="s">
        <v>154</v>
      </c>
      <c r="D19" s="70" t="s">
        <v>50</v>
      </c>
      <c r="E19" s="59">
        <v>191</v>
      </c>
      <c r="F19" s="11">
        <f t="shared" si="10"/>
        <v>21.973821989528794</v>
      </c>
      <c r="G19" s="61">
        <v>22</v>
      </c>
      <c r="H19" s="11">
        <f t="shared" si="11"/>
        <v>1.7727272727272727</v>
      </c>
      <c r="I19" s="62">
        <v>38</v>
      </c>
      <c r="J19" s="110">
        <f t="shared" si="12"/>
        <v>1</v>
      </c>
      <c r="K19" s="112">
        <f t="shared" si="9"/>
        <v>-20.201094716801521</v>
      </c>
      <c r="L19" s="64">
        <v>0</v>
      </c>
      <c r="M19" s="62">
        <v>0</v>
      </c>
      <c r="N19" s="65">
        <v>0</v>
      </c>
      <c r="O19" s="59"/>
      <c r="P19" s="62"/>
      <c r="Q19" s="65"/>
      <c r="R19" s="59"/>
      <c r="S19" s="62"/>
      <c r="T19" s="65"/>
      <c r="U19" s="59">
        <v>57</v>
      </c>
      <c r="V19" s="62">
        <v>1</v>
      </c>
      <c r="W19" s="65">
        <v>2</v>
      </c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>
        <v>368</v>
      </c>
      <c r="AK19" s="62">
        <v>4</v>
      </c>
      <c r="AL19" s="65">
        <v>4</v>
      </c>
      <c r="AM19" s="59">
        <v>601</v>
      </c>
      <c r="AN19" s="62">
        <v>9</v>
      </c>
      <c r="AO19" s="65">
        <v>9</v>
      </c>
      <c r="AP19" s="59">
        <v>583</v>
      </c>
      <c r="AQ19" s="62">
        <v>0</v>
      </c>
      <c r="AR19" s="65">
        <v>0</v>
      </c>
      <c r="AS19" s="59">
        <v>337</v>
      </c>
      <c r="AT19" s="62">
        <v>5</v>
      </c>
      <c r="AU19" s="65">
        <v>5</v>
      </c>
      <c r="AV19" s="59">
        <v>127</v>
      </c>
      <c r="AW19" s="62">
        <v>1</v>
      </c>
      <c r="AX19" s="65">
        <v>1</v>
      </c>
      <c r="AY19" s="59">
        <v>28</v>
      </c>
      <c r="AZ19" s="62">
        <v>0</v>
      </c>
      <c r="BA19" s="65">
        <v>0</v>
      </c>
      <c r="BB19" s="59">
        <v>103</v>
      </c>
      <c r="BC19" s="62">
        <v>1</v>
      </c>
      <c r="BD19" s="65">
        <v>1</v>
      </c>
      <c r="BE19" s="59">
        <v>202</v>
      </c>
      <c r="BF19" s="62">
        <v>2</v>
      </c>
      <c r="BG19" s="65">
        <v>2</v>
      </c>
      <c r="BH19" s="59">
        <v>362</v>
      </c>
      <c r="BI19" s="62">
        <v>3</v>
      </c>
      <c r="BJ19" s="65">
        <v>3</v>
      </c>
      <c r="BK19" s="59">
        <v>304</v>
      </c>
      <c r="BL19" s="62">
        <v>1</v>
      </c>
      <c r="BM19" s="65">
        <v>1</v>
      </c>
      <c r="BN19" s="59">
        <v>384</v>
      </c>
      <c r="BO19" s="62">
        <v>3</v>
      </c>
      <c r="BP19" s="65">
        <v>2</v>
      </c>
      <c r="BQ19" s="59">
        <v>223</v>
      </c>
      <c r="BR19" s="62">
        <v>7</v>
      </c>
      <c r="BS19" s="65">
        <v>7</v>
      </c>
      <c r="BT19" s="59">
        <v>64</v>
      </c>
      <c r="BU19" s="62">
        <v>1</v>
      </c>
      <c r="BV19" s="65">
        <v>1</v>
      </c>
      <c r="BW19" s="59">
        <v>209</v>
      </c>
      <c r="BX19" s="62">
        <v>0</v>
      </c>
      <c r="BY19" s="65">
        <v>0</v>
      </c>
      <c r="BZ19" s="59">
        <v>148</v>
      </c>
      <c r="CA19" s="62">
        <v>1</v>
      </c>
      <c r="CB19" s="65">
        <v>1</v>
      </c>
      <c r="CC19" s="59">
        <v>154</v>
      </c>
      <c r="CD19" s="62">
        <v>1</v>
      </c>
      <c r="CE19" s="65">
        <v>1</v>
      </c>
      <c r="CF19" s="59"/>
      <c r="CG19" s="62"/>
      <c r="CH19" s="65"/>
      <c r="CI19" s="59"/>
      <c r="CJ19" s="62"/>
      <c r="CK19" s="65"/>
    </row>
    <row r="20" ht="25.15" customHeight="1">
      <c r="A20" s="3" t="s">
        <v>155</v>
      </c>
      <c r="B20" s="9">
        <v>13</v>
      </c>
      <c r="C20" s="57" t="s">
        <v>156</v>
      </c>
      <c r="D20" s="70" t="s">
        <v>50</v>
      </c>
      <c r="E20" s="59">
        <v>103</v>
      </c>
      <c r="F20" s="11">
        <f t="shared" si="10"/>
        <v>18.16504854368932</v>
      </c>
      <c r="G20" s="61">
        <v>18</v>
      </c>
      <c r="H20" s="11">
        <f t="shared" si="11"/>
        <v>2.3888888888888888</v>
      </c>
      <c r="I20" s="62">
        <v>32</v>
      </c>
      <c r="J20" s="110">
        <f t="shared" si="12"/>
        <v>1.5</v>
      </c>
      <c r="K20" s="112">
        <f t="shared" si="9"/>
        <v>-15.776159654800431</v>
      </c>
      <c r="L20" s="64">
        <v>0</v>
      </c>
      <c r="M20" s="62">
        <v>0</v>
      </c>
      <c r="N20" s="65">
        <v>0</v>
      </c>
      <c r="O20" s="59"/>
      <c r="P20" s="62"/>
      <c r="Q20" s="65"/>
      <c r="R20" s="59">
        <v>29</v>
      </c>
      <c r="S20" s="62">
        <v>1</v>
      </c>
      <c r="T20" s="65">
        <v>1</v>
      </c>
      <c r="U20" s="59">
        <v>0</v>
      </c>
      <c r="V20" s="62">
        <v>0</v>
      </c>
      <c r="W20" s="65">
        <v>0</v>
      </c>
      <c r="X20" s="59">
        <v>173</v>
      </c>
      <c r="Y20" s="62">
        <v>4</v>
      </c>
      <c r="Z20" s="65">
        <v>4</v>
      </c>
      <c r="AA20" s="59">
        <v>87</v>
      </c>
      <c r="AB20" s="62">
        <v>2</v>
      </c>
      <c r="AC20" s="65">
        <v>2</v>
      </c>
      <c r="AD20" s="59">
        <v>148</v>
      </c>
      <c r="AE20" s="62">
        <v>1</v>
      </c>
      <c r="AF20" s="65">
        <v>1</v>
      </c>
      <c r="AG20" s="59">
        <v>295</v>
      </c>
      <c r="AH20" s="62">
        <v>1</v>
      </c>
      <c r="AI20" s="65">
        <v>2</v>
      </c>
      <c r="AJ20" s="59">
        <v>45</v>
      </c>
      <c r="AK20" s="62">
        <v>4</v>
      </c>
      <c r="AL20" s="65">
        <v>3</v>
      </c>
      <c r="AM20" s="59">
        <v>60</v>
      </c>
      <c r="AN20" s="62">
        <v>3</v>
      </c>
      <c r="AO20" s="65">
        <v>3</v>
      </c>
      <c r="AP20" s="59">
        <v>41</v>
      </c>
      <c r="AQ20" s="62">
        <v>4</v>
      </c>
      <c r="AR20" s="65">
        <v>4</v>
      </c>
      <c r="AS20" s="59">
        <v>33</v>
      </c>
      <c r="AT20" s="62">
        <v>2</v>
      </c>
      <c r="AU20" s="65">
        <v>2</v>
      </c>
      <c r="AV20" s="59">
        <v>49</v>
      </c>
      <c r="AW20" s="62">
        <v>3</v>
      </c>
      <c r="AX20" s="65">
        <v>3</v>
      </c>
      <c r="AY20" s="59">
        <v>42</v>
      </c>
      <c r="AZ20" s="62">
        <v>3</v>
      </c>
      <c r="BA20" s="65">
        <v>3</v>
      </c>
      <c r="BB20" s="59">
        <v>27</v>
      </c>
      <c r="BC20" s="62">
        <v>2</v>
      </c>
      <c r="BD20" s="65">
        <v>2</v>
      </c>
      <c r="BE20" s="59">
        <v>39</v>
      </c>
      <c r="BF20" s="62">
        <v>0</v>
      </c>
      <c r="BG20" s="65">
        <v>0</v>
      </c>
      <c r="BH20" s="59">
        <v>61</v>
      </c>
      <c r="BI20" s="62">
        <v>0</v>
      </c>
      <c r="BJ20" s="65">
        <v>0</v>
      </c>
      <c r="BK20" s="59">
        <v>60</v>
      </c>
      <c r="BL20" s="62">
        <v>2</v>
      </c>
      <c r="BM20" s="65">
        <v>3</v>
      </c>
      <c r="BN20" s="59">
        <v>61</v>
      </c>
      <c r="BO20" s="62">
        <v>0</v>
      </c>
      <c r="BP20" s="65">
        <v>0</v>
      </c>
      <c r="BQ20" s="59">
        <v>131</v>
      </c>
      <c r="BR20" s="62">
        <v>2</v>
      </c>
      <c r="BS20" s="65">
        <v>5</v>
      </c>
      <c r="BT20" s="59">
        <v>86</v>
      </c>
      <c r="BU20" s="62">
        <v>3</v>
      </c>
      <c r="BV20" s="65">
        <v>4</v>
      </c>
      <c r="BW20" s="59">
        <v>88</v>
      </c>
      <c r="BX20" s="62">
        <v>2</v>
      </c>
      <c r="BY20" s="65">
        <v>1</v>
      </c>
      <c r="BZ20" s="59">
        <v>97</v>
      </c>
      <c r="CA20" s="62">
        <v>2</v>
      </c>
      <c r="CB20" s="65">
        <v>2</v>
      </c>
      <c r="CC20" s="59">
        <v>162</v>
      </c>
      <c r="CD20" s="62">
        <v>1</v>
      </c>
      <c r="CE20" s="65">
        <v>1</v>
      </c>
      <c r="CF20" s="59"/>
      <c r="CG20" s="62"/>
      <c r="CH20" s="65"/>
      <c r="CI20" s="59"/>
      <c r="CJ20" s="62"/>
      <c r="CK20" s="65"/>
    </row>
    <row r="21" ht="25.15" customHeight="1">
      <c r="A21" s="3" t="s">
        <v>157</v>
      </c>
      <c r="B21" s="9">
        <v>14</v>
      </c>
      <c r="C21" s="57" t="s">
        <v>158</v>
      </c>
      <c r="D21" s="70" t="s">
        <v>51</v>
      </c>
      <c r="E21" s="59">
        <v>231</v>
      </c>
      <c r="F21" s="11">
        <f t="shared" si="10"/>
        <v>23.735930735930737</v>
      </c>
      <c r="G21" s="61">
        <v>23</v>
      </c>
      <c r="H21" s="11">
        <f t="shared" si="11"/>
        <v>1.1304347826086956</v>
      </c>
      <c r="I21" s="62">
        <v>43</v>
      </c>
      <c r="J21" s="110">
        <f t="shared" si="12"/>
        <v>0.627906976744186</v>
      </c>
      <c r="K21" s="112">
        <f t="shared" si="9"/>
        <v>-22.605495953322041</v>
      </c>
      <c r="L21" s="64">
        <v>0</v>
      </c>
      <c r="M21" s="62">
        <v>0</v>
      </c>
      <c r="N21" s="65">
        <v>0</v>
      </c>
      <c r="O21" s="59"/>
      <c r="P21" s="62"/>
      <c r="Q21" s="65"/>
      <c r="R21" s="59"/>
      <c r="S21" s="62"/>
      <c r="T21" s="65"/>
      <c r="U21" s="59">
        <v>0</v>
      </c>
      <c r="V21" s="62">
        <v>0</v>
      </c>
      <c r="W21" s="65">
        <v>0</v>
      </c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>
        <v>701</v>
      </c>
      <c r="AK21" s="62">
        <v>6</v>
      </c>
      <c r="AL21" s="65">
        <v>6</v>
      </c>
      <c r="AM21" s="59">
        <v>860</v>
      </c>
      <c r="AN21" s="62">
        <v>5</v>
      </c>
      <c r="AO21" s="65">
        <v>5</v>
      </c>
      <c r="AP21" s="59">
        <v>368</v>
      </c>
      <c r="AQ21" s="62">
        <v>2</v>
      </c>
      <c r="AR21" s="65">
        <v>2</v>
      </c>
      <c r="AS21" s="59">
        <v>559</v>
      </c>
      <c r="AT21" s="62">
        <v>6</v>
      </c>
      <c r="AU21" s="65">
        <v>7</v>
      </c>
      <c r="AV21" s="59">
        <v>478</v>
      </c>
      <c r="AW21" s="62">
        <v>1</v>
      </c>
      <c r="AX21" s="65">
        <v>1</v>
      </c>
      <c r="AY21" s="59">
        <v>204</v>
      </c>
      <c r="AZ21" s="62">
        <v>0</v>
      </c>
      <c r="BA21" s="65">
        <v>0</v>
      </c>
      <c r="BB21" s="59">
        <v>4</v>
      </c>
      <c r="BC21" s="62">
        <v>0</v>
      </c>
      <c r="BD21" s="65">
        <v>0</v>
      </c>
      <c r="BE21" s="59">
        <v>283</v>
      </c>
      <c r="BF21" s="62">
        <v>0</v>
      </c>
      <c r="BG21" s="65">
        <v>0</v>
      </c>
      <c r="BH21" s="59">
        <v>379</v>
      </c>
      <c r="BI21" s="62">
        <v>0</v>
      </c>
      <c r="BJ21" s="65">
        <v>0</v>
      </c>
      <c r="BK21" s="59">
        <v>363</v>
      </c>
      <c r="BL21" s="62">
        <v>0</v>
      </c>
      <c r="BM21" s="65">
        <v>0</v>
      </c>
      <c r="BN21" s="59">
        <v>159</v>
      </c>
      <c r="BO21" s="62">
        <v>0</v>
      </c>
      <c r="BP21" s="65">
        <v>0</v>
      </c>
      <c r="BQ21" s="59">
        <v>10</v>
      </c>
      <c r="BR21" s="62">
        <v>0</v>
      </c>
      <c r="BS21" s="65">
        <v>0</v>
      </c>
      <c r="BT21" s="59">
        <v>210</v>
      </c>
      <c r="BU21" s="62">
        <v>3</v>
      </c>
      <c r="BV21" s="65">
        <v>3</v>
      </c>
      <c r="BW21" s="59">
        <v>309</v>
      </c>
      <c r="BX21" s="62">
        <v>0</v>
      </c>
      <c r="BY21" s="65">
        <v>0</v>
      </c>
      <c r="BZ21" s="59">
        <v>244</v>
      </c>
      <c r="CA21" s="62">
        <v>2</v>
      </c>
      <c r="CB21" s="65">
        <v>2</v>
      </c>
      <c r="CC21" s="59">
        <v>352</v>
      </c>
      <c r="CD21" s="62">
        <v>1</v>
      </c>
      <c r="CE21" s="65">
        <v>1</v>
      </c>
      <c r="CF21" s="59"/>
      <c r="CG21" s="62"/>
      <c r="CH21" s="65"/>
      <c r="CI21" s="59"/>
      <c r="CJ21" s="62"/>
      <c r="CK21" s="65"/>
    </row>
    <row r="22" ht="25.15" customHeight="1">
      <c r="A22" s="3" t="s">
        <v>159</v>
      </c>
      <c r="B22" s="9">
        <v>15</v>
      </c>
      <c r="C22" s="57" t="s">
        <v>160</v>
      </c>
      <c r="D22" s="70" t="s">
        <v>50</v>
      </c>
      <c r="E22" s="59">
        <v>127</v>
      </c>
      <c r="F22" s="11">
        <f t="shared" si="10"/>
        <v>19.102362204724411</v>
      </c>
      <c r="G22" s="61">
        <v>12</v>
      </c>
      <c r="H22" s="11">
        <f t="shared" si="11"/>
        <v>2.6666666666666665</v>
      </c>
      <c r="I22" s="62">
        <v>26</v>
      </c>
      <c r="J22" s="110">
        <f t="shared" si="12"/>
        <v>1.1538461538461537</v>
      </c>
      <c r="K22" s="112">
        <f t="shared" si="9"/>
        <v>-16.435695538057743</v>
      </c>
      <c r="L22" s="64">
        <v>0</v>
      </c>
      <c r="M22" s="62">
        <v>0</v>
      </c>
      <c r="N22" s="65">
        <v>0</v>
      </c>
      <c r="O22" s="59">
        <v>18</v>
      </c>
      <c r="P22" s="62">
        <v>1</v>
      </c>
      <c r="Q22" s="65">
        <v>0</v>
      </c>
      <c r="R22" s="59">
        <v>74</v>
      </c>
      <c r="S22" s="62">
        <v>1</v>
      </c>
      <c r="T22" s="65">
        <v>1</v>
      </c>
      <c r="U22" s="59">
        <v>131</v>
      </c>
      <c r="V22" s="62">
        <v>7</v>
      </c>
      <c r="W22" s="65">
        <v>4</v>
      </c>
      <c r="X22" s="59">
        <v>72</v>
      </c>
      <c r="Y22" s="62">
        <v>1</v>
      </c>
      <c r="Z22" s="65">
        <v>1</v>
      </c>
      <c r="AA22" s="59">
        <v>36</v>
      </c>
      <c r="AB22" s="62">
        <v>0</v>
      </c>
      <c r="AC22" s="65">
        <v>0</v>
      </c>
      <c r="AD22" s="59">
        <v>204</v>
      </c>
      <c r="AE22" s="62">
        <v>2</v>
      </c>
      <c r="AF22" s="65">
        <v>2</v>
      </c>
      <c r="AG22" s="59">
        <v>408</v>
      </c>
      <c r="AH22" s="62">
        <v>3</v>
      </c>
      <c r="AI22" s="65">
        <v>5</v>
      </c>
      <c r="AJ22" s="59">
        <v>118</v>
      </c>
      <c r="AK22" s="62">
        <v>0</v>
      </c>
      <c r="AL22" s="65">
        <v>0</v>
      </c>
      <c r="AM22" s="59">
        <v>72</v>
      </c>
      <c r="AN22" s="62">
        <v>5</v>
      </c>
      <c r="AO22" s="65">
        <v>5</v>
      </c>
      <c r="AP22" s="59">
        <v>61</v>
      </c>
      <c r="AQ22" s="62">
        <v>0</v>
      </c>
      <c r="AR22" s="65">
        <v>0</v>
      </c>
      <c r="AS22" s="59">
        <v>89</v>
      </c>
      <c r="AT22" s="62">
        <v>0</v>
      </c>
      <c r="AU22" s="65">
        <v>0</v>
      </c>
      <c r="AV22" s="59">
        <v>67</v>
      </c>
      <c r="AW22" s="62">
        <v>3</v>
      </c>
      <c r="AX22" s="65">
        <v>3</v>
      </c>
      <c r="AY22" s="59">
        <v>66</v>
      </c>
      <c r="AZ22" s="62">
        <v>2</v>
      </c>
      <c r="BA22" s="65">
        <v>2</v>
      </c>
      <c r="BB22" s="59">
        <v>64</v>
      </c>
      <c r="BC22" s="62">
        <v>1</v>
      </c>
      <c r="BD22" s="65">
        <v>1</v>
      </c>
      <c r="BE22" s="59">
        <v>106</v>
      </c>
      <c r="BF22" s="62">
        <v>0</v>
      </c>
      <c r="BG22" s="65">
        <v>0</v>
      </c>
      <c r="BH22" s="59">
        <v>59</v>
      </c>
      <c r="BI22" s="62">
        <v>0</v>
      </c>
      <c r="BJ22" s="65">
        <v>0</v>
      </c>
      <c r="BK22" s="59">
        <v>37</v>
      </c>
      <c r="BL22" s="62">
        <v>0</v>
      </c>
      <c r="BM22" s="65">
        <v>0</v>
      </c>
      <c r="BN22" s="59">
        <v>33</v>
      </c>
      <c r="BO22" s="62">
        <v>0</v>
      </c>
      <c r="BP22" s="65">
        <v>0</v>
      </c>
      <c r="BQ22" s="59">
        <v>91</v>
      </c>
      <c r="BR22" s="62">
        <v>5</v>
      </c>
      <c r="BS22" s="65">
        <v>5</v>
      </c>
      <c r="BT22" s="59">
        <v>183</v>
      </c>
      <c r="BU22" s="62">
        <v>0</v>
      </c>
      <c r="BV22" s="65">
        <v>0</v>
      </c>
      <c r="BW22" s="59">
        <v>148</v>
      </c>
      <c r="BX22" s="62">
        <v>1</v>
      </c>
      <c r="BY22" s="65">
        <v>1</v>
      </c>
      <c r="BZ22" s="59">
        <v>128</v>
      </c>
      <c r="CA22" s="62">
        <v>0</v>
      </c>
      <c r="CB22" s="65">
        <v>0</v>
      </c>
      <c r="CC22" s="59">
        <v>109</v>
      </c>
      <c r="CD22" s="62">
        <v>3</v>
      </c>
      <c r="CE22" s="65">
        <v>3</v>
      </c>
      <c r="CF22" s="59"/>
      <c r="CG22" s="62"/>
      <c r="CH22" s="65"/>
      <c r="CI22" s="59"/>
      <c r="CJ22" s="62"/>
      <c r="CK22" s="65"/>
    </row>
    <row r="23" ht="25.15" customHeight="1">
      <c r="A23" s="3" t="s">
        <v>161</v>
      </c>
      <c r="B23" s="9">
        <v>16</v>
      </c>
      <c r="C23" s="57" t="s">
        <v>162</v>
      </c>
      <c r="D23" s="70" t="s">
        <v>51</v>
      </c>
      <c r="E23" s="59">
        <v>231</v>
      </c>
      <c r="F23" s="11">
        <f t="shared" si="10"/>
        <v>20.787878787878789</v>
      </c>
      <c r="G23" s="61">
        <v>29</v>
      </c>
      <c r="H23" s="11">
        <f t="shared" si="11"/>
        <v>1.2068965517241379</v>
      </c>
      <c r="I23" s="62">
        <v>53</v>
      </c>
      <c r="J23" s="110">
        <f t="shared" si="12"/>
        <v>0.71698113207547165</v>
      </c>
      <c r="K23" s="112">
        <f t="shared" si="9"/>
        <v>-19.58098223615465</v>
      </c>
      <c r="L23" s="64">
        <v>0</v>
      </c>
      <c r="M23" s="62">
        <v>0</v>
      </c>
      <c r="N23" s="65">
        <v>0</v>
      </c>
      <c r="O23" s="59"/>
      <c r="P23" s="62"/>
      <c r="Q23" s="65"/>
      <c r="R23" s="59"/>
      <c r="S23" s="62"/>
      <c r="T23" s="65"/>
      <c r="U23" s="59">
        <v>0</v>
      </c>
      <c r="V23" s="62">
        <v>0</v>
      </c>
      <c r="W23" s="65">
        <v>0</v>
      </c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>
        <v>802</v>
      </c>
      <c r="AK23" s="62">
        <v>7</v>
      </c>
      <c r="AL23" s="65">
        <v>7</v>
      </c>
      <c r="AM23" s="59">
        <v>564</v>
      </c>
      <c r="AN23" s="62">
        <v>8</v>
      </c>
      <c r="AO23" s="65">
        <v>9</v>
      </c>
      <c r="AP23" s="59">
        <v>638</v>
      </c>
      <c r="AQ23" s="62">
        <v>8</v>
      </c>
      <c r="AR23" s="65">
        <v>8</v>
      </c>
      <c r="AS23" s="59">
        <v>331</v>
      </c>
      <c r="AT23" s="62">
        <v>1</v>
      </c>
      <c r="AU23" s="65">
        <v>1</v>
      </c>
      <c r="AV23" s="59">
        <v>218</v>
      </c>
      <c r="AW23" s="62">
        <v>0</v>
      </c>
      <c r="AX23" s="65">
        <v>0</v>
      </c>
      <c r="AY23" s="59">
        <v>22</v>
      </c>
      <c r="AZ23" s="62">
        <v>0</v>
      </c>
      <c r="BA23" s="65">
        <v>0</v>
      </c>
      <c r="BB23" s="59">
        <v>82</v>
      </c>
      <c r="BC23" s="62">
        <v>0</v>
      </c>
      <c r="BD23" s="65">
        <v>0</v>
      </c>
      <c r="BE23" s="59">
        <v>184</v>
      </c>
      <c r="BF23" s="62">
        <v>3</v>
      </c>
      <c r="BG23" s="65">
        <v>5</v>
      </c>
      <c r="BH23" s="59">
        <v>393</v>
      </c>
      <c r="BI23" s="62">
        <v>0</v>
      </c>
      <c r="BJ23" s="65">
        <v>0</v>
      </c>
      <c r="BK23" s="59">
        <v>321</v>
      </c>
      <c r="BL23" s="62">
        <v>4</v>
      </c>
      <c r="BM23" s="65">
        <v>4</v>
      </c>
      <c r="BN23" s="59">
        <v>393</v>
      </c>
      <c r="BO23" s="62">
        <v>0</v>
      </c>
      <c r="BP23" s="65">
        <v>0</v>
      </c>
      <c r="BQ23" s="59">
        <v>216</v>
      </c>
      <c r="BR23" s="62">
        <v>0</v>
      </c>
      <c r="BS23" s="65">
        <v>0</v>
      </c>
      <c r="BT23" s="59">
        <v>237</v>
      </c>
      <c r="BU23" s="62">
        <v>1</v>
      </c>
      <c r="BV23" s="65">
        <v>1</v>
      </c>
      <c r="BW23" s="59">
        <v>131</v>
      </c>
      <c r="BX23" s="62">
        <v>1</v>
      </c>
      <c r="BY23" s="65">
        <v>1</v>
      </c>
      <c r="BZ23" s="59">
        <v>141</v>
      </c>
      <c r="CA23" s="62">
        <v>1</v>
      </c>
      <c r="CB23" s="65">
        <v>1</v>
      </c>
      <c r="CC23" s="59">
        <v>129</v>
      </c>
      <c r="CD23" s="62">
        <v>1</v>
      </c>
      <c r="CE23" s="65">
        <v>1</v>
      </c>
      <c r="CF23" s="59"/>
      <c r="CG23" s="62"/>
      <c r="CH23" s="65"/>
      <c r="CI23" s="59"/>
      <c r="CJ23" s="62"/>
      <c r="CK23" s="65"/>
    </row>
    <row r="24" ht="25.15" customHeight="1">
      <c r="A24" s="3" t="s">
        <v>163</v>
      </c>
      <c r="B24" s="9">
        <v>17</v>
      </c>
      <c r="C24" s="57" t="s">
        <v>164</v>
      </c>
      <c r="D24" s="70" t="s">
        <v>50</v>
      </c>
      <c r="E24" s="59">
        <v>134</v>
      </c>
      <c r="F24" s="11">
        <f t="shared" si="10"/>
        <v>20.253731343283583</v>
      </c>
      <c r="G24" s="61">
        <v>49</v>
      </c>
      <c r="H24" s="11">
        <f t="shared" si="11"/>
        <v>2.795918367346939</v>
      </c>
      <c r="I24" s="62">
        <v>83</v>
      </c>
      <c r="J24" s="110">
        <f t="shared" si="12"/>
        <v>1.6626506024096386</v>
      </c>
      <c r="K24" s="112">
        <f t="shared" si="9"/>
        <v>-17.457812975936644</v>
      </c>
      <c r="L24" s="64">
        <v>0</v>
      </c>
      <c r="M24" s="62">
        <v>0</v>
      </c>
      <c r="N24" s="65">
        <v>0</v>
      </c>
      <c r="O24" s="59">
        <v>24</v>
      </c>
      <c r="P24" s="62">
        <v>3</v>
      </c>
      <c r="Q24" s="65">
        <v>0</v>
      </c>
      <c r="R24" s="59">
        <v>71</v>
      </c>
      <c r="S24" s="62">
        <v>8</v>
      </c>
      <c r="T24" s="65">
        <v>3</v>
      </c>
      <c r="U24" s="59">
        <v>1</v>
      </c>
      <c r="V24" s="62">
        <v>0</v>
      </c>
      <c r="W24" s="65">
        <v>0</v>
      </c>
      <c r="X24" s="59">
        <v>155</v>
      </c>
      <c r="Y24" s="62">
        <v>6</v>
      </c>
      <c r="Z24" s="65">
        <v>5</v>
      </c>
      <c r="AA24" s="59">
        <v>78</v>
      </c>
      <c r="AB24" s="62">
        <v>3</v>
      </c>
      <c r="AC24" s="65">
        <v>3</v>
      </c>
      <c r="AD24" s="59">
        <v>233</v>
      </c>
      <c r="AE24" s="62">
        <v>7</v>
      </c>
      <c r="AF24" s="65">
        <v>7</v>
      </c>
      <c r="AG24" s="59">
        <v>467</v>
      </c>
      <c r="AH24" s="62">
        <v>15</v>
      </c>
      <c r="AI24" s="65">
        <v>15</v>
      </c>
      <c r="AJ24" s="59">
        <v>36</v>
      </c>
      <c r="AK24" s="62">
        <v>4</v>
      </c>
      <c r="AL24" s="65">
        <v>4</v>
      </c>
      <c r="AM24" s="59">
        <v>114</v>
      </c>
      <c r="AN24" s="62">
        <v>6</v>
      </c>
      <c r="AO24" s="65">
        <v>5</v>
      </c>
      <c r="AP24" s="59">
        <v>81</v>
      </c>
      <c r="AQ24" s="62">
        <v>7</v>
      </c>
      <c r="AR24" s="65">
        <v>7</v>
      </c>
      <c r="AS24" s="59">
        <v>74</v>
      </c>
      <c r="AT24" s="62">
        <v>1</v>
      </c>
      <c r="AU24" s="65">
        <v>1</v>
      </c>
      <c r="AV24" s="59">
        <v>64</v>
      </c>
      <c r="AW24" s="62">
        <v>8</v>
      </c>
      <c r="AX24" s="65">
        <v>9</v>
      </c>
      <c r="AY24" s="59">
        <v>88</v>
      </c>
      <c r="AZ24" s="62">
        <v>7</v>
      </c>
      <c r="BA24" s="65">
        <v>8</v>
      </c>
      <c r="BB24" s="59">
        <v>99</v>
      </c>
      <c r="BC24" s="62">
        <v>4</v>
      </c>
      <c r="BD24" s="65">
        <v>7</v>
      </c>
      <c r="BE24" s="59">
        <v>56</v>
      </c>
      <c r="BF24" s="62">
        <v>3</v>
      </c>
      <c r="BG24" s="65">
        <v>4</v>
      </c>
      <c r="BH24" s="59">
        <v>69</v>
      </c>
      <c r="BI24" s="62">
        <v>2</v>
      </c>
      <c r="BJ24" s="65">
        <v>3</v>
      </c>
      <c r="BK24" s="59">
        <v>100</v>
      </c>
      <c r="BL24" s="62">
        <v>7</v>
      </c>
      <c r="BM24" s="65">
        <v>8</v>
      </c>
      <c r="BN24" s="59">
        <v>74</v>
      </c>
      <c r="BO24" s="62">
        <v>2</v>
      </c>
      <c r="BP24" s="65">
        <v>3</v>
      </c>
      <c r="BQ24" s="59">
        <v>115</v>
      </c>
      <c r="BR24" s="62">
        <v>3</v>
      </c>
      <c r="BS24" s="65">
        <v>7</v>
      </c>
      <c r="BT24" s="59">
        <v>158</v>
      </c>
      <c r="BU24" s="62">
        <v>6</v>
      </c>
      <c r="BV24" s="65">
        <v>12</v>
      </c>
      <c r="BW24" s="59">
        <v>136</v>
      </c>
      <c r="BX24" s="62">
        <v>6</v>
      </c>
      <c r="BY24" s="65">
        <v>7</v>
      </c>
      <c r="BZ24" s="59">
        <v>105</v>
      </c>
      <c r="CA24" s="62">
        <v>1</v>
      </c>
      <c r="CB24" s="65">
        <v>5</v>
      </c>
      <c r="CC24" s="59">
        <v>129</v>
      </c>
      <c r="CD24" s="62">
        <v>7</v>
      </c>
      <c r="CE24" s="65">
        <v>9</v>
      </c>
      <c r="CF24" s="59"/>
      <c r="CG24" s="62"/>
      <c r="CH24" s="65"/>
      <c r="CI24" s="59"/>
      <c r="CJ24" s="62"/>
      <c r="CK24" s="65"/>
    </row>
    <row r="25" ht="25.15" customHeight="1">
      <c r="A25" s="3" t="s">
        <v>165</v>
      </c>
      <c r="B25" s="9">
        <v>18</v>
      </c>
      <c r="C25" s="57" t="s">
        <v>166</v>
      </c>
      <c r="D25" s="70" t="s">
        <v>51</v>
      </c>
      <c r="E25" s="59">
        <v>378</v>
      </c>
      <c r="F25" s="11">
        <f t="shared" si="10"/>
        <v>19.013227513227513</v>
      </c>
      <c r="G25" s="61">
        <v>41</v>
      </c>
      <c r="H25" s="11">
        <f t="shared" si="11"/>
        <v>1.4390243902439024</v>
      </c>
      <c r="I25" s="62">
        <v>73</v>
      </c>
      <c r="J25" s="110">
        <f t="shared" si="12"/>
        <v>0.80821917808219179</v>
      </c>
      <c r="K25" s="112">
        <f t="shared" si="9"/>
        <v>-17.574203122983612</v>
      </c>
      <c r="L25" s="64">
        <v>0</v>
      </c>
      <c r="M25" s="62">
        <v>0</v>
      </c>
      <c r="N25" s="65">
        <v>0</v>
      </c>
      <c r="O25" s="59"/>
      <c r="P25" s="62"/>
      <c r="Q25" s="65"/>
      <c r="R25" s="59"/>
      <c r="S25" s="62"/>
      <c r="T25" s="65"/>
      <c r="U25" s="59">
        <v>0</v>
      </c>
      <c r="V25" s="62">
        <v>0</v>
      </c>
      <c r="W25" s="65">
        <v>0</v>
      </c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>
        <v>605</v>
      </c>
      <c r="AK25" s="62">
        <v>14</v>
      </c>
      <c r="AL25" s="65">
        <v>14</v>
      </c>
      <c r="AM25" s="59">
        <v>1179</v>
      </c>
      <c r="AN25" s="62">
        <v>8</v>
      </c>
      <c r="AO25" s="65">
        <v>8</v>
      </c>
      <c r="AP25" s="59">
        <v>1109</v>
      </c>
      <c r="AQ25" s="62">
        <v>6</v>
      </c>
      <c r="AR25" s="65">
        <v>6</v>
      </c>
      <c r="AS25" s="59">
        <v>924</v>
      </c>
      <c r="AT25" s="62">
        <v>6</v>
      </c>
      <c r="AU25" s="65">
        <v>6</v>
      </c>
      <c r="AV25" s="59">
        <v>564</v>
      </c>
      <c r="AW25" s="62">
        <v>1</v>
      </c>
      <c r="AX25" s="65">
        <v>1</v>
      </c>
      <c r="AY25" s="59">
        <v>19</v>
      </c>
      <c r="AZ25" s="62">
        <v>0</v>
      </c>
      <c r="BA25" s="65">
        <v>0</v>
      </c>
      <c r="BB25" s="59">
        <v>323</v>
      </c>
      <c r="BC25" s="62">
        <v>3</v>
      </c>
      <c r="BD25" s="65">
        <v>3</v>
      </c>
      <c r="BE25" s="59">
        <v>209</v>
      </c>
      <c r="BF25" s="62">
        <v>3</v>
      </c>
      <c r="BG25" s="65">
        <v>3</v>
      </c>
      <c r="BH25" s="59">
        <v>346</v>
      </c>
      <c r="BI25" s="62">
        <v>6</v>
      </c>
      <c r="BJ25" s="65">
        <v>6</v>
      </c>
      <c r="BK25" s="59">
        <v>218</v>
      </c>
      <c r="BL25" s="62">
        <v>4</v>
      </c>
      <c r="BM25" s="65">
        <v>4</v>
      </c>
      <c r="BN25" s="59">
        <v>346</v>
      </c>
      <c r="BO25" s="62">
        <v>6</v>
      </c>
      <c r="BP25" s="65">
        <v>6</v>
      </c>
      <c r="BQ25" s="59">
        <v>230</v>
      </c>
      <c r="BR25" s="62">
        <v>1</v>
      </c>
      <c r="BS25" s="65">
        <v>1</v>
      </c>
      <c r="BT25" s="59">
        <v>253</v>
      </c>
      <c r="BU25" s="62">
        <v>1</v>
      </c>
      <c r="BV25" s="65">
        <v>1</v>
      </c>
      <c r="BW25" s="59">
        <v>266</v>
      </c>
      <c r="BX25" s="62">
        <v>0</v>
      </c>
      <c r="BY25" s="65">
        <v>0</v>
      </c>
      <c r="BZ25" s="59">
        <v>290</v>
      </c>
      <c r="CA25" s="62">
        <v>0</v>
      </c>
      <c r="CB25" s="65">
        <v>0</v>
      </c>
      <c r="CC25" s="59">
        <v>306</v>
      </c>
      <c r="CD25" s="62">
        <v>0</v>
      </c>
      <c r="CE25" s="65">
        <v>0</v>
      </c>
      <c r="CF25" s="59"/>
      <c r="CG25" s="62"/>
      <c r="CH25" s="65"/>
      <c r="CI25" s="59"/>
      <c r="CJ25" s="62"/>
      <c r="CK25" s="65"/>
    </row>
    <row r="26" ht="25.15" customHeight="1">
      <c r="A26" s="3" t="s">
        <v>167</v>
      </c>
      <c r="B26" s="9">
        <v>19</v>
      </c>
      <c r="C26" s="57" t="s">
        <v>168</v>
      </c>
      <c r="D26" s="70" t="s">
        <v>50</v>
      </c>
      <c r="E26" s="59">
        <v>108</v>
      </c>
      <c r="F26" s="11">
        <f t="shared" si="10"/>
        <v>1.9537037037037037</v>
      </c>
      <c r="G26" s="61">
        <v>1</v>
      </c>
      <c r="H26" s="11">
        <f t="shared" si="11"/>
        <v>2</v>
      </c>
      <c r="I26" s="62">
        <v>2</v>
      </c>
      <c r="J26" s="110">
        <f t="shared" si="12"/>
        <v>2</v>
      </c>
      <c r="K26" s="112">
        <f t="shared" si="9"/>
        <v>0.04629629629629628</v>
      </c>
      <c r="L26" s="64">
        <v>0</v>
      </c>
      <c r="M26" s="62">
        <v>0</v>
      </c>
      <c r="N26" s="65">
        <v>0</v>
      </c>
      <c r="O26" s="59"/>
      <c r="P26" s="62"/>
      <c r="Q26" s="65"/>
      <c r="R26" s="59"/>
      <c r="S26" s="62"/>
      <c r="T26" s="65"/>
      <c r="U26" s="59">
        <v>0</v>
      </c>
      <c r="V26" s="62">
        <v>0</v>
      </c>
      <c r="W26" s="65">
        <v>0</v>
      </c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>
        <v>73</v>
      </c>
      <c r="AK26" s="62">
        <v>0</v>
      </c>
      <c r="AL26" s="65">
        <v>0</v>
      </c>
      <c r="AM26" s="59">
        <v>17</v>
      </c>
      <c r="AN26" s="62">
        <v>0</v>
      </c>
      <c r="AO26" s="65">
        <v>0</v>
      </c>
      <c r="AP26" s="59">
        <v>26</v>
      </c>
      <c r="AQ26" s="62">
        <v>1</v>
      </c>
      <c r="AR26" s="65">
        <v>1</v>
      </c>
      <c r="AS26" s="59">
        <v>17</v>
      </c>
      <c r="AT26" s="62">
        <v>0</v>
      </c>
      <c r="AU26" s="65">
        <v>0</v>
      </c>
      <c r="AV26" s="59">
        <v>5</v>
      </c>
      <c r="AW26" s="62">
        <v>0</v>
      </c>
      <c r="AX26" s="65">
        <v>0</v>
      </c>
      <c r="AY26" s="59">
        <v>0</v>
      </c>
      <c r="AZ26" s="62">
        <v>0</v>
      </c>
      <c r="BA26" s="65">
        <v>0</v>
      </c>
      <c r="BB26" s="59">
        <v>2</v>
      </c>
      <c r="BC26" s="62">
        <v>0</v>
      </c>
      <c r="BD26" s="65">
        <v>0</v>
      </c>
      <c r="BE26" s="59">
        <v>12</v>
      </c>
      <c r="BF26" s="62">
        <v>0</v>
      </c>
      <c r="BG26" s="65">
        <v>0</v>
      </c>
      <c r="BH26" s="59">
        <v>5</v>
      </c>
      <c r="BI26" s="62">
        <v>0</v>
      </c>
      <c r="BJ26" s="65">
        <v>0</v>
      </c>
      <c r="BK26" s="59">
        <v>4</v>
      </c>
      <c r="BL26" s="62">
        <v>0</v>
      </c>
      <c r="BM26" s="65">
        <v>0</v>
      </c>
      <c r="BN26" s="59">
        <v>0</v>
      </c>
      <c r="BO26" s="62">
        <v>0</v>
      </c>
      <c r="BP26" s="65">
        <v>0</v>
      </c>
      <c r="BQ26" s="59">
        <v>0</v>
      </c>
      <c r="BR26" s="62">
        <v>0</v>
      </c>
      <c r="BS26" s="65">
        <v>0</v>
      </c>
      <c r="BT26" s="59">
        <v>10</v>
      </c>
      <c r="BU26" s="62">
        <v>0</v>
      </c>
      <c r="BV26" s="65">
        <v>0</v>
      </c>
      <c r="BW26" s="59">
        <v>18</v>
      </c>
      <c r="BX26" s="62">
        <v>1</v>
      </c>
      <c r="BY26" s="65">
        <v>3</v>
      </c>
      <c r="BZ26" s="59">
        <v>14</v>
      </c>
      <c r="CA26" s="62">
        <v>0</v>
      </c>
      <c r="CB26" s="65">
        <v>0</v>
      </c>
      <c r="CC26" s="59">
        <v>8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3" t="s">
        <v>169</v>
      </c>
      <c r="B27" s="9">
        <v>20</v>
      </c>
      <c r="C27" s="57" t="s">
        <v>170</v>
      </c>
      <c r="D27" s="70" t="s">
        <v>51</v>
      </c>
      <c r="E27" s="59">
        <v>190</v>
      </c>
      <c r="F27" s="11">
        <f t="shared" si="10"/>
        <v>19.63684210526316</v>
      </c>
      <c r="G27" s="61">
        <v>16</v>
      </c>
      <c r="H27" s="11">
        <f t="shared" si="11"/>
        <v>1.375</v>
      </c>
      <c r="I27" s="62">
        <v>29</v>
      </c>
      <c r="J27" s="110">
        <f t="shared" si="12"/>
        <v>0.68965517241379315</v>
      </c>
      <c r="K27" s="112">
        <f t="shared" si="9"/>
        <v>-18.26184210526316</v>
      </c>
      <c r="L27" s="64">
        <v>0</v>
      </c>
      <c r="M27" s="62">
        <v>0</v>
      </c>
      <c r="N27" s="65">
        <v>0</v>
      </c>
      <c r="O27" s="59"/>
      <c r="P27" s="62"/>
      <c r="Q27" s="65"/>
      <c r="R27" s="59"/>
      <c r="S27" s="62"/>
      <c r="T27" s="65"/>
      <c r="U27" s="59">
        <v>0</v>
      </c>
      <c r="V27" s="62">
        <v>0</v>
      </c>
      <c r="W27" s="65">
        <v>0</v>
      </c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>
        <v>305</v>
      </c>
      <c r="AK27" s="62">
        <v>3</v>
      </c>
      <c r="AL27" s="65">
        <v>3</v>
      </c>
      <c r="AM27" s="59">
        <v>534</v>
      </c>
      <c r="AN27" s="62">
        <v>10</v>
      </c>
      <c r="AO27" s="65">
        <v>9</v>
      </c>
      <c r="AP27" s="59">
        <v>578</v>
      </c>
      <c r="AQ27" s="62">
        <v>3</v>
      </c>
      <c r="AR27" s="65">
        <v>3</v>
      </c>
      <c r="AS27" s="59">
        <v>281</v>
      </c>
      <c r="AT27" s="62">
        <v>1</v>
      </c>
      <c r="AU27" s="65">
        <v>1</v>
      </c>
      <c r="AV27" s="59">
        <v>247</v>
      </c>
      <c r="AW27" s="62">
        <v>0</v>
      </c>
      <c r="AX27" s="65">
        <v>0</v>
      </c>
      <c r="AY27" s="59">
        <v>30</v>
      </c>
      <c r="AZ27" s="62">
        <v>0</v>
      </c>
      <c r="BA27" s="65">
        <v>0</v>
      </c>
      <c r="BB27" s="59">
        <v>85</v>
      </c>
      <c r="BC27" s="62">
        <v>0</v>
      </c>
      <c r="BD27" s="65">
        <v>0</v>
      </c>
      <c r="BE27" s="59">
        <v>236</v>
      </c>
      <c r="BF27" s="62">
        <v>0</v>
      </c>
      <c r="BG27" s="65">
        <v>0</v>
      </c>
      <c r="BH27" s="59">
        <v>340</v>
      </c>
      <c r="BI27" s="62">
        <v>0</v>
      </c>
      <c r="BJ27" s="65">
        <v>0</v>
      </c>
      <c r="BK27" s="59">
        <v>266</v>
      </c>
      <c r="BL27" s="62">
        <v>0</v>
      </c>
      <c r="BM27" s="65">
        <v>0</v>
      </c>
      <c r="BN27" s="59">
        <v>295</v>
      </c>
      <c r="BO27" s="62">
        <v>0</v>
      </c>
      <c r="BP27" s="65">
        <v>0</v>
      </c>
      <c r="BQ27" s="59">
        <v>121</v>
      </c>
      <c r="BR27" s="62">
        <v>0</v>
      </c>
      <c r="BS27" s="65">
        <v>0</v>
      </c>
      <c r="BT27" s="59">
        <v>181</v>
      </c>
      <c r="BU27" s="62">
        <v>1</v>
      </c>
      <c r="BV27" s="65">
        <v>1</v>
      </c>
      <c r="BW27" s="59">
        <v>68</v>
      </c>
      <c r="BX27" s="62">
        <v>3</v>
      </c>
      <c r="BY27" s="65">
        <v>3</v>
      </c>
      <c r="BZ27" s="59">
        <v>60</v>
      </c>
      <c r="CA27" s="62">
        <v>1</v>
      </c>
      <c r="CB27" s="65">
        <v>0</v>
      </c>
      <c r="CC27" s="59">
        <v>104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3" t="s">
        <v>171</v>
      </c>
      <c r="B28" s="9">
        <v>21</v>
      </c>
      <c r="C28" s="57" t="s">
        <v>172</v>
      </c>
      <c r="D28" s="70" t="s">
        <v>50</v>
      </c>
      <c r="E28" s="59">
        <v>107</v>
      </c>
      <c r="F28" s="11">
        <f t="shared" si="10"/>
        <v>3.3084112149532712</v>
      </c>
      <c r="G28" s="61">
        <v>5</v>
      </c>
      <c r="H28" s="11">
        <f t="shared" si="11"/>
        <v>1.6</v>
      </c>
      <c r="I28" s="62">
        <v>5</v>
      </c>
      <c r="J28" s="110">
        <f t="shared" si="12"/>
        <v>0.8</v>
      </c>
      <c r="K28" s="112">
        <f t="shared" si="9"/>
        <v>-1.7084112149532711</v>
      </c>
      <c r="L28" s="64">
        <v>0</v>
      </c>
      <c r="M28" s="62">
        <v>0</v>
      </c>
      <c r="N28" s="65">
        <v>0</v>
      </c>
      <c r="O28" s="59"/>
      <c r="P28" s="62"/>
      <c r="Q28" s="65"/>
      <c r="R28" s="59">
        <v>1</v>
      </c>
      <c r="S28" s="62">
        <v>0</v>
      </c>
      <c r="T28" s="65">
        <v>0</v>
      </c>
      <c r="U28" s="59">
        <v>0</v>
      </c>
      <c r="V28" s="62">
        <v>0</v>
      </c>
      <c r="W28" s="65">
        <v>0</v>
      </c>
      <c r="X28" s="59">
        <v>33</v>
      </c>
      <c r="Y28" s="62">
        <v>2</v>
      </c>
      <c r="Z28" s="65">
        <v>0</v>
      </c>
      <c r="AA28" s="59">
        <v>16</v>
      </c>
      <c r="AB28" s="62">
        <v>1</v>
      </c>
      <c r="AC28" s="65">
        <v>0</v>
      </c>
      <c r="AD28" s="59"/>
      <c r="AE28" s="62"/>
      <c r="AF28" s="65"/>
      <c r="AG28" s="59"/>
      <c r="AH28" s="62"/>
      <c r="AI28" s="65"/>
      <c r="AJ28" s="59">
        <v>6</v>
      </c>
      <c r="AK28" s="62">
        <v>0</v>
      </c>
      <c r="AL28" s="65">
        <v>0</v>
      </c>
      <c r="AM28" s="59">
        <v>3</v>
      </c>
      <c r="AN28" s="62">
        <v>0</v>
      </c>
      <c r="AO28" s="65">
        <v>0</v>
      </c>
      <c r="AP28" s="59">
        <v>0</v>
      </c>
      <c r="AQ28" s="62">
        <v>0</v>
      </c>
      <c r="AR28" s="65">
        <v>0</v>
      </c>
      <c r="AS28" s="59">
        <v>0</v>
      </c>
      <c r="AT28" s="62">
        <v>0</v>
      </c>
      <c r="AU28" s="65">
        <v>0</v>
      </c>
      <c r="AV28" s="59">
        <v>0</v>
      </c>
      <c r="AW28" s="62">
        <v>0</v>
      </c>
      <c r="AX28" s="65">
        <v>0</v>
      </c>
      <c r="AY28" s="59">
        <v>0</v>
      </c>
      <c r="AZ28" s="62">
        <v>0</v>
      </c>
      <c r="BA28" s="65">
        <v>0</v>
      </c>
      <c r="BB28" s="59">
        <v>0</v>
      </c>
      <c r="BC28" s="62">
        <v>0</v>
      </c>
      <c r="BD28" s="65">
        <v>0</v>
      </c>
      <c r="BE28" s="59">
        <v>0</v>
      </c>
      <c r="BF28" s="62">
        <v>0</v>
      </c>
      <c r="BG28" s="65">
        <v>0</v>
      </c>
      <c r="BH28" s="59">
        <v>0</v>
      </c>
      <c r="BI28" s="62">
        <v>0</v>
      </c>
      <c r="BJ28" s="65">
        <v>0</v>
      </c>
      <c r="BK28" s="59">
        <v>9</v>
      </c>
      <c r="BL28" s="62">
        <v>0</v>
      </c>
      <c r="BM28" s="65">
        <v>0</v>
      </c>
      <c r="BN28" s="59">
        <v>0</v>
      </c>
      <c r="BO28" s="62">
        <v>0</v>
      </c>
      <c r="BP28" s="65">
        <v>0</v>
      </c>
      <c r="BQ28" s="59">
        <v>200</v>
      </c>
      <c r="BR28" s="62">
        <v>0</v>
      </c>
      <c r="BS28" s="65">
        <v>0</v>
      </c>
      <c r="BT28" s="59">
        <v>10</v>
      </c>
      <c r="BU28" s="62">
        <v>0</v>
      </c>
      <c r="BV28" s="65">
        <v>0</v>
      </c>
      <c r="BW28" s="59">
        <v>21</v>
      </c>
      <c r="BX28" s="62">
        <v>2</v>
      </c>
      <c r="BY28" s="65">
        <v>1</v>
      </c>
      <c r="BZ28" s="59">
        <v>12</v>
      </c>
      <c r="CA28" s="62">
        <v>0</v>
      </c>
      <c r="CB28" s="65">
        <v>0</v>
      </c>
      <c r="CC28" s="59">
        <v>42</v>
      </c>
      <c r="CD28" s="62">
        <v>3</v>
      </c>
      <c r="CE28" s="65">
        <v>3</v>
      </c>
      <c r="CF28" s="59"/>
      <c r="CG28" s="62"/>
      <c r="CH28" s="65"/>
      <c r="CI28" s="59"/>
      <c r="CJ28" s="62"/>
      <c r="CK28" s="65"/>
    </row>
    <row r="29" ht="25.15" customHeight="1">
      <c r="A29" s="3" t="s">
        <v>173</v>
      </c>
      <c r="B29" s="9">
        <v>22</v>
      </c>
      <c r="C29" s="57" t="s">
        <v>174</v>
      </c>
      <c r="D29" s="70" t="s">
        <v>51</v>
      </c>
      <c r="E29" s="59">
        <v>56</v>
      </c>
      <c r="F29" s="11">
        <f t="shared" si="10"/>
        <v>48.892857142857146</v>
      </c>
      <c r="G29" s="61">
        <v>5</v>
      </c>
      <c r="H29" s="11">
        <f t="shared" si="11"/>
        <v>2.8</v>
      </c>
      <c r="I29" s="62">
        <v>8</v>
      </c>
      <c r="J29" s="110">
        <f t="shared" si="12"/>
        <v>1.875</v>
      </c>
      <c r="K29" s="112">
        <f t="shared" si="9"/>
        <v>-46.092857142857149</v>
      </c>
      <c r="L29" s="64">
        <v>0</v>
      </c>
      <c r="M29" s="62">
        <v>0</v>
      </c>
      <c r="N29" s="65">
        <v>0</v>
      </c>
      <c r="O29" s="59"/>
      <c r="P29" s="62"/>
      <c r="Q29" s="65"/>
      <c r="R29" s="59"/>
      <c r="S29" s="62"/>
      <c r="T29" s="65"/>
      <c r="U29" s="59">
        <v>0</v>
      </c>
      <c r="V29" s="62">
        <v>0</v>
      </c>
      <c r="W29" s="65">
        <v>0</v>
      </c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>
        <v>329</v>
      </c>
      <c r="AK29" s="62">
        <v>4</v>
      </c>
      <c r="AL29" s="65">
        <v>4</v>
      </c>
      <c r="AM29" s="59">
        <v>100</v>
      </c>
      <c r="AN29" s="62">
        <v>0</v>
      </c>
      <c r="AO29" s="65">
        <v>0</v>
      </c>
      <c r="AP29" s="59">
        <v>0</v>
      </c>
      <c r="AQ29" s="62">
        <v>0</v>
      </c>
      <c r="AR29" s="65">
        <v>0</v>
      </c>
      <c r="AS29" s="59">
        <v>0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0</v>
      </c>
      <c r="AZ29" s="62">
        <v>0</v>
      </c>
      <c r="BA29" s="65">
        <v>0</v>
      </c>
      <c r="BB29" s="59">
        <v>164</v>
      </c>
      <c r="BC29" s="62">
        <v>0</v>
      </c>
      <c r="BD29" s="65">
        <v>0</v>
      </c>
      <c r="BE29" s="59">
        <v>222</v>
      </c>
      <c r="BF29" s="62">
        <v>2</v>
      </c>
      <c r="BG29" s="65">
        <v>2</v>
      </c>
      <c r="BH29" s="59">
        <v>382</v>
      </c>
      <c r="BI29" s="62">
        <v>0</v>
      </c>
      <c r="BJ29" s="65">
        <v>0</v>
      </c>
      <c r="BK29" s="59">
        <v>223</v>
      </c>
      <c r="BL29" s="62">
        <v>1</v>
      </c>
      <c r="BM29" s="65">
        <v>1</v>
      </c>
      <c r="BN29" s="59">
        <v>294</v>
      </c>
      <c r="BO29" s="62">
        <v>0</v>
      </c>
      <c r="BP29" s="65">
        <v>0</v>
      </c>
      <c r="BQ29" s="59">
        <v>139</v>
      </c>
      <c r="BR29" s="62">
        <v>2</v>
      </c>
      <c r="BS29" s="65">
        <v>1</v>
      </c>
      <c r="BT29" s="59">
        <v>284</v>
      </c>
      <c r="BU29" s="62">
        <v>1</v>
      </c>
      <c r="BV29" s="65">
        <v>3</v>
      </c>
      <c r="BW29" s="59">
        <v>244</v>
      </c>
      <c r="BX29" s="62">
        <v>1</v>
      </c>
      <c r="BY29" s="65">
        <v>1</v>
      </c>
      <c r="BZ29" s="59">
        <v>201</v>
      </c>
      <c r="CA29" s="62">
        <v>0</v>
      </c>
      <c r="CB29" s="65">
        <v>0</v>
      </c>
      <c r="CC29" s="59">
        <v>156</v>
      </c>
      <c r="CD29" s="62">
        <v>3</v>
      </c>
      <c r="CE29" s="65">
        <v>3</v>
      </c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10"/>
      </c>
      <c r="G30" s="61"/>
      <c r="H30" s="11" t="str">
        <f t="shared" si="11"/>
      </c>
      <c r="I30" s="62"/>
      <c r="J30" s="110" t="str">
        <f t="shared" si="12"/>
      </c>
      <c r="K30" s="112" t="str">
        <f t="shared" si="9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10"/>
      </c>
      <c r="G31" s="61"/>
      <c r="H31" s="11" t="str">
        <f t="shared" si="11"/>
      </c>
      <c r="I31" s="62"/>
      <c r="J31" s="110" t="str">
        <f t="shared" si="12"/>
      </c>
      <c r="K31" s="112" t="str">
        <f t="shared" si="9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10"/>
      </c>
      <c r="G32" s="61"/>
      <c r="H32" s="11" t="str">
        <f t="shared" si="11"/>
      </c>
      <c r="I32" s="62"/>
      <c r="J32" s="110" t="str">
        <f t="shared" si="12"/>
      </c>
      <c r="K32" s="112" t="str">
        <f t="shared" si="9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10"/>
      </c>
      <c r="G33" s="61"/>
      <c r="H33" s="11" t="str">
        <f t="shared" si="11"/>
      </c>
      <c r="I33" s="62"/>
      <c r="J33" s="110" t="str">
        <f t="shared" si="12"/>
      </c>
      <c r="K33" s="112" t="str">
        <f t="shared" si="9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10"/>
      </c>
      <c r="G34" s="61"/>
      <c r="H34" s="11" t="str">
        <f t="shared" si="11"/>
      </c>
      <c r="I34" s="62"/>
      <c r="J34" s="110" t="str">
        <f t="shared" si="12"/>
      </c>
      <c r="K34" s="112" t="str">
        <f t="shared" si="9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10"/>
      </c>
      <c r="G35" s="61"/>
      <c r="H35" s="11" t="str">
        <f t="shared" si="11"/>
      </c>
      <c r="I35" s="62"/>
      <c r="J35" s="110" t="str">
        <f t="shared" si="12"/>
      </c>
      <c r="K35" s="112" t="str">
        <f t="shared" si="9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10"/>
      </c>
      <c r="G36" s="61"/>
      <c r="H36" s="11" t="str">
        <f t="shared" si="11"/>
      </c>
      <c r="I36" s="62"/>
      <c r="J36" s="110" t="str">
        <f t="shared" si="12"/>
      </c>
      <c r="K36" s="112" t="str">
        <f t="shared" si="9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10"/>
      </c>
      <c r="G37" s="61"/>
      <c r="H37" s="11" t="str">
        <f t="shared" si="11"/>
      </c>
      <c r="I37" s="62"/>
      <c r="J37" s="110" t="str">
        <f t="shared" si="12"/>
      </c>
      <c r="K37" s="112" t="str">
        <f t="shared" si="9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10"/>
      </c>
      <c r="G38" s="61"/>
      <c r="H38" s="11" t="str">
        <f t="shared" si="11"/>
      </c>
      <c r="I38" s="62"/>
      <c r="J38" s="110" t="str">
        <f t="shared" si="12"/>
      </c>
      <c r="K38" s="112" t="str">
        <f t="shared" si="9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0"/>
      </c>
      <c r="G39" s="61"/>
      <c r="H39" s="11" t="str">
        <f t="shared" si="11"/>
      </c>
      <c r="I39" s="62"/>
      <c r="J39" s="110" t="str">
        <f t="shared" si="12"/>
      </c>
      <c r="K39" s="112" t="str">
        <f t="shared" si="9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0"/>
      </c>
      <c r="G40" s="61"/>
      <c r="H40" s="11" t="str">
        <f t="shared" si="11"/>
      </c>
      <c r="I40" s="62"/>
      <c r="J40" s="110" t="str">
        <f t="shared" si="12"/>
      </c>
      <c r="K40" s="112" t="str">
        <f t="shared" si="9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0"/>
      </c>
      <c r="G41" s="61"/>
      <c r="H41" s="11" t="str">
        <f t="shared" si="11"/>
      </c>
      <c r="I41" s="62"/>
      <c r="J41" s="110" t="str">
        <f t="shared" si="12"/>
      </c>
      <c r="K41" s="112" t="str">
        <f t="shared" si="9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0"/>
      </c>
      <c r="G42" s="61"/>
      <c r="H42" s="11" t="str">
        <f t="shared" si="11"/>
      </c>
      <c r="I42" s="62"/>
      <c r="J42" s="110" t="str">
        <f t="shared" si="12"/>
      </c>
      <c r="K42" s="112" t="str">
        <f t="shared" si="9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0"/>
      </c>
      <c r="G43" s="61"/>
      <c r="H43" s="11" t="str">
        <f t="shared" si="11"/>
      </c>
      <c r="I43" s="62"/>
      <c r="J43" s="110" t="str">
        <f t="shared" si="12"/>
      </c>
      <c r="K43" s="112" t="str">
        <f t="shared" si="9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0"/>
      </c>
      <c r="G44" s="61"/>
      <c r="H44" s="11" t="str">
        <f t="shared" si="11"/>
      </c>
      <c r="I44" s="62"/>
      <c r="J44" s="110" t="str">
        <f t="shared" si="12"/>
      </c>
      <c r="K44" s="112" t="str">
        <f t="shared" si="9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0"/>
      </c>
      <c r="G45" s="61"/>
      <c r="H45" s="11" t="str">
        <f t="shared" si="11"/>
      </c>
      <c r="I45" s="62"/>
      <c r="J45" s="110" t="str">
        <f t="shared" si="12"/>
      </c>
      <c r="K45" s="112" t="str">
        <f t="shared" si="9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0"/>
      </c>
      <c r="G46" s="61"/>
      <c r="H46" s="11" t="str">
        <f t="shared" si="11"/>
      </c>
      <c r="I46" s="62"/>
      <c r="J46" s="110" t="str">
        <f t="shared" si="12"/>
      </c>
      <c r="K46" s="112" t="str">
        <f t="shared" si="9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0"/>
      </c>
      <c r="G47" s="61"/>
      <c r="H47" s="11" t="str">
        <f t="shared" si="11"/>
      </c>
      <c r="I47" s="62"/>
      <c r="J47" s="110" t="str">
        <f t="shared" si="12"/>
      </c>
      <c r="K47" s="112" t="str">
        <f t="shared" si="9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0"/>
      </c>
      <c r="G48" s="61"/>
      <c r="H48" s="11" t="str">
        <f t="shared" si="11"/>
      </c>
      <c r="I48" s="62"/>
      <c r="J48" s="110" t="str">
        <f t="shared" si="12"/>
      </c>
      <c r="K48" s="112" t="str">
        <f t="shared" si="9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0"/>
      </c>
      <c r="G49" s="61"/>
      <c r="H49" s="11" t="str">
        <f t="shared" si="11"/>
      </c>
      <c r="I49" s="62"/>
      <c r="J49" s="110" t="str">
        <f t="shared" si="12"/>
      </c>
      <c r="K49" s="112" t="str">
        <f t="shared" si="9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0"/>
      </c>
      <c r="G50" s="61"/>
      <c r="H50" s="11" t="str">
        <f t="shared" si="11"/>
      </c>
      <c r="I50" s="62"/>
      <c r="J50" s="110" t="str">
        <f t="shared" si="12"/>
      </c>
      <c r="K50" s="112" t="str">
        <f t="shared" si="9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0"/>
      </c>
      <c r="G51" s="61"/>
      <c r="H51" s="11" t="str">
        <f t="shared" si="11"/>
      </c>
      <c r="I51" s="62"/>
      <c r="J51" s="110" t="str">
        <f t="shared" si="12"/>
      </c>
      <c r="K51" s="112" t="str">
        <f t="shared" si="9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0"/>
      </c>
      <c r="G52" s="61"/>
      <c r="H52" s="11" t="str">
        <f t="shared" si="11"/>
      </c>
      <c r="I52" s="62"/>
      <c r="J52" s="110" t="str">
        <f t="shared" si="12"/>
      </c>
      <c r="K52" s="112" t="str">
        <f t="shared" si="9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0"/>
      </c>
      <c r="G53" s="61"/>
      <c r="H53" s="11" t="str">
        <f t="shared" si="11"/>
      </c>
      <c r="I53" s="62"/>
      <c r="J53" s="110" t="str">
        <f t="shared" si="12"/>
      </c>
      <c r="K53" s="112" t="str">
        <f t="shared" si="9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0"/>
      </c>
      <c r="G54" s="61"/>
      <c r="H54" s="11" t="str">
        <f t="shared" si="11"/>
      </c>
      <c r="I54" s="62"/>
      <c r="J54" s="110" t="str">
        <f t="shared" si="12"/>
      </c>
      <c r="K54" s="112" t="str">
        <f t="shared" si="9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0"/>
      </c>
      <c r="G55" s="61"/>
      <c r="H55" s="11" t="str">
        <f t="shared" si="11"/>
      </c>
      <c r="I55" s="62"/>
      <c r="J55" s="110" t="str">
        <f t="shared" si="12"/>
      </c>
      <c r="K55" s="112" t="str">
        <f t="shared" si="9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0"/>
      </c>
      <c r="G56" s="61"/>
      <c r="H56" s="11" t="str">
        <f t="shared" si="11"/>
      </c>
      <c r="I56" s="62"/>
      <c r="J56" s="110" t="str">
        <f t="shared" si="12"/>
      </c>
      <c r="K56" s="112" t="str">
        <f t="shared" si="9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0"/>
      </c>
      <c r="G57" s="61"/>
      <c r="H57" s="11" t="str">
        <f t="shared" si="11"/>
      </c>
      <c r="I57" s="62"/>
      <c r="J57" s="110" t="str">
        <f t="shared" si="12"/>
      </c>
      <c r="K57" s="112" t="str">
        <f t="shared" si="9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0"/>
      </c>
      <c r="G58" s="61"/>
      <c r="H58" s="11" t="str">
        <f t="shared" si="11"/>
      </c>
      <c r="I58" s="62"/>
      <c r="J58" s="110" t="str">
        <f t="shared" si="12"/>
      </c>
      <c r="K58" s="112" t="str">
        <f t="shared" si="9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0"/>
      </c>
      <c r="G59" s="61"/>
      <c r="H59" s="11" t="str">
        <f t="shared" si="11"/>
      </c>
      <c r="I59" s="62"/>
      <c r="J59" s="110" t="str">
        <f t="shared" si="12"/>
      </c>
      <c r="K59" s="112" t="str">
        <f t="shared" si="9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0"/>
      </c>
      <c r="G60" s="61"/>
      <c r="H60" s="11" t="str">
        <f t="shared" si="11"/>
      </c>
      <c r="I60" s="62"/>
      <c r="J60" s="110" t="str">
        <f t="shared" si="12"/>
      </c>
      <c r="K60" s="112" t="str">
        <f t="shared" si="9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0"/>
      </c>
      <c r="G61" s="61"/>
      <c r="H61" s="11" t="str">
        <f t="shared" si="11"/>
      </c>
      <c r="I61" s="62"/>
      <c r="J61" s="110" t="str">
        <f t="shared" si="12"/>
      </c>
      <c r="K61" s="112" t="str">
        <f t="shared" si="9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0"/>
      </c>
      <c r="G62" s="61"/>
      <c r="H62" s="11" t="str">
        <f t="shared" si="11"/>
      </c>
      <c r="I62" s="62"/>
      <c r="J62" s="110" t="str">
        <f t="shared" si="12"/>
      </c>
      <c r="K62" s="112" t="str">
        <f t="shared" si="9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0"/>
      </c>
      <c r="G63" s="61"/>
      <c r="H63" s="11" t="str">
        <f t="shared" si="11"/>
      </c>
      <c r="I63" s="62"/>
      <c r="J63" s="110" t="str">
        <f t="shared" si="12"/>
      </c>
      <c r="K63" s="112" t="str">
        <f t="shared" si="9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0"/>
      </c>
      <c r="G64" s="61"/>
      <c r="H64" s="11" t="str">
        <f t="shared" si="11"/>
      </c>
      <c r="I64" s="62"/>
      <c r="J64" s="110" t="str">
        <f t="shared" si="12"/>
      </c>
      <c r="K64" s="112" t="str">
        <f t="shared" si="9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0"/>
      </c>
      <c r="G65" s="61"/>
      <c r="H65" s="11" t="str">
        <f t="shared" si="11"/>
      </c>
      <c r="I65" s="62"/>
      <c r="J65" s="110" t="str">
        <f t="shared" si="12"/>
      </c>
      <c r="K65" s="112" t="str">
        <f t="shared" si="9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0"/>
      </c>
      <c r="G66" s="61"/>
      <c r="H66" s="11" t="str">
        <f t="shared" si="11"/>
      </c>
      <c r="I66" s="62"/>
      <c r="J66" s="110" t="str">
        <f t="shared" si="12"/>
      </c>
      <c r="K66" s="112" t="str">
        <f t="shared" si="9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0"/>
      </c>
      <c r="G67" s="61"/>
      <c r="H67" s="11" t="str">
        <f t="shared" si="11"/>
      </c>
      <c r="I67" s="62"/>
      <c r="J67" s="110" t="str">
        <f t="shared" si="12"/>
      </c>
      <c r="K67" s="112" t="str">
        <f t="shared" si="9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0"/>
      </c>
      <c r="G68" s="61"/>
      <c r="H68" s="11" t="str">
        <f t="shared" si="11"/>
      </c>
      <c r="I68" s="62"/>
      <c r="J68" s="110" t="str">
        <f t="shared" si="12"/>
      </c>
      <c r="K68" s="112" t="str">
        <f t="shared" si="9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0"/>
      </c>
      <c r="G69" s="61"/>
      <c r="H69" s="11" t="str">
        <f t="shared" si="11"/>
      </c>
      <c r="I69" s="62"/>
      <c r="J69" s="110" t="str">
        <f t="shared" si="12"/>
      </c>
      <c r="K69" s="112" t="str">
        <f t="shared" si="9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0"/>
      </c>
      <c r="G70" s="61"/>
      <c r="H70" s="11" t="str">
        <f t="shared" si="11"/>
      </c>
      <c r="I70" s="62"/>
      <c r="J70" s="110" t="str">
        <f t="shared" si="12"/>
      </c>
      <c r="K70" s="112" t="str">
        <f t="shared" si="9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0"/>
      </c>
      <c r="G71" s="61"/>
      <c r="H71" s="11" t="str">
        <f t="shared" si="11"/>
      </c>
      <c r="I71" s="62"/>
      <c r="J71" s="110" t="str">
        <f t="shared" si="12"/>
      </c>
      <c r="K71" s="112" t="str">
        <f t="shared" si="9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0"/>
      </c>
      <c r="G72" s="61"/>
      <c r="H72" s="11" t="str">
        <f t="shared" si="11"/>
      </c>
      <c r="I72" s="62"/>
      <c r="J72" s="110" t="str">
        <f t="shared" si="12"/>
      </c>
      <c r="K72" s="112" t="str">
        <f t="shared" si="9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0"/>
      </c>
      <c r="G73" s="61"/>
      <c r="H73" s="11" t="str">
        <f t="shared" si="11"/>
      </c>
      <c r="I73" s="62"/>
      <c r="J73" s="110" t="str">
        <f t="shared" si="12"/>
      </c>
      <c r="K73" s="112" t="str">
        <f t="shared" si="9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0"/>
      </c>
      <c r="G74" s="61"/>
      <c r="H74" s="11" t="str">
        <f t="shared" si="11"/>
      </c>
      <c r="I74" s="62"/>
      <c r="J74" s="110" t="str">
        <f t="shared" si="12"/>
      </c>
      <c r="K74" s="112" t="str">
        <f t="shared" si="9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0"/>
      </c>
      <c r="G75" s="61"/>
      <c r="H75" s="11" t="str">
        <f t="shared" si="11"/>
      </c>
      <c r="I75" s="62"/>
      <c r="J75" s="110" t="str">
        <f t="shared" si="12"/>
      </c>
      <c r="K75" s="112" t="str">
        <f t="shared" si="9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ref="F76:F139" t="shared" si="13">IFERROR((SUM(L76,O76,R76,U76,X76,AA76,AD76,AG76,AJ76,AM76,AP76,AS76,AV76,AY76,BB76,BE76,BH76,BK76,BN76,BQ76,BT76,BW76,BZ76,CC76,CF76,CI76)/E76),"")</f>
      </c>
      <c r="G76" s="61"/>
      <c r="H76" s="11" t="str">
        <f ref="H76:H139" t="shared" si="14">IFERROR((SUM(M76,P76,S76,V76,Y76,AB76,AE76,AH76,AK76,AN76,AQ76,AT76,AW76,AZ76,BC76,BF76,BI76,BL76,BO76,BR76,BU76,BX76,CA76,CD76,CG76,CJ76)/G76),"")</f>
      </c>
      <c r="I76" s="62"/>
      <c r="J76" s="110" t="str">
        <f ref="J76:J139" t="shared" si="15">IFERROR((SUM(N76,Q76,T76,W76,Z76,AC76,AF76,AI76,AL76,AO76,AR76,AU76,AX76,BA76,BD76,BG76,BJ76,BM76,BP76,BS76,BV76,BY76,CB76,CE76,CH76,CK76)/I76),"")</f>
      </c>
      <c r="K76" s="112" t="str">
        <f t="shared" si="9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3"/>
      </c>
      <c r="G77" s="61"/>
      <c r="H77" s="11" t="str">
        <f t="shared" si="14"/>
      </c>
      <c r="I77" s="62"/>
      <c r="J77" s="110" t="str">
        <f t="shared" si="15"/>
      </c>
      <c r="K77" s="112" t="str">
        <f t="shared" si="9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3"/>
      </c>
      <c r="G78" s="61"/>
      <c r="H78" s="11" t="str">
        <f t="shared" si="14"/>
      </c>
      <c r="I78" s="62"/>
      <c r="J78" s="110" t="str">
        <f t="shared" si="15"/>
      </c>
      <c r="K78" s="112" t="str">
        <f t="shared" si="9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3"/>
      </c>
      <c r="G79" s="61"/>
      <c r="H79" s="11" t="str">
        <f t="shared" si="14"/>
      </c>
      <c r="I79" s="62"/>
      <c r="J79" s="110" t="str">
        <f t="shared" si="15"/>
      </c>
      <c r="K79" s="112" t="str">
        <f t="shared" si="9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3"/>
      </c>
      <c r="G80" s="61"/>
      <c r="H80" s="11" t="str">
        <f t="shared" si="14"/>
      </c>
      <c r="I80" s="62"/>
      <c r="J80" s="110" t="str">
        <f t="shared" si="15"/>
      </c>
      <c r="K80" s="112" t="str">
        <f t="shared" si="9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3"/>
      </c>
      <c r="G81" s="61"/>
      <c r="H81" s="11" t="str">
        <f t="shared" si="14"/>
      </c>
      <c r="I81" s="62"/>
      <c r="J81" s="110" t="str">
        <f t="shared" si="15"/>
      </c>
      <c r="K81" s="112" t="str">
        <f t="shared" si="9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3"/>
      </c>
      <c r="G82" s="61"/>
      <c r="H82" s="11" t="str">
        <f t="shared" si="14"/>
      </c>
      <c r="I82" s="62"/>
      <c r="J82" s="110" t="str">
        <f t="shared" si="15"/>
      </c>
      <c r="K82" s="112" t="str">
        <f t="shared" si="9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3"/>
      </c>
      <c r="G83" s="61"/>
      <c r="H83" s="11" t="str">
        <f t="shared" si="14"/>
      </c>
      <c r="I83" s="62"/>
      <c r="J83" s="110" t="str">
        <f t="shared" si="15"/>
      </c>
      <c r="K83" s="112" t="str">
        <f t="shared" si="9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3"/>
      </c>
      <c r="G84" s="61"/>
      <c r="H84" s="11" t="str">
        <f t="shared" si="14"/>
      </c>
      <c r="I84" s="62"/>
      <c r="J84" s="110" t="str">
        <f t="shared" si="15"/>
      </c>
      <c r="K84" s="112" t="str">
        <f t="shared" si="9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3"/>
      </c>
      <c r="G85" s="61"/>
      <c r="H85" s="11" t="str">
        <f t="shared" si="14"/>
      </c>
      <c r="I85" s="62"/>
      <c r="J85" s="110" t="str">
        <f t="shared" si="15"/>
      </c>
      <c r="K85" s="112" t="str">
        <f t="shared" si="9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3"/>
      </c>
      <c r="G86" s="61"/>
      <c r="H86" s="11" t="str">
        <f t="shared" si="14"/>
      </c>
      <c r="I86" s="62"/>
      <c r="J86" s="110" t="str">
        <f t="shared" si="15"/>
      </c>
      <c r="K86" s="112" t="str">
        <f t="shared" si="9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3"/>
      </c>
      <c r="G87" s="61"/>
      <c r="H87" s="11" t="str">
        <f t="shared" si="14"/>
      </c>
      <c r="I87" s="62"/>
      <c r="J87" s="110" t="str">
        <f t="shared" si="15"/>
      </c>
      <c r="K87" s="112" t="str">
        <f t="shared" si="9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3"/>
      </c>
      <c r="G88" s="61"/>
      <c r="H88" s="11" t="str">
        <f t="shared" si="14"/>
      </c>
      <c r="I88" s="62"/>
      <c r="J88" s="110" t="str">
        <f t="shared" si="15"/>
      </c>
      <c r="K88" s="112" t="str">
        <f t="shared" si="9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3"/>
      </c>
      <c r="G89" s="61"/>
      <c r="H89" s="11" t="str">
        <f t="shared" si="14"/>
      </c>
      <c r="I89" s="62"/>
      <c r="J89" s="110" t="str">
        <f t="shared" si="15"/>
      </c>
      <c r="K89" s="112" t="str">
        <f t="shared" si="9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3"/>
      </c>
      <c r="G90" s="61"/>
      <c r="H90" s="11" t="str">
        <f t="shared" si="14"/>
      </c>
      <c r="I90" s="62"/>
      <c r="J90" s="110" t="str">
        <f t="shared" si="15"/>
      </c>
      <c r="K90" s="112" t="str">
        <f t="shared" si="9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3"/>
      </c>
      <c r="G91" s="61"/>
      <c r="H91" s="11" t="str">
        <f t="shared" si="14"/>
      </c>
      <c r="I91" s="62"/>
      <c r="J91" s="110" t="str">
        <f t="shared" si="15"/>
      </c>
      <c r="K91" s="112" t="str">
        <f t="shared" si="9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3"/>
      </c>
      <c r="G92" s="61"/>
      <c r="H92" s="11" t="str">
        <f t="shared" si="14"/>
      </c>
      <c r="I92" s="62"/>
      <c r="J92" s="110" t="str">
        <f t="shared" si="15"/>
      </c>
      <c r="K92" s="112" t="str">
        <f t="shared" si="9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3"/>
      </c>
      <c r="G93" s="61"/>
      <c r="H93" s="11" t="str">
        <f t="shared" si="14"/>
      </c>
      <c r="I93" s="62"/>
      <c r="J93" s="110" t="str">
        <f t="shared" si="15"/>
      </c>
      <c r="K93" s="112" t="str">
        <f t="shared" si="9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3"/>
      </c>
      <c r="G94" s="61"/>
      <c r="H94" s="11" t="str">
        <f t="shared" si="14"/>
      </c>
      <c r="I94" s="62"/>
      <c r="J94" s="110" t="str">
        <f t="shared" si="15"/>
      </c>
      <c r="K94" s="112" t="str">
        <f t="shared" si="9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3"/>
      </c>
      <c r="G95" s="61"/>
      <c r="H95" s="11" t="str">
        <f t="shared" si="14"/>
      </c>
      <c r="I95" s="62"/>
      <c r="J95" s="110" t="str">
        <f t="shared" si="15"/>
      </c>
      <c r="K95" s="112" t="str">
        <f t="shared" si="9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3"/>
      </c>
      <c r="G96" s="61"/>
      <c r="H96" s="11" t="str">
        <f t="shared" si="14"/>
      </c>
      <c r="I96" s="62"/>
      <c r="J96" s="110" t="str">
        <f t="shared" si="15"/>
      </c>
      <c r="K96" s="112" t="str">
        <f t="shared" si="9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3"/>
      </c>
      <c r="G97" s="61"/>
      <c r="H97" s="11" t="str">
        <f t="shared" si="14"/>
      </c>
      <c r="I97" s="62"/>
      <c r="J97" s="110" t="str">
        <f t="shared" si="15"/>
      </c>
      <c r="K97" s="112" t="str">
        <f t="shared" si="9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3"/>
      </c>
      <c r="G98" s="61"/>
      <c r="H98" s="11" t="str">
        <f t="shared" si="14"/>
      </c>
      <c r="I98" s="62"/>
      <c r="J98" s="110" t="str">
        <f t="shared" si="15"/>
      </c>
      <c r="K98" s="112" t="str">
        <f t="shared" si="9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3"/>
      </c>
      <c r="G99" s="61"/>
      <c r="H99" s="11" t="str">
        <f t="shared" si="14"/>
      </c>
      <c r="I99" s="62"/>
      <c r="J99" s="110" t="str">
        <f t="shared" si="15"/>
      </c>
      <c r="K99" s="112" t="str">
        <f t="shared" si="9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3"/>
      </c>
      <c r="G100" s="61"/>
      <c r="H100" s="11" t="str">
        <f t="shared" si="14"/>
      </c>
      <c r="I100" s="62"/>
      <c r="J100" s="110" t="str">
        <f t="shared" si="15"/>
      </c>
      <c r="K100" s="112" t="str">
        <f t="shared" si="9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3"/>
      </c>
      <c r="G101" s="61"/>
      <c r="H101" s="11" t="str">
        <f t="shared" si="14"/>
      </c>
      <c r="I101" s="62"/>
      <c r="J101" s="110" t="str">
        <f t="shared" si="15"/>
      </c>
      <c r="K101" s="112" t="str">
        <f t="shared" si="9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3"/>
      </c>
      <c r="G102" s="61"/>
      <c r="H102" s="11" t="str">
        <f t="shared" si="14"/>
      </c>
      <c r="I102" s="62"/>
      <c r="J102" s="110" t="str">
        <f t="shared" si="15"/>
      </c>
      <c r="K102" s="112" t="str">
        <f t="shared" si="9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3"/>
      </c>
      <c r="G103" s="61"/>
      <c r="H103" s="11" t="str">
        <f t="shared" si="14"/>
      </c>
      <c r="I103" s="62"/>
      <c r="J103" s="110" t="str">
        <f t="shared" si="15"/>
      </c>
      <c r="K103" s="112" t="str">
        <f t="shared" si="9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3"/>
      </c>
      <c r="G104" s="61"/>
      <c r="H104" s="11" t="str">
        <f t="shared" si="14"/>
      </c>
      <c r="I104" s="62"/>
      <c r="J104" s="110" t="str">
        <f t="shared" si="15"/>
      </c>
      <c r="K104" s="112" t="str">
        <f t="shared" si="9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3"/>
      </c>
      <c r="G105" s="61"/>
      <c r="H105" s="11" t="str">
        <f t="shared" si="14"/>
      </c>
      <c r="I105" s="62"/>
      <c r="J105" s="110" t="str">
        <f t="shared" si="15"/>
      </c>
      <c r="K105" s="112" t="str">
        <f t="shared" si="9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3"/>
      </c>
      <c r="G106" s="61"/>
      <c r="H106" s="11" t="str">
        <f t="shared" si="14"/>
      </c>
      <c r="I106" s="62"/>
      <c r="J106" s="110" t="str">
        <f t="shared" si="15"/>
      </c>
      <c r="K106" s="112" t="str">
        <f t="shared" si="9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3"/>
      </c>
      <c r="G107" s="61"/>
      <c r="H107" s="11" t="str">
        <f t="shared" si="14"/>
      </c>
      <c r="I107" s="62"/>
      <c r="J107" s="110" t="str">
        <f t="shared" si="15"/>
      </c>
      <c r="K107" s="112" t="str">
        <f t="shared" si="9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3"/>
      </c>
      <c r="G108" s="61"/>
      <c r="H108" s="11" t="str">
        <f t="shared" si="14"/>
      </c>
      <c r="I108" s="62"/>
      <c r="J108" s="110" t="str">
        <f t="shared" si="15"/>
      </c>
      <c r="K108" s="112" t="str">
        <f t="shared" si="9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3"/>
      </c>
      <c r="G109" s="61"/>
      <c r="H109" s="11" t="str">
        <f t="shared" si="14"/>
      </c>
      <c r="I109" s="62"/>
      <c r="J109" s="110" t="str">
        <f t="shared" si="15"/>
      </c>
      <c r="K109" s="112" t="str">
        <f t="shared" si="9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3"/>
      </c>
      <c r="G110" s="61"/>
      <c r="H110" s="11" t="str">
        <f t="shared" si="14"/>
      </c>
      <c r="I110" s="62"/>
      <c r="J110" s="110" t="str">
        <f t="shared" si="15"/>
      </c>
      <c r="K110" s="112" t="str">
        <f t="shared" si="9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3"/>
      </c>
      <c r="G111" s="61"/>
      <c r="H111" s="11" t="str">
        <f t="shared" si="14"/>
      </c>
      <c r="I111" s="62"/>
      <c r="J111" s="110" t="str">
        <f t="shared" si="15"/>
      </c>
      <c r="K111" s="112" t="str">
        <f t="shared" si="9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3"/>
      </c>
      <c r="G112" s="61"/>
      <c r="H112" s="11" t="str">
        <f t="shared" si="14"/>
      </c>
      <c r="I112" s="62"/>
      <c r="J112" s="110" t="str">
        <f t="shared" si="15"/>
      </c>
      <c r="K112" s="112" t="str">
        <f t="shared" si="9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3"/>
      </c>
      <c r="G113" s="61"/>
      <c r="H113" s="11" t="str">
        <f t="shared" si="14"/>
      </c>
      <c r="I113" s="62"/>
      <c r="J113" s="110" t="str">
        <f t="shared" si="15"/>
      </c>
      <c r="K113" s="112" t="str">
        <f t="shared" si="9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3"/>
      </c>
      <c r="G114" s="61"/>
      <c r="H114" s="11" t="str">
        <f t="shared" si="14"/>
      </c>
      <c r="I114" s="62"/>
      <c r="J114" s="110" t="str">
        <f t="shared" si="15"/>
      </c>
      <c r="K114" s="112" t="str">
        <f t="shared" si="9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3"/>
      </c>
      <c r="G115" s="61"/>
      <c r="H115" s="11" t="str">
        <f t="shared" si="14"/>
      </c>
      <c r="I115" s="62"/>
      <c r="J115" s="110" t="str">
        <f t="shared" si="15"/>
      </c>
      <c r="K115" s="112" t="str">
        <f t="shared" si="9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3"/>
      </c>
      <c r="G116" s="61"/>
      <c r="H116" s="11" t="str">
        <f t="shared" si="14"/>
      </c>
      <c r="I116" s="62"/>
      <c r="J116" s="110" t="str">
        <f t="shared" si="15"/>
      </c>
      <c r="K116" s="112" t="str">
        <f t="shared" si="9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3"/>
      </c>
      <c r="G117" s="61"/>
      <c r="H117" s="11" t="str">
        <f t="shared" si="14"/>
      </c>
      <c r="I117" s="62"/>
      <c r="J117" s="110" t="str">
        <f t="shared" si="15"/>
      </c>
      <c r="K117" s="112" t="str">
        <f t="shared" si="9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3"/>
      </c>
      <c r="G118" s="61"/>
      <c r="H118" s="11" t="str">
        <f t="shared" si="14"/>
      </c>
      <c r="I118" s="62"/>
      <c r="J118" s="110" t="str">
        <f t="shared" si="15"/>
      </c>
      <c r="K118" s="112" t="str">
        <f t="shared" si="9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3"/>
      </c>
      <c r="G119" s="61"/>
      <c r="H119" s="11" t="str">
        <f t="shared" si="14"/>
      </c>
      <c r="I119" s="62"/>
      <c r="J119" s="110" t="str">
        <f t="shared" si="15"/>
      </c>
      <c r="K119" s="112" t="str">
        <f t="shared" si="9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3"/>
      </c>
      <c r="G120" s="61"/>
      <c r="H120" s="11" t="str">
        <f t="shared" si="14"/>
      </c>
      <c r="I120" s="62"/>
      <c r="J120" s="110" t="str">
        <f t="shared" si="15"/>
      </c>
      <c r="K120" s="112" t="str">
        <f t="shared" si="9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3"/>
      </c>
      <c r="G121" s="61"/>
      <c r="H121" s="11" t="str">
        <f t="shared" si="14"/>
      </c>
      <c r="I121" s="62"/>
      <c r="J121" s="110" t="str">
        <f t="shared" si="15"/>
      </c>
      <c r="K121" s="112" t="str">
        <f t="shared" si="9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3"/>
      </c>
      <c r="G122" s="61"/>
      <c r="H122" s="11" t="str">
        <f t="shared" si="14"/>
      </c>
      <c r="I122" s="62"/>
      <c r="J122" s="110" t="str">
        <f t="shared" si="15"/>
      </c>
      <c r="K122" s="112" t="str">
        <f t="shared" si="9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3"/>
      </c>
      <c r="G123" s="61"/>
      <c r="H123" s="11" t="str">
        <f t="shared" si="14"/>
      </c>
      <c r="I123" s="62"/>
      <c r="J123" s="110" t="str">
        <f t="shared" si="15"/>
      </c>
      <c r="K123" s="112" t="str">
        <f t="shared" si="9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3"/>
      </c>
      <c r="G124" s="61"/>
      <c r="H124" s="11" t="str">
        <f t="shared" si="14"/>
      </c>
      <c r="I124" s="62"/>
      <c r="J124" s="110" t="str">
        <f t="shared" si="15"/>
      </c>
      <c r="K124" s="112" t="str">
        <f t="shared" si="9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3"/>
      </c>
      <c r="G125" s="61"/>
      <c r="H125" s="11" t="str">
        <f t="shared" si="14"/>
      </c>
      <c r="I125" s="62"/>
      <c r="J125" s="110" t="str">
        <f t="shared" si="15"/>
      </c>
      <c r="K125" s="112" t="str">
        <f t="shared" si="9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3"/>
      </c>
      <c r="G126" s="61"/>
      <c r="H126" s="11" t="str">
        <f t="shared" si="14"/>
      </c>
      <c r="I126" s="62"/>
      <c r="J126" s="110" t="str">
        <f t="shared" si="15"/>
      </c>
      <c r="K126" s="112" t="str">
        <f t="shared" si="9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3"/>
      </c>
      <c r="G127" s="61"/>
      <c r="H127" s="11" t="str">
        <f t="shared" si="14"/>
      </c>
      <c r="I127" s="62"/>
      <c r="J127" s="110" t="str">
        <f t="shared" si="15"/>
      </c>
      <c r="K127" s="112" t="str">
        <f t="shared" si="9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3"/>
      </c>
      <c r="G128" s="61"/>
      <c r="H128" s="11" t="str">
        <f t="shared" si="14"/>
      </c>
      <c r="I128" s="62"/>
      <c r="J128" s="110" t="str">
        <f t="shared" si="15"/>
      </c>
      <c r="K128" s="112" t="str">
        <f t="shared" si="9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3"/>
      </c>
      <c r="G129" s="61"/>
      <c r="H129" s="11" t="str">
        <f t="shared" si="14"/>
      </c>
      <c r="I129" s="62"/>
      <c r="J129" s="110" t="str">
        <f t="shared" si="15"/>
      </c>
      <c r="K129" s="112" t="str">
        <f t="shared" si="9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3"/>
      </c>
      <c r="G130" s="61"/>
      <c r="H130" s="11" t="str">
        <f t="shared" si="14"/>
      </c>
      <c r="I130" s="62"/>
      <c r="J130" s="110" t="str">
        <f t="shared" si="15"/>
      </c>
      <c r="K130" s="112" t="str">
        <f t="shared" si="9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3"/>
      </c>
      <c r="G131" s="61"/>
      <c r="H131" s="11" t="str">
        <f t="shared" si="14"/>
      </c>
      <c r="I131" s="62"/>
      <c r="J131" s="110" t="str">
        <f t="shared" si="15"/>
      </c>
      <c r="K131" s="112" t="str">
        <f t="shared" si="9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3"/>
      </c>
      <c r="G132" s="61"/>
      <c r="H132" s="11" t="str">
        <f t="shared" si="14"/>
      </c>
      <c r="I132" s="62"/>
      <c r="J132" s="110" t="str">
        <f t="shared" si="15"/>
      </c>
      <c r="K132" s="112" t="str">
        <f t="shared" si="9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3"/>
      </c>
      <c r="G133" s="61"/>
      <c r="H133" s="11" t="str">
        <f t="shared" si="14"/>
      </c>
      <c r="I133" s="62"/>
      <c r="J133" s="110" t="str">
        <f t="shared" si="15"/>
      </c>
      <c r="K133" s="112" t="str">
        <f t="shared" si="9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3"/>
      </c>
      <c r="G134" s="61"/>
      <c r="H134" s="11" t="str">
        <f t="shared" si="14"/>
      </c>
      <c r="I134" s="62"/>
      <c r="J134" s="110" t="str">
        <f t="shared" si="15"/>
      </c>
      <c r="K134" s="112" t="str">
        <f t="shared" si="9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3"/>
      </c>
      <c r="G135" s="61"/>
      <c r="H135" s="11" t="str">
        <f t="shared" si="14"/>
      </c>
      <c r="I135" s="62"/>
      <c r="J135" s="110" t="str">
        <f t="shared" si="15"/>
      </c>
      <c r="K135" s="112" t="str">
        <f t="shared" si="9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3"/>
      </c>
      <c r="G136" s="61"/>
      <c r="H136" s="11" t="str">
        <f t="shared" si="14"/>
      </c>
      <c r="I136" s="62"/>
      <c r="J136" s="110" t="str">
        <f t="shared" si="15"/>
      </c>
      <c r="K136" s="112" t="str">
        <f t="shared" si="9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3"/>
      </c>
      <c r="G137" s="61"/>
      <c r="H137" s="11" t="str">
        <f t="shared" si="14"/>
      </c>
      <c r="I137" s="62"/>
      <c r="J137" s="110" t="str">
        <f t="shared" si="15"/>
      </c>
      <c r="K137" s="112" t="str">
        <f t="shared" si="9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3"/>
      </c>
      <c r="G138" s="61"/>
      <c r="H138" s="11" t="str">
        <f t="shared" si="14"/>
      </c>
      <c r="I138" s="62"/>
      <c r="J138" s="110" t="str">
        <f t="shared" si="15"/>
      </c>
      <c r="K138" s="112" t="str">
        <f t="shared" si="9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3"/>
      </c>
      <c r="G139" s="61"/>
      <c r="H139" s="11" t="str">
        <f t="shared" si="14"/>
      </c>
      <c r="I139" s="62"/>
      <c r="J139" s="110" t="str">
        <f t="shared" si="15"/>
      </c>
      <c r="K139" s="112" t="str">
        <f t="shared" si="9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ref="F140:F203" t="shared" si="16">IFERROR((SUM(L140,O140,R140,U140,X140,AA140,AD140,AG140,AJ140,AM140,AP140,AS140,AV140,AY140,BB140,BE140,BH140,BK140,BN140,BQ140,BT140,BW140,BZ140,CC140,CF140,CI140)/E140),"")</f>
      </c>
      <c r="G140" s="61"/>
      <c r="H140" s="11" t="str">
        <f ref="H140:H203" t="shared" si="17">IFERROR((SUM(M140,P140,S140,V140,Y140,AB140,AE140,AH140,AK140,AN140,AQ140,AT140,AW140,AZ140,BC140,BF140,BI140,BL140,BO140,BR140,BU140,BX140,CA140,CD140,CG140,CJ140)/G140),"")</f>
      </c>
      <c r="I140" s="62"/>
      <c r="J140" s="110" t="str">
        <f ref="J140:J203" t="shared" si="18">IFERROR((SUM(N140,Q140,T140,W140,Z140,AC140,AF140,AI140,AL140,AO140,AR140,AU140,AX140,BA140,BD140,BG140,BJ140,BM140,BP140,BS140,BV140,BY140,CB140,CE140,CH140,CK140)/I140),"")</f>
      </c>
      <c r="K140" s="112" t="str">
        <f t="shared" si="9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6"/>
      </c>
      <c r="G141" s="61"/>
      <c r="H141" s="11" t="str">
        <f t="shared" si="17"/>
      </c>
      <c r="I141" s="62"/>
      <c r="J141" s="110" t="str">
        <f t="shared" si="18"/>
      </c>
      <c r="K141" s="112" t="str">
        <f t="shared" si="9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6"/>
      </c>
      <c r="G142" s="61"/>
      <c r="H142" s="11" t="str">
        <f t="shared" si="17"/>
      </c>
      <c r="I142" s="62"/>
      <c r="J142" s="110" t="str">
        <f t="shared" si="18"/>
      </c>
      <c r="K142" s="112" t="str">
        <f t="shared" si="9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6"/>
      </c>
      <c r="G143" s="61"/>
      <c r="H143" s="11" t="str">
        <f t="shared" si="17"/>
      </c>
      <c r="I143" s="62"/>
      <c r="J143" s="110" t="str">
        <f t="shared" si="18"/>
      </c>
      <c r="K143" s="112" t="str">
        <f t="shared" si="9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6"/>
      </c>
      <c r="G144" s="61"/>
      <c r="H144" s="11" t="str">
        <f t="shared" si="17"/>
      </c>
      <c r="I144" s="62"/>
      <c r="J144" s="110" t="str">
        <f t="shared" si="18"/>
      </c>
      <c r="K144" s="112" t="str">
        <f t="shared" si="9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6"/>
      </c>
      <c r="G145" s="61"/>
      <c r="H145" s="11" t="str">
        <f t="shared" si="17"/>
      </c>
      <c r="I145" s="62"/>
      <c r="J145" s="110" t="str">
        <f t="shared" si="18"/>
      </c>
      <c r="K145" s="112" t="str">
        <f t="shared" si="9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6"/>
      </c>
      <c r="G146" s="61"/>
      <c r="H146" s="11" t="str">
        <f t="shared" si="17"/>
      </c>
      <c r="I146" s="62"/>
      <c r="J146" s="110" t="str">
        <f t="shared" si="18"/>
      </c>
      <c r="K146" s="112" t="str">
        <f t="shared" si="9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6"/>
      </c>
      <c r="G147" s="61"/>
      <c r="H147" s="11" t="str">
        <f t="shared" si="17"/>
      </c>
      <c r="I147" s="62"/>
      <c r="J147" s="110" t="str">
        <f t="shared" si="18"/>
      </c>
      <c r="K147" s="112" t="str">
        <f t="shared" si="9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6"/>
      </c>
      <c r="G148" s="61"/>
      <c r="H148" s="11" t="str">
        <f t="shared" si="17"/>
      </c>
      <c r="I148" s="62"/>
      <c r="J148" s="110" t="str">
        <f t="shared" si="18"/>
      </c>
      <c r="K148" s="112" t="str">
        <f t="shared" si="9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6"/>
      </c>
      <c r="G149" s="61"/>
      <c r="H149" s="11" t="str">
        <f t="shared" si="17"/>
      </c>
      <c r="I149" s="62"/>
      <c r="J149" s="110" t="str">
        <f t="shared" si="18"/>
      </c>
      <c r="K149" s="112" t="str">
        <f t="shared" si="9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6"/>
      </c>
      <c r="G150" s="61"/>
      <c r="H150" s="11" t="str">
        <f t="shared" si="17"/>
      </c>
      <c r="I150" s="62"/>
      <c r="J150" s="110" t="str">
        <f t="shared" si="18"/>
      </c>
      <c r="K150" s="112" t="str">
        <f t="shared" si="9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6"/>
      </c>
      <c r="G151" s="61"/>
      <c r="H151" s="11" t="str">
        <f t="shared" si="17"/>
      </c>
      <c r="I151" s="62"/>
      <c r="J151" s="110" t="str">
        <f t="shared" si="18"/>
      </c>
      <c r="K151" s="112" t="str">
        <f t="shared" si="9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6"/>
      </c>
      <c r="G152" s="61"/>
      <c r="H152" s="11" t="str">
        <f t="shared" si="17"/>
      </c>
      <c r="I152" s="62"/>
      <c r="J152" s="110" t="str">
        <f t="shared" si="18"/>
      </c>
      <c r="K152" s="112" t="str">
        <f t="shared" si="9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6"/>
      </c>
      <c r="G153" s="61"/>
      <c r="H153" s="11" t="str">
        <f t="shared" si="17"/>
      </c>
      <c r="I153" s="62"/>
      <c r="J153" s="110" t="str">
        <f t="shared" si="18"/>
      </c>
      <c r="K153" s="112" t="str">
        <f t="shared" si="9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6"/>
      </c>
      <c r="G154" s="61"/>
      <c r="H154" s="11" t="str">
        <f t="shared" si="17"/>
      </c>
      <c r="I154" s="62"/>
      <c r="J154" s="110" t="str">
        <f t="shared" si="18"/>
      </c>
      <c r="K154" s="112" t="str">
        <f t="shared" si="9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6"/>
      </c>
      <c r="G155" s="61"/>
      <c r="H155" s="11" t="str">
        <f t="shared" si="17"/>
      </c>
      <c r="I155" s="62"/>
      <c r="J155" s="110" t="str">
        <f t="shared" si="18"/>
      </c>
      <c r="K155" s="112" t="str">
        <f t="shared" si="9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6"/>
      </c>
      <c r="G156" s="61"/>
      <c r="H156" s="11" t="str">
        <f t="shared" si="17"/>
      </c>
      <c r="I156" s="62"/>
      <c r="J156" s="110" t="str">
        <f t="shared" si="18"/>
      </c>
      <c r="K156" s="112" t="str">
        <f t="shared" si="9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6"/>
      </c>
      <c r="G157" s="61"/>
      <c r="H157" s="11" t="str">
        <f t="shared" si="17"/>
      </c>
      <c r="I157" s="62"/>
      <c r="J157" s="110" t="str">
        <f t="shared" si="18"/>
      </c>
      <c r="K157" s="112" t="str">
        <f t="shared" si="9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6"/>
      </c>
      <c r="G158" s="61"/>
      <c r="H158" s="11" t="str">
        <f t="shared" si="17"/>
      </c>
      <c r="I158" s="62"/>
      <c r="J158" s="110" t="str">
        <f t="shared" si="18"/>
      </c>
      <c r="K158" s="112" t="str">
        <f t="shared" si="9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6"/>
      </c>
      <c r="G159" s="61"/>
      <c r="H159" s="11" t="str">
        <f t="shared" si="17"/>
      </c>
      <c r="I159" s="62"/>
      <c r="J159" s="110" t="str">
        <f t="shared" si="18"/>
      </c>
      <c r="K159" s="112" t="str">
        <f t="shared" si="9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6"/>
      </c>
      <c r="G160" s="61"/>
      <c r="H160" s="11" t="str">
        <f t="shared" si="17"/>
      </c>
      <c r="I160" s="62"/>
      <c r="J160" s="110" t="str">
        <f t="shared" si="18"/>
      </c>
      <c r="K160" s="112" t="str">
        <f t="shared" si="9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6"/>
      </c>
      <c r="G161" s="61"/>
      <c r="H161" s="11" t="str">
        <f t="shared" si="17"/>
      </c>
      <c r="I161" s="62"/>
      <c r="J161" s="110" t="str">
        <f t="shared" si="18"/>
      </c>
      <c r="K161" s="112" t="str">
        <f t="shared" si="9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6"/>
      </c>
      <c r="G162" s="61"/>
      <c r="H162" s="11" t="str">
        <f t="shared" si="17"/>
      </c>
      <c r="I162" s="62"/>
      <c r="J162" s="110" t="str">
        <f t="shared" si="18"/>
      </c>
      <c r="K162" s="112" t="str">
        <f t="shared" si="9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6"/>
      </c>
      <c r="G163" s="61"/>
      <c r="H163" s="11" t="str">
        <f t="shared" si="17"/>
      </c>
      <c r="I163" s="62"/>
      <c r="J163" s="110" t="str">
        <f t="shared" si="18"/>
      </c>
      <c r="K163" s="112" t="str">
        <f t="shared" si="9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6"/>
      </c>
      <c r="G164" s="61"/>
      <c r="H164" s="11" t="str">
        <f t="shared" si="17"/>
      </c>
      <c r="I164" s="62"/>
      <c r="J164" s="110" t="str">
        <f t="shared" si="18"/>
      </c>
      <c r="K164" s="112" t="str">
        <f t="shared" si="9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6"/>
      </c>
      <c r="G165" s="61"/>
      <c r="H165" s="11" t="str">
        <f t="shared" si="17"/>
      </c>
      <c r="I165" s="62"/>
      <c r="J165" s="110" t="str">
        <f t="shared" si="18"/>
      </c>
      <c r="K165" s="112" t="str">
        <f t="shared" si="9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6"/>
      </c>
      <c r="G166" s="61"/>
      <c r="H166" s="11" t="str">
        <f t="shared" si="17"/>
      </c>
      <c r="I166" s="62"/>
      <c r="J166" s="110" t="str">
        <f t="shared" si="18"/>
      </c>
      <c r="K166" s="112" t="str">
        <f t="shared" si="9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6"/>
      </c>
      <c r="G167" s="61"/>
      <c r="H167" s="11" t="str">
        <f t="shared" si="17"/>
      </c>
      <c r="I167" s="62"/>
      <c r="J167" s="110" t="str">
        <f t="shared" si="18"/>
      </c>
      <c r="K167" s="112" t="str">
        <f t="shared" si="9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6"/>
      </c>
      <c r="G168" s="61"/>
      <c r="H168" s="11" t="str">
        <f t="shared" si="17"/>
      </c>
      <c r="I168" s="62"/>
      <c r="J168" s="110" t="str">
        <f t="shared" si="18"/>
      </c>
      <c r="K168" s="112" t="str">
        <f t="shared" si="9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6"/>
      </c>
      <c r="G169" s="61"/>
      <c r="H169" s="11" t="str">
        <f t="shared" si="17"/>
      </c>
      <c r="I169" s="62"/>
      <c r="J169" s="110" t="str">
        <f t="shared" si="18"/>
      </c>
      <c r="K169" s="112" t="str">
        <f t="shared" si="9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6"/>
      </c>
      <c r="G170" s="61"/>
      <c r="H170" s="11" t="str">
        <f t="shared" si="17"/>
      </c>
      <c r="I170" s="62"/>
      <c r="J170" s="110" t="str">
        <f t="shared" si="18"/>
      </c>
      <c r="K170" s="112" t="str">
        <f t="shared" si="9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6"/>
      </c>
      <c r="G171" s="61"/>
      <c r="H171" s="11" t="str">
        <f t="shared" si="17"/>
      </c>
      <c r="I171" s="62"/>
      <c r="J171" s="110" t="str">
        <f t="shared" si="18"/>
      </c>
      <c r="K171" s="112" t="str">
        <f t="shared" si="9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6"/>
      </c>
      <c r="G172" s="61"/>
      <c r="H172" s="11" t="str">
        <f t="shared" si="17"/>
      </c>
      <c r="I172" s="62"/>
      <c r="J172" s="110" t="str">
        <f t="shared" si="18"/>
      </c>
      <c r="K172" s="112" t="str">
        <f t="shared" si="9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6"/>
      </c>
      <c r="G173" s="61"/>
      <c r="H173" s="11" t="str">
        <f t="shared" si="17"/>
      </c>
      <c r="I173" s="62"/>
      <c r="J173" s="110" t="str">
        <f t="shared" si="18"/>
      </c>
      <c r="K173" s="112" t="str">
        <f t="shared" si="9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6"/>
      </c>
      <c r="G174" s="61"/>
      <c r="H174" s="11" t="str">
        <f t="shared" si="17"/>
      </c>
      <c r="I174" s="62"/>
      <c r="J174" s="110" t="str">
        <f t="shared" si="18"/>
      </c>
      <c r="K174" s="112" t="str">
        <f t="shared" si="9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6"/>
      </c>
      <c r="G175" s="61"/>
      <c r="H175" s="11" t="str">
        <f t="shared" si="17"/>
      </c>
      <c r="I175" s="62"/>
      <c r="J175" s="110" t="str">
        <f t="shared" si="18"/>
      </c>
      <c r="K175" s="112" t="str">
        <f t="shared" si="9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6"/>
      </c>
      <c r="G176" s="61"/>
      <c r="H176" s="11" t="str">
        <f t="shared" si="17"/>
      </c>
      <c r="I176" s="62"/>
      <c r="J176" s="110" t="str">
        <f t="shared" si="18"/>
      </c>
      <c r="K176" s="112" t="str">
        <f t="shared" si="9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6"/>
      </c>
      <c r="G177" s="61"/>
      <c r="H177" s="11" t="str">
        <f t="shared" si="17"/>
      </c>
      <c r="I177" s="62"/>
      <c r="J177" s="110" t="str">
        <f t="shared" si="18"/>
      </c>
      <c r="K177" s="112" t="str">
        <f t="shared" si="9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6"/>
      </c>
      <c r="G178" s="61"/>
      <c r="H178" s="11" t="str">
        <f t="shared" si="17"/>
      </c>
      <c r="I178" s="62"/>
      <c r="J178" s="110" t="str">
        <f t="shared" si="18"/>
      </c>
      <c r="K178" s="112" t="str">
        <f t="shared" si="9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6"/>
      </c>
      <c r="G179" s="61"/>
      <c r="H179" s="11" t="str">
        <f t="shared" si="17"/>
      </c>
      <c r="I179" s="62"/>
      <c r="J179" s="110" t="str">
        <f t="shared" si="18"/>
      </c>
      <c r="K179" s="112" t="str">
        <f t="shared" si="9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6"/>
      </c>
      <c r="G180" s="61"/>
      <c r="H180" s="11" t="str">
        <f t="shared" si="17"/>
      </c>
      <c r="I180" s="62"/>
      <c r="J180" s="110" t="str">
        <f t="shared" si="18"/>
      </c>
      <c r="K180" s="112" t="str">
        <f t="shared" si="9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6"/>
      </c>
      <c r="G181" s="61"/>
      <c r="H181" s="11" t="str">
        <f t="shared" si="17"/>
      </c>
      <c r="I181" s="62"/>
      <c r="J181" s="110" t="str">
        <f t="shared" si="18"/>
      </c>
      <c r="K181" s="112" t="str">
        <f t="shared" si="9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6"/>
      </c>
      <c r="G182" s="61"/>
      <c r="H182" s="11" t="str">
        <f t="shared" si="17"/>
      </c>
      <c r="I182" s="62"/>
      <c r="J182" s="110" t="str">
        <f t="shared" si="18"/>
      </c>
      <c r="K182" s="112" t="str">
        <f t="shared" si="9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6"/>
      </c>
      <c r="G183" s="61"/>
      <c r="H183" s="11" t="str">
        <f t="shared" si="17"/>
      </c>
      <c r="I183" s="62"/>
      <c r="J183" s="110" t="str">
        <f t="shared" si="18"/>
      </c>
      <c r="K183" s="112" t="str">
        <f t="shared" si="9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6"/>
      </c>
      <c r="G184" s="61"/>
      <c r="H184" s="11" t="str">
        <f t="shared" si="17"/>
      </c>
      <c r="I184" s="62"/>
      <c r="J184" s="110" t="str">
        <f t="shared" si="18"/>
      </c>
      <c r="K184" s="112" t="str">
        <f t="shared" si="9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6"/>
      </c>
      <c r="G185" s="61"/>
      <c r="H185" s="11" t="str">
        <f t="shared" si="17"/>
      </c>
      <c r="I185" s="62"/>
      <c r="J185" s="110" t="str">
        <f t="shared" si="18"/>
      </c>
      <c r="K185" s="112" t="str">
        <f t="shared" si="9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6"/>
      </c>
      <c r="G186" s="61"/>
      <c r="H186" s="11" t="str">
        <f t="shared" si="17"/>
      </c>
      <c r="I186" s="62"/>
      <c r="J186" s="110" t="str">
        <f t="shared" si="18"/>
      </c>
      <c r="K186" s="112" t="str">
        <f t="shared" si="9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6"/>
      </c>
      <c r="G187" s="61"/>
      <c r="H187" s="11" t="str">
        <f t="shared" si="17"/>
      </c>
      <c r="I187" s="62"/>
      <c r="J187" s="110" t="str">
        <f t="shared" si="18"/>
      </c>
      <c r="K187" s="112" t="str">
        <f t="shared" si="9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6"/>
      </c>
      <c r="G188" s="61"/>
      <c r="H188" s="11" t="str">
        <f t="shared" si="17"/>
      </c>
      <c r="I188" s="62"/>
      <c r="J188" s="110" t="str">
        <f t="shared" si="18"/>
      </c>
      <c r="K188" s="112" t="str">
        <f t="shared" si="9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6"/>
      </c>
      <c r="G189" s="61"/>
      <c r="H189" s="11" t="str">
        <f t="shared" si="17"/>
      </c>
      <c r="I189" s="62"/>
      <c r="J189" s="110" t="str">
        <f t="shared" si="18"/>
      </c>
      <c r="K189" s="112" t="str">
        <f t="shared" si="9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6"/>
      </c>
      <c r="G190" s="61"/>
      <c r="H190" s="11" t="str">
        <f t="shared" si="17"/>
      </c>
      <c r="I190" s="62"/>
      <c r="J190" s="110" t="str">
        <f t="shared" si="18"/>
      </c>
      <c r="K190" s="112" t="str">
        <f t="shared" si="9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6"/>
      </c>
      <c r="G191" s="61"/>
      <c r="H191" s="11" t="str">
        <f t="shared" si="17"/>
      </c>
      <c r="I191" s="62"/>
      <c r="J191" s="110" t="str">
        <f t="shared" si="18"/>
      </c>
      <c r="K191" s="112" t="str">
        <f t="shared" si="9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6"/>
      </c>
      <c r="G192" s="61"/>
      <c r="H192" s="11" t="str">
        <f t="shared" si="17"/>
      </c>
      <c r="I192" s="62"/>
      <c r="J192" s="110" t="str">
        <f t="shared" si="18"/>
      </c>
      <c r="K192" s="112" t="str">
        <f t="shared" si="9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6"/>
      </c>
      <c r="G193" s="61"/>
      <c r="H193" s="11" t="str">
        <f t="shared" si="17"/>
      </c>
      <c r="I193" s="62"/>
      <c r="J193" s="110" t="str">
        <f t="shared" si="18"/>
      </c>
      <c r="K193" s="112" t="str">
        <f t="shared" si="9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6"/>
      </c>
      <c r="G194" s="61"/>
      <c r="H194" s="11" t="str">
        <f t="shared" si="17"/>
      </c>
      <c r="I194" s="62"/>
      <c r="J194" s="110" t="str">
        <f t="shared" si="18"/>
      </c>
      <c r="K194" s="112" t="str">
        <f t="shared" si="9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6"/>
      </c>
      <c r="G195" s="61"/>
      <c r="H195" s="11" t="str">
        <f t="shared" si="17"/>
      </c>
      <c r="I195" s="62"/>
      <c r="J195" s="110" t="str">
        <f t="shared" si="18"/>
      </c>
      <c r="K195" s="112" t="str">
        <f t="shared" si="9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6"/>
      </c>
      <c r="G196" s="61"/>
      <c r="H196" s="11" t="str">
        <f t="shared" si="17"/>
      </c>
      <c r="I196" s="62"/>
      <c r="J196" s="110" t="str">
        <f t="shared" si="18"/>
      </c>
      <c r="K196" s="112" t="str">
        <f t="shared" si="9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6"/>
      </c>
      <c r="G197" s="61"/>
      <c r="H197" s="11" t="str">
        <f t="shared" si="17"/>
      </c>
      <c r="I197" s="62"/>
      <c r="J197" s="110" t="str">
        <f t="shared" si="18"/>
      </c>
      <c r="K197" s="112" t="str">
        <f t="shared" si="9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6"/>
      </c>
      <c r="G198" s="61"/>
      <c r="H198" s="11" t="str">
        <f t="shared" si="17"/>
      </c>
      <c r="I198" s="62"/>
      <c r="J198" s="110" t="str">
        <f t="shared" si="18"/>
      </c>
      <c r="K198" s="112" t="str">
        <f t="shared" si="9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6"/>
      </c>
      <c r="G199" s="61"/>
      <c r="H199" s="11" t="str">
        <f t="shared" si="17"/>
      </c>
      <c r="I199" s="62"/>
      <c r="J199" s="110" t="str">
        <f t="shared" si="18"/>
      </c>
      <c r="K199" s="112" t="str">
        <f t="shared" si="9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6"/>
      </c>
      <c r="G200" s="61"/>
      <c r="H200" s="11" t="str">
        <f t="shared" si="17"/>
      </c>
      <c r="I200" s="62"/>
      <c r="J200" s="110" t="str">
        <f t="shared" si="18"/>
      </c>
      <c r="K200" s="112" t="str">
        <f t="shared" si="9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6"/>
      </c>
      <c r="G201" s="61"/>
      <c r="H201" s="11" t="str">
        <f t="shared" si="17"/>
      </c>
      <c r="I201" s="62"/>
      <c r="J201" s="110" t="str">
        <f t="shared" si="18"/>
      </c>
      <c r="K201" s="112" t="str">
        <f t="shared" si="9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6"/>
      </c>
      <c r="G202" s="61"/>
      <c r="H202" s="11" t="str">
        <f t="shared" si="17"/>
      </c>
      <c r="I202" s="62"/>
      <c r="J202" s="110" t="str">
        <f t="shared" si="18"/>
      </c>
      <c r="K202" s="112" t="str">
        <f t="shared" si="9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6"/>
      </c>
      <c r="G203" s="61"/>
      <c r="H203" s="11" t="str">
        <f t="shared" si="17"/>
      </c>
      <c r="I203" s="62"/>
      <c r="J203" s="110" t="str">
        <f t="shared" si="18"/>
      </c>
      <c r="K203" s="112" t="str">
        <f t="shared" si="9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ref="F204:F255" t="shared" si="19">IFERROR((SUM(L204,O204,R204,U204,X204,AA204,AD204,AG204,AJ204,AM204,AP204,AS204,AV204,AY204,BB204,BE204,BH204,BK204,BN204,BQ204,BT204,BW204,BZ204,CC204,CF204,CI204)/E204),"")</f>
      </c>
      <c r="G204" s="61"/>
      <c r="H204" s="11" t="str">
        <f ref="H204:H255" t="shared" si="20">IFERROR((SUM(M204,P204,S204,V204,Y204,AB204,AE204,AH204,AK204,AN204,AQ204,AT204,AW204,AZ204,BC204,BF204,BI204,BL204,BO204,BR204,BU204,BX204,CA204,CD204,CG204,CJ204)/G204),"")</f>
      </c>
      <c r="I204" s="62"/>
      <c r="J204" s="110" t="str">
        <f ref="J204:J255" t="shared" si="21">IFERROR((SUM(N204,Q204,T204,W204,Z204,AC204,AF204,AI204,AL204,AO204,AR204,AU204,AX204,BA204,BD204,BG204,BJ204,BM204,BP204,BS204,BV204,BY204,CB204,CE204,CH204,CK204)/I204),"")</f>
      </c>
      <c r="K204" s="112" t="str">
        <f t="shared" si="9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9"/>
      </c>
      <c r="G205" s="61"/>
      <c r="H205" s="11" t="str">
        <f t="shared" si="20"/>
      </c>
      <c r="I205" s="62"/>
      <c r="J205" s="110" t="str">
        <f t="shared" si="21"/>
      </c>
      <c r="K205" s="112" t="str">
        <f t="shared" si="9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9"/>
      </c>
      <c r="G206" s="61"/>
      <c r="H206" s="11" t="str">
        <f t="shared" si="20"/>
      </c>
      <c r="I206" s="62"/>
      <c r="J206" s="110" t="str">
        <f t="shared" si="21"/>
      </c>
      <c r="K206" s="112" t="str">
        <f t="shared" si="9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9"/>
      </c>
      <c r="G207" s="61"/>
      <c r="H207" s="11" t="str">
        <f t="shared" si="20"/>
      </c>
      <c r="I207" s="62"/>
      <c r="J207" s="110" t="str">
        <f t="shared" si="21"/>
      </c>
      <c r="K207" s="112" t="str">
        <f t="shared" si="9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9"/>
      </c>
      <c r="G208" s="61"/>
      <c r="H208" s="11" t="str">
        <f t="shared" si="20"/>
      </c>
      <c r="I208" s="62"/>
      <c r="J208" s="110" t="str">
        <f t="shared" si="21"/>
      </c>
      <c r="K208" s="112" t="str">
        <f t="shared" si="9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9"/>
      </c>
      <c r="G209" s="61"/>
      <c r="H209" s="11" t="str">
        <f t="shared" si="20"/>
      </c>
      <c r="I209" s="62"/>
      <c r="J209" s="110" t="str">
        <f t="shared" si="21"/>
      </c>
      <c r="K209" s="112" t="str">
        <f t="shared" si="9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9"/>
      </c>
      <c r="G210" s="61"/>
      <c r="H210" s="11" t="str">
        <f t="shared" si="20"/>
      </c>
      <c r="I210" s="62"/>
      <c r="J210" s="110" t="str">
        <f t="shared" si="21"/>
      </c>
      <c r="K210" s="112" t="str">
        <f t="shared" si="9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9"/>
      </c>
      <c r="G211" s="61"/>
      <c r="H211" s="11" t="str">
        <f t="shared" si="20"/>
      </c>
      <c r="I211" s="62"/>
      <c r="J211" s="110" t="str">
        <f t="shared" si="21"/>
      </c>
      <c r="K211" s="112" t="str">
        <f t="shared" si="9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9"/>
      </c>
      <c r="G212" s="61"/>
      <c r="H212" s="11" t="str">
        <f t="shared" si="20"/>
      </c>
      <c r="I212" s="62"/>
      <c r="J212" s="110" t="str">
        <f t="shared" si="21"/>
      </c>
      <c r="K212" s="112" t="str">
        <f t="shared" si="9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9"/>
      </c>
      <c r="G213" s="61"/>
      <c r="H213" s="11" t="str">
        <f t="shared" si="20"/>
      </c>
      <c r="I213" s="62"/>
      <c r="J213" s="110" t="str">
        <f t="shared" si="21"/>
      </c>
      <c r="K213" s="112" t="str">
        <f t="shared" si="9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9"/>
      </c>
      <c r="G214" s="61"/>
      <c r="H214" s="11" t="str">
        <f t="shared" si="20"/>
      </c>
      <c r="I214" s="62"/>
      <c r="J214" s="110" t="str">
        <f t="shared" si="21"/>
      </c>
      <c r="K214" s="112" t="str">
        <f t="shared" si="9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9"/>
      </c>
      <c r="G215" s="61"/>
      <c r="H215" s="11" t="str">
        <f t="shared" si="20"/>
      </c>
      <c r="I215" s="62"/>
      <c r="J215" s="110" t="str">
        <f t="shared" si="21"/>
      </c>
      <c r="K215" s="112" t="str">
        <f t="shared" si="9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9"/>
      </c>
      <c r="G216" s="61"/>
      <c r="H216" s="11" t="str">
        <f t="shared" si="20"/>
      </c>
      <c r="I216" s="62"/>
      <c r="J216" s="110" t="str">
        <f t="shared" si="21"/>
      </c>
      <c r="K216" s="112" t="str">
        <f t="shared" si="9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9"/>
      </c>
      <c r="G217" s="61"/>
      <c r="H217" s="11" t="str">
        <f t="shared" si="20"/>
      </c>
      <c r="I217" s="62"/>
      <c r="J217" s="110" t="str">
        <f t="shared" si="21"/>
      </c>
      <c r="K217" s="112" t="str">
        <f t="shared" si="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9"/>
      </c>
      <c r="G218" s="61"/>
      <c r="H218" s="11" t="str">
        <f t="shared" si="20"/>
      </c>
      <c r="I218" s="62"/>
      <c r="J218" s="110" t="str">
        <f t="shared" si="21"/>
      </c>
      <c r="K218" s="112" t="str">
        <f t="shared" si="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9"/>
      </c>
      <c r="G219" s="61"/>
      <c r="H219" s="11" t="str">
        <f t="shared" si="20"/>
      </c>
      <c r="I219" s="62"/>
      <c r="J219" s="110" t="str">
        <f t="shared" si="21"/>
      </c>
      <c r="K219" s="112" t="str">
        <f t="shared" si="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9"/>
      </c>
      <c r="G220" s="61"/>
      <c r="H220" s="11" t="str">
        <f t="shared" si="20"/>
      </c>
      <c r="I220" s="62"/>
      <c r="J220" s="110" t="str">
        <f t="shared" si="21"/>
      </c>
      <c r="K220" s="112" t="str">
        <f t="shared" si="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9"/>
      </c>
      <c r="G221" s="61"/>
      <c r="H221" s="11" t="str">
        <f t="shared" si="20"/>
      </c>
      <c r="I221" s="62"/>
      <c r="J221" s="110" t="str">
        <f t="shared" si="21"/>
      </c>
      <c r="K221" s="112" t="str">
        <f t="shared" si="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9"/>
      </c>
      <c r="G222" s="61"/>
      <c r="H222" s="11" t="str">
        <f t="shared" si="20"/>
      </c>
      <c r="I222" s="62"/>
      <c r="J222" s="110" t="str">
        <f t="shared" si="21"/>
      </c>
      <c r="K222" s="112" t="str">
        <f t="shared" si="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9"/>
      </c>
      <c r="G223" s="61"/>
      <c r="H223" s="11" t="str">
        <f t="shared" si="20"/>
      </c>
      <c r="I223" s="62"/>
      <c r="J223" s="110" t="str">
        <f t="shared" si="21"/>
      </c>
      <c r="K223" s="112" t="str">
        <f t="shared" si="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9"/>
      </c>
      <c r="G224" s="61"/>
      <c r="H224" s="11" t="str">
        <f t="shared" si="20"/>
      </c>
      <c r="I224" s="62"/>
      <c r="J224" s="110" t="str">
        <f t="shared" si="21"/>
      </c>
      <c r="K224" s="112" t="str">
        <f t="shared" si="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9"/>
      </c>
      <c r="G225" s="61"/>
      <c r="H225" s="11" t="str">
        <f t="shared" si="20"/>
      </c>
      <c r="I225" s="62"/>
      <c r="J225" s="110" t="str">
        <f t="shared" si="21"/>
      </c>
      <c r="K225" s="112" t="str">
        <f t="shared" si="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9"/>
      </c>
      <c r="G226" s="61"/>
      <c r="H226" s="11" t="str">
        <f t="shared" si="20"/>
      </c>
      <c r="I226" s="62"/>
      <c r="J226" s="110" t="str">
        <f t="shared" si="21"/>
      </c>
      <c r="K226" s="112" t="str">
        <f t="shared" si="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9"/>
      </c>
      <c r="G227" s="61"/>
      <c r="H227" s="11" t="str">
        <f t="shared" si="20"/>
      </c>
      <c r="I227" s="62"/>
      <c r="J227" s="110" t="str">
        <f t="shared" si="21"/>
      </c>
      <c r="K227" s="112" t="str">
        <f t="shared" si="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9"/>
      </c>
      <c r="G228" s="61"/>
      <c r="H228" s="11" t="str">
        <f t="shared" si="20"/>
      </c>
      <c r="I228" s="62"/>
      <c r="J228" s="110" t="str">
        <f t="shared" si="21"/>
      </c>
      <c r="K228" s="112" t="str">
        <f t="shared" si="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9"/>
      </c>
      <c r="G229" s="61"/>
      <c r="H229" s="11" t="str">
        <f t="shared" si="20"/>
      </c>
      <c r="I229" s="62"/>
      <c r="J229" s="110" t="str">
        <f t="shared" si="21"/>
      </c>
      <c r="K229" s="112" t="str">
        <f t="shared" si="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9"/>
      </c>
      <c r="G230" s="61"/>
      <c r="H230" s="11" t="str">
        <f t="shared" si="20"/>
      </c>
      <c r="I230" s="62"/>
      <c r="J230" s="110" t="str">
        <f t="shared" si="21"/>
      </c>
      <c r="K230" s="112" t="str">
        <f t="shared" si="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9"/>
      </c>
      <c r="G231" s="61"/>
      <c r="H231" s="11" t="str">
        <f t="shared" si="20"/>
      </c>
      <c r="I231" s="62"/>
      <c r="J231" s="110" t="str">
        <f t="shared" si="21"/>
      </c>
      <c r="K231" s="112" t="str">
        <f t="shared" si="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9"/>
      </c>
      <c r="G232" s="61"/>
      <c r="H232" s="11" t="str">
        <f t="shared" si="20"/>
      </c>
      <c r="I232" s="62"/>
      <c r="J232" s="110" t="str">
        <f t="shared" si="21"/>
      </c>
      <c r="K232" s="112" t="str">
        <f t="shared" si="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9"/>
      </c>
      <c r="G233" s="61"/>
      <c r="H233" s="11" t="str">
        <f t="shared" si="20"/>
      </c>
      <c r="I233" s="62"/>
      <c r="J233" s="110" t="str">
        <f t="shared" si="21"/>
      </c>
      <c r="K233" s="112" t="str">
        <f t="shared" si="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9"/>
      </c>
      <c r="G234" s="61"/>
      <c r="H234" s="11" t="str">
        <f t="shared" si="20"/>
      </c>
      <c r="I234" s="62"/>
      <c r="J234" s="110" t="str">
        <f t="shared" si="21"/>
      </c>
      <c r="K234" s="112" t="str">
        <f t="shared" si="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9"/>
      </c>
      <c r="G235" s="61"/>
      <c r="H235" s="11" t="str">
        <f t="shared" si="20"/>
      </c>
      <c r="I235" s="62"/>
      <c r="J235" s="110" t="str">
        <f t="shared" si="21"/>
      </c>
      <c r="K235" s="112" t="str">
        <f t="shared" si="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9"/>
      </c>
      <c r="G236" s="61"/>
      <c r="H236" s="11" t="str">
        <f t="shared" si="20"/>
      </c>
      <c r="I236" s="62"/>
      <c r="J236" s="110" t="str">
        <f t="shared" si="21"/>
      </c>
      <c r="K236" s="112" t="str">
        <f t="shared" si="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9"/>
      </c>
      <c r="G237" s="61"/>
      <c r="H237" s="11" t="str">
        <f t="shared" si="20"/>
      </c>
      <c r="I237" s="62"/>
      <c r="J237" s="110" t="str">
        <f t="shared" si="21"/>
      </c>
      <c r="K237" s="112" t="str">
        <f t="shared" si="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9"/>
      </c>
      <c r="G238" s="61"/>
      <c r="H238" s="11" t="str">
        <f t="shared" si="20"/>
      </c>
      <c r="I238" s="62"/>
      <c r="J238" s="110" t="str">
        <f t="shared" si="21"/>
      </c>
      <c r="K238" s="112" t="str">
        <f t="shared" si="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9"/>
      </c>
      <c r="G239" s="61"/>
      <c r="H239" s="11" t="str">
        <f t="shared" si="20"/>
      </c>
      <c r="I239" s="62"/>
      <c r="J239" s="110" t="str">
        <f t="shared" si="21"/>
      </c>
      <c r="K239" s="112" t="str">
        <f t="shared" si="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9"/>
      </c>
      <c r="G240" s="61"/>
      <c r="H240" s="11" t="str">
        <f t="shared" si="20"/>
      </c>
      <c r="I240" s="62"/>
      <c r="J240" s="110" t="str">
        <f t="shared" si="21"/>
      </c>
      <c r="K240" s="112" t="str">
        <f t="shared" si="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9"/>
      </c>
      <c r="G241" s="61"/>
      <c r="H241" s="11" t="str">
        <f t="shared" si="20"/>
      </c>
      <c r="I241" s="62"/>
      <c r="J241" s="110" t="str">
        <f t="shared" si="21"/>
      </c>
      <c r="K241" s="112" t="str">
        <f ref="K241:K255" t="shared" si="2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9"/>
      </c>
      <c r="G242" s="61"/>
      <c r="H242" s="11" t="str">
        <f t="shared" si="20"/>
      </c>
      <c r="I242" s="62"/>
      <c r="J242" s="110" t="str">
        <f t="shared" si="21"/>
      </c>
      <c r="K242" s="112" t="str">
        <f t="shared" si="2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9"/>
      </c>
      <c r="G243" s="61"/>
      <c r="H243" s="11" t="str">
        <f t="shared" si="20"/>
      </c>
      <c r="I243" s="62"/>
      <c r="J243" s="110" t="str">
        <f t="shared" si="21"/>
      </c>
      <c r="K243" s="112" t="str">
        <f t="shared" si="2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9"/>
      </c>
      <c r="G244" s="61"/>
      <c r="H244" s="11" t="str">
        <f t="shared" si="20"/>
      </c>
      <c r="I244" s="62"/>
      <c r="J244" s="110" t="str">
        <f t="shared" si="21"/>
      </c>
      <c r="K244" s="112" t="str">
        <f t="shared" si="2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9"/>
      </c>
      <c r="G245" s="61"/>
      <c r="H245" s="11" t="str">
        <f t="shared" si="20"/>
      </c>
      <c r="I245" s="62"/>
      <c r="J245" s="110" t="str">
        <f t="shared" si="21"/>
      </c>
      <c r="K245" s="112" t="str">
        <f t="shared" si="2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9"/>
      </c>
      <c r="G246" s="61"/>
      <c r="H246" s="11" t="str">
        <f t="shared" si="20"/>
      </c>
      <c r="I246" s="62"/>
      <c r="J246" s="110" t="str">
        <f t="shared" si="21"/>
      </c>
      <c r="K246" s="112" t="str">
        <f t="shared" si="2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9"/>
      </c>
      <c r="G247" s="61"/>
      <c r="H247" s="11" t="str">
        <f t="shared" si="20"/>
      </c>
      <c r="I247" s="62"/>
      <c r="J247" s="110" t="str">
        <f t="shared" si="21"/>
      </c>
      <c r="K247" s="112" t="str">
        <f t="shared" si="2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9"/>
      </c>
      <c r="G248" s="61"/>
      <c r="H248" s="11" t="str">
        <f t="shared" si="20"/>
      </c>
      <c r="I248" s="62"/>
      <c r="J248" s="110" t="str">
        <f t="shared" si="21"/>
      </c>
      <c r="K248" s="112" t="str">
        <f t="shared" si="2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9"/>
      </c>
      <c r="G249" s="61"/>
      <c r="H249" s="11" t="str">
        <f t="shared" si="20"/>
      </c>
      <c r="I249" s="62"/>
      <c r="J249" s="110" t="str">
        <f t="shared" si="21"/>
      </c>
      <c r="K249" s="112" t="str">
        <f t="shared" si="2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9"/>
      </c>
      <c r="G250" s="61"/>
      <c r="H250" s="11" t="str">
        <f t="shared" si="20"/>
      </c>
      <c r="I250" s="62"/>
      <c r="J250" s="110" t="str">
        <f t="shared" si="21"/>
      </c>
      <c r="K250" s="112" t="str">
        <f t="shared" si="2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9"/>
      </c>
      <c r="G251" s="61"/>
      <c r="H251" s="11" t="str">
        <f t="shared" si="20"/>
      </c>
      <c r="I251" s="62"/>
      <c r="J251" s="110" t="str">
        <f t="shared" si="21"/>
      </c>
      <c r="K251" s="112" t="str">
        <f t="shared" si="2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9"/>
      </c>
      <c r="G252" s="61"/>
      <c r="H252" s="11" t="str">
        <f t="shared" si="20"/>
      </c>
      <c r="I252" s="62"/>
      <c r="J252" s="110" t="str">
        <f t="shared" si="21"/>
      </c>
      <c r="K252" s="112" t="str">
        <f t="shared" si="2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9"/>
      </c>
      <c r="G253" s="61"/>
      <c r="H253" s="11" t="str">
        <f t="shared" si="20"/>
      </c>
      <c r="I253" s="62"/>
      <c r="J253" s="110" t="str">
        <f t="shared" si="21"/>
      </c>
      <c r="K253" s="112" t="str">
        <f t="shared" si="2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9"/>
      </c>
      <c r="G254" s="61"/>
      <c r="H254" s="11" t="str">
        <f t="shared" si="20"/>
      </c>
      <c r="I254" s="62"/>
      <c r="J254" s="110" t="str">
        <f t="shared" si="21"/>
      </c>
      <c r="K254" s="112" t="str">
        <f t="shared" si="2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19"/>
      </c>
      <c r="G255" s="174"/>
      <c r="H255" s="173" t="str">
        <f t="shared" si="20"/>
      </c>
      <c r="I255" s="63"/>
      <c r="J255" s="175" t="str">
        <f t="shared" si="21"/>
      </c>
      <c r="K255" s="113" t="str">
        <f t="shared" si="2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</mergeCells>
  <conditionalFormatting sqref="K8:K255">
    <cfRule type="containsBlanks" dxfId="3" priority="7">
      <formula>LEN(TRIM(K8))=0</formula>
    </cfRule>
    <cfRule type="cellIs" dxfId="2" priority="8" operator="greaterThanOrEqual">
      <formula>0</formula>
    </cfRule>
    <cfRule type="cellIs" dxfId="1" priority="9" operator="between">
      <formula>0%</formula>
      <formula>-5%</formula>
    </cfRule>
    <cfRule type="cellIs" dxfId="0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10.2851562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175</v>
      </c>
      <c r="B1" s="208" t="str">
        <f>'LGA Registration'!A5</f>
        <v>Logo </v>
      </c>
      <c r="C1" s="209"/>
      <c r="D1" s="120" t="s">
        <v>70</v>
      </c>
      <c r="E1" s="206" t="s">
        <v>71</v>
      </c>
      <c r="F1" s="207"/>
      <c r="G1" s="207"/>
      <c r="H1" s="207"/>
      <c r="I1" s="207"/>
      <c r="J1" s="207"/>
      <c r="K1" s="210" t="s">
        <v>31</v>
      </c>
      <c r="L1" s="202" t="s">
        <v>1</v>
      </c>
      <c r="M1" s="211"/>
      <c r="N1" s="212"/>
      <c r="O1" s="202" t="s">
        <v>2</v>
      </c>
      <c r="P1" s="203"/>
      <c r="Q1" s="204"/>
      <c r="R1" s="202" t="s">
        <v>3</v>
      </c>
      <c r="S1" s="203"/>
      <c r="T1" s="204"/>
      <c r="U1" s="202" t="s">
        <v>4</v>
      </c>
      <c r="V1" s="211"/>
      <c r="W1" s="212"/>
      <c r="X1" s="202" t="s">
        <v>5</v>
      </c>
      <c r="Y1" s="203"/>
      <c r="Z1" s="212"/>
      <c r="AA1" s="202" t="s">
        <v>72</v>
      </c>
      <c r="AB1" s="203"/>
      <c r="AC1" s="204"/>
      <c r="AD1" s="202" t="s">
        <v>7</v>
      </c>
      <c r="AE1" s="203"/>
      <c r="AF1" s="212"/>
      <c r="AG1" s="202" t="s">
        <v>8</v>
      </c>
      <c r="AH1" s="203"/>
      <c r="AI1" s="204"/>
      <c r="AJ1" s="202" t="s">
        <v>9</v>
      </c>
      <c r="AK1" s="211"/>
      <c r="AL1" s="212"/>
      <c r="AM1" s="202" t="s">
        <v>73</v>
      </c>
      <c r="AN1" s="211"/>
      <c r="AO1" s="212"/>
      <c r="AP1" s="202" t="s">
        <v>11</v>
      </c>
      <c r="AQ1" s="211"/>
      <c r="AR1" s="212"/>
      <c r="AS1" s="202" t="s">
        <v>12</v>
      </c>
      <c r="AT1" s="211"/>
      <c r="AU1" s="212"/>
      <c r="AV1" s="202" t="s">
        <v>13</v>
      </c>
      <c r="AW1" s="211"/>
      <c r="AX1" s="212"/>
      <c r="AY1" s="202" t="s">
        <v>14</v>
      </c>
      <c r="AZ1" s="211"/>
      <c r="BA1" s="212"/>
      <c r="BB1" s="202" t="s">
        <v>15</v>
      </c>
      <c r="BC1" s="211"/>
      <c r="BD1" s="212"/>
      <c r="BE1" s="202" t="s">
        <v>16</v>
      </c>
      <c r="BF1" s="211"/>
      <c r="BG1" s="212"/>
      <c r="BH1" s="202" t="s">
        <v>17</v>
      </c>
      <c r="BI1" s="211"/>
      <c r="BJ1" s="212"/>
      <c r="BK1" s="202" t="s">
        <v>18</v>
      </c>
      <c r="BL1" s="211"/>
      <c r="BM1" s="212"/>
      <c r="BN1" s="202" t="s">
        <v>19</v>
      </c>
      <c r="BO1" s="211"/>
      <c r="BP1" s="212"/>
      <c r="BQ1" s="202" t="s">
        <v>20</v>
      </c>
      <c r="BR1" s="211"/>
      <c r="BS1" s="212"/>
      <c r="BT1" s="202" t="s">
        <v>21</v>
      </c>
      <c r="BU1" s="211"/>
      <c r="BV1" s="212"/>
      <c r="BW1" s="202" t="s">
        <v>22</v>
      </c>
      <c r="BX1" s="211"/>
      <c r="BY1" s="212"/>
      <c r="BZ1" s="202" t="s">
        <v>23</v>
      </c>
      <c r="CA1" s="211"/>
      <c r="CB1" s="212"/>
      <c r="CC1" s="205" t="s">
        <v>24</v>
      </c>
      <c r="CD1" s="203"/>
      <c r="CE1" s="204"/>
      <c r="CF1" s="202"/>
      <c r="CG1" s="203"/>
      <c r="CH1" s="204"/>
      <c r="CI1" s="205"/>
      <c r="CJ1" s="203"/>
      <c r="CK1" s="204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0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13744</v>
      </c>
      <c r="F3" s="129">
        <f>SUM(L3,O3,R3,U3,X3,AA3,AD3,AG3,AJ3,AM3,AP3,AS3,AV3,AY3,BB3,BE3,BH3,BK3,BN3,BQ3,BT3,BW3,BZ3,CC3,CF3,CI3)</f>
        <v>97819</v>
      </c>
      <c r="G3" s="34">
        <f>SUM(G8:G255)</f>
        <v>3125</v>
      </c>
      <c r="H3" s="129">
        <f>SUM(M3,P3,S3,V3,Y3,AB3,AE3,AH3,AK3,AN3,AQ3,AT3,AW3,AZ3,BC3,BF3,BI3,BL3,BO3,BR3,BU3,BX3,CA3,CD3,CG3,CJ3)</f>
        <v>3674</v>
      </c>
      <c r="I3" s="34">
        <f>SUM(I8:I255)</f>
        <v>2273</v>
      </c>
      <c r="J3" s="130">
        <f>SUM(N3,Q3,T3,W3,Z3,AC3,AF3,AI3,AL3,AO3,AR3,AU3,AX3,BA3,BD3,BG3,BJ3,BM3,BP3,BS3,BV3,BY3,CB3,CE3,CH3,CK3)</f>
        <v>3816</v>
      </c>
      <c r="K3" s="34"/>
      <c r="L3" s="100">
        <f>IF(COUNTA(L8:L255)=0,"",SUM(L8:L255))</f>
        <v>315</v>
      </c>
      <c r="M3" s="100">
        <f ref="M3:BX3" t="shared" si="0">IF(COUNTA(M8:M255)=0,"",SUM(M8:M255))</f>
        <v>70</v>
      </c>
      <c r="N3" s="100">
        <f t="shared" si="0"/>
        <v>52</v>
      </c>
      <c r="O3" s="100">
        <f t="shared" si="0"/>
        <v>634</v>
      </c>
      <c r="P3" s="100">
        <f t="shared" si="0"/>
        <v>138</v>
      </c>
      <c r="Q3" s="100">
        <f t="shared" si="0"/>
        <v>104</v>
      </c>
      <c r="R3" s="100">
        <f t="shared" si="0"/>
        <v>768</v>
      </c>
      <c r="S3" s="100">
        <f t="shared" si="0"/>
        <v>118</v>
      </c>
      <c r="T3" s="100">
        <f t="shared" si="0"/>
        <v>75</v>
      </c>
      <c r="U3" s="100">
        <f t="shared" si="0"/>
        <v>385</v>
      </c>
      <c r="V3" s="100">
        <f t="shared" si="0"/>
        <v>60</v>
      </c>
      <c r="W3" s="100">
        <f t="shared" si="0"/>
        <v>37</v>
      </c>
      <c r="X3" s="100">
        <f t="shared" si="0"/>
        <v>2138</v>
      </c>
      <c r="Y3" s="100">
        <f t="shared" si="0"/>
        <v>163</v>
      </c>
      <c r="Z3" s="100">
        <f t="shared" si="0"/>
        <v>174</v>
      </c>
      <c r="AA3" s="100">
        <f t="shared" si="0"/>
        <v>4272</v>
      </c>
      <c r="AB3" s="100">
        <f t="shared" si="0"/>
        <v>324</v>
      </c>
      <c r="AC3" s="100">
        <f t="shared" si="0"/>
        <v>346</v>
      </c>
      <c r="AD3" s="100">
        <f t="shared" si="0"/>
        <v>7086</v>
      </c>
      <c r="AE3" s="100">
        <f t="shared" si="0"/>
        <v>303</v>
      </c>
      <c r="AF3" s="100">
        <f t="shared" si="0"/>
        <v>383</v>
      </c>
      <c r="AG3" s="100">
        <f t="shared" si="0"/>
        <v>3543</v>
      </c>
      <c r="AH3" s="100">
        <f t="shared" si="0"/>
        <v>150</v>
      </c>
      <c r="AI3" s="100">
        <f t="shared" si="0"/>
        <v>190</v>
      </c>
      <c r="AJ3" s="100">
        <f t="shared" si="0"/>
        <v>8401</v>
      </c>
      <c r="AK3" s="100">
        <f t="shared" si="0"/>
        <v>241</v>
      </c>
      <c r="AL3" s="100">
        <f t="shared" si="0"/>
        <v>259</v>
      </c>
      <c r="AM3" s="100">
        <f t="shared" si="0"/>
        <v>10609</v>
      </c>
      <c r="AN3" s="100">
        <f t="shared" si="0"/>
        <v>296</v>
      </c>
      <c r="AO3" s="100">
        <f t="shared" si="0"/>
        <v>352</v>
      </c>
      <c r="AP3" s="100">
        <f t="shared" si="0"/>
        <v>6848</v>
      </c>
      <c r="AQ3" s="100">
        <f t="shared" si="0"/>
        <v>171</v>
      </c>
      <c r="AR3" s="100">
        <f t="shared" si="0"/>
        <v>174</v>
      </c>
      <c r="AS3" s="100">
        <f t="shared" si="0"/>
        <v>3136</v>
      </c>
      <c r="AT3" s="100">
        <f t="shared" si="0"/>
        <v>121</v>
      </c>
      <c r="AU3" s="100">
        <f t="shared" si="0"/>
        <v>142</v>
      </c>
      <c r="AV3" s="100">
        <f t="shared" si="0"/>
        <v>6772</v>
      </c>
      <c r="AW3" s="100">
        <f t="shared" si="0"/>
        <v>141</v>
      </c>
      <c r="AX3" s="100">
        <f t="shared" si="0"/>
        <v>143</v>
      </c>
      <c r="AY3" s="100">
        <f t="shared" si="0"/>
        <v>4244</v>
      </c>
      <c r="AZ3" s="100">
        <f t="shared" si="0"/>
        <v>143</v>
      </c>
      <c r="BA3" s="100">
        <f t="shared" si="0"/>
        <v>155</v>
      </c>
      <c r="BB3" s="100">
        <f t="shared" si="0"/>
        <v>5326</v>
      </c>
      <c r="BC3" s="100">
        <f t="shared" si="0"/>
        <v>159</v>
      </c>
      <c r="BD3" s="100">
        <f t="shared" si="0"/>
        <v>154</v>
      </c>
      <c r="BE3" s="100">
        <f t="shared" si="0"/>
        <v>4612</v>
      </c>
      <c r="BF3" s="100">
        <f t="shared" si="0"/>
        <v>193</v>
      </c>
      <c r="BG3" s="100">
        <f t="shared" si="0"/>
        <v>192</v>
      </c>
      <c r="BH3" s="100">
        <f t="shared" si="0"/>
        <v>5177</v>
      </c>
      <c r="BI3" s="100">
        <f t="shared" si="0"/>
        <v>135</v>
      </c>
      <c r="BJ3" s="100">
        <f t="shared" si="0"/>
        <v>135</v>
      </c>
      <c r="BK3" s="100">
        <f t="shared" si="0"/>
        <v>2589</v>
      </c>
      <c r="BL3" s="100">
        <f t="shared" si="0"/>
        <v>103</v>
      </c>
      <c r="BM3" s="100">
        <f t="shared" si="0"/>
        <v>112</v>
      </c>
      <c r="BN3" s="100">
        <f t="shared" si="0"/>
        <v>3756</v>
      </c>
      <c r="BO3" s="100">
        <f t="shared" si="0"/>
        <v>82</v>
      </c>
      <c r="BP3" s="100">
        <f t="shared" si="0"/>
        <v>92</v>
      </c>
      <c r="BQ3" s="100">
        <f t="shared" si="0"/>
        <v>4018</v>
      </c>
      <c r="BR3" s="100">
        <f t="shared" si="0"/>
        <v>119</v>
      </c>
      <c r="BS3" s="100">
        <f t="shared" si="0"/>
        <v>120</v>
      </c>
      <c r="BT3" s="100">
        <f t="shared" si="0"/>
        <v>3353</v>
      </c>
      <c r="BU3" s="100">
        <f t="shared" si="0"/>
        <v>90</v>
      </c>
      <c r="BV3" s="100">
        <f t="shared" si="0"/>
        <v>89</v>
      </c>
      <c r="BW3" s="100">
        <f t="shared" si="0"/>
        <v>4083</v>
      </c>
      <c r="BX3" s="100">
        <f t="shared" si="0"/>
        <v>139</v>
      </c>
      <c r="BY3" s="100">
        <f ref="BY3:CE3" t="shared" si="1">IF(COUNTA(BY8:BY255)=0,"",SUM(BY8:BY255))</f>
        <v>130</v>
      </c>
      <c r="BZ3" s="100">
        <f t="shared" si="1"/>
        <v>2875</v>
      </c>
      <c r="CA3" s="100">
        <f t="shared" si="1"/>
        <v>110</v>
      </c>
      <c r="CB3" s="100">
        <f t="shared" si="1"/>
        <v>109</v>
      </c>
      <c r="CC3" s="100">
        <f t="shared" si="1"/>
        <v>2879</v>
      </c>
      <c r="CD3" s="100">
        <f t="shared" si="1"/>
        <v>105</v>
      </c>
      <c r="CE3" s="100">
        <f t="shared" si="1"/>
        <v>97</v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315</v>
      </c>
      <c r="M4" s="101">
        <f ref="M4:BX4" t="shared" si="3">SUMIF($D$8:$D$255,"Facility",M8:M255)</f>
        <v>70</v>
      </c>
      <c r="N4" s="101">
        <f t="shared" si="3"/>
        <v>52</v>
      </c>
      <c r="O4" s="101">
        <f t="shared" si="3"/>
        <v>634</v>
      </c>
      <c r="P4" s="101">
        <f t="shared" si="3"/>
        <v>138</v>
      </c>
      <c r="Q4" s="101">
        <f t="shared" si="3"/>
        <v>104</v>
      </c>
      <c r="R4" s="101">
        <f t="shared" si="3"/>
        <v>768</v>
      </c>
      <c r="S4" s="101">
        <f t="shared" si="3"/>
        <v>118</v>
      </c>
      <c r="T4" s="101">
        <f t="shared" si="3"/>
        <v>75</v>
      </c>
      <c r="U4" s="101">
        <f t="shared" si="3"/>
        <v>385</v>
      </c>
      <c r="V4" s="101">
        <f t="shared" si="3"/>
        <v>60</v>
      </c>
      <c r="W4" s="101">
        <f t="shared" si="3"/>
        <v>37</v>
      </c>
      <c r="X4" s="101">
        <f t="shared" si="3"/>
        <v>2138</v>
      </c>
      <c r="Y4" s="101">
        <f t="shared" si="3"/>
        <v>163</v>
      </c>
      <c r="Z4" s="101">
        <f t="shared" si="3"/>
        <v>174</v>
      </c>
      <c r="AA4" s="101">
        <f t="shared" si="3"/>
        <v>4272</v>
      </c>
      <c r="AB4" s="101">
        <f t="shared" si="3"/>
        <v>324</v>
      </c>
      <c r="AC4" s="101">
        <f t="shared" si="3"/>
        <v>346</v>
      </c>
      <c r="AD4" s="101">
        <f t="shared" si="3"/>
        <v>7086</v>
      </c>
      <c r="AE4" s="101">
        <f t="shared" si="3"/>
        <v>303</v>
      </c>
      <c r="AF4" s="101">
        <f t="shared" si="3"/>
        <v>383</v>
      </c>
      <c r="AG4" s="101">
        <f t="shared" si="3"/>
        <v>3543</v>
      </c>
      <c r="AH4" s="101">
        <f t="shared" si="3"/>
        <v>150</v>
      </c>
      <c r="AI4" s="101">
        <f t="shared" si="3"/>
        <v>190</v>
      </c>
      <c r="AJ4" s="101">
        <f t="shared" si="3"/>
        <v>625</v>
      </c>
      <c r="AK4" s="101">
        <f t="shared" si="3"/>
        <v>88</v>
      </c>
      <c r="AL4" s="101">
        <f t="shared" si="3"/>
        <v>108</v>
      </c>
      <c r="AM4" s="101">
        <f t="shared" si="3"/>
        <v>1085</v>
      </c>
      <c r="AN4" s="101">
        <f t="shared" si="3"/>
        <v>148</v>
      </c>
      <c r="AO4" s="101">
        <f t="shared" si="3"/>
        <v>198</v>
      </c>
      <c r="AP4" s="101">
        <f t="shared" si="3"/>
        <v>912</v>
      </c>
      <c r="AQ4" s="101">
        <f t="shared" si="3"/>
        <v>80</v>
      </c>
      <c r="AR4" s="101">
        <f t="shared" si="3"/>
        <v>83</v>
      </c>
      <c r="AS4" s="101">
        <f t="shared" si="3"/>
        <v>460</v>
      </c>
      <c r="AT4" s="101">
        <f t="shared" si="3"/>
        <v>54</v>
      </c>
      <c r="AU4" s="101">
        <f t="shared" si="3"/>
        <v>76</v>
      </c>
      <c r="AV4" s="101">
        <f t="shared" si="3"/>
        <v>596</v>
      </c>
      <c r="AW4" s="101">
        <f t="shared" si="3"/>
        <v>75</v>
      </c>
      <c r="AX4" s="101">
        <f t="shared" si="3"/>
        <v>83</v>
      </c>
      <c r="AY4" s="101">
        <f t="shared" si="3"/>
        <v>523</v>
      </c>
      <c r="AZ4" s="101">
        <f t="shared" si="3"/>
        <v>66</v>
      </c>
      <c r="BA4" s="101">
        <f t="shared" si="3"/>
        <v>66</v>
      </c>
      <c r="BB4" s="101">
        <f t="shared" si="3"/>
        <v>530</v>
      </c>
      <c r="BC4" s="101">
        <f t="shared" si="3"/>
        <v>64</v>
      </c>
      <c r="BD4" s="101">
        <f t="shared" si="3"/>
        <v>65</v>
      </c>
      <c r="BE4" s="101">
        <f t="shared" si="3"/>
        <v>734</v>
      </c>
      <c r="BF4" s="101">
        <f t="shared" si="3"/>
        <v>88</v>
      </c>
      <c r="BG4" s="101">
        <f t="shared" si="3"/>
        <v>87</v>
      </c>
      <c r="BH4" s="101">
        <f t="shared" si="3"/>
        <v>739</v>
      </c>
      <c r="BI4" s="101">
        <f t="shared" si="3"/>
        <v>51</v>
      </c>
      <c r="BJ4" s="101">
        <f t="shared" si="3"/>
        <v>55</v>
      </c>
      <c r="BK4" s="101">
        <f t="shared" si="3"/>
        <v>363</v>
      </c>
      <c r="BL4" s="101">
        <f t="shared" si="3"/>
        <v>45</v>
      </c>
      <c r="BM4" s="101">
        <f t="shared" si="3"/>
        <v>45</v>
      </c>
      <c r="BN4" s="101">
        <f t="shared" si="3"/>
        <v>298</v>
      </c>
      <c r="BO4" s="101">
        <f t="shared" si="3"/>
        <v>21</v>
      </c>
      <c r="BP4" s="101">
        <f t="shared" si="3"/>
        <v>32</v>
      </c>
      <c r="BQ4" s="101">
        <f t="shared" si="3"/>
        <v>525</v>
      </c>
      <c r="BR4" s="101">
        <f t="shared" si="3"/>
        <v>59</v>
      </c>
      <c r="BS4" s="101">
        <f t="shared" si="3"/>
        <v>59</v>
      </c>
      <c r="BT4" s="101">
        <f t="shared" si="3"/>
        <v>373</v>
      </c>
      <c r="BU4" s="101">
        <f t="shared" si="3"/>
        <v>44</v>
      </c>
      <c r="BV4" s="101">
        <f t="shared" si="3"/>
        <v>44</v>
      </c>
      <c r="BW4" s="101">
        <f t="shared" si="3"/>
        <v>675</v>
      </c>
      <c r="BX4" s="101">
        <f t="shared" si="3"/>
        <v>77</v>
      </c>
      <c r="BY4" s="101">
        <f ref="BY4:CK4" t="shared" si="4">SUMIF($D$8:$D$255,"Facility",BY8:BY255)</f>
        <v>74</v>
      </c>
      <c r="BZ4" s="101">
        <f t="shared" si="4"/>
        <v>461</v>
      </c>
      <c r="CA4" s="101">
        <f t="shared" si="4"/>
        <v>68</v>
      </c>
      <c r="CB4" s="101">
        <f t="shared" si="4"/>
        <v>67</v>
      </c>
      <c r="CC4" s="101">
        <f t="shared" si="4"/>
        <v>830</v>
      </c>
      <c r="CD4" s="101">
        <f t="shared" si="4"/>
        <v>60</v>
      </c>
      <c r="CE4" s="101">
        <f t="shared" si="4"/>
        <v>51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7776</v>
      </c>
      <c r="AK5" s="101">
        <f t="shared" si="5"/>
        <v>153</v>
      </c>
      <c r="AL5" s="101">
        <f t="shared" si="5"/>
        <v>151</v>
      </c>
      <c r="AM5" s="101">
        <f t="shared" si="5"/>
        <v>9524</v>
      </c>
      <c r="AN5" s="101">
        <f t="shared" si="5"/>
        <v>148</v>
      </c>
      <c r="AO5" s="101">
        <f t="shared" si="5"/>
        <v>154</v>
      </c>
      <c r="AP5" s="101">
        <f t="shared" si="5"/>
        <v>5936</v>
      </c>
      <c r="AQ5" s="101">
        <f t="shared" si="5"/>
        <v>91</v>
      </c>
      <c r="AR5" s="101">
        <f t="shared" si="5"/>
        <v>91</v>
      </c>
      <c r="AS5" s="101">
        <f t="shared" si="5"/>
        <v>2676</v>
      </c>
      <c r="AT5" s="101">
        <f t="shared" si="5"/>
        <v>67</v>
      </c>
      <c r="AU5" s="101">
        <f t="shared" si="5"/>
        <v>66</v>
      </c>
      <c r="AV5" s="101">
        <f t="shared" si="5"/>
        <v>6176</v>
      </c>
      <c r="AW5" s="101">
        <f t="shared" si="5"/>
        <v>66</v>
      </c>
      <c r="AX5" s="101">
        <f t="shared" si="5"/>
        <v>60</v>
      </c>
      <c r="AY5" s="101">
        <f t="shared" si="5"/>
        <v>3721</v>
      </c>
      <c r="AZ5" s="101">
        <f t="shared" si="5"/>
        <v>77</v>
      </c>
      <c r="BA5" s="101">
        <f t="shared" si="5"/>
        <v>89</v>
      </c>
      <c r="BB5" s="101">
        <f t="shared" si="5"/>
        <v>4796</v>
      </c>
      <c r="BC5" s="101">
        <f t="shared" si="5"/>
        <v>95</v>
      </c>
      <c r="BD5" s="101">
        <f t="shared" si="5"/>
        <v>89</v>
      </c>
      <c r="BE5" s="101">
        <f t="shared" si="5"/>
        <v>3878</v>
      </c>
      <c r="BF5" s="101">
        <f t="shared" si="5"/>
        <v>105</v>
      </c>
      <c r="BG5" s="101">
        <f t="shared" si="5"/>
        <v>105</v>
      </c>
      <c r="BH5" s="101">
        <f t="shared" si="5"/>
        <v>4438</v>
      </c>
      <c r="BI5" s="101">
        <f t="shared" si="5"/>
        <v>84</v>
      </c>
      <c r="BJ5" s="101">
        <f t="shared" si="5"/>
        <v>80</v>
      </c>
      <c r="BK5" s="101">
        <f t="shared" si="5"/>
        <v>2226</v>
      </c>
      <c r="BL5" s="101">
        <f t="shared" si="5"/>
        <v>58</v>
      </c>
      <c r="BM5" s="101">
        <f t="shared" si="5"/>
        <v>67</v>
      </c>
      <c r="BN5" s="101">
        <f t="shared" si="5"/>
        <v>3458</v>
      </c>
      <c r="BO5" s="101">
        <f t="shared" si="5"/>
        <v>61</v>
      </c>
      <c r="BP5" s="101">
        <f t="shared" si="5"/>
        <v>60</v>
      </c>
      <c r="BQ5" s="101">
        <f t="shared" si="5"/>
        <v>3493</v>
      </c>
      <c r="BR5" s="101">
        <f t="shared" si="5"/>
        <v>60</v>
      </c>
      <c r="BS5" s="101">
        <f t="shared" si="5"/>
        <v>61</v>
      </c>
      <c r="BT5" s="101">
        <f t="shared" si="5"/>
        <v>2980</v>
      </c>
      <c r="BU5" s="101">
        <f t="shared" si="5"/>
        <v>46</v>
      </c>
      <c r="BV5" s="101">
        <f t="shared" si="5"/>
        <v>45</v>
      </c>
      <c r="BW5" s="101">
        <f t="shared" si="5"/>
        <v>3408</v>
      </c>
      <c r="BX5" s="101">
        <f t="shared" si="5"/>
        <v>62</v>
      </c>
      <c r="BY5" s="101">
        <f ref="BY5:CK5" t="shared" si="6">SUMIF($D$8:$D$255,"Community",BY8:BY255)</f>
        <v>56</v>
      </c>
      <c r="BZ5" s="101">
        <f t="shared" si="6"/>
        <v>2414</v>
      </c>
      <c r="CA5" s="101">
        <f t="shared" si="6"/>
        <v>42</v>
      </c>
      <c r="CB5" s="101">
        <f t="shared" si="6"/>
        <v>42</v>
      </c>
      <c r="CC5" s="101">
        <f t="shared" si="6"/>
        <v>2049</v>
      </c>
      <c r="CD5" s="101">
        <f t="shared" si="6"/>
        <v>45</v>
      </c>
      <c r="CE5" s="101">
        <f t="shared" si="6"/>
        <v>46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81</v>
      </c>
      <c r="L6" s="102">
        <f ref="L6:N7" t="shared" si="7">SUM(L4,O4,R4,U4,X4,AA4,AD4,AG4,AJ4,AM4,AP4,AS4,AV4,AY4,BB4,BE4,BH4,BK4,BN4,BQ4,BT4,BW4,BZ4,CC4,CF4,CI4)</f>
        <v>28870</v>
      </c>
      <c r="M6" s="102">
        <f t="shared" si="7"/>
        <v>2414</v>
      </c>
      <c r="N6" s="102">
        <f t="shared" si="7"/>
        <v>2554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7"/>
        <v>68949</v>
      </c>
      <c r="M7" s="102">
        <f t="shared" si="7"/>
        <v>1260</v>
      </c>
      <c r="N7" s="102">
        <f t="shared" si="7"/>
        <v>1262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176</v>
      </c>
      <c r="B8" s="8">
        <v>1</v>
      </c>
      <c r="C8" s="56" t="s">
        <v>177</v>
      </c>
      <c r="D8" s="172" t="s">
        <v>50</v>
      </c>
      <c r="E8" s="103">
        <v>368</v>
      </c>
      <c r="F8" s="104">
        <f>IFERROR((SUM(L8,O8,R8,U8,X8,AA8,AD8,AG8,AJ8,AM8,AP8,AS8,AV8,AY8,BB8,BE8,BH8,BK8,BN8,BQ8,BT8,BW8,BZ8,CC8,CF8,CI8)/E8),"")</f>
        <v>5.5516304347826084</v>
      </c>
      <c r="G8" s="105">
        <v>73</v>
      </c>
      <c r="H8" s="104">
        <f>IFERROR((SUM(M8,P8,S8,V8,Y8,AB8,AE8,AH8,AK8,AN8,AQ8,AT8,AW8,AZ8,BC8,BF8,BI8,BL8,BO8,BR8,BU8,BX8,CA8,CD8,CG8,CJ8)/G8),"")</f>
        <v>1.1643835616438356</v>
      </c>
      <c r="I8" s="106">
        <v>62</v>
      </c>
      <c r="J8" s="109">
        <f>IFERROR((SUM(N8,Q8,T8,W8,Z8,AC8,AF8,AI8,AL8,AO8,AR8,AU8,AX8,BA8,BD8,BG8,BJ8,BM8,BP8,BS8,BV8,BY8,CB8,CE8,CH8,CK8)/I8),"")</f>
        <v>1.3709677419354838</v>
      </c>
      <c r="K8" s="111">
        <f>IFERROR(H8-F8,"")</f>
        <v>-4.387246873138773</v>
      </c>
      <c r="L8" s="107">
        <v>16</v>
      </c>
      <c r="M8" s="106">
        <v>1</v>
      </c>
      <c r="N8" s="73">
        <v>0</v>
      </c>
      <c r="O8" s="103">
        <v>32</v>
      </c>
      <c r="P8" s="106">
        <v>3</v>
      </c>
      <c r="Q8" s="73">
        <v>0</v>
      </c>
      <c r="R8" s="103">
        <v>24</v>
      </c>
      <c r="S8" s="106">
        <v>1</v>
      </c>
      <c r="T8" s="73">
        <v>0</v>
      </c>
      <c r="U8" s="107">
        <v>12</v>
      </c>
      <c r="V8" s="106">
        <v>0</v>
      </c>
      <c r="W8" s="73">
        <v>0</v>
      </c>
      <c r="X8" s="103">
        <v>136</v>
      </c>
      <c r="Y8" s="106">
        <v>6</v>
      </c>
      <c r="Z8" s="73">
        <v>5</v>
      </c>
      <c r="AA8" s="103">
        <v>271</v>
      </c>
      <c r="AB8" s="106">
        <v>13</v>
      </c>
      <c r="AC8" s="73">
        <v>9</v>
      </c>
      <c r="AD8" s="107">
        <v>617</v>
      </c>
      <c r="AE8" s="106">
        <v>7</v>
      </c>
      <c r="AF8" s="73">
        <v>10</v>
      </c>
      <c r="AG8" s="103">
        <v>308</v>
      </c>
      <c r="AH8" s="106">
        <v>3</v>
      </c>
      <c r="AI8" s="73">
        <v>5</v>
      </c>
      <c r="AJ8" s="103">
        <v>36</v>
      </c>
      <c r="AK8" s="106">
        <v>8</v>
      </c>
      <c r="AL8" s="73">
        <v>8</v>
      </c>
      <c r="AM8" s="107">
        <v>32</v>
      </c>
      <c r="AN8" s="106">
        <v>6</v>
      </c>
      <c r="AO8" s="73">
        <v>8</v>
      </c>
      <c r="AP8" s="103">
        <v>53</v>
      </c>
      <c r="AQ8" s="106">
        <v>3</v>
      </c>
      <c r="AR8" s="73">
        <v>3</v>
      </c>
      <c r="AS8" s="103">
        <v>15</v>
      </c>
      <c r="AT8" s="106">
        <v>3</v>
      </c>
      <c r="AU8" s="73">
        <v>7</v>
      </c>
      <c r="AV8" s="107">
        <v>30</v>
      </c>
      <c r="AW8" s="106">
        <v>3</v>
      </c>
      <c r="AX8" s="73">
        <v>3</v>
      </c>
      <c r="AY8" s="103">
        <v>29</v>
      </c>
      <c r="AZ8" s="106">
        <v>5</v>
      </c>
      <c r="BA8" s="73">
        <v>2</v>
      </c>
      <c r="BB8" s="103">
        <v>44</v>
      </c>
      <c r="BC8" s="106">
        <v>0</v>
      </c>
      <c r="BD8" s="73">
        <v>0</v>
      </c>
      <c r="BE8" s="103">
        <v>29</v>
      </c>
      <c r="BF8" s="106">
        <v>9</v>
      </c>
      <c r="BG8" s="73">
        <v>8</v>
      </c>
      <c r="BH8" s="103">
        <v>138</v>
      </c>
      <c r="BI8" s="106">
        <v>2</v>
      </c>
      <c r="BJ8" s="73">
        <v>2</v>
      </c>
      <c r="BK8" s="103">
        <v>14</v>
      </c>
      <c r="BL8" s="106">
        <v>0</v>
      </c>
      <c r="BM8" s="73">
        <v>0</v>
      </c>
      <c r="BN8" s="59">
        <v>37</v>
      </c>
      <c r="BO8" s="62">
        <v>0</v>
      </c>
      <c r="BP8" s="65">
        <v>3</v>
      </c>
      <c r="BQ8" s="59">
        <v>29</v>
      </c>
      <c r="BR8" s="62">
        <v>1</v>
      </c>
      <c r="BS8" s="65">
        <v>1</v>
      </c>
      <c r="BT8" s="103">
        <v>16</v>
      </c>
      <c r="BU8" s="106">
        <v>0</v>
      </c>
      <c r="BV8" s="73">
        <v>0</v>
      </c>
      <c r="BW8" s="103">
        <v>61</v>
      </c>
      <c r="BX8" s="106">
        <v>4</v>
      </c>
      <c r="BY8" s="73">
        <v>4</v>
      </c>
      <c r="BZ8" s="59">
        <v>21</v>
      </c>
      <c r="CA8" s="62">
        <v>1</v>
      </c>
      <c r="CB8" s="65">
        <v>1</v>
      </c>
      <c r="CC8" s="103">
        <v>43</v>
      </c>
      <c r="CD8" s="106">
        <v>6</v>
      </c>
      <c r="CE8" s="73">
        <v>6</v>
      </c>
      <c r="CF8" s="103"/>
      <c r="CG8" s="106"/>
      <c r="CH8" s="73"/>
      <c r="CI8" s="103"/>
      <c r="CJ8" s="106"/>
      <c r="CK8" s="73"/>
    </row>
    <row r="9" ht="25.15" customHeight="1">
      <c r="A9" s="3" t="s">
        <v>178</v>
      </c>
      <c r="B9" s="9">
        <v>2</v>
      </c>
      <c r="C9" s="57" t="s">
        <v>179</v>
      </c>
      <c r="D9" s="70" t="s">
        <v>51</v>
      </c>
      <c r="E9" s="59">
        <v>846</v>
      </c>
      <c r="F9" s="11">
        <f ref="F9:F255" t="shared" si="8">IFERROR((SUM(L9,O9,R9,U9,X9,AA9,AD9,AG9,AJ9,AM9,AP9,AS9,AV9,AY9,BB9,BE9,BH9,BK9,BN9,BQ9,BT9,BW9,BZ9,CC9,CF9,CI9)/E9),"")</f>
        <v>8.2434988179669038</v>
      </c>
      <c r="G9" s="61">
        <v>71</v>
      </c>
      <c r="H9" s="11">
        <f ref="H9:H255" t="shared" si="9">IFERROR((SUM(M9,P9,S9,V9,Y9,AB9,AE9,AH9,AK9,AN9,AQ9,AT9,AW9,AZ9,BC9,BF9,BI9,BL9,BO9,BR9,BU9,BX9,CA9,CD9,CG9,CJ9)/G9),"")</f>
        <v>1.1267605633802817</v>
      </c>
      <c r="I9" s="62">
        <v>53</v>
      </c>
      <c r="J9" s="110">
        <f ref="J9:J255" t="shared" si="10">IFERROR((SUM(N9,Q9,T9,W9,Z9,AC9,AF9,AI9,AL9,AO9,AR9,AU9,AX9,BA9,BD9,BG9,BJ9,BM9,BP9,BS9,BV9,BY9,CB9,CE9,CH9,CK9)/I9),"")</f>
        <v>1.7358490566037736</v>
      </c>
      <c r="K9" s="112">
        <f ref="K9:K240" t="shared" si="11">IFERROR(H9-F9,"")</f>
        <v>-7.1167382545866218</v>
      </c>
      <c r="L9" s="64">
        <v>0</v>
      </c>
      <c r="M9" s="62">
        <v>0</v>
      </c>
      <c r="N9" s="65">
        <v>0</v>
      </c>
      <c r="O9" s="59"/>
      <c r="P9" s="62"/>
      <c r="Q9" s="65"/>
      <c r="R9" s="59"/>
      <c r="S9" s="62"/>
      <c r="T9" s="65"/>
      <c r="U9" s="59">
        <v>0</v>
      </c>
      <c r="V9" s="62">
        <v>0</v>
      </c>
      <c r="W9" s="65">
        <v>0</v>
      </c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>
        <v>882</v>
      </c>
      <c r="AK9" s="62">
        <v>13</v>
      </c>
      <c r="AL9" s="65">
        <v>13</v>
      </c>
      <c r="AM9" s="59">
        <v>1195</v>
      </c>
      <c r="AN9" s="62">
        <v>6</v>
      </c>
      <c r="AO9" s="65">
        <v>12</v>
      </c>
      <c r="AP9" s="59">
        <v>557</v>
      </c>
      <c r="AQ9" s="62">
        <v>6</v>
      </c>
      <c r="AR9" s="65">
        <v>6</v>
      </c>
      <c r="AS9" s="59">
        <v>237</v>
      </c>
      <c r="AT9" s="62">
        <v>4</v>
      </c>
      <c r="AU9" s="65">
        <v>4</v>
      </c>
      <c r="AV9" s="59">
        <v>474</v>
      </c>
      <c r="AW9" s="62">
        <v>2</v>
      </c>
      <c r="AX9" s="65">
        <v>2</v>
      </c>
      <c r="AY9" s="59">
        <v>440</v>
      </c>
      <c r="AZ9" s="62">
        <v>7</v>
      </c>
      <c r="BA9" s="65">
        <v>7</v>
      </c>
      <c r="BB9" s="59">
        <v>479</v>
      </c>
      <c r="BC9" s="62">
        <v>7</v>
      </c>
      <c r="BD9" s="65">
        <v>7</v>
      </c>
      <c r="BE9" s="59">
        <v>228</v>
      </c>
      <c r="BF9" s="62">
        <v>6</v>
      </c>
      <c r="BG9" s="65">
        <v>6</v>
      </c>
      <c r="BH9" s="59">
        <v>312</v>
      </c>
      <c r="BI9" s="62">
        <v>5</v>
      </c>
      <c r="BJ9" s="65">
        <v>5</v>
      </c>
      <c r="BK9" s="59">
        <v>363</v>
      </c>
      <c r="BL9" s="62">
        <v>2</v>
      </c>
      <c r="BM9" s="65">
        <v>8</v>
      </c>
      <c r="BN9" s="59">
        <v>400</v>
      </c>
      <c r="BO9" s="62">
        <v>6</v>
      </c>
      <c r="BP9" s="65">
        <v>6</v>
      </c>
      <c r="BQ9" s="59">
        <v>290</v>
      </c>
      <c r="BR9" s="62">
        <v>5</v>
      </c>
      <c r="BS9" s="65">
        <v>5</v>
      </c>
      <c r="BT9" s="59">
        <v>348</v>
      </c>
      <c r="BU9" s="62">
        <v>3</v>
      </c>
      <c r="BV9" s="65">
        <v>3</v>
      </c>
      <c r="BW9" s="59">
        <v>303</v>
      </c>
      <c r="BX9" s="62">
        <v>3</v>
      </c>
      <c r="BY9" s="65">
        <v>3</v>
      </c>
      <c r="BZ9" s="59">
        <v>286</v>
      </c>
      <c r="CA9" s="62">
        <v>1</v>
      </c>
      <c r="CB9" s="65">
        <v>1</v>
      </c>
      <c r="CC9" s="59">
        <v>180</v>
      </c>
      <c r="CD9" s="62">
        <v>4</v>
      </c>
      <c r="CE9" s="65">
        <v>4</v>
      </c>
      <c r="CF9" s="59"/>
      <c r="CG9" s="62"/>
      <c r="CH9" s="65"/>
      <c r="CI9" s="59"/>
      <c r="CJ9" s="62"/>
      <c r="CK9" s="65"/>
    </row>
    <row r="10" ht="25.15" customHeight="1">
      <c r="A10" s="3" t="s">
        <v>180</v>
      </c>
      <c r="B10" s="9">
        <v>3</v>
      </c>
      <c r="C10" s="57" t="s">
        <v>181</v>
      </c>
      <c r="D10" s="70" t="s">
        <v>50</v>
      </c>
      <c r="E10" s="59">
        <v>439</v>
      </c>
      <c r="F10" s="11">
        <f t="shared" si="8"/>
        <v>5.2801822323462417</v>
      </c>
      <c r="G10" s="61">
        <v>334</v>
      </c>
      <c r="H10" s="11">
        <f t="shared" si="9"/>
        <v>0.95209580838323349</v>
      </c>
      <c r="I10" s="62">
        <v>202</v>
      </c>
      <c r="J10" s="110">
        <f t="shared" si="10"/>
        <v>1.3960396039603959</v>
      </c>
      <c r="K10" s="112">
        <f t="shared" si="11"/>
        <v>-4.3280864239630086</v>
      </c>
      <c r="L10" s="64">
        <v>104</v>
      </c>
      <c r="M10" s="62">
        <v>46</v>
      </c>
      <c r="N10" s="65">
        <v>52</v>
      </c>
      <c r="O10" s="59">
        <v>79</v>
      </c>
      <c r="P10" s="62">
        <v>10</v>
      </c>
      <c r="Q10" s="65">
        <v>0</v>
      </c>
      <c r="R10" s="59">
        <v>139</v>
      </c>
      <c r="S10" s="62">
        <v>14</v>
      </c>
      <c r="T10" s="65">
        <v>0</v>
      </c>
      <c r="U10" s="64">
        <v>118</v>
      </c>
      <c r="V10" s="62">
        <v>36</v>
      </c>
      <c r="W10" s="65">
        <v>37</v>
      </c>
      <c r="X10" s="59">
        <v>77</v>
      </c>
      <c r="Y10" s="62">
        <v>19</v>
      </c>
      <c r="Z10" s="65">
        <v>23</v>
      </c>
      <c r="AA10" s="59">
        <v>153</v>
      </c>
      <c r="AB10" s="62">
        <v>38</v>
      </c>
      <c r="AC10" s="65">
        <v>47</v>
      </c>
      <c r="AD10" s="64">
        <v>625</v>
      </c>
      <c r="AE10" s="62">
        <v>51</v>
      </c>
      <c r="AF10" s="65">
        <v>52</v>
      </c>
      <c r="AG10" s="59">
        <v>312</v>
      </c>
      <c r="AH10" s="62">
        <v>25</v>
      </c>
      <c r="AI10" s="65">
        <v>26</v>
      </c>
      <c r="AJ10" s="59">
        <v>71</v>
      </c>
      <c r="AK10" s="62">
        <v>21</v>
      </c>
      <c r="AL10" s="65">
        <v>15</v>
      </c>
      <c r="AM10" s="64">
        <v>102</v>
      </c>
      <c r="AN10" s="62">
        <v>23</v>
      </c>
      <c r="AO10" s="65">
        <v>24</v>
      </c>
      <c r="AP10" s="59">
        <v>103</v>
      </c>
      <c r="AQ10" s="62">
        <v>14</v>
      </c>
      <c r="AR10" s="65">
        <v>13</v>
      </c>
      <c r="AS10" s="59">
        <v>53</v>
      </c>
      <c r="AT10" s="62">
        <v>3</v>
      </c>
      <c r="AU10" s="65">
        <v>3</v>
      </c>
      <c r="AV10" s="64">
        <v>55</v>
      </c>
      <c r="AW10" s="62">
        <v>18</v>
      </c>
      <c r="AX10" s="65">
        <v>13</v>
      </c>
      <c r="AY10" s="59">
        <v>36</v>
      </c>
      <c r="AZ10" s="62">
        <v>3</v>
      </c>
      <c r="BA10" s="65">
        <v>3</v>
      </c>
      <c r="BB10" s="59">
        <v>31</v>
      </c>
      <c r="BC10" s="62">
        <v>8</v>
      </c>
      <c r="BD10" s="65">
        <v>6</v>
      </c>
      <c r="BE10" s="59">
        <v>35</v>
      </c>
      <c r="BF10" s="62">
        <v>2</v>
      </c>
      <c r="BG10" s="65">
        <v>2</v>
      </c>
      <c r="BH10" s="59">
        <v>34</v>
      </c>
      <c r="BI10" s="62">
        <v>5</v>
      </c>
      <c r="BJ10" s="65">
        <v>5</v>
      </c>
      <c r="BK10" s="59">
        <v>7</v>
      </c>
      <c r="BL10" s="62">
        <v>0</v>
      </c>
      <c r="BM10" s="65">
        <v>0</v>
      </c>
      <c r="BN10" s="59">
        <v>26</v>
      </c>
      <c r="BO10" s="62">
        <v>0</v>
      </c>
      <c r="BP10" s="65">
        <v>0</v>
      </c>
      <c r="BQ10" s="59">
        <v>40</v>
      </c>
      <c r="BR10" s="62">
        <v>12</v>
      </c>
      <c r="BS10" s="65">
        <v>12</v>
      </c>
      <c r="BT10" s="59">
        <v>36</v>
      </c>
      <c r="BU10" s="62">
        <v>5</v>
      </c>
      <c r="BV10" s="65">
        <v>5</v>
      </c>
      <c r="BW10" s="59">
        <v>72</v>
      </c>
      <c r="BX10" s="62">
        <v>11</v>
      </c>
      <c r="BY10" s="65">
        <v>9</v>
      </c>
      <c r="BZ10" s="59">
        <v>52</v>
      </c>
      <c r="CA10" s="62">
        <v>12</v>
      </c>
      <c r="CB10" s="65">
        <v>12</v>
      </c>
      <c r="CC10" s="59">
        <v>71</v>
      </c>
      <c r="CD10" s="62">
        <v>12</v>
      </c>
      <c r="CE10" s="65">
        <v>12</v>
      </c>
      <c r="CF10" s="59"/>
      <c r="CG10" s="62"/>
      <c r="CH10" s="65"/>
      <c r="CI10" s="59"/>
      <c r="CJ10" s="62"/>
      <c r="CK10" s="65"/>
    </row>
    <row r="11" ht="25.15" customHeight="1">
      <c r="A11" s="3" t="s">
        <v>182</v>
      </c>
      <c r="B11" s="9">
        <v>4</v>
      </c>
      <c r="C11" s="57" t="s">
        <v>183</v>
      </c>
      <c r="D11" s="70" t="s">
        <v>51</v>
      </c>
      <c r="E11" s="59">
        <v>899</v>
      </c>
      <c r="F11" s="11">
        <f t="shared" si="8"/>
        <v>8.1579532814238043</v>
      </c>
      <c r="G11" s="61">
        <v>158</v>
      </c>
      <c r="H11" s="11">
        <f t="shared" si="9"/>
        <v>1.0822784810126582</v>
      </c>
      <c r="I11" s="62">
        <v>97</v>
      </c>
      <c r="J11" s="110">
        <f t="shared" si="10"/>
        <v>1.731958762886598</v>
      </c>
      <c r="K11" s="112">
        <f t="shared" si="11"/>
        <v>-7.0756748004111465</v>
      </c>
      <c r="L11" s="64">
        <v>0</v>
      </c>
      <c r="M11" s="62">
        <v>0</v>
      </c>
      <c r="N11" s="65">
        <v>0</v>
      </c>
      <c r="O11" s="59"/>
      <c r="P11" s="62"/>
      <c r="Q11" s="65"/>
      <c r="R11" s="59"/>
      <c r="S11" s="62"/>
      <c r="T11" s="65"/>
      <c r="U11" s="64">
        <v>0</v>
      </c>
      <c r="V11" s="62">
        <v>0</v>
      </c>
      <c r="W11" s="65">
        <v>0</v>
      </c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>
        <v>1061</v>
      </c>
      <c r="AK11" s="62">
        <v>17</v>
      </c>
      <c r="AL11" s="65">
        <v>16</v>
      </c>
      <c r="AM11" s="64">
        <v>925</v>
      </c>
      <c r="AN11" s="62">
        <v>23</v>
      </c>
      <c r="AO11" s="65">
        <v>22</v>
      </c>
      <c r="AP11" s="59">
        <v>639</v>
      </c>
      <c r="AQ11" s="62">
        <v>11</v>
      </c>
      <c r="AR11" s="65">
        <v>13</v>
      </c>
      <c r="AS11" s="59">
        <v>400</v>
      </c>
      <c r="AT11" s="62">
        <v>14</v>
      </c>
      <c r="AU11" s="65">
        <v>13</v>
      </c>
      <c r="AV11" s="64">
        <v>676</v>
      </c>
      <c r="AW11" s="62">
        <v>10</v>
      </c>
      <c r="AX11" s="65">
        <v>9</v>
      </c>
      <c r="AY11" s="59">
        <v>214</v>
      </c>
      <c r="AZ11" s="62">
        <v>10</v>
      </c>
      <c r="BA11" s="65">
        <v>10</v>
      </c>
      <c r="BB11" s="59">
        <v>531</v>
      </c>
      <c r="BC11" s="62">
        <v>11</v>
      </c>
      <c r="BD11" s="65">
        <v>10</v>
      </c>
      <c r="BE11" s="59">
        <v>496</v>
      </c>
      <c r="BF11" s="62">
        <v>18</v>
      </c>
      <c r="BG11" s="65">
        <v>18</v>
      </c>
      <c r="BH11" s="59">
        <v>453</v>
      </c>
      <c r="BI11" s="62">
        <v>7</v>
      </c>
      <c r="BJ11" s="65">
        <v>6</v>
      </c>
      <c r="BK11" s="59">
        <v>252</v>
      </c>
      <c r="BL11" s="62">
        <v>9</v>
      </c>
      <c r="BM11" s="65">
        <v>9</v>
      </c>
      <c r="BN11" s="59">
        <v>255</v>
      </c>
      <c r="BO11" s="62">
        <v>9</v>
      </c>
      <c r="BP11" s="65">
        <v>7</v>
      </c>
      <c r="BQ11" s="59">
        <v>536</v>
      </c>
      <c r="BR11" s="62">
        <v>10</v>
      </c>
      <c r="BS11" s="65">
        <v>10</v>
      </c>
      <c r="BT11" s="59">
        <v>221</v>
      </c>
      <c r="BU11" s="62">
        <v>4</v>
      </c>
      <c r="BV11" s="65">
        <v>4</v>
      </c>
      <c r="BW11" s="59">
        <v>290</v>
      </c>
      <c r="BX11" s="62">
        <v>6</v>
      </c>
      <c r="BY11" s="65">
        <v>6</v>
      </c>
      <c r="BZ11" s="59">
        <v>173</v>
      </c>
      <c r="CA11" s="62">
        <v>5</v>
      </c>
      <c r="CB11" s="65">
        <v>5</v>
      </c>
      <c r="CC11" s="59">
        <v>212</v>
      </c>
      <c r="CD11" s="62">
        <v>7</v>
      </c>
      <c r="CE11" s="65">
        <v>10</v>
      </c>
      <c r="CF11" s="59"/>
      <c r="CG11" s="62"/>
      <c r="CH11" s="65"/>
      <c r="CI11" s="59"/>
      <c r="CJ11" s="62"/>
      <c r="CK11" s="65"/>
    </row>
    <row r="12" ht="25.15" customHeight="1">
      <c r="A12" s="3" t="s">
        <v>184</v>
      </c>
      <c r="B12" s="9">
        <v>5</v>
      </c>
      <c r="C12" s="57" t="s">
        <v>185</v>
      </c>
      <c r="D12" s="70" t="s">
        <v>50</v>
      </c>
      <c r="E12" s="59">
        <v>102</v>
      </c>
      <c r="F12" s="11">
        <f t="shared" si="8"/>
        <v>10.578431372549019</v>
      </c>
      <c r="G12" s="61">
        <v>27</v>
      </c>
      <c r="H12" s="11">
        <f t="shared" si="9"/>
        <v>3.5185185185185186</v>
      </c>
      <c r="I12" s="62">
        <v>20</v>
      </c>
      <c r="J12" s="110">
        <f t="shared" si="10"/>
        <v>4.15</v>
      </c>
      <c r="K12" s="112">
        <f t="shared" si="11"/>
        <v>-7.0599128540305</v>
      </c>
      <c r="L12" s="64">
        <v>0</v>
      </c>
      <c r="M12" s="62">
        <v>0</v>
      </c>
      <c r="N12" s="65">
        <v>0</v>
      </c>
      <c r="O12" s="59">
        <v>42</v>
      </c>
      <c r="P12" s="62">
        <v>3</v>
      </c>
      <c r="Q12" s="65">
        <v>0</v>
      </c>
      <c r="R12" s="59"/>
      <c r="S12" s="62"/>
      <c r="T12" s="65"/>
      <c r="U12" s="59">
        <v>0</v>
      </c>
      <c r="V12" s="62">
        <v>0</v>
      </c>
      <c r="W12" s="65">
        <v>0</v>
      </c>
      <c r="X12" s="59">
        <v>46</v>
      </c>
      <c r="Y12" s="62">
        <v>8</v>
      </c>
      <c r="Z12" s="65">
        <v>6</v>
      </c>
      <c r="AA12" s="59">
        <v>91</v>
      </c>
      <c r="AB12" s="62">
        <v>15</v>
      </c>
      <c r="AC12" s="65">
        <v>11</v>
      </c>
      <c r="AD12" s="59">
        <v>72</v>
      </c>
      <c r="AE12" s="62">
        <v>1</v>
      </c>
      <c r="AF12" s="65">
        <v>4</v>
      </c>
      <c r="AG12" s="59">
        <v>36</v>
      </c>
      <c r="AH12" s="62">
        <v>1</v>
      </c>
      <c r="AI12" s="65">
        <v>2</v>
      </c>
      <c r="AJ12" s="59">
        <v>35</v>
      </c>
      <c r="AK12" s="62">
        <v>4</v>
      </c>
      <c r="AL12" s="65">
        <v>3</v>
      </c>
      <c r="AM12" s="59">
        <v>63</v>
      </c>
      <c r="AN12" s="62">
        <v>2</v>
      </c>
      <c r="AO12" s="65">
        <v>2</v>
      </c>
      <c r="AP12" s="59">
        <v>55</v>
      </c>
      <c r="AQ12" s="62">
        <v>3</v>
      </c>
      <c r="AR12" s="65">
        <v>2</v>
      </c>
      <c r="AS12" s="59">
        <v>32</v>
      </c>
      <c r="AT12" s="62">
        <v>0</v>
      </c>
      <c r="AU12" s="65">
        <v>0</v>
      </c>
      <c r="AV12" s="59">
        <v>44</v>
      </c>
      <c r="AW12" s="62">
        <v>3</v>
      </c>
      <c r="AX12" s="65">
        <v>3</v>
      </c>
      <c r="AY12" s="59">
        <v>92</v>
      </c>
      <c r="AZ12" s="62">
        <v>0</v>
      </c>
      <c r="BA12" s="65">
        <v>0</v>
      </c>
      <c r="BB12" s="59">
        <v>88</v>
      </c>
      <c r="BC12" s="62">
        <v>2</v>
      </c>
      <c r="BD12" s="65">
        <v>2</v>
      </c>
      <c r="BE12" s="59">
        <v>113</v>
      </c>
      <c r="BF12" s="62">
        <v>12</v>
      </c>
      <c r="BG12" s="65">
        <v>11</v>
      </c>
      <c r="BH12" s="59">
        <v>53</v>
      </c>
      <c r="BI12" s="62">
        <v>2</v>
      </c>
      <c r="BJ12" s="65">
        <v>2</v>
      </c>
      <c r="BK12" s="59">
        <v>38</v>
      </c>
      <c r="BL12" s="62">
        <v>8</v>
      </c>
      <c r="BM12" s="65">
        <v>7</v>
      </c>
      <c r="BN12" s="59">
        <v>19</v>
      </c>
      <c r="BO12" s="62">
        <v>3</v>
      </c>
      <c r="BP12" s="65">
        <v>3</v>
      </c>
      <c r="BQ12" s="59">
        <v>41</v>
      </c>
      <c r="BR12" s="62">
        <v>10</v>
      </c>
      <c r="BS12" s="65">
        <v>10</v>
      </c>
      <c r="BT12" s="59">
        <v>19</v>
      </c>
      <c r="BU12" s="62">
        <v>2</v>
      </c>
      <c r="BV12" s="65">
        <v>2</v>
      </c>
      <c r="BW12" s="59">
        <v>27</v>
      </c>
      <c r="BX12" s="62">
        <v>2</v>
      </c>
      <c r="BY12" s="65">
        <v>2</v>
      </c>
      <c r="BZ12" s="59">
        <v>25</v>
      </c>
      <c r="CA12" s="62">
        <v>6</v>
      </c>
      <c r="CB12" s="65">
        <v>5</v>
      </c>
      <c r="CC12" s="59">
        <v>27</v>
      </c>
      <c r="CD12" s="62">
        <v>6</v>
      </c>
      <c r="CE12" s="65">
        <v>6</v>
      </c>
      <c r="CF12" s="59"/>
      <c r="CG12" s="62"/>
      <c r="CH12" s="65"/>
      <c r="CI12" s="59"/>
      <c r="CJ12" s="62"/>
      <c r="CK12" s="65"/>
    </row>
    <row r="13" ht="25.15" customHeight="1">
      <c r="A13" s="3" t="s">
        <v>186</v>
      </c>
      <c r="B13" s="9">
        <v>6</v>
      </c>
      <c r="C13" s="57" t="s">
        <v>187</v>
      </c>
      <c r="D13" s="70" t="s">
        <v>51</v>
      </c>
      <c r="E13" s="59">
        <v>622</v>
      </c>
      <c r="F13" s="11">
        <f t="shared" si="8"/>
        <v>5.141479099678457</v>
      </c>
      <c r="G13" s="61">
        <v>63</v>
      </c>
      <c r="H13" s="11">
        <f t="shared" si="9"/>
        <v>1.1428571428571428</v>
      </c>
      <c r="I13" s="62">
        <v>42</v>
      </c>
      <c r="J13" s="110">
        <f t="shared" si="10"/>
        <v>2.1904761904761907</v>
      </c>
      <c r="K13" s="112">
        <f t="shared" si="11"/>
        <v>-3.9986219568213142</v>
      </c>
      <c r="L13" s="64">
        <v>0</v>
      </c>
      <c r="M13" s="62">
        <v>0</v>
      </c>
      <c r="N13" s="65">
        <v>0</v>
      </c>
      <c r="O13" s="59"/>
      <c r="P13" s="62"/>
      <c r="Q13" s="65"/>
      <c r="R13" s="59"/>
      <c r="S13" s="62"/>
      <c r="T13" s="65"/>
      <c r="U13" s="59">
        <v>0</v>
      </c>
      <c r="V13" s="62">
        <v>0</v>
      </c>
      <c r="W13" s="65">
        <v>0</v>
      </c>
      <c r="X13" s="59">
        <v>300</v>
      </c>
      <c r="Y13" s="62">
        <v>7</v>
      </c>
      <c r="Z13" s="65">
        <v>9</v>
      </c>
      <c r="AA13" s="59">
        <v>600</v>
      </c>
      <c r="AB13" s="62">
        <v>13</v>
      </c>
      <c r="AC13" s="65">
        <v>17</v>
      </c>
      <c r="AD13" s="59">
        <v>1081</v>
      </c>
      <c r="AE13" s="62">
        <v>9</v>
      </c>
      <c r="AF13" s="65">
        <v>12</v>
      </c>
      <c r="AG13" s="59">
        <v>541</v>
      </c>
      <c r="AH13" s="62">
        <v>5</v>
      </c>
      <c r="AI13" s="65">
        <v>6</v>
      </c>
      <c r="AJ13" s="59">
        <v>45</v>
      </c>
      <c r="AK13" s="62">
        <v>7</v>
      </c>
      <c r="AL13" s="65">
        <v>6</v>
      </c>
      <c r="AM13" s="59">
        <v>48</v>
      </c>
      <c r="AN13" s="62">
        <v>1</v>
      </c>
      <c r="AO13" s="65">
        <v>1</v>
      </c>
      <c r="AP13" s="59">
        <v>70</v>
      </c>
      <c r="AQ13" s="62">
        <v>4</v>
      </c>
      <c r="AR13" s="65">
        <v>3</v>
      </c>
      <c r="AS13" s="59">
        <v>8</v>
      </c>
      <c r="AT13" s="62">
        <v>0</v>
      </c>
      <c r="AU13" s="65">
        <v>0</v>
      </c>
      <c r="AV13" s="59">
        <v>22</v>
      </c>
      <c r="AW13" s="62">
        <v>1</v>
      </c>
      <c r="AX13" s="65">
        <v>1</v>
      </c>
      <c r="AY13" s="59">
        <v>50</v>
      </c>
      <c r="AZ13" s="62">
        <v>3</v>
      </c>
      <c r="BA13" s="65">
        <v>5</v>
      </c>
      <c r="BB13" s="59">
        <v>11</v>
      </c>
      <c r="BC13" s="62">
        <v>1</v>
      </c>
      <c r="BD13" s="65">
        <v>4</v>
      </c>
      <c r="BE13" s="59">
        <v>43</v>
      </c>
      <c r="BF13" s="62">
        <v>1</v>
      </c>
      <c r="BG13" s="65">
        <v>4</v>
      </c>
      <c r="BH13" s="59">
        <v>59</v>
      </c>
      <c r="BI13" s="62">
        <v>2</v>
      </c>
      <c r="BJ13" s="65">
        <v>6</v>
      </c>
      <c r="BK13" s="59">
        <v>68</v>
      </c>
      <c r="BL13" s="62">
        <v>5</v>
      </c>
      <c r="BM13" s="65">
        <v>5</v>
      </c>
      <c r="BN13" s="59">
        <v>24</v>
      </c>
      <c r="BO13" s="62">
        <v>0</v>
      </c>
      <c r="BP13" s="65">
        <v>0</v>
      </c>
      <c r="BQ13" s="59">
        <v>49</v>
      </c>
      <c r="BR13" s="62">
        <v>3</v>
      </c>
      <c r="BS13" s="65">
        <v>3</v>
      </c>
      <c r="BT13" s="59">
        <v>25</v>
      </c>
      <c r="BU13" s="62">
        <v>4</v>
      </c>
      <c r="BV13" s="65">
        <v>4</v>
      </c>
      <c r="BW13" s="59">
        <v>39</v>
      </c>
      <c r="BX13" s="62">
        <v>4</v>
      </c>
      <c r="BY13" s="65">
        <v>4</v>
      </c>
      <c r="BZ13" s="59">
        <v>62</v>
      </c>
      <c r="CA13" s="62">
        <v>0</v>
      </c>
      <c r="CB13" s="65">
        <v>0</v>
      </c>
      <c r="CC13" s="59">
        <v>53</v>
      </c>
      <c r="CD13" s="62">
        <v>2</v>
      </c>
      <c r="CE13" s="65">
        <v>2</v>
      </c>
      <c r="CF13" s="59"/>
      <c r="CG13" s="62"/>
      <c r="CH13" s="65"/>
      <c r="CI13" s="59"/>
      <c r="CJ13" s="62"/>
      <c r="CK13" s="65"/>
    </row>
    <row r="14" ht="25.15" customHeight="1">
      <c r="A14" s="3" t="s">
        <v>188</v>
      </c>
      <c r="B14" s="9">
        <v>7</v>
      </c>
      <c r="C14" s="57" t="s">
        <v>189</v>
      </c>
      <c r="D14" s="70" t="s">
        <v>50</v>
      </c>
      <c r="E14" s="59">
        <v>553</v>
      </c>
      <c r="F14" s="11">
        <f t="shared" si="8"/>
        <v>9.8101265822784818</v>
      </c>
      <c r="G14" s="61">
        <v>56</v>
      </c>
      <c r="H14" s="11">
        <f t="shared" si="9"/>
        <v>0.8035714285714286</v>
      </c>
      <c r="I14" s="62">
        <v>33</v>
      </c>
      <c r="J14" s="110">
        <f t="shared" si="10"/>
        <v>1.393939393939394</v>
      </c>
      <c r="K14" s="112">
        <f t="shared" si="11"/>
        <v>-9.006555153707053</v>
      </c>
      <c r="L14" s="64">
        <v>21</v>
      </c>
      <c r="M14" s="62">
        <v>2</v>
      </c>
      <c r="N14" s="65">
        <v>0</v>
      </c>
      <c r="O14" s="59"/>
      <c r="P14" s="62"/>
      <c r="Q14" s="65"/>
      <c r="R14" s="59"/>
      <c r="S14" s="62"/>
      <c r="T14" s="65"/>
      <c r="U14" s="59">
        <v>0</v>
      </c>
      <c r="V14" s="62">
        <v>0</v>
      </c>
      <c r="W14" s="65">
        <v>0</v>
      </c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>
        <v>578</v>
      </c>
      <c r="AK14" s="62">
        <v>5</v>
      </c>
      <c r="AL14" s="65">
        <v>3</v>
      </c>
      <c r="AM14" s="59">
        <v>564</v>
      </c>
      <c r="AN14" s="62">
        <v>11</v>
      </c>
      <c r="AO14" s="65">
        <v>15</v>
      </c>
      <c r="AP14" s="59">
        <v>564</v>
      </c>
      <c r="AQ14" s="62">
        <v>5</v>
      </c>
      <c r="AR14" s="65">
        <v>2</v>
      </c>
      <c r="AS14" s="59">
        <v>321</v>
      </c>
      <c r="AT14" s="62">
        <v>2</v>
      </c>
      <c r="AU14" s="65">
        <v>2</v>
      </c>
      <c r="AV14" s="59">
        <v>221</v>
      </c>
      <c r="AW14" s="62">
        <v>1</v>
      </c>
      <c r="AX14" s="65">
        <v>1</v>
      </c>
      <c r="AY14" s="59">
        <v>331</v>
      </c>
      <c r="AZ14" s="62">
        <v>5</v>
      </c>
      <c r="BA14" s="65">
        <v>5</v>
      </c>
      <c r="BB14" s="59">
        <v>449</v>
      </c>
      <c r="BC14" s="62">
        <v>6</v>
      </c>
      <c r="BD14" s="65">
        <v>6</v>
      </c>
      <c r="BE14" s="59">
        <v>283</v>
      </c>
      <c r="BF14" s="62">
        <v>3</v>
      </c>
      <c r="BG14" s="65">
        <v>4</v>
      </c>
      <c r="BH14" s="59">
        <v>383</v>
      </c>
      <c r="BI14" s="62">
        <v>3</v>
      </c>
      <c r="BJ14" s="65">
        <v>2</v>
      </c>
      <c r="BK14" s="59">
        <v>72</v>
      </c>
      <c r="BL14" s="62">
        <v>0</v>
      </c>
      <c r="BM14" s="65">
        <v>0</v>
      </c>
      <c r="BN14" s="59">
        <v>279</v>
      </c>
      <c r="BO14" s="62">
        <v>2</v>
      </c>
      <c r="BP14" s="65">
        <v>1</v>
      </c>
      <c r="BQ14" s="59">
        <v>338</v>
      </c>
      <c r="BR14" s="62">
        <v>0</v>
      </c>
      <c r="BS14" s="65">
        <v>3</v>
      </c>
      <c r="BT14" s="59">
        <v>297</v>
      </c>
      <c r="BU14" s="62">
        <v>1</v>
      </c>
      <c r="BV14" s="65">
        <v>1</v>
      </c>
      <c r="BW14" s="59">
        <v>258</v>
      </c>
      <c r="BX14" s="62">
        <v>0</v>
      </c>
      <c r="BY14" s="65">
        <v>0</v>
      </c>
      <c r="BZ14" s="59">
        <v>266</v>
      </c>
      <c r="CA14" s="62">
        <v>1</v>
      </c>
      <c r="CB14" s="65">
        <v>1</v>
      </c>
      <c r="CC14" s="59">
        <v>221</v>
      </c>
      <c r="CD14" s="62">
        <v>0</v>
      </c>
      <c r="CE14" s="65">
        <v>0</v>
      </c>
      <c r="CF14" s="59"/>
      <c r="CG14" s="62"/>
      <c r="CH14" s="65"/>
      <c r="CI14" s="59"/>
      <c r="CJ14" s="62"/>
      <c r="CK14" s="65"/>
    </row>
    <row r="15" ht="25.15" customHeight="1">
      <c r="A15" s="3" t="s">
        <v>190</v>
      </c>
      <c r="B15" s="9">
        <v>8</v>
      </c>
      <c r="C15" s="57" t="s">
        <v>191</v>
      </c>
      <c r="D15" s="70" t="s">
        <v>50</v>
      </c>
      <c r="E15" s="59">
        <v>369</v>
      </c>
      <c r="F15" s="11">
        <f>IFERROR((SUM(L15,O15,R15,U15,X15,AA15,AD15,AG15,AJ15,AM15,AP15,AS15,AV15,AY15,BB15,BE15,BH15,BK15,BN15,BQ15,BT15,BW15,BZ15,CC15,CF15,CI15)/E15),"")</f>
        <v>5.9430894308943092</v>
      </c>
      <c r="G15" s="61">
        <v>134</v>
      </c>
      <c r="H15" s="11">
        <f t="shared" si="9"/>
        <v>1.6119402985074627</v>
      </c>
      <c r="I15" s="62">
        <v>98</v>
      </c>
      <c r="J15" s="110">
        <f t="shared" si="10"/>
        <v>2.2857142857142856</v>
      </c>
      <c r="K15" s="112">
        <f t="shared" si="11"/>
        <v>-4.3311491323868463</v>
      </c>
      <c r="L15" s="64">
        <v>39</v>
      </c>
      <c r="M15" s="62">
        <v>5</v>
      </c>
      <c r="N15" s="65">
        <v>0</v>
      </c>
      <c r="O15" s="59"/>
      <c r="P15" s="62"/>
      <c r="Q15" s="65"/>
      <c r="R15" s="59"/>
      <c r="S15" s="62"/>
      <c r="T15" s="65"/>
      <c r="U15" s="59">
        <v>70</v>
      </c>
      <c r="V15" s="62">
        <v>7</v>
      </c>
      <c r="W15" s="65">
        <v>0</v>
      </c>
      <c r="X15" s="59">
        <v>140</v>
      </c>
      <c r="Y15" s="62">
        <v>25</v>
      </c>
      <c r="Z15" s="65">
        <v>23</v>
      </c>
      <c r="AA15" s="59">
        <v>280</v>
      </c>
      <c r="AB15" s="62">
        <v>51</v>
      </c>
      <c r="AC15" s="65">
        <v>47</v>
      </c>
      <c r="AD15" s="59">
        <v>595</v>
      </c>
      <c r="AE15" s="62">
        <v>17</v>
      </c>
      <c r="AF15" s="65">
        <v>23</v>
      </c>
      <c r="AG15" s="59">
        <v>298</v>
      </c>
      <c r="AH15" s="62">
        <v>8</v>
      </c>
      <c r="AI15" s="65">
        <v>11</v>
      </c>
      <c r="AJ15" s="59">
        <v>39</v>
      </c>
      <c r="AK15" s="62">
        <v>10</v>
      </c>
      <c r="AL15" s="65">
        <v>8</v>
      </c>
      <c r="AM15" s="59">
        <v>62</v>
      </c>
      <c r="AN15" s="62">
        <v>14</v>
      </c>
      <c r="AO15" s="65">
        <v>17</v>
      </c>
      <c r="AP15" s="59">
        <v>53</v>
      </c>
      <c r="AQ15" s="62">
        <v>0</v>
      </c>
      <c r="AR15" s="65">
        <v>0</v>
      </c>
      <c r="AS15" s="59">
        <v>17</v>
      </c>
      <c r="AT15" s="62">
        <v>6</v>
      </c>
      <c r="AU15" s="65">
        <v>6</v>
      </c>
      <c r="AV15" s="59">
        <v>27</v>
      </c>
      <c r="AW15" s="62">
        <v>9</v>
      </c>
      <c r="AX15" s="65">
        <v>9</v>
      </c>
      <c r="AY15" s="59">
        <v>16</v>
      </c>
      <c r="AZ15" s="62">
        <v>3</v>
      </c>
      <c r="BA15" s="65">
        <v>3</v>
      </c>
      <c r="BB15" s="59">
        <v>31</v>
      </c>
      <c r="BC15" s="62">
        <v>7</v>
      </c>
      <c r="BD15" s="65">
        <v>7</v>
      </c>
      <c r="BE15" s="59">
        <v>61</v>
      </c>
      <c r="BF15" s="62">
        <v>13</v>
      </c>
      <c r="BG15" s="65">
        <v>13</v>
      </c>
      <c r="BH15" s="59">
        <v>29</v>
      </c>
      <c r="BI15" s="62">
        <v>3</v>
      </c>
      <c r="BJ15" s="65">
        <v>4</v>
      </c>
      <c r="BK15" s="59">
        <v>54</v>
      </c>
      <c r="BL15" s="62">
        <v>10</v>
      </c>
      <c r="BM15" s="65">
        <v>10</v>
      </c>
      <c r="BN15" s="59">
        <v>0</v>
      </c>
      <c r="BO15" s="62">
        <v>0</v>
      </c>
      <c r="BP15" s="65">
        <v>3</v>
      </c>
      <c r="BQ15" s="59">
        <v>57</v>
      </c>
      <c r="BR15" s="62">
        <v>5</v>
      </c>
      <c r="BS15" s="65">
        <v>5</v>
      </c>
      <c r="BT15" s="59">
        <v>30</v>
      </c>
      <c r="BU15" s="62">
        <v>3</v>
      </c>
      <c r="BV15" s="65">
        <v>3</v>
      </c>
      <c r="BW15" s="59">
        <v>88</v>
      </c>
      <c r="BX15" s="62">
        <v>16</v>
      </c>
      <c r="BY15" s="65">
        <v>16</v>
      </c>
      <c r="BZ15" s="59">
        <v>51</v>
      </c>
      <c r="CA15" s="62">
        <v>9</v>
      </c>
      <c r="CB15" s="65">
        <v>9</v>
      </c>
      <c r="CC15" s="59">
        <v>265</v>
      </c>
      <c r="CD15" s="62">
        <v>7</v>
      </c>
      <c r="CE15" s="65">
        <v>7</v>
      </c>
      <c r="CF15" s="59"/>
      <c r="CG15" s="62"/>
      <c r="CH15" s="65"/>
      <c r="CI15" s="59"/>
      <c r="CJ15" s="62"/>
      <c r="CK15" s="65"/>
    </row>
    <row r="16" ht="25.15" customHeight="1">
      <c r="A16" s="3" t="s">
        <v>192</v>
      </c>
      <c r="B16" s="9">
        <v>9</v>
      </c>
      <c r="C16" s="57" t="s">
        <v>193</v>
      </c>
      <c r="D16" s="70" t="s">
        <v>51</v>
      </c>
      <c r="E16" s="59">
        <v>768</v>
      </c>
      <c r="F16" s="11">
        <f t="shared" si="8"/>
        <v>8.00390625</v>
      </c>
      <c r="G16" s="61">
        <v>110</v>
      </c>
      <c r="H16" s="11">
        <f t="shared" si="9"/>
        <v>1.290909090909091</v>
      </c>
      <c r="I16" s="62">
        <v>67</v>
      </c>
      <c r="J16" s="110">
        <f t="shared" si="10"/>
        <v>1.9701492537313432</v>
      </c>
      <c r="K16" s="112">
        <f t="shared" si="11"/>
        <v>-6.712997159090909</v>
      </c>
      <c r="L16" s="64">
        <v>0</v>
      </c>
      <c r="M16" s="62">
        <v>0</v>
      </c>
      <c r="N16" s="65">
        <v>0</v>
      </c>
      <c r="O16" s="59"/>
      <c r="P16" s="62"/>
      <c r="Q16" s="65"/>
      <c r="R16" s="59"/>
      <c r="S16" s="62"/>
      <c r="T16" s="65"/>
      <c r="U16" s="59">
        <v>0</v>
      </c>
      <c r="V16" s="62">
        <v>0</v>
      </c>
      <c r="W16" s="65">
        <v>0</v>
      </c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>
        <v>849</v>
      </c>
      <c r="AK16" s="62">
        <v>22</v>
      </c>
      <c r="AL16" s="65">
        <v>22</v>
      </c>
      <c r="AM16" s="59">
        <v>922</v>
      </c>
      <c r="AN16" s="62">
        <v>15</v>
      </c>
      <c r="AO16" s="65">
        <v>14</v>
      </c>
      <c r="AP16" s="59">
        <v>531</v>
      </c>
      <c r="AQ16" s="62">
        <v>6</v>
      </c>
      <c r="AR16" s="65">
        <v>6</v>
      </c>
      <c r="AS16" s="59">
        <v>344</v>
      </c>
      <c r="AT16" s="62">
        <v>2</v>
      </c>
      <c r="AU16" s="65">
        <v>2</v>
      </c>
      <c r="AV16" s="59">
        <v>750</v>
      </c>
      <c r="AW16" s="62">
        <v>13</v>
      </c>
      <c r="AX16" s="65">
        <v>10</v>
      </c>
      <c r="AY16" s="59">
        <v>391</v>
      </c>
      <c r="AZ16" s="62">
        <v>7</v>
      </c>
      <c r="BA16" s="65">
        <v>7</v>
      </c>
      <c r="BB16" s="59">
        <v>108</v>
      </c>
      <c r="BC16" s="62">
        <v>4</v>
      </c>
      <c r="BD16" s="65">
        <v>4</v>
      </c>
      <c r="BE16" s="59">
        <v>119</v>
      </c>
      <c r="BF16" s="62">
        <v>10</v>
      </c>
      <c r="BG16" s="65">
        <v>10</v>
      </c>
      <c r="BH16" s="59">
        <v>336</v>
      </c>
      <c r="BI16" s="62">
        <v>8</v>
      </c>
      <c r="BJ16" s="65">
        <v>8</v>
      </c>
      <c r="BK16" s="59">
        <v>227</v>
      </c>
      <c r="BL16" s="62">
        <v>5</v>
      </c>
      <c r="BM16" s="65">
        <v>4</v>
      </c>
      <c r="BN16" s="59">
        <v>141</v>
      </c>
      <c r="BO16" s="62">
        <v>10</v>
      </c>
      <c r="BP16" s="65">
        <v>10</v>
      </c>
      <c r="BQ16" s="59">
        <v>397</v>
      </c>
      <c r="BR16" s="62">
        <v>11</v>
      </c>
      <c r="BS16" s="65">
        <v>10</v>
      </c>
      <c r="BT16" s="59">
        <v>192</v>
      </c>
      <c r="BU16" s="62">
        <v>3</v>
      </c>
      <c r="BV16" s="65">
        <v>3</v>
      </c>
      <c r="BW16" s="59">
        <v>308</v>
      </c>
      <c r="BX16" s="62">
        <v>18</v>
      </c>
      <c r="BY16" s="65">
        <v>14</v>
      </c>
      <c r="BZ16" s="59">
        <v>318</v>
      </c>
      <c r="CA16" s="62">
        <v>5</v>
      </c>
      <c r="CB16" s="65">
        <v>5</v>
      </c>
      <c r="CC16" s="59">
        <v>214</v>
      </c>
      <c r="CD16" s="62">
        <v>3</v>
      </c>
      <c r="CE16" s="65">
        <v>3</v>
      </c>
      <c r="CF16" s="59"/>
      <c r="CG16" s="62"/>
      <c r="CH16" s="65"/>
      <c r="CI16" s="59"/>
      <c r="CJ16" s="62"/>
      <c r="CK16" s="65"/>
    </row>
    <row r="17" ht="25.15" customHeight="1">
      <c r="A17" s="3" t="s">
        <v>194</v>
      </c>
      <c r="B17" s="9">
        <v>10</v>
      </c>
      <c r="C17" s="57" t="s">
        <v>195</v>
      </c>
      <c r="D17" s="70" t="s">
        <v>50</v>
      </c>
      <c r="E17" s="59">
        <v>1577</v>
      </c>
      <c r="F17" s="11">
        <f t="shared" si="8"/>
        <v>2.3544705136334811</v>
      </c>
      <c r="G17" s="61">
        <v>449</v>
      </c>
      <c r="H17" s="11">
        <f t="shared" si="9"/>
        <v>1.5144766146993318</v>
      </c>
      <c r="I17" s="62">
        <v>373</v>
      </c>
      <c r="J17" s="110">
        <f t="shared" si="10"/>
        <v>2.0857908847184987</v>
      </c>
      <c r="K17" s="112">
        <f t="shared" si="11"/>
        <v>-0.83999389893414933</v>
      </c>
      <c r="L17" s="64">
        <v>0</v>
      </c>
      <c r="M17" s="62">
        <v>0</v>
      </c>
      <c r="N17" s="65">
        <v>0</v>
      </c>
      <c r="O17" s="59">
        <v>209</v>
      </c>
      <c r="P17" s="62">
        <v>91</v>
      </c>
      <c r="Q17" s="65">
        <v>104</v>
      </c>
      <c r="R17" s="59">
        <v>237</v>
      </c>
      <c r="S17" s="62">
        <v>72</v>
      </c>
      <c r="T17" s="65">
        <v>75</v>
      </c>
      <c r="U17" s="59">
        <v>0</v>
      </c>
      <c r="V17" s="62">
        <v>0</v>
      </c>
      <c r="W17" s="65">
        <v>0</v>
      </c>
      <c r="X17" s="59">
        <v>115</v>
      </c>
      <c r="Y17" s="62">
        <v>31</v>
      </c>
      <c r="Z17" s="65">
        <v>33</v>
      </c>
      <c r="AA17" s="59">
        <v>230</v>
      </c>
      <c r="AB17" s="62">
        <v>61</v>
      </c>
      <c r="AC17" s="65">
        <v>67</v>
      </c>
      <c r="AD17" s="59">
        <v>621</v>
      </c>
      <c r="AE17" s="62">
        <v>61</v>
      </c>
      <c r="AF17" s="65">
        <v>66</v>
      </c>
      <c r="AG17" s="59">
        <v>310</v>
      </c>
      <c r="AH17" s="62">
        <v>30</v>
      </c>
      <c r="AI17" s="65">
        <v>33</v>
      </c>
      <c r="AJ17" s="59">
        <v>124</v>
      </c>
      <c r="AK17" s="62">
        <v>17</v>
      </c>
      <c r="AL17" s="65">
        <v>38</v>
      </c>
      <c r="AM17" s="59">
        <v>271</v>
      </c>
      <c r="AN17" s="62">
        <v>23</v>
      </c>
      <c r="AO17" s="65">
        <v>39</v>
      </c>
      <c r="AP17" s="59">
        <v>204</v>
      </c>
      <c r="AQ17" s="62">
        <v>36</v>
      </c>
      <c r="AR17" s="65">
        <v>40</v>
      </c>
      <c r="AS17" s="59">
        <v>134</v>
      </c>
      <c r="AT17" s="62">
        <v>17</v>
      </c>
      <c r="AU17" s="65">
        <v>30</v>
      </c>
      <c r="AV17" s="59">
        <v>133</v>
      </c>
      <c r="AW17" s="62">
        <v>14</v>
      </c>
      <c r="AX17" s="65">
        <v>16</v>
      </c>
      <c r="AY17" s="59">
        <v>89</v>
      </c>
      <c r="AZ17" s="62">
        <v>16</v>
      </c>
      <c r="BA17" s="65">
        <v>16</v>
      </c>
      <c r="BB17" s="59">
        <v>79</v>
      </c>
      <c r="BC17" s="62">
        <v>14</v>
      </c>
      <c r="BD17" s="65">
        <v>13</v>
      </c>
      <c r="BE17" s="59">
        <v>144</v>
      </c>
      <c r="BF17" s="62">
        <v>18</v>
      </c>
      <c r="BG17" s="65">
        <v>18</v>
      </c>
      <c r="BH17" s="59">
        <v>142</v>
      </c>
      <c r="BI17" s="62">
        <v>14</v>
      </c>
      <c r="BJ17" s="65">
        <v>14</v>
      </c>
      <c r="BK17" s="59">
        <v>96</v>
      </c>
      <c r="BL17" s="62">
        <v>16</v>
      </c>
      <c r="BM17" s="65">
        <v>16</v>
      </c>
      <c r="BN17" s="59">
        <v>61</v>
      </c>
      <c r="BO17" s="62">
        <v>6</v>
      </c>
      <c r="BP17" s="65">
        <v>10</v>
      </c>
      <c r="BQ17" s="59">
        <v>66</v>
      </c>
      <c r="BR17" s="62">
        <v>8</v>
      </c>
      <c r="BS17" s="65">
        <v>8</v>
      </c>
      <c r="BT17" s="59">
        <v>44</v>
      </c>
      <c r="BU17" s="62">
        <v>11</v>
      </c>
      <c r="BV17" s="65">
        <v>11</v>
      </c>
      <c r="BW17" s="59">
        <v>80</v>
      </c>
      <c r="BX17" s="62">
        <v>20</v>
      </c>
      <c r="BY17" s="65">
        <v>20</v>
      </c>
      <c r="BZ17" s="59">
        <v>24</v>
      </c>
      <c r="CA17" s="62">
        <v>12</v>
      </c>
      <c r="CB17" s="65">
        <v>12</v>
      </c>
      <c r="CC17" s="59">
        <v>78</v>
      </c>
      <c r="CD17" s="62">
        <v>10</v>
      </c>
      <c r="CE17" s="65">
        <v>10</v>
      </c>
      <c r="CF17" s="59"/>
      <c r="CG17" s="62"/>
      <c r="CH17" s="65"/>
      <c r="CI17" s="59"/>
      <c r="CJ17" s="62"/>
      <c r="CK17" s="65"/>
    </row>
    <row r="18" ht="25.15" customHeight="1">
      <c r="A18" s="3" t="s">
        <v>196</v>
      </c>
      <c r="B18" s="9">
        <v>11</v>
      </c>
      <c r="C18" s="57" t="s">
        <v>197</v>
      </c>
      <c r="D18" s="70" t="s">
        <v>51</v>
      </c>
      <c r="E18" s="59">
        <v>875</v>
      </c>
      <c r="F18" s="11">
        <f t="shared" si="8"/>
        <v>9.8182857142857145</v>
      </c>
      <c r="G18" s="61">
        <v>129</v>
      </c>
      <c r="H18" s="11">
        <f t="shared" si="9"/>
        <v>1.3255813953488371</v>
      </c>
      <c r="I18" s="62">
        <v>85</v>
      </c>
      <c r="J18" s="110">
        <f t="shared" si="10"/>
        <v>2.2352941176470589</v>
      </c>
      <c r="K18" s="112">
        <f t="shared" si="11"/>
        <v>-8.4927043189368767</v>
      </c>
      <c r="L18" s="64">
        <v>0</v>
      </c>
      <c r="M18" s="62">
        <v>0</v>
      </c>
      <c r="N18" s="65">
        <v>0</v>
      </c>
      <c r="O18" s="59"/>
      <c r="P18" s="62"/>
      <c r="Q18" s="65"/>
      <c r="R18" s="59"/>
      <c r="S18" s="62"/>
      <c r="T18" s="65"/>
      <c r="U18" s="59">
        <v>0</v>
      </c>
      <c r="V18" s="62">
        <v>0</v>
      </c>
      <c r="W18" s="65">
        <v>0</v>
      </c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>
        <v>637</v>
      </c>
      <c r="AK18" s="62">
        <v>15</v>
      </c>
      <c r="AL18" s="65">
        <v>15</v>
      </c>
      <c r="AM18" s="59">
        <v>1358</v>
      </c>
      <c r="AN18" s="62">
        <v>20</v>
      </c>
      <c r="AO18" s="65">
        <v>20</v>
      </c>
      <c r="AP18" s="59">
        <v>785</v>
      </c>
      <c r="AQ18" s="62">
        <v>8</v>
      </c>
      <c r="AR18" s="65">
        <v>9</v>
      </c>
      <c r="AS18" s="59">
        <v>175</v>
      </c>
      <c r="AT18" s="62">
        <v>10</v>
      </c>
      <c r="AU18" s="65">
        <v>12</v>
      </c>
      <c r="AV18" s="59">
        <v>936</v>
      </c>
      <c r="AW18" s="62">
        <v>7</v>
      </c>
      <c r="AX18" s="65">
        <v>7</v>
      </c>
      <c r="AY18" s="59">
        <v>464</v>
      </c>
      <c r="AZ18" s="62">
        <v>10</v>
      </c>
      <c r="BA18" s="65">
        <v>24</v>
      </c>
      <c r="BB18" s="59">
        <v>757</v>
      </c>
      <c r="BC18" s="62">
        <v>27</v>
      </c>
      <c r="BD18" s="65">
        <v>26</v>
      </c>
      <c r="BE18" s="59">
        <v>635</v>
      </c>
      <c r="BF18" s="62">
        <v>11</v>
      </c>
      <c r="BG18" s="65">
        <v>11</v>
      </c>
      <c r="BH18" s="59">
        <v>563</v>
      </c>
      <c r="BI18" s="62">
        <v>15</v>
      </c>
      <c r="BJ18" s="65">
        <v>15</v>
      </c>
      <c r="BK18" s="59">
        <v>362</v>
      </c>
      <c r="BL18" s="62">
        <v>8</v>
      </c>
      <c r="BM18" s="65">
        <v>12</v>
      </c>
      <c r="BN18" s="59">
        <v>412</v>
      </c>
      <c r="BO18" s="62">
        <v>12</v>
      </c>
      <c r="BP18" s="65">
        <v>12</v>
      </c>
      <c r="BQ18" s="59">
        <v>276</v>
      </c>
      <c r="BR18" s="62">
        <v>8</v>
      </c>
      <c r="BS18" s="65">
        <v>8</v>
      </c>
      <c r="BT18" s="59">
        <v>447</v>
      </c>
      <c r="BU18" s="62">
        <v>4</v>
      </c>
      <c r="BV18" s="65">
        <v>4</v>
      </c>
      <c r="BW18" s="59">
        <v>348</v>
      </c>
      <c r="BX18" s="62">
        <v>6</v>
      </c>
      <c r="BY18" s="65">
        <v>5</v>
      </c>
      <c r="BZ18" s="59">
        <v>191</v>
      </c>
      <c r="CA18" s="62">
        <v>7</v>
      </c>
      <c r="CB18" s="65">
        <v>7</v>
      </c>
      <c r="CC18" s="59">
        <v>245</v>
      </c>
      <c r="CD18" s="62">
        <v>3</v>
      </c>
      <c r="CE18" s="65">
        <v>3</v>
      </c>
      <c r="CF18" s="59"/>
      <c r="CG18" s="62"/>
      <c r="CH18" s="65"/>
      <c r="CI18" s="59"/>
      <c r="CJ18" s="62"/>
      <c r="CK18" s="65"/>
    </row>
    <row r="19" ht="25.15" customHeight="1">
      <c r="A19" s="3" t="s">
        <v>198</v>
      </c>
      <c r="B19" s="9">
        <v>12</v>
      </c>
      <c r="C19" s="57" t="s">
        <v>199</v>
      </c>
      <c r="D19" s="70" t="s">
        <v>50</v>
      </c>
      <c r="E19" s="59">
        <v>580</v>
      </c>
      <c r="F19" s="11">
        <f t="shared" si="8"/>
        <v>2.2568965517241377</v>
      </c>
      <c r="G19" s="61">
        <v>37</v>
      </c>
      <c r="H19" s="11">
        <f t="shared" si="9"/>
        <v>1.8648648648648649</v>
      </c>
      <c r="I19" s="62">
        <v>21</v>
      </c>
      <c r="J19" s="110">
        <f t="shared" si="10"/>
        <v>2.9523809523809526</v>
      </c>
      <c r="K19" s="112">
        <f t="shared" si="11"/>
        <v>-0.39203168685927281</v>
      </c>
      <c r="L19" s="64">
        <v>0</v>
      </c>
      <c r="M19" s="62">
        <v>0</v>
      </c>
      <c r="N19" s="65">
        <v>0</v>
      </c>
      <c r="O19" s="59">
        <v>31</v>
      </c>
      <c r="P19" s="62">
        <v>1</v>
      </c>
      <c r="Q19" s="65">
        <v>0</v>
      </c>
      <c r="R19" s="59">
        <v>101</v>
      </c>
      <c r="S19" s="62">
        <v>5</v>
      </c>
      <c r="T19" s="65">
        <v>0</v>
      </c>
      <c r="U19" s="59">
        <v>0</v>
      </c>
      <c r="V19" s="62">
        <v>0</v>
      </c>
      <c r="W19" s="65">
        <v>0</v>
      </c>
      <c r="X19" s="59">
        <v>119</v>
      </c>
      <c r="Y19" s="62">
        <v>5</v>
      </c>
      <c r="Z19" s="65">
        <v>5</v>
      </c>
      <c r="AA19" s="59">
        <v>239</v>
      </c>
      <c r="AB19" s="62">
        <v>9</v>
      </c>
      <c r="AC19" s="65">
        <v>9</v>
      </c>
      <c r="AD19" s="59">
        <v>7</v>
      </c>
      <c r="AE19" s="62">
        <v>0</v>
      </c>
      <c r="AF19" s="65">
        <v>0</v>
      </c>
      <c r="AG19" s="59">
        <v>3</v>
      </c>
      <c r="AH19" s="62">
        <v>0</v>
      </c>
      <c r="AI19" s="65">
        <v>0</v>
      </c>
      <c r="AJ19" s="59">
        <v>54</v>
      </c>
      <c r="AK19" s="62">
        <v>4</v>
      </c>
      <c r="AL19" s="65">
        <v>4</v>
      </c>
      <c r="AM19" s="59">
        <v>66</v>
      </c>
      <c r="AN19" s="62">
        <v>11</v>
      </c>
      <c r="AO19" s="65">
        <v>10</v>
      </c>
      <c r="AP19" s="59">
        <v>70</v>
      </c>
      <c r="AQ19" s="62">
        <v>0</v>
      </c>
      <c r="AR19" s="65">
        <v>0</v>
      </c>
      <c r="AS19" s="59">
        <v>31</v>
      </c>
      <c r="AT19" s="62">
        <v>0</v>
      </c>
      <c r="AU19" s="65">
        <v>0</v>
      </c>
      <c r="AV19" s="59">
        <v>57</v>
      </c>
      <c r="AW19" s="62">
        <v>6</v>
      </c>
      <c r="AX19" s="65">
        <v>5</v>
      </c>
      <c r="AY19" s="59">
        <v>34</v>
      </c>
      <c r="AZ19" s="62">
        <v>3</v>
      </c>
      <c r="BA19" s="65">
        <v>6</v>
      </c>
      <c r="BB19" s="59">
        <v>33</v>
      </c>
      <c r="BC19" s="62">
        <v>4</v>
      </c>
      <c r="BD19" s="65">
        <v>3</v>
      </c>
      <c r="BE19" s="59">
        <v>21</v>
      </c>
      <c r="BF19" s="62">
        <v>3</v>
      </c>
      <c r="BG19" s="65">
        <v>6</v>
      </c>
      <c r="BH19" s="59">
        <v>109</v>
      </c>
      <c r="BI19" s="62">
        <v>4</v>
      </c>
      <c r="BJ19" s="65">
        <v>3</v>
      </c>
      <c r="BK19" s="59">
        <v>6</v>
      </c>
      <c r="BL19" s="62">
        <v>0</v>
      </c>
      <c r="BM19" s="65">
        <v>1</v>
      </c>
      <c r="BN19" s="59">
        <v>7</v>
      </c>
      <c r="BO19" s="62">
        <v>0</v>
      </c>
      <c r="BP19" s="65">
        <v>0</v>
      </c>
      <c r="BQ19" s="59">
        <v>39</v>
      </c>
      <c r="BR19" s="62">
        <v>1</v>
      </c>
      <c r="BS19" s="65">
        <v>1</v>
      </c>
      <c r="BT19" s="59">
        <v>61</v>
      </c>
      <c r="BU19" s="62">
        <v>5</v>
      </c>
      <c r="BV19" s="65">
        <v>5</v>
      </c>
      <c r="BW19" s="59">
        <v>58</v>
      </c>
      <c r="BX19" s="62">
        <v>0</v>
      </c>
      <c r="BY19" s="65">
        <v>0</v>
      </c>
      <c r="BZ19" s="59">
        <v>62</v>
      </c>
      <c r="CA19" s="62">
        <v>4</v>
      </c>
      <c r="CB19" s="65">
        <v>4</v>
      </c>
      <c r="CC19" s="59">
        <v>35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3" t="s">
        <v>200</v>
      </c>
      <c r="B20" s="9">
        <v>13</v>
      </c>
      <c r="C20" s="57" t="s">
        <v>201</v>
      </c>
      <c r="D20" s="70" t="s">
        <v>51</v>
      </c>
      <c r="E20" s="59">
        <v>628</v>
      </c>
      <c r="F20" s="11">
        <f t="shared" si="8"/>
        <v>10.546178343949045</v>
      </c>
      <c r="G20" s="61">
        <v>32</v>
      </c>
      <c r="H20" s="11">
        <f t="shared" si="9"/>
        <v>2.1875</v>
      </c>
      <c r="I20" s="62">
        <v>23</v>
      </c>
      <c r="J20" s="110">
        <f t="shared" si="10"/>
        <v>2.9130434782608696</v>
      </c>
      <c r="K20" s="112">
        <f t="shared" si="11"/>
        <v>-8.3586783439490446</v>
      </c>
      <c r="L20" s="64">
        <v>0</v>
      </c>
      <c r="M20" s="62">
        <v>0</v>
      </c>
      <c r="N20" s="65">
        <v>0</v>
      </c>
      <c r="O20" s="59"/>
      <c r="P20" s="62"/>
      <c r="Q20" s="65"/>
      <c r="R20" s="59"/>
      <c r="S20" s="62"/>
      <c r="T20" s="65"/>
      <c r="U20" s="59">
        <v>0</v>
      </c>
      <c r="V20" s="62">
        <v>0</v>
      </c>
      <c r="W20" s="65">
        <v>0</v>
      </c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>
        <v>672</v>
      </c>
      <c r="AK20" s="62">
        <v>1</v>
      </c>
      <c r="AL20" s="65">
        <v>3</v>
      </c>
      <c r="AM20" s="59">
        <v>870</v>
      </c>
      <c r="AN20" s="62">
        <v>5</v>
      </c>
      <c r="AO20" s="65">
        <v>5</v>
      </c>
      <c r="AP20" s="59">
        <v>559</v>
      </c>
      <c r="AQ20" s="62">
        <v>5</v>
      </c>
      <c r="AR20" s="65">
        <v>5</v>
      </c>
      <c r="AS20" s="59">
        <v>141</v>
      </c>
      <c r="AT20" s="62">
        <v>2</v>
      </c>
      <c r="AU20" s="65">
        <v>2</v>
      </c>
      <c r="AV20" s="59">
        <v>786</v>
      </c>
      <c r="AW20" s="62">
        <v>4</v>
      </c>
      <c r="AX20" s="65">
        <v>4</v>
      </c>
      <c r="AY20" s="59">
        <v>274</v>
      </c>
      <c r="AZ20" s="62">
        <v>2</v>
      </c>
      <c r="BA20" s="65">
        <v>2</v>
      </c>
      <c r="BB20" s="59">
        <v>546</v>
      </c>
      <c r="BC20" s="62">
        <v>9</v>
      </c>
      <c r="BD20" s="65">
        <v>7</v>
      </c>
      <c r="BE20" s="59">
        <v>353</v>
      </c>
      <c r="BF20" s="62">
        <v>6</v>
      </c>
      <c r="BG20" s="65">
        <v>6</v>
      </c>
      <c r="BH20" s="59">
        <v>510</v>
      </c>
      <c r="BI20" s="62">
        <v>6</v>
      </c>
      <c r="BJ20" s="65">
        <v>5</v>
      </c>
      <c r="BK20" s="59">
        <v>42</v>
      </c>
      <c r="BL20" s="62">
        <v>6</v>
      </c>
      <c r="BM20" s="65">
        <v>6</v>
      </c>
      <c r="BN20" s="59">
        <v>458</v>
      </c>
      <c r="BO20" s="62">
        <v>5</v>
      </c>
      <c r="BP20" s="65">
        <v>5</v>
      </c>
      <c r="BQ20" s="59">
        <v>338</v>
      </c>
      <c r="BR20" s="62">
        <v>6</v>
      </c>
      <c r="BS20" s="65">
        <v>5</v>
      </c>
      <c r="BT20" s="59">
        <v>350</v>
      </c>
      <c r="BU20" s="62">
        <v>4</v>
      </c>
      <c r="BV20" s="65">
        <v>4</v>
      </c>
      <c r="BW20" s="59">
        <v>373</v>
      </c>
      <c r="BX20" s="62">
        <v>2</v>
      </c>
      <c r="BY20" s="65">
        <v>2</v>
      </c>
      <c r="BZ20" s="59">
        <v>194</v>
      </c>
      <c r="CA20" s="62">
        <v>4</v>
      </c>
      <c r="CB20" s="65">
        <v>4</v>
      </c>
      <c r="CC20" s="59">
        <v>157</v>
      </c>
      <c r="CD20" s="62">
        <v>3</v>
      </c>
      <c r="CE20" s="65">
        <v>2</v>
      </c>
      <c r="CF20" s="59"/>
      <c r="CG20" s="62"/>
      <c r="CH20" s="65"/>
      <c r="CI20" s="59"/>
      <c r="CJ20" s="62"/>
      <c r="CK20" s="65"/>
    </row>
    <row r="21" ht="25.15" customHeight="1">
      <c r="A21" s="3" t="s">
        <v>202</v>
      </c>
      <c r="B21" s="9">
        <v>14</v>
      </c>
      <c r="C21" s="57" t="s">
        <v>203</v>
      </c>
      <c r="D21" s="70" t="s">
        <v>50</v>
      </c>
      <c r="E21" s="59">
        <v>466</v>
      </c>
      <c r="F21" s="11">
        <f t="shared" si="8"/>
        <v>4.9957081545064375</v>
      </c>
      <c r="G21" s="61">
        <v>139</v>
      </c>
      <c r="H21" s="11">
        <f t="shared" si="9"/>
        <v>1.2517985611510791</v>
      </c>
      <c r="I21" s="62">
        <v>103</v>
      </c>
      <c r="J21" s="110">
        <f t="shared" si="10"/>
        <v>1.5436893203883495</v>
      </c>
      <c r="K21" s="112">
        <f t="shared" si="11"/>
        <v>-3.7439095933553581</v>
      </c>
      <c r="L21" s="64">
        <v>15</v>
      </c>
      <c r="M21" s="62">
        <v>1</v>
      </c>
      <c r="N21" s="65">
        <v>0</v>
      </c>
      <c r="O21" s="59">
        <v>22</v>
      </c>
      <c r="P21" s="62">
        <v>2</v>
      </c>
      <c r="Q21" s="65">
        <v>0</v>
      </c>
      <c r="R21" s="59">
        <v>159</v>
      </c>
      <c r="S21" s="62">
        <v>13</v>
      </c>
      <c r="T21" s="65">
        <v>0</v>
      </c>
      <c r="U21" s="59">
        <v>51</v>
      </c>
      <c r="V21" s="62">
        <v>3</v>
      </c>
      <c r="W21" s="65">
        <v>0</v>
      </c>
      <c r="X21" s="59">
        <v>118</v>
      </c>
      <c r="Y21" s="62">
        <v>15</v>
      </c>
      <c r="Z21" s="65">
        <v>13</v>
      </c>
      <c r="AA21" s="59">
        <v>236</v>
      </c>
      <c r="AB21" s="62">
        <v>30</v>
      </c>
      <c r="AC21" s="65">
        <v>26</v>
      </c>
      <c r="AD21" s="59">
        <v>741</v>
      </c>
      <c r="AE21" s="62">
        <v>25</v>
      </c>
      <c r="AF21" s="65">
        <v>27</v>
      </c>
      <c r="AG21" s="59">
        <v>371</v>
      </c>
      <c r="AH21" s="62">
        <v>13</v>
      </c>
      <c r="AI21" s="65">
        <v>13</v>
      </c>
      <c r="AJ21" s="59">
        <v>47</v>
      </c>
      <c r="AK21" s="62">
        <v>4</v>
      </c>
      <c r="AL21" s="65">
        <v>9</v>
      </c>
      <c r="AM21" s="59">
        <v>80</v>
      </c>
      <c r="AN21" s="62">
        <v>12</v>
      </c>
      <c r="AO21" s="65">
        <v>13</v>
      </c>
      <c r="AP21" s="59">
        <v>87</v>
      </c>
      <c r="AQ21" s="62">
        <v>1</v>
      </c>
      <c r="AR21" s="65">
        <v>4</v>
      </c>
      <c r="AS21" s="59">
        <v>18</v>
      </c>
      <c r="AT21" s="62">
        <v>2</v>
      </c>
      <c r="AU21" s="65">
        <v>2</v>
      </c>
      <c r="AV21" s="59">
        <v>31</v>
      </c>
      <c r="AW21" s="62">
        <v>4</v>
      </c>
      <c r="AX21" s="65">
        <v>4</v>
      </c>
      <c r="AY21" s="59">
        <v>18</v>
      </c>
      <c r="AZ21" s="62">
        <v>2</v>
      </c>
      <c r="BA21" s="65">
        <v>2</v>
      </c>
      <c r="BB21" s="59">
        <v>101</v>
      </c>
      <c r="BC21" s="62">
        <v>7</v>
      </c>
      <c r="BD21" s="65">
        <v>10</v>
      </c>
      <c r="BE21" s="59">
        <v>21</v>
      </c>
      <c r="BF21" s="62">
        <v>4</v>
      </c>
      <c r="BG21" s="65">
        <v>4</v>
      </c>
      <c r="BH21" s="59">
        <v>23</v>
      </c>
      <c r="BI21" s="62">
        <v>7</v>
      </c>
      <c r="BJ21" s="65">
        <v>7</v>
      </c>
      <c r="BK21" s="59">
        <v>5</v>
      </c>
      <c r="BL21" s="62">
        <v>0</v>
      </c>
      <c r="BM21" s="65">
        <v>0</v>
      </c>
      <c r="BN21" s="59">
        <v>18</v>
      </c>
      <c r="BO21" s="62">
        <v>7</v>
      </c>
      <c r="BP21" s="65">
        <v>7</v>
      </c>
      <c r="BQ21" s="59">
        <v>21</v>
      </c>
      <c r="BR21" s="62">
        <v>3</v>
      </c>
      <c r="BS21" s="65">
        <v>3</v>
      </c>
      <c r="BT21" s="59">
        <v>31</v>
      </c>
      <c r="BU21" s="62">
        <v>1</v>
      </c>
      <c r="BV21" s="65">
        <v>1</v>
      </c>
      <c r="BW21" s="59">
        <v>37</v>
      </c>
      <c r="BX21" s="62">
        <v>6</v>
      </c>
      <c r="BY21" s="65">
        <v>6</v>
      </c>
      <c r="BZ21" s="59">
        <v>23</v>
      </c>
      <c r="CA21" s="62">
        <v>5</v>
      </c>
      <c r="CB21" s="65">
        <v>5</v>
      </c>
      <c r="CC21" s="59">
        <v>29</v>
      </c>
      <c r="CD21" s="62">
        <v>3</v>
      </c>
      <c r="CE21" s="65">
        <v>3</v>
      </c>
      <c r="CF21" s="59"/>
      <c r="CG21" s="62"/>
      <c r="CH21" s="65"/>
      <c r="CI21" s="59"/>
      <c r="CJ21" s="62"/>
      <c r="CK21" s="65"/>
    </row>
    <row r="22" ht="25.15" customHeight="1">
      <c r="A22" s="3" t="s">
        <v>204</v>
      </c>
      <c r="B22" s="9">
        <v>15</v>
      </c>
      <c r="C22" s="57" t="s">
        <v>205</v>
      </c>
      <c r="D22" s="70" t="s">
        <v>51</v>
      </c>
      <c r="E22" s="59">
        <v>872</v>
      </c>
      <c r="F22" s="11">
        <f t="shared" si="8"/>
        <v>10.04816513761468</v>
      </c>
      <c r="G22" s="61">
        <v>127</v>
      </c>
      <c r="H22" s="11">
        <f t="shared" si="9"/>
        <v>1.0236220472440944</v>
      </c>
      <c r="I22" s="62">
        <v>79</v>
      </c>
      <c r="J22" s="110">
        <f t="shared" si="10"/>
        <v>1.6329113924050633</v>
      </c>
      <c r="K22" s="112">
        <f t="shared" si="11"/>
        <v>-9.0245430903705852</v>
      </c>
      <c r="L22" s="64">
        <v>0</v>
      </c>
      <c r="M22" s="62">
        <v>0</v>
      </c>
      <c r="N22" s="65">
        <v>0</v>
      </c>
      <c r="O22" s="59"/>
      <c r="P22" s="62"/>
      <c r="Q22" s="65"/>
      <c r="R22" s="59"/>
      <c r="S22" s="62"/>
      <c r="T22" s="65"/>
      <c r="U22" s="59">
        <v>0</v>
      </c>
      <c r="V22" s="62">
        <v>0</v>
      </c>
      <c r="W22" s="65">
        <v>0</v>
      </c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>
        <v>672</v>
      </c>
      <c r="AK22" s="62">
        <v>20</v>
      </c>
      <c r="AL22" s="65">
        <v>20</v>
      </c>
      <c r="AM22" s="59">
        <v>1042</v>
      </c>
      <c r="AN22" s="62">
        <v>10</v>
      </c>
      <c r="AO22" s="65">
        <v>12</v>
      </c>
      <c r="AP22" s="59">
        <v>677</v>
      </c>
      <c r="AQ22" s="62">
        <v>11</v>
      </c>
      <c r="AR22" s="65">
        <v>10</v>
      </c>
      <c r="AS22" s="59">
        <v>556</v>
      </c>
      <c r="AT22" s="62">
        <v>11</v>
      </c>
      <c r="AU22" s="65">
        <v>10</v>
      </c>
      <c r="AV22" s="59">
        <v>998</v>
      </c>
      <c r="AW22" s="62">
        <v>9</v>
      </c>
      <c r="AX22" s="65">
        <v>8</v>
      </c>
      <c r="AY22" s="59">
        <v>662</v>
      </c>
      <c r="AZ22" s="62">
        <v>10</v>
      </c>
      <c r="BA22" s="65">
        <v>10</v>
      </c>
      <c r="BB22" s="59">
        <v>470</v>
      </c>
      <c r="BC22" s="62">
        <v>3</v>
      </c>
      <c r="BD22" s="65">
        <v>3</v>
      </c>
      <c r="BE22" s="59">
        <v>403</v>
      </c>
      <c r="BF22" s="62">
        <v>10</v>
      </c>
      <c r="BG22" s="65">
        <v>10</v>
      </c>
      <c r="BH22" s="59">
        <v>736</v>
      </c>
      <c r="BI22" s="62">
        <v>11</v>
      </c>
      <c r="BJ22" s="65">
        <v>11</v>
      </c>
      <c r="BK22" s="59">
        <v>502</v>
      </c>
      <c r="BL22" s="62">
        <v>7</v>
      </c>
      <c r="BM22" s="65">
        <v>7</v>
      </c>
      <c r="BN22" s="59">
        <v>592</v>
      </c>
      <c r="BO22" s="62">
        <v>6</v>
      </c>
      <c r="BP22" s="65">
        <v>6</v>
      </c>
      <c r="BQ22" s="59">
        <v>414</v>
      </c>
      <c r="BR22" s="62">
        <v>2</v>
      </c>
      <c r="BS22" s="65">
        <v>2</v>
      </c>
      <c r="BT22" s="59">
        <v>263</v>
      </c>
      <c r="BU22" s="62">
        <v>4</v>
      </c>
      <c r="BV22" s="65">
        <v>4</v>
      </c>
      <c r="BW22" s="59">
        <v>338</v>
      </c>
      <c r="BX22" s="62">
        <v>6</v>
      </c>
      <c r="BY22" s="65">
        <v>6</v>
      </c>
      <c r="BZ22" s="59">
        <v>230</v>
      </c>
      <c r="CA22" s="62">
        <v>4</v>
      </c>
      <c r="CB22" s="65">
        <v>4</v>
      </c>
      <c r="CC22" s="59">
        <v>207</v>
      </c>
      <c r="CD22" s="62">
        <v>6</v>
      </c>
      <c r="CE22" s="65">
        <v>6</v>
      </c>
      <c r="CF22" s="59"/>
      <c r="CG22" s="62"/>
      <c r="CH22" s="65"/>
      <c r="CI22" s="59"/>
      <c r="CJ22" s="62"/>
      <c r="CK22" s="65"/>
    </row>
    <row r="23" ht="25.15" customHeight="1">
      <c r="A23" s="3" t="s">
        <v>206</v>
      </c>
      <c r="B23" s="9">
        <v>16</v>
      </c>
      <c r="C23" s="57" t="s">
        <v>207</v>
      </c>
      <c r="D23" s="70" t="s">
        <v>50</v>
      </c>
      <c r="E23" s="59">
        <v>382</v>
      </c>
      <c r="F23" s="11">
        <f t="shared" si="8"/>
        <v>7.7225130890052354</v>
      </c>
      <c r="G23" s="61">
        <v>244</v>
      </c>
      <c r="H23" s="11">
        <f t="shared" si="9"/>
        <v>1.2172131147540983</v>
      </c>
      <c r="I23" s="62">
        <v>232</v>
      </c>
      <c r="J23" s="110">
        <f t="shared" si="10"/>
        <v>1.3060344827586208</v>
      </c>
      <c r="K23" s="112">
        <f t="shared" si="11"/>
        <v>-6.5052999742511375</v>
      </c>
      <c r="L23" s="64">
        <v>98</v>
      </c>
      <c r="M23" s="62">
        <v>12</v>
      </c>
      <c r="N23" s="65">
        <v>0</v>
      </c>
      <c r="O23" s="59">
        <v>196</v>
      </c>
      <c r="P23" s="62">
        <v>24</v>
      </c>
      <c r="Q23" s="65">
        <v>0</v>
      </c>
      <c r="R23" s="59">
        <v>94</v>
      </c>
      <c r="S23" s="62">
        <v>13</v>
      </c>
      <c r="T23" s="65">
        <v>0</v>
      </c>
      <c r="U23" s="59">
        <v>47</v>
      </c>
      <c r="V23" s="62">
        <v>7</v>
      </c>
      <c r="W23" s="65">
        <v>0</v>
      </c>
      <c r="X23" s="59">
        <v>240</v>
      </c>
      <c r="Y23" s="62">
        <v>20</v>
      </c>
      <c r="Z23" s="65">
        <v>17</v>
      </c>
      <c r="AA23" s="59">
        <v>479</v>
      </c>
      <c r="AB23" s="62">
        <v>40</v>
      </c>
      <c r="AC23" s="65">
        <v>35</v>
      </c>
      <c r="AD23" s="59">
        <v>605</v>
      </c>
      <c r="AE23" s="62">
        <v>49</v>
      </c>
      <c r="AF23" s="65">
        <v>57</v>
      </c>
      <c r="AG23" s="59">
        <v>303</v>
      </c>
      <c r="AH23" s="62">
        <v>24</v>
      </c>
      <c r="AI23" s="65">
        <v>28</v>
      </c>
      <c r="AJ23" s="59">
        <v>43</v>
      </c>
      <c r="AK23" s="62">
        <v>6</v>
      </c>
      <c r="AL23" s="65">
        <v>10</v>
      </c>
      <c r="AM23" s="59">
        <v>64</v>
      </c>
      <c r="AN23" s="62">
        <v>9</v>
      </c>
      <c r="AO23" s="65">
        <v>38</v>
      </c>
      <c r="AP23" s="59">
        <v>48</v>
      </c>
      <c r="AQ23" s="62">
        <v>6</v>
      </c>
      <c r="AR23" s="65">
        <v>8</v>
      </c>
      <c r="AS23" s="59">
        <v>38</v>
      </c>
      <c r="AT23" s="62">
        <v>6</v>
      </c>
      <c r="AU23" s="65">
        <v>12</v>
      </c>
      <c r="AV23" s="59">
        <v>48</v>
      </c>
      <c r="AW23" s="62">
        <v>3</v>
      </c>
      <c r="AX23" s="65">
        <v>17</v>
      </c>
      <c r="AY23" s="59">
        <v>36</v>
      </c>
      <c r="AZ23" s="62">
        <v>7</v>
      </c>
      <c r="BA23" s="65">
        <v>6</v>
      </c>
      <c r="BB23" s="59">
        <v>36</v>
      </c>
      <c r="BC23" s="62">
        <v>11</v>
      </c>
      <c r="BD23" s="65">
        <v>11</v>
      </c>
      <c r="BE23" s="59">
        <v>114</v>
      </c>
      <c r="BF23" s="62">
        <v>13</v>
      </c>
      <c r="BG23" s="65">
        <v>15</v>
      </c>
      <c r="BH23" s="59">
        <v>34</v>
      </c>
      <c r="BI23" s="62">
        <v>4</v>
      </c>
      <c r="BJ23" s="65">
        <v>4</v>
      </c>
      <c r="BK23" s="59">
        <v>40</v>
      </c>
      <c r="BL23" s="62">
        <v>5</v>
      </c>
      <c r="BM23" s="65">
        <v>5</v>
      </c>
      <c r="BN23" s="59">
        <v>45</v>
      </c>
      <c r="BO23" s="62">
        <v>2</v>
      </c>
      <c r="BP23" s="65">
        <v>3</v>
      </c>
      <c r="BQ23" s="59">
        <v>92</v>
      </c>
      <c r="BR23" s="62">
        <v>8</v>
      </c>
      <c r="BS23" s="65">
        <v>8</v>
      </c>
      <c r="BT23" s="59">
        <v>80</v>
      </c>
      <c r="BU23" s="62">
        <v>8</v>
      </c>
      <c r="BV23" s="65">
        <v>8</v>
      </c>
      <c r="BW23" s="59">
        <v>61</v>
      </c>
      <c r="BX23" s="62">
        <v>7</v>
      </c>
      <c r="BY23" s="65">
        <v>8</v>
      </c>
      <c r="BZ23" s="59">
        <v>73</v>
      </c>
      <c r="CA23" s="62">
        <v>11</v>
      </c>
      <c r="CB23" s="65">
        <v>11</v>
      </c>
      <c r="CC23" s="59">
        <v>36</v>
      </c>
      <c r="CD23" s="62">
        <v>2</v>
      </c>
      <c r="CE23" s="65">
        <v>2</v>
      </c>
      <c r="CF23" s="59"/>
      <c r="CG23" s="62"/>
      <c r="CH23" s="65"/>
      <c r="CI23" s="59"/>
      <c r="CJ23" s="62"/>
      <c r="CK23" s="65"/>
    </row>
    <row r="24" ht="25.15" customHeight="1">
      <c r="A24" s="3" t="s">
        <v>208</v>
      </c>
      <c r="B24" s="9">
        <v>17</v>
      </c>
      <c r="C24" s="57" t="s">
        <v>209</v>
      </c>
      <c r="D24" s="70" t="s">
        <v>51</v>
      </c>
      <c r="E24" s="59">
        <v>762</v>
      </c>
      <c r="F24" s="11">
        <f t="shared" si="8"/>
        <v>8.3267716535433074</v>
      </c>
      <c r="G24" s="61">
        <v>173</v>
      </c>
      <c r="H24" s="11">
        <f t="shared" si="9"/>
        <v>1.0867052023121386</v>
      </c>
      <c r="I24" s="62">
        <v>105</v>
      </c>
      <c r="J24" s="110">
        <f t="shared" si="10"/>
        <v>1.7238095238095239</v>
      </c>
      <c r="K24" s="112">
        <f t="shared" si="11"/>
        <v>-7.2400664512311685</v>
      </c>
      <c r="L24" s="64">
        <v>0</v>
      </c>
      <c r="M24" s="62">
        <v>0</v>
      </c>
      <c r="N24" s="65">
        <v>0</v>
      </c>
      <c r="O24" s="59"/>
      <c r="P24" s="62"/>
      <c r="Q24" s="65"/>
      <c r="R24" s="59"/>
      <c r="S24" s="62"/>
      <c r="T24" s="65"/>
      <c r="U24" s="59">
        <v>0</v>
      </c>
      <c r="V24" s="62">
        <v>0</v>
      </c>
      <c r="W24" s="65">
        <v>0</v>
      </c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>
        <v>856</v>
      </c>
      <c r="AK24" s="62">
        <v>30</v>
      </c>
      <c r="AL24" s="65">
        <v>29</v>
      </c>
      <c r="AM24" s="59">
        <v>1188</v>
      </c>
      <c r="AN24" s="62">
        <v>24</v>
      </c>
      <c r="AO24" s="65">
        <v>22</v>
      </c>
      <c r="AP24" s="59">
        <v>566</v>
      </c>
      <c r="AQ24" s="62">
        <v>15</v>
      </c>
      <c r="AR24" s="65">
        <v>16</v>
      </c>
      <c r="AS24" s="59">
        <v>20</v>
      </c>
      <c r="AT24" s="62">
        <v>2</v>
      </c>
      <c r="AU24" s="65">
        <v>2</v>
      </c>
      <c r="AV24" s="59">
        <v>668</v>
      </c>
      <c r="AW24" s="62">
        <v>13</v>
      </c>
      <c r="AX24" s="65">
        <v>12</v>
      </c>
      <c r="AY24" s="59">
        <v>341</v>
      </c>
      <c r="AZ24" s="62">
        <v>15</v>
      </c>
      <c r="BA24" s="65">
        <v>13</v>
      </c>
      <c r="BB24" s="59">
        <v>417</v>
      </c>
      <c r="BC24" s="62">
        <v>10</v>
      </c>
      <c r="BD24" s="65">
        <v>10</v>
      </c>
      <c r="BE24" s="59">
        <v>458</v>
      </c>
      <c r="BF24" s="62">
        <v>12</v>
      </c>
      <c r="BG24" s="65">
        <v>12</v>
      </c>
      <c r="BH24" s="59">
        <v>176</v>
      </c>
      <c r="BI24" s="62">
        <v>12</v>
      </c>
      <c r="BJ24" s="65">
        <v>12</v>
      </c>
      <c r="BK24" s="59">
        <v>115</v>
      </c>
      <c r="BL24" s="62">
        <v>5</v>
      </c>
      <c r="BM24" s="65">
        <v>5</v>
      </c>
      <c r="BN24" s="59">
        <v>260</v>
      </c>
      <c r="BO24" s="62">
        <v>4</v>
      </c>
      <c r="BP24" s="65">
        <v>4</v>
      </c>
      <c r="BQ24" s="59">
        <v>266</v>
      </c>
      <c r="BR24" s="62">
        <v>5</v>
      </c>
      <c r="BS24" s="65">
        <v>5</v>
      </c>
      <c r="BT24" s="59">
        <v>272</v>
      </c>
      <c r="BU24" s="62">
        <v>10</v>
      </c>
      <c r="BV24" s="65">
        <v>9</v>
      </c>
      <c r="BW24" s="59">
        <v>317</v>
      </c>
      <c r="BX24" s="62">
        <v>12</v>
      </c>
      <c r="BY24" s="65">
        <v>11</v>
      </c>
      <c r="BZ24" s="59">
        <v>202</v>
      </c>
      <c r="CA24" s="62">
        <v>8</v>
      </c>
      <c r="CB24" s="65">
        <v>8</v>
      </c>
      <c r="CC24" s="59">
        <v>223</v>
      </c>
      <c r="CD24" s="62">
        <v>11</v>
      </c>
      <c r="CE24" s="65">
        <v>11</v>
      </c>
      <c r="CF24" s="59"/>
      <c r="CG24" s="62"/>
      <c r="CH24" s="65"/>
      <c r="CI24" s="59"/>
      <c r="CJ24" s="62"/>
      <c r="CK24" s="65"/>
    </row>
    <row r="25" ht="25.15" customHeight="1">
      <c r="A25" s="3" t="s">
        <v>210</v>
      </c>
      <c r="B25" s="9">
        <v>18</v>
      </c>
      <c r="C25" s="57" t="s">
        <v>211</v>
      </c>
      <c r="D25" s="70" t="s">
        <v>50</v>
      </c>
      <c r="E25" s="59">
        <v>630</v>
      </c>
      <c r="F25" s="11">
        <f t="shared" si="8"/>
        <v>7.8158730158730156</v>
      </c>
      <c r="G25" s="61">
        <v>193</v>
      </c>
      <c r="H25" s="11">
        <f t="shared" si="9"/>
        <v>0.96373056994818651</v>
      </c>
      <c r="I25" s="62">
        <v>121</v>
      </c>
      <c r="J25" s="110">
        <f t="shared" si="10"/>
        <v>1.5041322314049588</v>
      </c>
      <c r="K25" s="112">
        <f t="shared" si="11"/>
        <v>-6.8521424459248292</v>
      </c>
      <c r="L25" s="64">
        <v>11</v>
      </c>
      <c r="M25" s="62">
        <v>1</v>
      </c>
      <c r="N25" s="65">
        <v>0</v>
      </c>
      <c r="O25" s="59"/>
      <c r="P25" s="62"/>
      <c r="Q25" s="65"/>
      <c r="R25" s="59"/>
      <c r="S25" s="62"/>
      <c r="T25" s="65"/>
      <c r="U25" s="59">
        <v>80</v>
      </c>
      <c r="V25" s="62">
        <v>7</v>
      </c>
      <c r="W25" s="65">
        <v>0</v>
      </c>
      <c r="X25" s="59">
        <v>835</v>
      </c>
      <c r="Y25" s="62">
        <v>26</v>
      </c>
      <c r="Z25" s="65">
        <v>25</v>
      </c>
      <c r="AA25" s="59">
        <v>1669</v>
      </c>
      <c r="AB25" s="62">
        <v>52</v>
      </c>
      <c r="AC25" s="65">
        <v>49</v>
      </c>
      <c r="AD25" s="59">
        <v>1041</v>
      </c>
      <c r="AE25" s="62">
        <v>35</v>
      </c>
      <c r="AF25" s="65">
        <v>36</v>
      </c>
      <c r="AG25" s="59">
        <v>521</v>
      </c>
      <c r="AH25" s="62">
        <v>17</v>
      </c>
      <c r="AI25" s="65">
        <v>18</v>
      </c>
      <c r="AJ25" s="59">
        <v>45</v>
      </c>
      <c r="AK25" s="62">
        <v>2</v>
      </c>
      <c r="AL25" s="65">
        <v>2</v>
      </c>
      <c r="AM25" s="59">
        <v>79</v>
      </c>
      <c r="AN25" s="62">
        <v>9</v>
      </c>
      <c r="AO25" s="65">
        <v>9</v>
      </c>
      <c r="AP25" s="59">
        <v>100</v>
      </c>
      <c r="AQ25" s="62">
        <v>6</v>
      </c>
      <c r="AR25" s="65">
        <v>5</v>
      </c>
      <c r="AS25" s="59">
        <v>31</v>
      </c>
      <c r="AT25" s="62">
        <v>10</v>
      </c>
      <c r="AU25" s="65">
        <v>10</v>
      </c>
      <c r="AV25" s="59">
        <v>73</v>
      </c>
      <c r="AW25" s="62">
        <v>5</v>
      </c>
      <c r="AX25" s="65">
        <v>5</v>
      </c>
      <c r="AY25" s="59">
        <v>75</v>
      </c>
      <c r="AZ25" s="62">
        <v>8</v>
      </c>
      <c r="BA25" s="65">
        <v>7</v>
      </c>
      <c r="BB25" s="59">
        <v>21</v>
      </c>
      <c r="BC25" s="62">
        <v>1</v>
      </c>
      <c r="BD25" s="65">
        <v>1</v>
      </c>
      <c r="BE25" s="59">
        <v>105</v>
      </c>
      <c r="BF25" s="62">
        <v>3</v>
      </c>
      <c r="BG25" s="65">
        <v>3</v>
      </c>
      <c r="BH25" s="59">
        <v>60</v>
      </c>
      <c r="BI25" s="62">
        <v>2</v>
      </c>
      <c r="BJ25" s="65">
        <v>2</v>
      </c>
      <c r="BK25" s="59">
        <v>10</v>
      </c>
      <c r="BL25" s="62">
        <v>0</v>
      </c>
      <c r="BM25" s="65">
        <v>0</v>
      </c>
      <c r="BN25" s="59">
        <v>57</v>
      </c>
      <c r="BO25" s="62">
        <v>2</v>
      </c>
      <c r="BP25" s="65">
        <v>2</v>
      </c>
      <c r="BQ25" s="59">
        <v>51</v>
      </c>
      <c r="BR25" s="62">
        <v>2</v>
      </c>
      <c r="BS25" s="65">
        <v>2</v>
      </c>
      <c r="BT25" s="59">
        <v>5</v>
      </c>
      <c r="BU25" s="62">
        <v>0</v>
      </c>
      <c r="BV25" s="65">
        <v>0</v>
      </c>
      <c r="BW25" s="59">
        <v>75</v>
      </c>
      <c r="BX25" s="62">
        <v>1</v>
      </c>
      <c r="BY25" s="65">
        <v>1</v>
      </c>
      <c r="BZ25" s="59">
        <v>21</v>
      </c>
      <c r="CA25" s="62">
        <v>2</v>
      </c>
      <c r="CB25" s="65">
        <v>2</v>
      </c>
      <c r="CC25" s="59">
        <v>50</v>
      </c>
      <c r="CD25" s="62">
        <v>3</v>
      </c>
      <c r="CE25" s="65">
        <v>3</v>
      </c>
      <c r="CF25" s="59"/>
      <c r="CG25" s="62"/>
      <c r="CH25" s="65"/>
      <c r="CI25" s="59"/>
      <c r="CJ25" s="62"/>
      <c r="CK25" s="65"/>
    </row>
    <row r="26" ht="25.15" customHeight="1">
      <c r="A26" s="3" t="s">
        <v>212</v>
      </c>
      <c r="B26" s="9">
        <v>19</v>
      </c>
      <c r="C26" s="57" t="s">
        <v>213</v>
      </c>
      <c r="D26" s="70" t="s">
        <v>51</v>
      </c>
      <c r="E26" s="59">
        <v>618</v>
      </c>
      <c r="F26" s="11">
        <f t="shared" si="8"/>
        <v>11.084142394822006</v>
      </c>
      <c r="G26" s="61">
        <v>171</v>
      </c>
      <c r="H26" s="11">
        <f t="shared" si="9"/>
        <v>1.064327485380117</v>
      </c>
      <c r="I26" s="62">
        <v>102</v>
      </c>
      <c r="J26" s="110">
        <f t="shared" si="10"/>
        <v>1.7058823529411764</v>
      </c>
      <c r="K26" s="112">
        <f t="shared" si="11"/>
        <v>-10.019814909441889</v>
      </c>
      <c r="L26" s="64">
        <v>0</v>
      </c>
      <c r="M26" s="62">
        <v>0</v>
      </c>
      <c r="N26" s="65">
        <v>0</v>
      </c>
      <c r="O26" s="59"/>
      <c r="P26" s="62"/>
      <c r="Q26" s="65"/>
      <c r="R26" s="59"/>
      <c r="S26" s="62"/>
      <c r="T26" s="65"/>
      <c r="U26" s="59">
        <v>0</v>
      </c>
      <c r="V26" s="62">
        <v>0</v>
      </c>
      <c r="W26" s="65">
        <v>0</v>
      </c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>
        <v>545</v>
      </c>
      <c r="AK26" s="62">
        <v>17</v>
      </c>
      <c r="AL26" s="65">
        <v>17</v>
      </c>
      <c r="AM26" s="59">
        <v>741</v>
      </c>
      <c r="AN26" s="62">
        <v>23</v>
      </c>
      <c r="AO26" s="65">
        <v>21</v>
      </c>
      <c r="AP26" s="59">
        <v>691</v>
      </c>
      <c r="AQ26" s="62">
        <v>18</v>
      </c>
      <c r="AR26" s="65">
        <v>18</v>
      </c>
      <c r="AS26" s="59">
        <v>238</v>
      </c>
      <c r="AT26" s="62">
        <v>12</v>
      </c>
      <c r="AU26" s="65">
        <v>11</v>
      </c>
      <c r="AV26" s="59">
        <v>253</v>
      </c>
      <c r="AW26" s="62">
        <v>0</v>
      </c>
      <c r="AX26" s="65">
        <v>0</v>
      </c>
      <c r="AY26" s="59">
        <v>357</v>
      </c>
      <c r="AZ26" s="62">
        <v>4</v>
      </c>
      <c r="BA26" s="65">
        <v>4</v>
      </c>
      <c r="BB26" s="59">
        <v>614</v>
      </c>
      <c r="BC26" s="62">
        <v>14</v>
      </c>
      <c r="BD26" s="65">
        <v>10</v>
      </c>
      <c r="BE26" s="59">
        <v>621</v>
      </c>
      <c r="BF26" s="62">
        <v>26</v>
      </c>
      <c r="BG26" s="65">
        <v>25</v>
      </c>
      <c r="BH26" s="59">
        <v>540</v>
      </c>
      <c r="BI26" s="62">
        <v>14</v>
      </c>
      <c r="BJ26" s="65">
        <v>13</v>
      </c>
      <c r="BK26" s="59">
        <v>210</v>
      </c>
      <c r="BL26" s="62">
        <v>11</v>
      </c>
      <c r="BM26" s="65">
        <v>11</v>
      </c>
      <c r="BN26" s="59">
        <v>275</v>
      </c>
      <c r="BO26" s="62">
        <v>4</v>
      </c>
      <c r="BP26" s="65">
        <v>6</v>
      </c>
      <c r="BQ26" s="59">
        <v>273</v>
      </c>
      <c r="BR26" s="62">
        <v>10</v>
      </c>
      <c r="BS26" s="65">
        <v>10</v>
      </c>
      <c r="BT26" s="59">
        <v>354</v>
      </c>
      <c r="BU26" s="62">
        <v>10</v>
      </c>
      <c r="BV26" s="65">
        <v>10</v>
      </c>
      <c r="BW26" s="59">
        <v>616</v>
      </c>
      <c r="BX26" s="62">
        <v>9</v>
      </c>
      <c r="BY26" s="65">
        <v>9</v>
      </c>
      <c r="BZ26" s="59">
        <v>312</v>
      </c>
      <c r="CA26" s="62">
        <v>4</v>
      </c>
      <c r="CB26" s="65">
        <v>4</v>
      </c>
      <c r="CC26" s="59">
        <v>210</v>
      </c>
      <c r="CD26" s="62">
        <v>6</v>
      </c>
      <c r="CE26" s="65">
        <v>5</v>
      </c>
      <c r="CF26" s="59"/>
      <c r="CG26" s="62"/>
      <c r="CH26" s="65"/>
      <c r="CI26" s="59"/>
      <c r="CJ26" s="62"/>
      <c r="CK26" s="65"/>
    </row>
    <row r="27" ht="25.15" customHeight="1">
      <c r="A27" s="3" t="s">
        <v>214</v>
      </c>
      <c r="B27" s="9">
        <v>20</v>
      </c>
      <c r="C27" s="57" t="s">
        <v>215</v>
      </c>
      <c r="D27" s="70" t="s">
        <v>51</v>
      </c>
      <c r="E27" s="59">
        <v>720</v>
      </c>
      <c r="F27" s="11">
        <f t="shared" si="8"/>
        <v>3.9097222222222223</v>
      </c>
      <c r="G27" s="61">
        <v>314</v>
      </c>
      <c r="H27" s="11">
        <f t="shared" si="9"/>
        <v>0.70700636942675155</v>
      </c>
      <c r="I27" s="62">
        <v>299</v>
      </c>
      <c r="J27" s="110">
        <f t="shared" si="10"/>
        <v>1.0167224080267558</v>
      </c>
      <c r="K27" s="112">
        <f t="shared" si="11"/>
        <v>-3.2027158527954707</v>
      </c>
      <c r="L27" s="64">
        <v>0</v>
      </c>
      <c r="M27" s="62">
        <v>0</v>
      </c>
      <c r="N27" s="65">
        <v>0</v>
      </c>
      <c r="O27" s="59">
        <v>23</v>
      </c>
      <c r="P27" s="62">
        <v>4</v>
      </c>
      <c r="Q27" s="65">
        <v>0</v>
      </c>
      <c r="R27" s="59">
        <v>14</v>
      </c>
      <c r="S27" s="62">
        <v>0</v>
      </c>
      <c r="T27" s="65">
        <v>0</v>
      </c>
      <c r="U27" s="59">
        <v>0</v>
      </c>
      <c r="V27" s="62">
        <v>0</v>
      </c>
      <c r="W27" s="65">
        <v>0</v>
      </c>
      <c r="X27" s="59">
        <v>12</v>
      </c>
      <c r="Y27" s="62">
        <v>1</v>
      </c>
      <c r="Z27" s="65">
        <v>15</v>
      </c>
      <c r="AA27" s="59">
        <v>24</v>
      </c>
      <c r="AB27" s="62">
        <v>2</v>
      </c>
      <c r="AC27" s="65">
        <v>29</v>
      </c>
      <c r="AD27" s="59">
        <v>1081</v>
      </c>
      <c r="AE27" s="62">
        <v>48</v>
      </c>
      <c r="AF27" s="65">
        <v>96</v>
      </c>
      <c r="AG27" s="59">
        <v>540</v>
      </c>
      <c r="AH27" s="62">
        <v>24</v>
      </c>
      <c r="AI27" s="65">
        <v>48</v>
      </c>
      <c r="AJ27" s="59">
        <v>86</v>
      </c>
      <c r="AK27" s="62">
        <v>5</v>
      </c>
      <c r="AL27" s="65">
        <v>5</v>
      </c>
      <c r="AM27" s="59">
        <v>218</v>
      </c>
      <c r="AN27" s="62">
        <v>38</v>
      </c>
      <c r="AO27" s="65">
        <v>37</v>
      </c>
      <c r="AP27" s="59">
        <v>69</v>
      </c>
      <c r="AQ27" s="62">
        <v>7</v>
      </c>
      <c r="AR27" s="65">
        <v>5</v>
      </c>
      <c r="AS27" s="59">
        <v>83</v>
      </c>
      <c r="AT27" s="62">
        <v>7</v>
      </c>
      <c r="AU27" s="65">
        <v>6</v>
      </c>
      <c r="AV27" s="59">
        <v>76</v>
      </c>
      <c r="AW27" s="62">
        <v>9</v>
      </c>
      <c r="AX27" s="65">
        <v>7</v>
      </c>
      <c r="AY27" s="59">
        <v>48</v>
      </c>
      <c r="AZ27" s="62">
        <v>16</v>
      </c>
      <c r="BA27" s="65">
        <v>16</v>
      </c>
      <c r="BB27" s="59">
        <v>55</v>
      </c>
      <c r="BC27" s="62">
        <v>9</v>
      </c>
      <c r="BD27" s="65">
        <v>8</v>
      </c>
      <c r="BE27" s="59">
        <v>48</v>
      </c>
      <c r="BF27" s="62">
        <v>10</v>
      </c>
      <c r="BG27" s="65">
        <v>3</v>
      </c>
      <c r="BH27" s="59">
        <v>58</v>
      </c>
      <c r="BI27" s="62">
        <v>6</v>
      </c>
      <c r="BJ27" s="65">
        <v>6</v>
      </c>
      <c r="BK27" s="59">
        <v>25</v>
      </c>
      <c r="BL27" s="62">
        <v>1</v>
      </c>
      <c r="BM27" s="65">
        <v>1</v>
      </c>
      <c r="BN27" s="59">
        <v>4</v>
      </c>
      <c r="BO27" s="62">
        <v>1</v>
      </c>
      <c r="BP27" s="65">
        <v>1</v>
      </c>
      <c r="BQ27" s="59">
        <v>40</v>
      </c>
      <c r="BR27" s="62">
        <v>6</v>
      </c>
      <c r="BS27" s="65">
        <v>6</v>
      </c>
      <c r="BT27" s="59">
        <v>26</v>
      </c>
      <c r="BU27" s="62">
        <v>5</v>
      </c>
      <c r="BV27" s="65">
        <v>5</v>
      </c>
      <c r="BW27" s="59">
        <v>77</v>
      </c>
      <c r="BX27" s="62">
        <v>6</v>
      </c>
      <c r="BY27" s="65">
        <v>4</v>
      </c>
      <c r="BZ27" s="59">
        <v>47</v>
      </c>
      <c r="CA27" s="62">
        <v>6</v>
      </c>
      <c r="CB27" s="65">
        <v>6</v>
      </c>
      <c r="CC27" s="59">
        <v>143</v>
      </c>
      <c r="CD27" s="62">
        <v>9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3" t="s">
        <v>216</v>
      </c>
      <c r="B28" s="9">
        <v>21</v>
      </c>
      <c r="C28" s="57" t="s">
        <v>217</v>
      </c>
      <c r="D28" s="70" t="s">
        <v>50</v>
      </c>
      <c r="E28" s="59">
        <v>668</v>
      </c>
      <c r="F28" s="11">
        <f t="shared" si="8"/>
        <v>8.82934131736527</v>
      </c>
      <c r="G28" s="61">
        <v>91</v>
      </c>
      <c r="H28" s="11">
        <f t="shared" si="9"/>
        <v>0.89010989010989006</v>
      </c>
      <c r="I28" s="62">
        <v>56</v>
      </c>
      <c r="J28" s="110">
        <f t="shared" si="10"/>
        <v>1.4821428571428572</v>
      </c>
      <c r="K28" s="112">
        <f t="shared" si="11"/>
        <v>-7.939231427255379</v>
      </c>
      <c r="L28" s="64">
        <v>11</v>
      </c>
      <c r="M28" s="62">
        <v>2</v>
      </c>
      <c r="N28" s="65">
        <v>0</v>
      </c>
      <c r="O28" s="59"/>
      <c r="P28" s="62"/>
      <c r="Q28" s="65"/>
      <c r="R28" s="59"/>
      <c r="S28" s="62"/>
      <c r="T28" s="65"/>
      <c r="U28" s="59">
        <v>7</v>
      </c>
      <c r="V28" s="62">
        <v>0</v>
      </c>
      <c r="W28" s="65">
        <v>0</v>
      </c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>
        <v>1024</v>
      </c>
      <c r="AK28" s="62">
        <v>13</v>
      </c>
      <c r="AL28" s="65">
        <v>13</v>
      </c>
      <c r="AM28" s="59">
        <v>719</v>
      </c>
      <c r="AN28" s="62">
        <v>11</v>
      </c>
      <c r="AO28" s="65">
        <v>11</v>
      </c>
      <c r="AP28" s="59">
        <v>367</v>
      </c>
      <c r="AQ28" s="62">
        <v>6</v>
      </c>
      <c r="AR28" s="65">
        <v>6</v>
      </c>
      <c r="AS28" s="59">
        <v>244</v>
      </c>
      <c r="AT28" s="62">
        <v>8</v>
      </c>
      <c r="AU28" s="65">
        <v>8</v>
      </c>
      <c r="AV28" s="59">
        <v>414</v>
      </c>
      <c r="AW28" s="62">
        <v>7</v>
      </c>
      <c r="AX28" s="65">
        <v>7</v>
      </c>
      <c r="AY28" s="59">
        <v>247</v>
      </c>
      <c r="AZ28" s="62">
        <v>7</v>
      </c>
      <c r="BA28" s="65">
        <v>7</v>
      </c>
      <c r="BB28" s="59">
        <v>425</v>
      </c>
      <c r="BC28" s="62">
        <v>4</v>
      </c>
      <c r="BD28" s="65">
        <v>6</v>
      </c>
      <c r="BE28" s="59">
        <v>282</v>
      </c>
      <c r="BF28" s="62">
        <v>3</v>
      </c>
      <c r="BG28" s="65">
        <v>3</v>
      </c>
      <c r="BH28" s="59">
        <v>429</v>
      </c>
      <c r="BI28" s="62">
        <v>3</v>
      </c>
      <c r="BJ28" s="65">
        <v>3</v>
      </c>
      <c r="BK28" s="59">
        <v>81</v>
      </c>
      <c r="BL28" s="62">
        <v>5</v>
      </c>
      <c r="BM28" s="65">
        <v>5</v>
      </c>
      <c r="BN28" s="59">
        <v>386</v>
      </c>
      <c r="BO28" s="62">
        <v>3</v>
      </c>
      <c r="BP28" s="65">
        <v>3</v>
      </c>
      <c r="BQ28" s="59">
        <v>365</v>
      </c>
      <c r="BR28" s="62">
        <v>3</v>
      </c>
      <c r="BS28" s="65">
        <v>3</v>
      </c>
      <c r="BT28" s="59">
        <v>236</v>
      </c>
      <c r="BU28" s="62">
        <v>3</v>
      </c>
      <c r="BV28" s="65">
        <v>3</v>
      </c>
      <c r="BW28" s="59">
        <v>257</v>
      </c>
      <c r="BX28" s="62">
        <v>0</v>
      </c>
      <c r="BY28" s="65">
        <v>0</v>
      </c>
      <c r="BZ28" s="59">
        <v>242</v>
      </c>
      <c r="CA28" s="62">
        <v>3</v>
      </c>
      <c r="CB28" s="65">
        <v>3</v>
      </c>
      <c r="CC28" s="59">
        <v>180</v>
      </c>
      <c r="CD28" s="62">
        <v>2</v>
      </c>
      <c r="CE28" s="65">
        <v>2</v>
      </c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17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9.570312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277</v>
      </c>
      <c r="B1" s="208" t="str">
        <f>'LGA Registration'!A6</f>
        <v>Katsina-Ala</v>
      </c>
      <c r="C1" s="209"/>
      <c r="D1" s="120" t="s">
        <v>70</v>
      </c>
      <c r="E1" s="206" t="s">
        <v>71</v>
      </c>
      <c r="F1" s="207"/>
      <c r="G1" s="207"/>
      <c r="H1" s="207"/>
      <c r="I1" s="207"/>
      <c r="J1" s="207"/>
      <c r="K1" s="210" t="s">
        <v>31</v>
      </c>
      <c r="L1" s="202" t="s">
        <v>1</v>
      </c>
      <c r="M1" s="211"/>
      <c r="N1" s="212"/>
      <c r="O1" s="202" t="s">
        <v>2</v>
      </c>
      <c r="P1" s="203"/>
      <c r="Q1" s="204"/>
      <c r="R1" s="202" t="s">
        <v>3</v>
      </c>
      <c r="S1" s="203"/>
      <c r="T1" s="204"/>
      <c r="U1" s="202" t="s">
        <v>4</v>
      </c>
      <c r="V1" s="211"/>
      <c r="W1" s="212"/>
      <c r="X1" s="202" t="s">
        <v>5</v>
      </c>
      <c r="Y1" s="203"/>
      <c r="Z1" s="212"/>
      <c r="AA1" s="202" t="s">
        <v>72</v>
      </c>
      <c r="AB1" s="203"/>
      <c r="AC1" s="204"/>
      <c r="AD1" s="202" t="s">
        <v>7</v>
      </c>
      <c r="AE1" s="203"/>
      <c r="AF1" s="212"/>
      <c r="AG1" s="202" t="s">
        <v>8</v>
      </c>
      <c r="AH1" s="203"/>
      <c r="AI1" s="204"/>
      <c r="AJ1" s="202" t="s">
        <v>9</v>
      </c>
      <c r="AK1" s="211"/>
      <c r="AL1" s="212"/>
      <c r="AM1" s="202" t="s">
        <v>73</v>
      </c>
      <c r="AN1" s="211"/>
      <c r="AO1" s="212"/>
      <c r="AP1" s="202" t="s">
        <v>11</v>
      </c>
      <c r="AQ1" s="211"/>
      <c r="AR1" s="212"/>
      <c r="AS1" s="202" t="s">
        <v>12</v>
      </c>
      <c r="AT1" s="211"/>
      <c r="AU1" s="212"/>
      <c r="AV1" s="202" t="s">
        <v>13</v>
      </c>
      <c r="AW1" s="211"/>
      <c r="AX1" s="212"/>
      <c r="AY1" s="202" t="s">
        <v>14</v>
      </c>
      <c r="AZ1" s="211"/>
      <c r="BA1" s="212"/>
      <c r="BB1" s="202" t="s">
        <v>15</v>
      </c>
      <c r="BC1" s="211"/>
      <c r="BD1" s="212"/>
      <c r="BE1" s="202" t="s">
        <v>16</v>
      </c>
      <c r="BF1" s="211"/>
      <c r="BG1" s="212"/>
      <c r="BH1" s="202" t="s">
        <v>17</v>
      </c>
      <c r="BI1" s="211"/>
      <c r="BJ1" s="212"/>
      <c r="BK1" s="202" t="s">
        <v>18</v>
      </c>
      <c r="BL1" s="211"/>
      <c r="BM1" s="212"/>
      <c r="BN1" s="202" t="s">
        <v>19</v>
      </c>
      <c r="BO1" s="211"/>
      <c r="BP1" s="212"/>
      <c r="BQ1" s="202" t="s">
        <v>20</v>
      </c>
      <c r="BR1" s="211"/>
      <c r="BS1" s="212"/>
      <c r="BT1" s="202" t="s">
        <v>21</v>
      </c>
      <c r="BU1" s="211"/>
      <c r="BV1" s="212"/>
      <c r="BW1" s="202" t="s">
        <v>22</v>
      </c>
      <c r="BX1" s="211"/>
      <c r="BY1" s="212"/>
      <c r="BZ1" s="202" t="s">
        <v>23</v>
      </c>
      <c r="CA1" s="211"/>
      <c r="CB1" s="212"/>
      <c r="CC1" s="205" t="s">
        <v>24</v>
      </c>
      <c r="CD1" s="203"/>
      <c r="CE1" s="204"/>
      <c r="CF1" s="202"/>
      <c r="CG1" s="203"/>
      <c r="CH1" s="204"/>
      <c r="CI1" s="205"/>
      <c r="CJ1" s="203"/>
      <c r="CK1" s="204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0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7399</v>
      </c>
      <c r="F3" s="129">
        <f>SUM(L3,O3,R3,U3,X3,AA3,AD3,AG3,AJ3,AM3,AP3,AS3,AV3,AY3,BB3,BE3,BH3,BK3,BN3,BQ3,BT3,BW3,BZ3,CC3,CF3,CI3)</f>
        <v>123302</v>
      </c>
      <c r="G3" s="34">
        <f>SUM(G8:G255)</f>
        <v>1113</v>
      </c>
      <c r="H3" s="129">
        <f>SUM(M3,P3,S3,V3,Y3,AB3,AE3,AH3,AK3,AN3,AQ3,AT3,AW3,AZ3,BC3,BF3,BI3,BL3,BO3,BR3,BU3,BX3,CA3,CD3,CG3,CJ3)</f>
        <v>4544</v>
      </c>
      <c r="I3" s="34">
        <f>SUM(I8:I255)</f>
        <v>11369</v>
      </c>
      <c r="J3" s="130">
        <f>SUM(N3,Q3,T3,W3,Z3,AC3,AF3,AI3,AL3,AO3,AR3,AU3,AX3,BA3,BD3,BG3,BJ3,BM3,BP3,BS3,BV3,BY3,CB3,CE3,CH3,CK3)</f>
        <v>4235</v>
      </c>
      <c r="K3" s="34"/>
      <c r="L3" s="100">
        <f>IF(COUNTA(L8:L255)=0,"",SUM(L8:L255))</f>
        <v>179</v>
      </c>
      <c r="M3" s="100">
        <f ref="M3:BX3" t="shared" si="0">IF(COUNTA(M8:M255)=0,"",SUM(M8:M255))</f>
        <v>33</v>
      </c>
      <c r="N3" s="100">
        <f t="shared" si="0"/>
        <v>20</v>
      </c>
      <c r="O3" s="100">
        <f t="shared" si="0"/>
        <v>359</v>
      </c>
      <c r="P3" s="100">
        <f t="shared" si="0"/>
        <v>67</v>
      </c>
      <c r="Q3" s="100">
        <f t="shared" si="0"/>
        <v>39</v>
      </c>
      <c r="R3" s="100">
        <f t="shared" si="0"/>
        <v>488</v>
      </c>
      <c r="S3" s="100">
        <f t="shared" si="0"/>
        <v>97</v>
      </c>
      <c r="T3" s="100">
        <f t="shared" si="0"/>
        <v>52</v>
      </c>
      <c r="U3" s="100">
        <f t="shared" si="0"/>
        <v>245</v>
      </c>
      <c r="V3" s="100">
        <f t="shared" si="0"/>
        <v>49</v>
      </c>
      <c r="W3" s="100">
        <f t="shared" si="0"/>
        <v>26</v>
      </c>
      <c r="X3" s="100">
        <f t="shared" si="0"/>
        <v>1383</v>
      </c>
      <c r="Y3" s="100">
        <f t="shared" si="0"/>
        <v>95</v>
      </c>
      <c r="Z3" s="100">
        <f t="shared" si="0"/>
        <v>113</v>
      </c>
      <c r="AA3" s="100">
        <f t="shared" si="0"/>
        <v>2773</v>
      </c>
      <c r="AB3" s="100">
        <f t="shared" si="0"/>
        <v>189</v>
      </c>
      <c r="AC3" s="100">
        <f t="shared" si="0"/>
        <v>235</v>
      </c>
      <c r="AD3" s="100">
        <f t="shared" si="0"/>
        <v>7216</v>
      </c>
      <c r="AE3" s="100">
        <f t="shared" si="0"/>
        <v>366</v>
      </c>
      <c r="AF3" s="100">
        <f t="shared" si="0"/>
        <v>326</v>
      </c>
      <c r="AG3" s="100">
        <f t="shared" si="0"/>
        <v>3610</v>
      </c>
      <c r="AH3" s="100">
        <f t="shared" si="0"/>
        <v>182</v>
      </c>
      <c r="AI3" s="100">
        <f t="shared" si="0"/>
        <v>174</v>
      </c>
      <c r="AJ3" s="100">
        <f t="shared" si="0"/>
        <v>10700</v>
      </c>
      <c r="AK3" s="100">
        <f t="shared" si="0"/>
        <v>305</v>
      </c>
      <c r="AL3" s="100">
        <f t="shared" si="0"/>
        <v>337</v>
      </c>
      <c r="AM3" s="100">
        <f t="shared" si="0"/>
        <v>12704</v>
      </c>
      <c r="AN3" s="100">
        <f t="shared" si="0"/>
        <v>431</v>
      </c>
      <c r="AO3" s="100">
        <f t="shared" si="0"/>
        <v>409</v>
      </c>
      <c r="AP3" s="100">
        <f t="shared" si="0"/>
        <v>8582</v>
      </c>
      <c r="AQ3" s="100">
        <f t="shared" si="0"/>
        <v>205</v>
      </c>
      <c r="AR3" s="100">
        <f t="shared" si="0"/>
        <v>202</v>
      </c>
      <c r="AS3" s="100">
        <f t="shared" si="0"/>
        <v>4076</v>
      </c>
      <c r="AT3" s="100">
        <f t="shared" si="0"/>
        <v>163</v>
      </c>
      <c r="AU3" s="100">
        <f t="shared" si="0"/>
        <v>147</v>
      </c>
      <c r="AV3" s="100">
        <f t="shared" si="0"/>
        <v>2175</v>
      </c>
      <c r="AW3" s="100">
        <f t="shared" si="0"/>
        <v>126</v>
      </c>
      <c r="AX3" s="100">
        <f t="shared" si="0"/>
        <v>118</v>
      </c>
      <c r="AY3" s="100">
        <f t="shared" si="0"/>
        <v>5513</v>
      </c>
      <c r="AZ3" s="100">
        <f t="shared" si="0"/>
        <v>209</v>
      </c>
      <c r="BA3" s="100">
        <f t="shared" si="0"/>
        <v>200</v>
      </c>
      <c r="BB3" s="100">
        <f t="shared" si="0"/>
        <v>4250</v>
      </c>
      <c r="BC3" s="100">
        <f t="shared" si="0"/>
        <v>212</v>
      </c>
      <c r="BD3" s="100">
        <f t="shared" si="0"/>
        <v>169</v>
      </c>
      <c r="BE3" s="100">
        <f t="shared" si="0"/>
        <v>13387</v>
      </c>
      <c r="BF3" s="100">
        <f t="shared" si="0"/>
        <v>336</v>
      </c>
      <c r="BG3" s="100">
        <f t="shared" si="0"/>
        <v>294</v>
      </c>
      <c r="BH3" s="100">
        <f t="shared" si="0"/>
        <v>7119</v>
      </c>
      <c r="BI3" s="100">
        <f t="shared" si="0"/>
        <v>165</v>
      </c>
      <c r="BJ3" s="100">
        <f t="shared" si="0"/>
        <v>159</v>
      </c>
      <c r="BK3" s="100">
        <f t="shared" si="0"/>
        <v>9181</v>
      </c>
      <c r="BL3" s="100">
        <f t="shared" si="0"/>
        <v>250</v>
      </c>
      <c r="BM3" s="100">
        <f t="shared" si="0"/>
        <v>225</v>
      </c>
      <c r="BN3" s="100">
        <f t="shared" si="0"/>
        <v>7039</v>
      </c>
      <c r="BO3" s="100">
        <f t="shared" si="0"/>
        <v>223</v>
      </c>
      <c r="BP3" s="100">
        <f t="shared" si="0"/>
        <v>201</v>
      </c>
      <c r="BQ3" s="100">
        <f t="shared" si="0"/>
        <v>3802</v>
      </c>
      <c r="BR3" s="100">
        <f t="shared" si="0"/>
        <v>162</v>
      </c>
      <c r="BS3" s="100">
        <f t="shared" si="0"/>
        <v>149</v>
      </c>
      <c r="BT3" s="100">
        <f t="shared" si="0"/>
        <v>5268</v>
      </c>
      <c r="BU3" s="100">
        <f t="shared" si="0"/>
        <v>147</v>
      </c>
      <c r="BV3" s="100">
        <f t="shared" si="0"/>
        <v>127</v>
      </c>
      <c r="BW3" s="100">
        <f t="shared" si="0"/>
        <v>3708</v>
      </c>
      <c r="BX3" s="100">
        <f t="shared" si="0"/>
        <v>196</v>
      </c>
      <c r="BY3" s="100">
        <f ref="BY3:CE3" t="shared" si="1">IF(COUNTA(BY8:BY255)=0,"",SUM(BY8:BY255))</f>
        <v>178</v>
      </c>
      <c r="BZ3" s="100">
        <f t="shared" si="1"/>
        <v>5556</v>
      </c>
      <c r="CA3" s="100">
        <f t="shared" si="1"/>
        <v>178</v>
      </c>
      <c r="CB3" s="100">
        <f t="shared" si="1"/>
        <v>169</v>
      </c>
      <c r="CC3" s="100">
        <f t="shared" si="1"/>
        <v>3989</v>
      </c>
      <c r="CD3" s="100">
        <f t="shared" si="1"/>
        <v>158</v>
      </c>
      <c r="CE3" s="100">
        <f t="shared" si="1"/>
        <v>166</v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179</v>
      </c>
      <c r="M4" s="101">
        <f ref="M4:BX4" t="shared" si="3">SUMIF($D$8:$D$255,"Facility",M8:M255)</f>
        <v>33</v>
      </c>
      <c r="N4" s="101">
        <f t="shared" si="3"/>
        <v>20</v>
      </c>
      <c r="O4" s="101">
        <f t="shared" si="3"/>
        <v>359</v>
      </c>
      <c r="P4" s="101">
        <f t="shared" si="3"/>
        <v>67</v>
      </c>
      <c r="Q4" s="101">
        <f t="shared" si="3"/>
        <v>39</v>
      </c>
      <c r="R4" s="101">
        <f t="shared" si="3"/>
        <v>488</v>
      </c>
      <c r="S4" s="101">
        <f t="shared" si="3"/>
        <v>97</v>
      </c>
      <c r="T4" s="101">
        <f t="shared" si="3"/>
        <v>52</v>
      </c>
      <c r="U4" s="101">
        <f t="shared" si="3"/>
        <v>245</v>
      </c>
      <c r="V4" s="101">
        <f t="shared" si="3"/>
        <v>49</v>
      </c>
      <c r="W4" s="101">
        <f t="shared" si="3"/>
        <v>26</v>
      </c>
      <c r="X4" s="101">
        <f t="shared" si="3"/>
        <v>1383</v>
      </c>
      <c r="Y4" s="101">
        <f t="shared" si="3"/>
        <v>95</v>
      </c>
      <c r="Z4" s="101">
        <f t="shared" si="3"/>
        <v>113</v>
      </c>
      <c r="AA4" s="101">
        <f t="shared" si="3"/>
        <v>2773</v>
      </c>
      <c r="AB4" s="101">
        <f t="shared" si="3"/>
        <v>189</v>
      </c>
      <c r="AC4" s="101">
        <f t="shared" si="3"/>
        <v>235</v>
      </c>
      <c r="AD4" s="101">
        <f t="shared" si="3"/>
        <v>7216</v>
      </c>
      <c r="AE4" s="101">
        <f t="shared" si="3"/>
        <v>366</v>
      </c>
      <c r="AF4" s="101">
        <f t="shared" si="3"/>
        <v>326</v>
      </c>
      <c r="AG4" s="101">
        <f t="shared" si="3"/>
        <v>3610</v>
      </c>
      <c r="AH4" s="101">
        <f t="shared" si="3"/>
        <v>182</v>
      </c>
      <c r="AI4" s="101">
        <f t="shared" si="3"/>
        <v>174</v>
      </c>
      <c r="AJ4" s="101">
        <f t="shared" si="3"/>
        <v>1094</v>
      </c>
      <c r="AK4" s="101">
        <f t="shared" si="3"/>
        <v>119</v>
      </c>
      <c r="AL4" s="101">
        <f t="shared" si="3"/>
        <v>136</v>
      </c>
      <c r="AM4" s="101">
        <f t="shared" si="3"/>
        <v>1317</v>
      </c>
      <c r="AN4" s="101">
        <f t="shared" si="3"/>
        <v>169</v>
      </c>
      <c r="AO4" s="101">
        <f t="shared" si="3"/>
        <v>170</v>
      </c>
      <c r="AP4" s="101">
        <f t="shared" si="3"/>
        <v>2142</v>
      </c>
      <c r="AQ4" s="101">
        <f t="shared" si="3"/>
        <v>90</v>
      </c>
      <c r="AR4" s="101">
        <f t="shared" si="3"/>
        <v>94</v>
      </c>
      <c r="AS4" s="101">
        <f t="shared" si="3"/>
        <v>748</v>
      </c>
      <c r="AT4" s="101">
        <f t="shared" si="3"/>
        <v>103</v>
      </c>
      <c r="AU4" s="101">
        <f t="shared" si="3"/>
        <v>88</v>
      </c>
      <c r="AV4" s="101">
        <f t="shared" si="3"/>
        <v>588</v>
      </c>
      <c r="AW4" s="101">
        <f t="shared" si="3"/>
        <v>91</v>
      </c>
      <c r="AX4" s="101">
        <f t="shared" si="3"/>
        <v>84</v>
      </c>
      <c r="AY4" s="101">
        <f t="shared" si="3"/>
        <v>763</v>
      </c>
      <c r="AZ4" s="101">
        <f t="shared" si="3"/>
        <v>105</v>
      </c>
      <c r="BA4" s="101">
        <f t="shared" si="3"/>
        <v>98</v>
      </c>
      <c r="BB4" s="101">
        <f t="shared" si="3"/>
        <v>642</v>
      </c>
      <c r="BC4" s="101">
        <f t="shared" si="3"/>
        <v>134</v>
      </c>
      <c r="BD4" s="101">
        <f t="shared" si="3"/>
        <v>106</v>
      </c>
      <c r="BE4" s="101">
        <f t="shared" si="3"/>
        <v>997</v>
      </c>
      <c r="BF4" s="101">
        <f t="shared" si="3"/>
        <v>161</v>
      </c>
      <c r="BG4" s="101">
        <f t="shared" si="3"/>
        <v>144</v>
      </c>
      <c r="BH4" s="101">
        <f t="shared" si="3"/>
        <v>618</v>
      </c>
      <c r="BI4" s="101">
        <f t="shared" si="3"/>
        <v>78</v>
      </c>
      <c r="BJ4" s="101">
        <f t="shared" si="3"/>
        <v>82</v>
      </c>
      <c r="BK4" s="101">
        <f t="shared" si="3"/>
        <v>682</v>
      </c>
      <c r="BL4" s="101">
        <f t="shared" si="3"/>
        <v>91</v>
      </c>
      <c r="BM4" s="101">
        <f t="shared" si="3"/>
        <v>86</v>
      </c>
      <c r="BN4" s="101">
        <f t="shared" si="3"/>
        <v>606</v>
      </c>
      <c r="BO4" s="101">
        <f t="shared" si="3"/>
        <v>122</v>
      </c>
      <c r="BP4" s="101">
        <f t="shared" si="3"/>
        <v>111</v>
      </c>
      <c r="BQ4" s="101">
        <f t="shared" si="3"/>
        <v>587</v>
      </c>
      <c r="BR4" s="101">
        <f t="shared" si="3"/>
        <v>90</v>
      </c>
      <c r="BS4" s="101">
        <f t="shared" si="3"/>
        <v>90</v>
      </c>
      <c r="BT4" s="101">
        <f t="shared" si="3"/>
        <v>790</v>
      </c>
      <c r="BU4" s="101">
        <f t="shared" si="3"/>
        <v>92</v>
      </c>
      <c r="BV4" s="101">
        <f t="shared" si="3"/>
        <v>81</v>
      </c>
      <c r="BW4" s="101">
        <f t="shared" si="3"/>
        <v>1000</v>
      </c>
      <c r="BX4" s="101">
        <f t="shared" si="3"/>
        <v>133</v>
      </c>
      <c r="BY4" s="101">
        <f ref="BY4:CK4" t="shared" si="4">SUMIF($D$8:$D$255,"Facility",BY8:BY255)</f>
        <v>119</v>
      </c>
      <c r="BZ4" s="101">
        <f t="shared" si="4"/>
        <v>926</v>
      </c>
      <c r="CA4" s="101">
        <f t="shared" si="4"/>
        <v>121</v>
      </c>
      <c r="CB4" s="101">
        <f t="shared" si="4"/>
        <v>117</v>
      </c>
      <c r="CC4" s="101">
        <f t="shared" si="4"/>
        <v>855</v>
      </c>
      <c r="CD4" s="101">
        <f t="shared" si="4"/>
        <v>91</v>
      </c>
      <c r="CE4" s="101">
        <f t="shared" si="4"/>
        <v>103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9606</v>
      </c>
      <c r="AK5" s="101">
        <f t="shared" si="5"/>
        <v>186</v>
      </c>
      <c r="AL5" s="101">
        <f t="shared" si="5"/>
        <v>201</v>
      </c>
      <c r="AM5" s="101">
        <f t="shared" si="5"/>
        <v>11387</v>
      </c>
      <c r="AN5" s="101">
        <f t="shared" si="5"/>
        <v>262</v>
      </c>
      <c r="AO5" s="101">
        <f t="shared" si="5"/>
        <v>239</v>
      </c>
      <c r="AP5" s="101">
        <f t="shared" si="5"/>
        <v>6440</v>
      </c>
      <c r="AQ5" s="101">
        <f t="shared" si="5"/>
        <v>115</v>
      </c>
      <c r="AR5" s="101">
        <f t="shared" si="5"/>
        <v>108</v>
      </c>
      <c r="AS5" s="101">
        <f t="shared" si="5"/>
        <v>3328</v>
      </c>
      <c r="AT5" s="101">
        <f t="shared" si="5"/>
        <v>60</v>
      </c>
      <c r="AU5" s="101">
        <f t="shared" si="5"/>
        <v>59</v>
      </c>
      <c r="AV5" s="101">
        <f t="shared" si="5"/>
        <v>1587</v>
      </c>
      <c r="AW5" s="101">
        <f t="shared" si="5"/>
        <v>35</v>
      </c>
      <c r="AX5" s="101">
        <f t="shared" si="5"/>
        <v>34</v>
      </c>
      <c r="AY5" s="101">
        <f t="shared" si="5"/>
        <v>4750</v>
      </c>
      <c r="AZ5" s="101">
        <f t="shared" si="5"/>
        <v>104</v>
      </c>
      <c r="BA5" s="101">
        <f t="shared" si="5"/>
        <v>102</v>
      </c>
      <c r="BB5" s="101">
        <f t="shared" si="5"/>
        <v>3608</v>
      </c>
      <c r="BC5" s="101">
        <f t="shared" si="5"/>
        <v>78</v>
      </c>
      <c r="BD5" s="101">
        <f t="shared" si="5"/>
        <v>63</v>
      </c>
      <c r="BE5" s="101">
        <f t="shared" si="5"/>
        <v>12390</v>
      </c>
      <c r="BF5" s="101">
        <f t="shared" si="5"/>
        <v>175</v>
      </c>
      <c r="BG5" s="101">
        <f t="shared" si="5"/>
        <v>150</v>
      </c>
      <c r="BH5" s="101">
        <f t="shared" si="5"/>
        <v>6501</v>
      </c>
      <c r="BI5" s="101">
        <f t="shared" si="5"/>
        <v>87</v>
      </c>
      <c r="BJ5" s="101">
        <f t="shared" si="5"/>
        <v>77</v>
      </c>
      <c r="BK5" s="101">
        <f t="shared" si="5"/>
        <v>8499</v>
      </c>
      <c r="BL5" s="101">
        <f t="shared" si="5"/>
        <v>159</v>
      </c>
      <c r="BM5" s="101">
        <f t="shared" si="5"/>
        <v>139</v>
      </c>
      <c r="BN5" s="101">
        <f t="shared" si="5"/>
        <v>6433</v>
      </c>
      <c r="BO5" s="101">
        <f t="shared" si="5"/>
        <v>101</v>
      </c>
      <c r="BP5" s="101">
        <f t="shared" si="5"/>
        <v>90</v>
      </c>
      <c r="BQ5" s="101">
        <f t="shared" si="5"/>
        <v>3215</v>
      </c>
      <c r="BR5" s="101">
        <f t="shared" si="5"/>
        <v>72</v>
      </c>
      <c r="BS5" s="101">
        <f t="shared" si="5"/>
        <v>59</v>
      </c>
      <c r="BT5" s="101">
        <f t="shared" si="5"/>
        <v>4478</v>
      </c>
      <c r="BU5" s="101">
        <f t="shared" si="5"/>
        <v>55</v>
      </c>
      <c r="BV5" s="101">
        <f t="shared" si="5"/>
        <v>46</v>
      </c>
      <c r="BW5" s="101">
        <f t="shared" si="5"/>
        <v>2708</v>
      </c>
      <c r="BX5" s="101">
        <f t="shared" si="5"/>
        <v>63</v>
      </c>
      <c r="BY5" s="101">
        <f ref="BY5:CK5" t="shared" si="6">SUMIF($D$8:$D$255,"Community",BY8:BY255)</f>
        <v>59</v>
      </c>
      <c r="BZ5" s="101">
        <f t="shared" si="6"/>
        <v>4630</v>
      </c>
      <c r="CA5" s="101">
        <f t="shared" si="6"/>
        <v>57</v>
      </c>
      <c r="CB5" s="101">
        <f t="shared" si="6"/>
        <v>52</v>
      </c>
      <c r="CC5" s="101">
        <f t="shared" si="6"/>
        <v>3134</v>
      </c>
      <c r="CD5" s="101">
        <f t="shared" si="6"/>
        <v>67</v>
      </c>
      <c r="CE5" s="101">
        <f t="shared" si="6"/>
        <v>63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81</v>
      </c>
      <c r="L6" s="102">
        <f ref="L6:N7" t="shared" si="7">SUM(L4,O4,R4,U4,X4,AA4,AD4,AG4,AJ4,AM4,AP4,AS4,AV4,AY4,BB4,BE4,BH4,BK4,BN4,BQ4,BT4,BW4,BZ4,CC4,CF4,CI4)</f>
        <v>30608</v>
      </c>
      <c r="M6" s="102">
        <f t="shared" si="7"/>
        <v>2868</v>
      </c>
      <c r="N6" s="102">
        <f t="shared" si="7"/>
        <v>2694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7"/>
        <v>92694</v>
      </c>
      <c r="M7" s="102">
        <f t="shared" si="7"/>
        <v>1676</v>
      </c>
      <c r="N7" s="102">
        <f t="shared" si="7"/>
        <v>1541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278</v>
      </c>
      <c r="B8" s="8">
        <v>1</v>
      </c>
      <c r="C8" s="56" t="s">
        <v>279</v>
      </c>
      <c r="D8" s="172" t="s">
        <v>50</v>
      </c>
      <c r="E8" s="103">
        <v>244</v>
      </c>
      <c r="F8" s="104">
        <f>IFERROR((SUM(L8,O8,R8,U8,X8,AA8,AD8,AG8,AJ8,AM8,AP8,AS8,AV8,AY8,BB8,BE8,BH8,BK8,BN8,BQ8,BT8,BW8,BZ8,CC8,CF8,CI8)/E8),"")</f>
        <v>18.07377049180328</v>
      </c>
      <c r="G8" s="105">
        <v>162</v>
      </c>
      <c r="H8" s="104">
        <f>IFERROR((SUM(M8,P8,S8,V8,Y8,AB8,AE8,AH8,AK8,AN8,AQ8,AT8,AW8,AZ8,BC8,BF8,BI8,BL8,BO8,BR8,BU8,BX8,CA8,CD8,CG8,CJ8)/G8),"")</f>
        <v>5.4691358024691361</v>
      </c>
      <c r="I8" s="106">
        <v>1839</v>
      </c>
      <c r="J8" s="109">
        <f>IFERROR((SUM(N8,Q8,T8,W8,Z8,AC8,AF8,AI8,AL8,AO8,AR8,AU8,AX8,BA8,BD8,BG8,BJ8,BM8,BP8,BS8,BV8,BY8,CB8,CE8,CH8,CK8)/I8),"")</f>
        <v>0.49483414899401851</v>
      </c>
      <c r="K8" s="111">
        <f>IFERROR(H8-F8,"")</f>
        <v>-12.604634689334144</v>
      </c>
      <c r="L8" s="107">
        <v>0</v>
      </c>
      <c r="M8" s="106">
        <v>0</v>
      </c>
      <c r="N8" s="73">
        <v>0</v>
      </c>
      <c r="O8" s="103">
        <v>205</v>
      </c>
      <c r="P8" s="106">
        <v>36</v>
      </c>
      <c r="Q8" s="73">
        <v>34</v>
      </c>
      <c r="R8" s="103">
        <v>275</v>
      </c>
      <c r="S8" s="106">
        <v>73</v>
      </c>
      <c r="T8" s="73">
        <v>52</v>
      </c>
      <c r="U8" s="107">
        <v>0</v>
      </c>
      <c r="V8" s="106">
        <v>0</v>
      </c>
      <c r="W8" s="73">
        <v>0</v>
      </c>
      <c r="X8" s="103">
        <v>99</v>
      </c>
      <c r="Y8" s="106">
        <v>21</v>
      </c>
      <c r="Z8" s="73">
        <v>33</v>
      </c>
      <c r="AA8" s="103">
        <v>199</v>
      </c>
      <c r="AB8" s="106">
        <v>42</v>
      </c>
      <c r="AC8" s="73">
        <v>67</v>
      </c>
      <c r="AD8" s="107">
        <v>626</v>
      </c>
      <c r="AE8" s="106">
        <v>60</v>
      </c>
      <c r="AF8" s="73">
        <v>64</v>
      </c>
      <c r="AG8" s="103">
        <v>313</v>
      </c>
      <c r="AH8" s="106">
        <v>30</v>
      </c>
      <c r="AI8" s="73">
        <v>42</v>
      </c>
      <c r="AJ8" s="103">
        <v>141</v>
      </c>
      <c r="AK8" s="106">
        <v>48</v>
      </c>
      <c r="AL8" s="73">
        <v>46</v>
      </c>
      <c r="AM8" s="107">
        <v>187</v>
      </c>
      <c r="AN8" s="106">
        <v>46</v>
      </c>
      <c r="AO8" s="73">
        <v>50</v>
      </c>
      <c r="AP8" s="103">
        <v>158</v>
      </c>
      <c r="AQ8" s="106">
        <v>26</v>
      </c>
      <c r="AR8" s="73">
        <v>31</v>
      </c>
      <c r="AS8" s="103">
        <v>120</v>
      </c>
      <c r="AT8" s="106">
        <v>30</v>
      </c>
      <c r="AU8" s="73">
        <v>25</v>
      </c>
      <c r="AV8" s="65">
        <v>115</v>
      </c>
      <c r="AW8" s="59">
        <v>35</v>
      </c>
      <c r="AX8" s="62">
        <v>34</v>
      </c>
      <c r="AY8" s="65">
        <v>153</v>
      </c>
      <c r="AZ8" s="59">
        <v>50</v>
      </c>
      <c r="BA8" s="62">
        <v>48</v>
      </c>
      <c r="BB8" s="59">
        <v>108</v>
      </c>
      <c r="BC8" s="62">
        <v>44</v>
      </c>
      <c r="BD8" s="65">
        <v>43</v>
      </c>
      <c r="BE8" s="59">
        <v>203</v>
      </c>
      <c r="BF8" s="62">
        <v>48</v>
      </c>
      <c r="BG8" s="65">
        <v>47</v>
      </c>
      <c r="BH8" s="59">
        <v>141</v>
      </c>
      <c r="BI8" s="62">
        <v>19</v>
      </c>
      <c r="BJ8" s="65">
        <v>25</v>
      </c>
      <c r="BK8" s="59">
        <v>111</v>
      </c>
      <c r="BL8" s="62">
        <v>33</v>
      </c>
      <c r="BM8" s="65">
        <v>35</v>
      </c>
      <c r="BN8" s="59">
        <v>138</v>
      </c>
      <c r="BO8" s="62">
        <v>49</v>
      </c>
      <c r="BP8" s="65">
        <v>41</v>
      </c>
      <c r="BQ8" s="103">
        <v>152</v>
      </c>
      <c r="BR8" s="106">
        <v>30</v>
      </c>
      <c r="BS8" s="73">
        <v>37</v>
      </c>
      <c r="BT8" s="59">
        <v>124</v>
      </c>
      <c r="BU8" s="62">
        <v>21</v>
      </c>
      <c r="BV8" s="65">
        <v>17</v>
      </c>
      <c r="BW8" s="103">
        <v>250</v>
      </c>
      <c r="BX8" s="106">
        <v>36</v>
      </c>
      <c r="BY8" s="73">
        <v>32</v>
      </c>
      <c r="BZ8" s="59">
        <v>187</v>
      </c>
      <c r="CA8" s="62">
        <v>37</v>
      </c>
      <c r="CB8" s="65">
        <v>32</v>
      </c>
      <c r="CC8" s="59">
        <v>165</v>
      </c>
      <c r="CD8" s="62">
        <v>18</v>
      </c>
      <c r="CE8" s="65">
        <v>32</v>
      </c>
      <c r="CF8" s="103"/>
      <c r="CG8" s="106"/>
      <c r="CH8" s="73"/>
      <c r="CI8" s="103"/>
      <c r="CJ8" s="106"/>
      <c r="CK8" s="73"/>
    </row>
    <row r="9" ht="25.15" customHeight="1">
      <c r="A9" s="3" t="s">
        <v>280</v>
      </c>
      <c r="B9" s="9">
        <v>2</v>
      </c>
      <c r="C9" s="57" t="s">
        <v>281</v>
      </c>
      <c r="D9" s="70" t="s">
        <v>50</v>
      </c>
      <c r="E9" s="59">
        <v>327</v>
      </c>
      <c r="F9" s="11">
        <f ref="F9:F255" t="shared" si="8">IFERROR((SUM(L9,O9,R9,U9,X9,AA9,AD9,AG9,AJ9,AM9,AP9,AS9,AV9,AY9,BB9,BE9,BH9,BK9,BN9,BQ9,BT9,BW9,BZ9,CC9,CF9,CI9)/E9),"")</f>
        <v>25.584097859327215</v>
      </c>
      <c r="G9" s="61">
        <v>52</v>
      </c>
      <c r="H9" s="11">
        <f ref="H9:H255" t="shared" si="9">IFERROR((SUM(M9,P9,S9,V9,Y9,AB9,AE9,AH9,AK9,AN9,AQ9,AT9,AW9,AZ9,BC9,BF9,BI9,BL9,BO9,BR9,BU9,BX9,CA9,CD9,CG9,CJ9)/G9),"")</f>
        <v>5.1730769230769234</v>
      </c>
      <c r="I9" s="62">
        <v>520</v>
      </c>
      <c r="J9" s="110">
        <f ref="J9:J255" t="shared" si="10">IFERROR((SUM(N9,Q9,T9,W9,Z9,AC9,AF9,AI9,AL9,AO9,AR9,AU9,AX9,BA9,BD9,BG9,BJ9,BM9,BP9,BS9,BV9,BY9,CB9,CE9,CH9,CK9)/I9),"")</f>
        <v>0.47692307692307695</v>
      </c>
      <c r="K9" s="112">
        <f ref="K9:K240" t="shared" si="11">IFERROR(H9-F9,"")</f>
        <v>-20.411020936250292</v>
      </c>
      <c r="L9" s="64">
        <v>23</v>
      </c>
      <c r="M9" s="62">
        <v>7</v>
      </c>
      <c r="N9" s="65">
        <v>0</v>
      </c>
      <c r="O9" s="59"/>
      <c r="P9" s="62"/>
      <c r="Q9" s="65"/>
      <c r="R9" s="59"/>
      <c r="S9" s="62"/>
      <c r="T9" s="65"/>
      <c r="U9" s="59">
        <v>30</v>
      </c>
      <c r="V9" s="62">
        <v>3</v>
      </c>
      <c r="W9" s="65">
        <v>0</v>
      </c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>
        <v>888</v>
      </c>
      <c r="AK9" s="62">
        <v>26</v>
      </c>
      <c r="AL9" s="65">
        <v>22</v>
      </c>
      <c r="AM9" s="59">
        <v>820</v>
      </c>
      <c r="AN9" s="62">
        <v>41</v>
      </c>
      <c r="AO9" s="65">
        <v>41</v>
      </c>
      <c r="AP9" s="59">
        <v>270</v>
      </c>
      <c r="AQ9" s="62">
        <v>7</v>
      </c>
      <c r="AR9" s="65">
        <v>7</v>
      </c>
      <c r="AS9" s="59">
        <v>155</v>
      </c>
      <c r="AT9" s="62">
        <v>3</v>
      </c>
      <c r="AU9" s="65">
        <v>3</v>
      </c>
      <c r="AV9" s="65">
        <v>20</v>
      </c>
      <c r="AW9" s="59">
        <v>2</v>
      </c>
      <c r="AX9" s="62">
        <v>2</v>
      </c>
      <c r="AY9" s="65">
        <v>593</v>
      </c>
      <c r="AZ9" s="59">
        <v>12</v>
      </c>
      <c r="BA9" s="62">
        <v>12</v>
      </c>
      <c r="BB9" s="59">
        <v>698</v>
      </c>
      <c r="BC9" s="62">
        <v>19</v>
      </c>
      <c r="BD9" s="65">
        <v>13</v>
      </c>
      <c r="BE9" s="59">
        <v>1031</v>
      </c>
      <c r="BF9" s="62">
        <v>33</v>
      </c>
      <c r="BG9" s="65">
        <v>33</v>
      </c>
      <c r="BH9" s="59">
        <v>582</v>
      </c>
      <c r="BI9" s="62">
        <v>17</v>
      </c>
      <c r="BJ9" s="65">
        <v>16</v>
      </c>
      <c r="BK9" s="59">
        <v>698</v>
      </c>
      <c r="BL9" s="62">
        <v>34</v>
      </c>
      <c r="BM9" s="65">
        <v>30</v>
      </c>
      <c r="BN9" s="59">
        <v>649</v>
      </c>
      <c r="BO9" s="62">
        <v>15</v>
      </c>
      <c r="BP9" s="65">
        <v>13</v>
      </c>
      <c r="BQ9" s="59">
        <v>211</v>
      </c>
      <c r="BR9" s="62">
        <v>13</v>
      </c>
      <c r="BS9" s="65">
        <v>13</v>
      </c>
      <c r="BT9" s="59">
        <v>472</v>
      </c>
      <c r="BU9" s="62">
        <v>15</v>
      </c>
      <c r="BV9" s="65">
        <v>14</v>
      </c>
      <c r="BW9" s="59">
        <v>201</v>
      </c>
      <c r="BX9" s="62">
        <v>8</v>
      </c>
      <c r="BY9" s="65">
        <v>7</v>
      </c>
      <c r="BZ9" s="59">
        <v>606</v>
      </c>
      <c r="CA9" s="62">
        <v>15</v>
      </c>
      <c r="CB9" s="65">
        <v>13</v>
      </c>
      <c r="CC9" s="59">
        <v>472</v>
      </c>
      <c r="CD9" s="62">
        <v>9</v>
      </c>
      <c r="CE9" s="65">
        <v>9</v>
      </c>
      <c r="CF9" s="59"/>
      <c r="CG9" s="62"/>
      <c r="CH9" s="65"/>
      <c r="CI9" s="59"/>
      <c r="CJ9" s="62"/>
      <c r="CK9" s="65"/>
    </row>
    <row r="10" ht="25.15" customHeight="1">
      <c r="A10" s="3" t="s">
        <v>282</v>
      </c>
      <c r="B10" s="9">
        <v>3</v>
      </c>
      <c r="C10" s="57" t="s">
        <v>283</v>
      </c>
      <c r="D10" s="70" t="s">
        <v>51</v>
      </c>
      <c r="E10" s="59">
        <v>207</v>
      </c>
      <c r="F10" s="11">
        <f t="shared" si="8"/>
        <v>11.512077294685991</v>
      </c>
      <c r="G10" s="61">
        <v>36</v>
      </c>
      <c r="H10" s="11">
        <f t="shared" si="9"/>
        <v>4.6111111111111107</v>
      </c>
      <c r="I10" s="62">
        <v>492</v>
      </c>
      <c r="J10" s="110">
        <f t="shared" si="10"/>
        <v>0.38617886178861788</v>
      </c>
      <c r="K10" s="112">
        <f t="shared" si="11"/>
        <v>-6.90096618357488</v>
      </c>
      <c r="L10" s="64">
        <v>0</v>
      </c>
      <c r="M10" s="62">
        <v>0</v>
      </c>
      <c r="N10" s="65">
        <v>0</v>
      </c>
      <c r="O10" s="59">
        <v>47</v>
      </c>
      <c r="P10" s="62">
        <v>13</v>
      </c>
      <c r="Q10" s="65">
        <v>0</v>
      </c>
      <c r="R10" s="59">
        <v>59</v>
      </c>
      <c r="S10" s="62">
        <v>5</v>
      </c>
      <c r="T10" s="65">
        <v>0</v>
      </c>
      <c r="U10" s="64">
        <v>0</v>
      </c>
      <c r="V10" s="62">
        <v>0</v>
      </c>
      <c r="W10" s="65">
        <v>0</v>
      </c>
      <c r="X10" s="59">
        <v>98</v>
      </c>
      <c r="Y10" s="62">
        <v>3</v>
      </c>
      <c r="Z10" s="65">
        <v>15</v>
      </c>
      <c r="AA10" s="59">
        <v>197</v>
      </c>
      <c r="AB10" s="62">
        <v>6</v>
      </c>
      <c r="AC10" s="65">
        <v>31</v>
      </c>
      <c r="AD10" s="64">
        <v>687</v>
      </c>
      <c r="AE10" s="62">
        <v>21</v>
      </c>
      <c r="AF10" s="65">
        <v>27</v>
      </c>
      <c r="AG10" s="59">
        <v>343</v>
      </c>
      <c r="AH10" s="62">
        <v>11</v>
      </c>
      <c r="AI10" s="65">
        <v>13</v>
      </c>
      <c r="AJ10" s="59">
        <v>30</v>
      </c>
      <c r="AK10" s="62">
        <v>8</v>
      </c>
      <c r="AL10" s="65">
        <v>11</v>
      </c>
      <c r="AM10" s="64">
        <v>39</v>
      </c>
      <c r="AN10" s="62">
        <v>5</v>
      </c>
      <c r="AO10" s="65">
        <v>9</v>
      </c>
      <c r="AP10" s="59">
        <v>131</v>
      </c>
      <c r="AQ10" s="62">
        <v>6</v>
      </c>
      <c r="AR10" s="65">
        <v>6</v>
      </c>
      <c r="AS10" s="59">
        <v>82</v>
      </c>
      <c r="AT10" s="62">
        <v>3</v>
      </c>
      <c r="AU10" s="65">
        <v>3</v>
      </c>
      <c r="AV10" s="64">
        <v>37</v>
      </c>
      <c r="AW10" s="62">
        <v>4</v>
      </c>
      <c r="AX10" s="65">
        <v>4</v>
      </c>
      <c r="AY10" s="59">
        <v>71</v>
      </c>
      <c r="AZ10" s="62">
        <v>5</v>
      </c>
      <c r="BA10" s="65">
        <v>5</v>
      </c>
      <c r="BB10" s="59">
        <v>37</v>
      </c>
      <c r="BC10" s="62">
        <v>3</v>
      </c>
      <c r="BD10" s="65">
        <v>3</v>
      </c>
      <c r="BE10" s="59">
        <v>61</v>
      </c>
      <c r="BF10" s="62">
        <v>7</v>
      </c>
      <c r="BG10" s="65">
        <v>7</v>
      </c>
      <c r="BH10" s="59">
        <v>53</v>
      </c>
      <c r="BI10" s="62">
        <v>8</v>
      </c>
      <c r="BJ10" s="65">
        <v>7</v>
      </c>
      <c r="BK10" s="59">
        <v>57</v>
      </c>
      <c r="BL10" s="62">
        <v>5</v>
      </c>
      <c r="BM10" s="65">
        <v>5</v>
      </c>
      <c r="BN10" s="59">
        <v>42</v>
      </c>
      <c r="BO10" s="62">
        <v>6</v>
      </c>
      <c r="BP10" s="65">
        <v>7</v>
      </c>
      <c r="BQ10" s="59">
        <v>29</v>
      </c>
      <c r="BR10" s="62">
        <v>7</v>
      </c>
      <c r="BS10" s="65">
        <v>7</v>
      </c>
      <c r="BT10" s="59">
        <v>37</v>
      </c>
      <c r="BU10" s="62">
        <v>6</v>
      </c>
      <c r="BV10" s="65">
        <v>7</v>
      </c>
      <c r="BW10" s="59">
        <v>54</v>
      </c>
      <c r="BX10" s="62">
        <v>7</v>
      </c>
      <c r="BY10" s="65">
        <v>6</v>
      </c>
      <c r="BZ10" s="59">
        <v>61</v>
      </c>
      <c r="CA10" s="62">
        <v>6</v>
      </c>
      <c r="CB10" s="65">
        <v>6</v>
      </c>
      <c r="CC10" s="59">
        <v>78</v>
      </c>
      <c r="CD10" s="62">
        <v>11</v>
      </c>
      <c r="CE10" s="65">
        <v>11</v>
      </c>
      <c r="CF10" s="59"/>
      <c r="CG10" s="62"/>
      <c r="CH10" s="65"/>
      <c r="CI10" s="59"/>
      <c r="CJ10" s="62"/>
      <c r="CK10" s="65"/>
    </row>
    <row r="11" ht="25.15" customHeight="1">
      <c r="A11" s="3" t="s">
        <v>284</v>
      </c>
      <c r="B11" s="9">
        <v>4</v>
      </c>
      <c r="C11" s="57" t="s">
        <v>285</v>
      </c>
      <c r="D11" s="70" t="s">
        <v>50</v>
      </c>
      <c r="E11" s="59">
        <v>418</v>
      </c>
      <c r="F11" s="11">
        <f t="shared" si="8"/>
        <v>17.09090909090909</v>
      </c>
      <c r="G11" s="61">
        <v>25</v>
      </c>
      <c r="H11" s="11">
        <f t="shared" si="9"/>
        <v>5.44</v>
      </c>
      <c r="I11" s="62">
        <v>249</v>
      </c>
      <c r="J11" s="110">
        <f t="shared" si="10"/>
        <v>0.4859437751004016</v>
      </c>
      <c r="K11" s="112">
        <f t="shared" si="11"/>
        <v>-11.650909090909089</v>
      </c>
      <c r="L11" s="64">
        <v>102</v>
      </c>
      <c r="M11" s="62">
        <v>18</v>
      </c>
      <c r="N11" s="65">
        <v>17</v>
      </c>
      <c r="O11" s="59"/>
      <c r="P11" s="62"/>
      <c r="Q11" s="65"/>
      <c r="R11" s="59"/>
      <c r="S11" s="62"/>
      <c r="T11" s="65"/>
      <c r="U11" s="64">
        <v>138</v>
      </c>
      <c r="V11" s="62">
        <v>36</v>
      </c>
      <c r="W11" s="65">
        <v>26</v>
      </c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>
        <v>812</v>
      </c>
      <c r="AK11" s="62">
        <v>12</v>
      </c>
      <c r="AL11" s="65">
        <v>12</v>
      </c>
      <c r="AM11" s="64">
        <v>958</v>
      </c>
      <c r="AN11" s="62">
        <v>13</v>
      </c>
      <c r="AO11" s="65">
        <v>11</v>
      </c>
      <c r="AP11" s="59">
        <v>602</v>
      </c>
      <c r="AQ11" s="62">
        <v>7</v>
      </c>
      <c r="AR11" s="65">
        <v>7</v>
      </c>
      <c r="AS11" s="59">
        <v>338</v>
      </c>
      <c r="AT11" s="62">
        <v>5</v>
      </c>
      <c r="AU11" s="65">
        <v>5</v>
      </c>
      <c r="AV11" s="64">
        <v>69</v>
      </c>
      <c r="AW11" s="62">
        <v>6</v>
      </c>
      <c r="AX11" s="65">
        <v>6</v>
      </c>
      <c r="AY11" s="59">
        <v>212</v>
      </c>
      <c r="AZ11" s="62">
        <v>2</v>
      </c>
      <c r="BA11" s="65">
        <v>2</v>
      </c>
      <c r="BB11" s="59">
        <v>194</v>
      </c>
      <c r="BC11" s="62">
        <v>4</v>
      </c>
      <c r="BD11" s="65">
        <v>3</v>
      </c>
      <c r="BE11" s="59">
        <v>925</v>
      </c>
      <c r="BF11" s="62">
        <v>25</v>
      </c>
      <c r="BG11" s="65">
        <v>20</v>
      </c>
      <c r="BH11" s="59">
        <v>381</v>
      </c>
      <c r="BI11" s="62">
        <v>6</v>
      </c>
      <c r="BJ11" s="65">
        <v>5</v>
      </c>
      <c r="BK11" s="59">
        <v>482</v>
      </c>
      <c r="BL11" s="62">
        <v>14</v>
      </c>
      <c r="BM11" s="65">
        <v>12</v>
      </c>
      <c r="BN11" s="59">
        <v>759</v>
      </c>
      <c r="BO11" s="62">
        <v>13</v>
      </c>
      <c r="BP11" s="65">
        <v>12</v>
      </c>
      <c r="BQ11" s="59">
        <v>304</v>
      </c>
      <c r="BR11" s="62">
        <v>3</v>
      </c>
      <c r="BS11" s="65">
        <v>3</v>
      </c>
      <c r="BT11" s="59">
        <v>310</v>
      </c>
      <c r="BU11" s="62">
        <v>9</v>
      </c>
      <c r="BV11" s="65">
        <v>9</v>
      </c>
      <c r="BW11" s="59">
        <v>180</v>
      </c>
      <c r="BX11" s="62">
        <v>7</v>
      </c>
      <c r="BY11" s="65">
        <v>6</v>
      </c>
      <c r="BZ11" s="59">
        <v>505</v>
      </c>
      <c r="CA11" s="62">
        <v>5</v>
      </c>
      <c r="CB11" s="65">
        <v>4</v>
      </c>
      <c r="CC11" s="59">
        <v>113</v>
      </c>
      <c r="CD11" s="62">
        <v>5</v>
      </c>
      <c r="CE11" s="65">
        <v>4</v>
      </c>
      <c r="CF11" s="59"/>
      <c r="CG11" s="62"/>
      <c r="CH11" s="65"/>
      <c r="CI11" s="59"/>
      <c r="CJ11" s="62"/>
      <c r="CK11" s="65"/>
    </row>
    <row r="12" ht="25.15" customHeight="1">
      <c r="A12" s="3" t="s">
        <v>286</v>
      </c>
      <c r="B12" s="9">
        <v>5</v>
      </c>
      <c r="C12" s="57" t="s">
        <v>287</v>
      </c>
      <c r="D12" s="70" t="s">
        <v>51</v>
      </c>
      <c r="E12" s="59">
        <v>169</v>
      </c>
      <c r="F12" s="11">
        <f t="shared" si="8"/>
        <v>12.674556213017752</v>
      </c>
      <c r="G12" s="61">
        <v>38</v>
      </c>
      <c r="H12" s="11">
        <f t="shared" si="9"/>
        <v>4.6842105263157894</v>
      </c>
      <c r="I12" s="62">
        <v>285</v>
      </c>
      <c r="J12" s="110">
        <f t="shared" si="10"/>
        <v>0.4456140350877193</v>
      </c>
      <c r="K12" s="112">
        <f t="shared" si="11"/>
        <v>-7.9903456867019624</v>
      </c>
      <c r="L12" s="64">
        <v>0</v>
      </c>
      <c r="M12" s="62">
        <v>0</v>
      </c>
      <c r="N12" s="65">
        <v>0</v>
      </c>
      <c r="O12" s="59">
        <v>68</v>
      </c>
      <c r="P12" s="62">
        <v>7</v>
      </c>
      <c r="Q12" s="65">
        <v>5</v>
      </c>
      <c r="R12" s="59">
        <v>93</v>
      </c>
      <c r="S12" s="62">
        <v>11</v>
      </c>
      <c r="T12" s="65">
        <v>0</v>
      </c>
      <c r="U12" s="59">
        <v>0</v>
      </c>
      <c r="V12" s="62">
        <v>0</v>
      </c>
      <c r="W12" s="65">
        <v>0</v>
      </c>
      <c r="X12" s="59">
        <v>69</v>
      </c>
      <c r="Y12" s="62">
        <v>8</v>
      </c>
      <c r="Z12" s="65">
        <v>5</v>
      </c>
      <c r="AA12" s="59">
        <v>138</v>
      </c>
      <c r="AB12" s="62">
        <v>15</v>
      </c>
      <c r="AC12" s="65">
        <v>11</v>
      </c>
      <c r="AD12" s="59">
        <v>487</v>
      </c>
      <c r="AE12" s="62">
        <v>14</v>
      </c>
      <c r="AF12" s="65">
        <v>8</v>
      </c>
      <c r="AG12" s="59">
        <v>244</v>
      </c>
      <c r="AH12" s="62">
        <v>7</v>
      </c>
      <c r="AI12" s="65">
        <v>4</v>
      </c>
      <c r="AJ12" s="59">
        <v>63</v>
      </c>
      <c r="AK12" s="62">
        <v>4</v>
      </c>
      <c r="AL12" s="65">
        <v>7</v>
      </c>
      <c r="AM12" s="59">
        <v>94</v>
      </c>
      <c r="AN12" s="62">
        <v>14</v>
      </c>
      <c r="AO12" s="65">
        <v>7</v>
      </c>
      <c r="AP12" s="59">
        <v>108</v>
      </c>
      <c r="AQ12" s="62">
        <v>8</v>
      </c>
      <c r="AR12" s="65">
        <v>7</v>
      </c>
      <c r="AS12" s="59">
        <v>76</v>
      </c>
      <c r="AT12" s="62">
        <v>10</v>
      </c>
      <c r="AU12" s="65">
        <v>7</v>
      </c>
      <c r="AV12" s="59">
        <v>55</v>
      </c>
      <c r="AW12" s="62">
        <v>6</v>
      </c>
      <c r="AX12" s="65">
        <v>4</v>
      </c>
      <c r="AY12" s="59">
        <v>68</v>
      </c>
      <c r="AZ12" s="62">
        <v>3</v>
      </c>
      <c r="BA12" s="65">
        <v>4</v>
      </c>
      <c r="BB12" s="59">
        <v>58</v>
      </c>
      <c r="BC12" s="62">
        <v>4</v>
      </c>
      <c r="BD12" s="65">
        <v>3</v>
      </c>
      <c r="BE12" s="59">
        <v>70</v>
      </c>
      <c r="BF12" s="62">
        <v>7</v>
      </c>
      <c r="BG12" s="65">
        <v>7</v>
      </c>
      <c r="BH12" s="59">
        <v>24</v>
      </c>
      <c r="BI12" s="62">
        <v>4</v>
      </c>
      <c r="BJ12" s="65">
        <v>5</v>
      </c>
      <c r="BK12" s="59">
        <v>39</v>
      </c>
      <c r="BL12" s="62">
        <v>4</v>
      </c>
      <c r="BM12" s="65">
        <v>3</v>
      </c>
      <c r="BN12" s="59">
        <v>59</v>
      </c>
      <c r="BO12" s="62">
        <v>5</v>
      </c>
      <c r="BP12" s="65">
        <v>5</v>
      </c>
      <c r="BQ12" s="59">
        <v>44</v>
      </c>
      <c r="BR12" s="62">
        <v>9</v>
      </c>
      <c r="BS12" s="65">
        <v>6</v>
      </c>
      <c r="BT12" s="59">
        <v>49</v>
      </c>
      <c r="BU12" s="62">
        <v>4</v>
      </c>
      <c r="BV12" s="65">
        <v>3</v>
      </c>
      <c r="BW12" s="59">
        <v>51</v>
      </c>
      <c r="BX12" s="62">
        <v>16</v>
      </c>
      <c r="BY12" s="65">
        <v>14</v>
      </c>
      <c r="BZ12" s="59">
        <v>45</v>
      </c>
      <c r="CA12" s="62">
        <v>3</v>
      </c>
      <c r="CB12" s="65">
        <v>2</v>
      </c>
      <c r="CC12" s="59">
        <v>59</v>
      </c>
      <c r="CD12" s="62">
        <v>7</v>
      </c>
      <c r="CE12" s="65">
        <v>7</v>
      </c>
      <c r="CF12" s="59"/>
      <c r="CG12" s="62"/>
      <c r="CH12" s="65"/>
      <c r="CI12" s="59"/>
      <c r="CJ12" s="62"/>
      <c r="CK12" s="65"/>
    </row>
    <row r="13" ht="25.15" customHeight="1">
      <c r="A13" s="3" t="s">
        <v>288</v>
      </c>
      <c r="B13" s="9">
        <v>6</v>
      </c>
      <c r="C13" s="57" t="s">
        <v>289</v>
      </c>
      <c r="D13" s="70" t="s">
        <v>50</v>
      </c>
      <c r="E13" s="59">
        <v>450</v>
      </c>
      <c r="F13" s="11">
        <f t="shared" si="8"/>
        <v>27.591111111111111</v>
      </c>
      <c r="G13" s="61">
        <v>28</v>
      </c>
      <c r="H13" s="11">
        <f t="shared" si="9"/>
        <v>4.9642857142857144</v>
      </c>
      <c r="I13" s="62">
        <v>399</v>
      </c>
      <c r="J13" s="110">
        <f t="shared" si="10"/>
        <v>0.35588972431077692</v>
      </c>
      <c r="K13" s="112">
        <f t="shared" si="11"/>
        <v>-22.626825396825396</v>
      </c>
      <c r="L13" s="64">
        <v>34</v>
      </c>
      <c r="M13" s="62">
        <v>3</v>
      </c>
      <c r="N13" s="65">
        <v>3</v>
      </c>
      <c r="O13" s="59"/>
      <c r="P13" s="62"/>
      <c r="Q13" s="65"/>
      <c r="R13" s="59"/>
      <c r="S13" s="62"/>
      <c r="T13" s="65"/>
      <c r="U13" s="59">
        <v>47</v>
      </c>
      <c r="V13" s="62">
        <v>5</v>
      </c>
      <c r="W13" s="65">
        <v>0</v>
      </c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>
        <v>1103</v>
      </c>
      <c r="AK13" s="62">
        <v>5</v>
      </c>
      <c r="AL13" s="65">
        <v>21</v>
      </c>
      <c r="AM13" s="59">
        <v>767</v>
      </c>
      <c r="AN13" s="62">
        <v>10</v>
      </c>
      <c r="AO13" s="65">
        <v>10</v>
      </c>
      <c r="AP13" s="59">
        <v>730</v>
      </c>
      <c r="AQ13" s="62">
        <v>22</v>
      </c>
      <c r="AR13" s="65">
        <v>21</v>
      </c>
      <c r="AS13" s="59">
        <v>317</v>
      </c>
      <c r="AT13" s="62">
        <v>4</v>
      </c>
      <c r="AU13" s="65">
        <v>4</v>
      </c>
      <c r="AV13" s="59">
        <v>150</v>
      </c>
      <c r="AW13" s="62">
        <v>1</v>
      </c>
      <c r="AX13" s="65">
        <v>1</v>
      </c>
      <c r="AY13" s="59">
        <v>446</v>
      </c>
      <c r="AZ13" s="62">
        <v>10</v>
      </c>
      <c r="BA13" s="65">
        <v>9</v>
      </c>
      <c r="BB13" s="59">
        <v>467</v>
      </c>
      <c r="BC13" s="62">
        <v>12</v>
      </c>
      <c r="BD13" s="65">
        <v>10</v>
      </c>
      <c r="BE13" s="59">
        <v>4532</v>
      </c>
      <c r="BF13" s="62">
        <v>15</v>
      </c>
      <c r="BG13" s="65">
        <v>15</v>
      </c>
      <c r="BH13" s="59">
        <v>571</v>
      </c>
      <c r="BI13" s="62">
        <v>3</v>
      </c>
      <c r="BJ13" s="65">
        <v>3</v>
      </c>
      <c r="BK13" s="59">
        <v>725</v>
      </c>
      <c r="BL13" s="62">
        <v>9</v>
      </c>
      <c r="BM13" s="65">
        <v>9</v>
      </c>
      <c r="BN13" s="59">
        <v>438</v>
      </c>
      <c r="BO13" s="62">
        <v>13</v>
      </c>
      <c r="BP13" s="65">
        <v>10</v>
      </c>
      <c r="BQ13" s="59">
        <v>312</v>
      </c>
      <c r="BR13" s="62">
        <v>6</v>
      </c>
      <c r="BS13" s="65">
        <v>5</v>
      </c>
      <c r="BT13" s="59">
        <v>366</v>
      </c>
      <c r="BU13" s="62">
        <v>6</v>
      </c>
      <c r="BV13" s="65">
        <v>2</v>
      </c>
      <c r="BW13" s="59">
        <v>207</v>
      </c>
      <c r="BX13" s="62">
        <v>8</v>
      </c>
      <c r="BY13" s="65">
        <v>7</v>
      </c>
      <c r="BZ13" s="59">
        <v>528</v>
      </c>
      <c r="CA13" s="62">
        <v>4</v>
      </c>
      <c r="CB13" s="65">
        <v>4</v>
      </c>
      <c r="CC13" s="59">
        <v>757</v>
      </c>
      <c r="CD13" s="62">
        <v>11</v>
      </c>
      <c r="CE13" s="65">
        <v>11</v>
      </c>
      <c r="CF13" s="59"/>
      <c r="CG13" s="62"/>
      <c r="CH13" s="65"/>
      <c r="CI13" s="59"/>
      <c r="CJ13" s="62"/>
      <c r="CK13" s="65"/>
    </row>
    <row r="14" ht="25.15" customHeight="1">
      <c r="A14" s="3" t="s">
        <v>290</v>
      </c>
      <c r="B14" s="9">
        <v>7</v>
      </c>
      <c r="C14" s="57" t="s">
        <v>291</v>
      </c>
      <c r="D14" s="70" t="s">
        <v>51</v>
      </c>
      <c r="E14" s="59">
        <v>205</v>
      </c>
      <c r="F14" s="11">
        <f t="shared" si="8"/>
        <v>10.165853658536586</v>
      </c>
      <c r="G14" s="61">
        <v>58</v>
      </c>
      <c r="H14" s="11">
        <f t="shared" si="9"/>
        <v>2.5517241379310347</v>
      </c>
      <c r="I14" s="62">
        <v>435</v>
      </c>
      <c r="J14" s="110">
        <f t="shared" si="10"/>
        <v>0.26896551724137929</v>
      </c>
      <c r="K14" s="112">
        <f t="shared" si="11"/>
        <v>-7.6141295206055508</v>
      </c>
      <c r="L14" s="64">
        <v>0</v>
      </c>
      <c r="M14" s="62">
        <v>0</v>
      </c>
      <c r="N14" s="65">
        <v>0</v>
      </c>
      <c r="O14" s="59"/>
      <c r="P14" s="62"/>
      <c r="Q14" s="65"/>
      <c r="R14" s="59"/>
      <c r="S14" s="62"/>
      <c r="T14" s="65"/>
      <c r="U14" s="59">
        <v>0</v>
      </c>
      <c r="V14" s="62">
        <v>0</v>
      </c>
      <c r="W14" s="65">
        <v>0</v>
      </c>
      <c r="X14" s="59"/>
      <c r="Y14" s="62"/>
      <c r="Z14" s="65"/>
      <c r="AA14" s="59"/>
      <c r="AB14" s="62"/>
      <c r="AC14" s="65"/>
      <c r="AD14" s="59">
        <v>537</v>
      </c>
      <c r="AE14" s="62">
        <v>35</v>
      </c>
      <c r="AF14" s="65">
        <v>18</v>
      </c>
      <c r="AG14" s="59">
        <v>268</v>
      </c>
      <c r="AH14" s="62">
        <v>17</v>
      </c>
      <c r="AI14" s="65">
        <v>9</v>
      </c>
      <c r="AJ14" s="59">
        <v>75</v>
      </c>
      <c r="AK14" s="62">
        <v>8</v>
      </c>
      <c r="AL14" s="65">
        <v>18</v>
      </c>
      <c r="AM14" s="59">
        <v>121</v>
      </c>
      <c r="AN14" s="62">
        <v>16</v>
      </c>
      <c r="AO14" s="65">
        <v>5</v>
      </c>
      <c r="AP14" s="59">
        <v>229</v>
      </c>
      <c r="AQ14" s="62">
        <v>3</v>
      </c>
      <c r="AR14" s="65">
        <v>3</v>
      </c>
      <c r="AS14" s="59">
        <v>69</v>
      </c>
      <c r="AT14" s="62">
        <v>7</v>
      </c>
      <c r="AU14" s="65">
        <v>8</v>
      </c>
      <c r="AV14" s="59">
        <v>34</v>
      </c>
      <c r="AW14" s="62">
        <v>1</v>
      </c>
      <c r="AX14" s="65">
        <v>2</v>
      </c>
      <c r="AY14" s="59">
        <v>67</v>
      </c>
      <c r="AZ14" s="62">
        <v>2</v>
      </c>
      <c r="BA14" s="65">
        <v>1</v>
      </c>
      <c r="BB14" s="59">
        <v>60</v>
      </c>
      <c r="BC14" s="62">
        <v>4</v>
      </c>
      <c r="BD14" s="65">
        <v>4</v>
      </c>
      <c r="BE14" s="59">
        <v>99</v>
      </c>
      <c r="BF14" s="62">
        <v>5</v>
      </c>
      <c r="BG14" s="65">
        <v>3</v>
      </c>
      <c r="BH14" s="59">
        <v>58</v>
      </c>
      <c r="BI14" s="62">
        <v>3</v>
      </c>
      <c r="BJ14" s="65">
        <v>2</v>
      </c>
      <c r="BK14" s="59">
        <v>33</v>
      </c>
      <c r="BL14" s="62">
        <v>1</v>
      </c>
      <c r="BM14" s="65">
        <v>1</v>
      </c>
      <c r="BN14" s="59">
        <v>73</v>
      </c>
      <c r="BO14" s="62">
        <v>10</v>
      </c>
      <c r="BP14" s="65">
        <v>7</v>
      </c>
      <c r="BQ14" s="59">
        <v>46</v>
      </c>
      <c r="BR14" s="62">
        <v>6</v>
      </c>
      <c r="BS14" s="65">
        <v>6</v>
      </c>
      <c r="BT14" s="59">
        <v>84</v>
      </c>
      <c r="BU14" s="62">
        <v>8</v>
      </c>
      <c r="BV14" s="65">
        <v>8</v>
      </c>
      <c r="BW14" s="59">
        <v>78</v>
      </c>
      <c r="BX14" s="62">
        <v>6</v>
      </c>
      <c r="BY14" s="65">
        <v>7</v>
      </c>
      <c r="BZ14" s="59">
        <v>103</v>
      </c>
      <c r="CA14" s="62">
        <v>13</v>
      </c>
      <c r="CB14" s="65">
        <v>12</v>
      </c>
      <c r="CC14" s="59">
        <v>50</v>
      </c>
      <c r="CD14" s="62">
        <v>3</v>
      </c>
      <c r="CE14" s="65">
        <v>3</v>
      </c>
      <c r="CF14" s="59"/>
      <c r="CG14" s="62"/>
      <c r="CH14" s="65"/>
      <c r="CI14" s="59"/>
      <c r="CJ14" s="62"/>
      <c r="CK14" s="65"/>
    </row>
    <row r="15" ht="25.15" customHeight="1">
      <c r="A15" s="3" t="s">
        <v>292</v>
      </c>
      <c r="B15" s="9">
        <v>8</v>
      </c>
      <c r="C15" s="57" t="s">
        <v>293</v>
      </c>
      <c r="D15" s="70" t="s">
        <v>50</v>
      </c>
      <c r="E15" s="59">
        <v>213</v>
      </c>
      <c r="F15" s="11">
        <f t="shared" si="8"/>
        <v>10.389671361502348</v>
      </c>
      <c r="G15" s="61">
        <v>36</v>
      </c>
      <c r="H15" s="11">
        <f t="shared" si="9"/>
        <v>3.1111111111111112</v>
      </c>
      <c r="I15" s="62">
        <v>143</v>
      </c>
      <c r="J15" s="110">
        <f t="shared" si="10"/>
        <v>0.5174825174825175</v>
      </c>
      <c r="K15" s="112">
        <f t="shared" si="11"/>
        <v>-7.2785602503912372</v>
      </c>
      <c r="L15" s="64">
        <v>0</v>
      </c>
      <c r="M15" s="62">
        <v>0</v>
      </c>
      <c r="N15" s="65">
        <v>0</v>
      </c>
      <c r="O15" s="59"/>
      <c r="P15" s="62"/>
      <c r="Q15" s="65"/>
      <c r="R15" s="59"/>
      <c r="S15" s="62"/>
      <c r="T15" s="65"/>
      <c r="U15" s="59">
        <v>0</v>
      </c>
      <c r="V15" s="62">
        <v>0</v>
      </c>
      <c r="W15" s="65">
        <v>0</v>
      </c>
      <c r="X15" s="59">
        <v>164</v>
      </c>
      <c r="Y15" s="62">
        <v>7</v>
      </c>
      <c r="Z15" s="65">
        <v>6</v>
      </c>
      <c r="AA15" s="59">
        <v>329</v>
      </c>
      <c r="AB15" s="62">
        <v>13</v>
      </c>
      <c r="AC15" s="65">
        <v>13</v>
      </c>
      <c r="AD15" s="59">
        <v>695</v>
      </c>
      <c r="AE15" s="62">
        <v>25</v>
      </c>
      <c r="AF15" s="65">
        <v>5</v>
      </c>
      <c r="AG15" s="59">
        <v>348</v>
      </c>
      <c r="AH15" s="62">
        <v>12</v>
      </c>
      <c r="AI15" s="65">
        <v>3</v>
      </c>
      <c r="AJ15" s="59">
        <v>106</v>
      </c>
      <c r="AK15" s="62">
        <v>6</v>
      </c>
      <c r="AL15" s="65">
        <v>4</v>
      </c>
      <c r="AM15" s="59">
        <v>61</v>
      </c>
      <c r="AN15" s="62">
        <v>6</v>
      </c>
      <c r="AO15" s="65">
        <v>5</v>
      </c>
      <c r="AP15" s="59">
        <v>112</v>
      </c>
      <c r="AQ15" s="62">
        <v>0</v>
      </c>
      <c r="AR15" s="65">
        <v>0</v>
      </c>
      <c r="AS15" s="59">
        <v>26</v>
      </c>
      <c r="AT15" s="62">
        <v>4</v>
      </c>
      <c r="AU15" s="65">
        <v>3</v>
      </c>
      <c r="AV15" s="59">
        <v>32</v>
      </c>
      <c r="AW15" s="62">
        <v>5</v>
      </c>
      <c r="AX15" s="65">
        <v>4</v>
      </c>
      <c r="AY15" s="59">
        <v>16</v>
      </c>
      <c r="AZ15" s="62">
        <v>1</v>
      </c>
      <c r="BA15" s="65">
        <v>1</v>
      </c>
      <c r="BB15" s="59">
        <v>28</v>
      </c>
      <c r="BC15" s="62">
        <v>6</v>
      </c>
      <c r="BD15" s="65">
        <v>3</v>
      </c>
      <c r="BE15" s="59">
        <v>51</v>
      </c>
      <c r="BF15" s="62">
        <v>4</v>
      </c>
      <c r="BG15" s="65">
        <v>4</v>
      </c>
      <c r="BH15" s="59">
        <v>12</v>
      </c>
      <c r="BI15" s="62">
        <v>1</v>
      </c>
      <c r="BJ15" s="65">
        <v>1</v>
      </c>
      <c r="BK15" s="59">
        <v>21</v>
      </c>
      <c r="BL15" s="62">
        <v>1</v>
      </c>
      <c r="BM15" s="65">
        <v>2</v>
      </c>
      <c r="BN15" s="59">
        <v>18</v>
      </c>
      <c r="BO15" s="62">
        <v>2</v>
      </c>
      <c r="BP15" s="65">
        <v>2</v>
      </c>
      <c r="BQ15" s="59">
        <v>31</v>
      </c>
      <c r="BR15" s="62">
        <v>4</v>
      </c>
      <c r="BS15" s="65">
        <v>2</v>
      </c>
      <c r="BT15" s="59">
        <v>46</v>
      </c>
      <c r="BU15" s="62">
        <v>3</v>
      </c>
      <c r="BV15" s="65">
        <v>3</v>
      </c>
      <c r="BW15" s="59">
        <v>27</v>
      </c>
      <c r="BX15" s="62">
        <v>3</v>
      </c>
      <c r="BY15" s="65">
        <v>3</v>
      </c>
      <c r="BZ15" s="59">
        <f>[1]Sheet1!$E$9+[1]Sheet1!$E$10+[1]Sheet1!$F$9+[1]Sheet1!$F$10+[1]Sheet1!$I$63+[1]Sheet1!$F$63</f>
        <v>53</v>
      </c>
      <c r="CA15" s="62">
        <f>[1]Sheet1!$E$11+[1]Sheet1!$F$11+[1]Sheet1!$E$12+[1]Sheet1!$F$12+[1]Sheet1!$E$13+[1]Sheet1!$F$13+[1]Sheet1!$E$64+[1]Sheet1!$F$64</f>
        <v>4</v>
      </c>
      <c r="CB15" s="65">
        <f>[1]Sheet1!$E$46+[1]Sheet1!$F$46+[1]Sheet1!$E$47+[1]Sheet1!$F$47+[1]Sheet1!$E$48+[1]Sheet1!$F$48</f>
        <v>4</v>
      </c>
      <c r="CC15" s="59">
        <v>37</v>
      </c>
      <c r="CD15" s="62">
        <v>5</v>
      </c>
      <c r="CE15" s="65">
        <v>6</v>
      </c>
      <c r="CF15" s="59"/>
      <c r="CG15" s="62"/>
      <c r="CH15" s="65"/>
      <c r="CI15" s="59"/>
      <c r="CJ15" s="62"/>
      <c r="CK15" s="65"/>
    </row>
    <row r="16" ht="25.15" customHeight="1">
      <c r="A16" s="3" t="s">
        <v>294</v>
      </c>
      <c r="B16" s="9">
        <v>9</v>
      </c>
      <c r="C16" s="57" t="s">
        <v>295</v>
      </c>
      <c r="D16" s="70" t="s">
        <v>50</v>
      </c>
      <c r="E16" s="59">
        <v>529</v>
      </c>
      <c r="F16" s="11">
        <f t="shared" si="8"/>
        <v>16.550094517958414</v>
      </c>
      <c r="G16" s="61">
        <v>50</v>
      </c>
      <c r="H16" s="11">
        <f t="shared" si="9"/>
        <v>2.56</v>
      </c>
      <c r="I16" s="62">
        <v>449</v>
      </c>
      <c r="J16" s="110">
        <f t="shared" si="10"/>
        <v>0.23830734966592429</v>
      </c>
      <c r="K16" s="112">
        <f t="shared" si="11"/>
        <v>-13.990094517958413</v>
      </c>
      <c r="L16" s="64">
        <v>0</v>
      </c>
      <c r="M16" s="62">
        <v>0</v>
      </c>
      <c r="N16" s="65">
        <v>0</v>
      </c>
      <c r="O16" s="59"/>
      <c r="P16" s="62"/>
      <c r="Q16" s="65"/>
      <c r="R16" s="59"/>
      <c r="S16" s="62"/>
      <c r="T16" s="65"/>
      <c r="U16" s="59">
        <v>0</v>
      </c>
      <c r="V16" s="62">
        <v>0</v>
      </c>
      <c r="W16" s="65">
        <v>0</v>
      </c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>
        <v>940</v>
      </c>
      <c r="AK16" s="62">
        <v>36</v>
      </c>
      <c r="AL16" s="65">
        <v>25</v>
      </c>
      <c r="AM16" s="59">
        <v>1349</v>
      </c>
      <c r="AN16" s="62">
        <v>20</v>
      </c>
      <c r="AO16" s="65">
        <v>20</v>
      </c>
      <c r="AP16" s="59">
        <v>702</v>
      </c>
      <c r="AQ16" s="62">
        <v>11</v>
      </c>
      <c r="AR16" s="65">
        <v>11</v>
      </c>
      <c r="AS16" s="59">
        <v>427</v>
      </c>
      <c r="AT16" s="62">
        <v>7</v>
      </c>
      <c r="AU16" s="65">
        <v>7</v>
      </c>
      <c r="AV16" s="59">
        <v>174</v>
      </c>
      <c r="AW16" s="62">
        <v>8</v>
      </c>
      <c r="AX16" s="65">
        <v>8</v>
      </c>
      <c r="AY16" s="59">
        <v>423</v>
      </c>
      <c r="AZ16" s="62">
        <v>7</v>
      </c>
      <c r="BA16" s="65">
        <v>7</v>
      </c>
      <c r="BB16" s="59">
        <v>188</v>
      </c>
      <c r="BC16" s="62">
        <v>5</v>
      </c>
      <c r="BD16" s="65">
        <v>5</v>
      </c>
      <c r="BE16" s="59">
        <v>909</v>
      </c>
      <c r="BF16" s="62">
        <v>8</v>
      </c>
      <c r="BG16" s="65">
        <v>1</v>
      </c>
      <c r="BH16" s="59">
        <v>580</v>
      </c>
      <c r="BI16" s="62">
        <v>3</v>
      </c>
      <c r="BJ16" s="65">
        <v>2</v>
      </c>
      <c r="BK16" s="59">
        <v>868</v>
      </c>
      <c r="BL16" s="62">
        <v>4</v>
      </c>
      <c r="BM16" s="65">
        <v>4</v>
      </c>
      <c r="BN16" s="59">
        <v>657</v>
      </c>
      <c r="BO16" s="62">
        <v>6</v>
      </c>
      <c r="BP16" s="65">
        <v>5</v>
      </c>
      <c r="BQ16" s="59">
        <v>539</v>
      </c>
      <c r="BR16" s="62">
        <v>6</v>
      </c>
      <c r="BS16" s="65">
        <v>5</v>
      </c>
      <c r="BT16" s="59">
        <v>233</v>
      </c>
      <c r="BU16" s="62">
        <v>1</v>
      </c>
      <c r="BV16" s="65">
        <v>1</v>
      </c>
      <c r="BW16" s="59">
        <v>291</v>
      </c>
      <c r="BX16" s="62">
        <v>1</v>
      </c>
      <c r="BY16" s="65">
        <v>1</v>
      </c>
      <c r="BZ16" s="59">
        <f>[1]Sheet1!$E$17+[1]Sheet1!$F$17+[1]Sheet1!$E$18+[1]Sheet1!$F$18+[1]Sheet1!$E$66+[1]Sheet1!$F$66</f>
        <v>285</v>
      </c>
      <c r="CA16" s="62">
        <f>[1]Sheet1!$E$25+[1]Sheet1!$F$25+[1]Sheet1!$E$26+[1]Sheet1!$F$26+[1]Sheet1!$E$27+[1]Sheet1!$F$27+[1]Sheet1!$E$67+[1]Sheet1!$F$67</f>
        <v>4</v>
      </c>
      <c r="CB16" s="65">
        <f>[1]Sheet1!$E$53+[1]Sheet1!$F$53+[1]Sheet1!$E$54+[1]Sheet1!$F$54+[1]Sheet1!$E$55</f>
        <v>4</v>
      </c>
      <c r="CC16" s="59">
        <v>190</v>
      </c>
      <c r="CD16" s="62">
        <v>1</v>
      </c>
      <c r="CE16" s="65">
        <v>1</v>
      </c>
      <c r="CF16" s="59"/>
      <c r="CG16" s="62"/>
      <c r="CH16" s="65"/>
      <c r="CI16" s="59"/>
      <c r="CJ16" s="62"/>
      <c r="CK16" s="65"/>
    </row>
    <row r="17" ht="25.15" customHeight="1">
      <c r="A17" s="3" t="s">
        <v>296</v>
      </c>
      <c r="B17" s="9">
        <v>10</v>
      </c>
      <c r="C17" s="57" t="s">
        <v>297</v>
      </c>
      <c r="D17" s="70" t="s">
        <v>50</v>
      </c>
      <c r="E17" s="59">
        <v>253</v>
      </c>
      <c r="F17" s="11">
        <f t="shared" si="8"/>
        <v>9.26086956521739</v>
      </c>
      <c r="G17" s="61">
        <v>79</v>
      </c>
      <c r="H17" s="11">
        <f t="shared" si="9"/>
        <v>2.4430379746835444</v>
      </c>
      <c r="I17" s="62">
        <v>699</v>
      </c>
      <c r="J17" s="110">
        <f t="shared" si="10"/>
        <v>0.23175965665236051</v>
      </c>
      <c r="K17" s="112">
        <f t="shared" si="11"/>
        <v>-6.8178315905338458</v>
      </c>
      <c r="L17" s="64">
        <v>0</v>
      </c>
      <c r="M17" s="62">
        <v>0</v>
      </c>
      <c r="N17" s="65">
        <v>0</v>
      </c>
      <c r="O17" s="59"/>
      <c r="P17" s="62"/>
      <c r="Q17" s="65"/>
      <c r="R17" s="59"/>
      <c r="S17" s="62"/>
      <c r="T17" s="65"/>
      <c r="U17" s="59">
        <v>0</v>
      </c>
      <c r="V17" s="62">
        <v>0</v>
      </c>
      <c r="W17" s="65">
        <v>0</v>
      </c>
      <c r="X17" s="59"/>
      <c r="Y17" s="62"/>
      <c r="Z17" s="65"/>
      <c r="AA17" s="59"/>
      <c r="AB17" s="62"/>
      <c r="AC17" s="65"/>
      <c r="AD17" s="59">
        <v>583</v>
      </c>
      <c r="AE17" s="62">
        <v>48</v>
      </c>
      <c r="AF17" s="65">
        <v>40</v>
      </c>
      <c r="AG17" s="59">
        <v>292</v>
      </c>
      <c r="AH17" s="62">
        <v>24</v>
      </c>
      <c r="AI17" s="65">
        <v>20</v>
      </c>
      <c r="AJ17" s="59">
        <v>150</v>
      </c>
      <c r="AK17" s="62">
        <v>13</v>
      </c>
      <c r="AL17" s="65">
        <v>15</v>
      </c>
      <c r="AM17" s="59">
        <v>182</v>
      </c>
      <c r="AN17" s="62">
        <v>16</v>
      </c>
      <c r="AO17" s="65">
        <v>15</v>
      </c>
      <c r="AP17" s="59">
        <v>317</v>
      </c>
      <c r="AQ17" s="62">
        <v>7</v>
      </c>
      <c r="AR17" s="65">
        <v>5</v>
      </c>
      <c r="AS17" s="59">
        <v>79</v>
      </c>
      <c r="AT17" s="62">
        <v>9</v>
      </c>
      <c r="AU17" s="65">
        <v>3</v>
      </c>
      <c r="AV17" s="59">
        <v>71</v>
      </c>
      <c r="AW17" s="62">
        <v>6</v>
      </c>
      <c r="AX17" s="65">
        <v>3</v>
      </c>
      <c r="AY17" s="59">
        <v>66</v>
      </c>
      <c r="AZ17" s="62">
        <v>4</v>
      </c>
      <c r="BA17" s="65">
        <v>7</v>
      </c>
      <c r="BB17" s="59">
        <v>27</v>
      </c>
      <c r="BC17" s="62">
        <v>7</v>
      </c>
      <c r="BD17" s="65">
        <v>6</v>
      </c>
      <c r="BE17" s="59">
        <v>74</v>
      </c>
      <c r="BF17" s="62">
        <v>10</v>
      </c>
      <c r="BG17" s="65">
        <v>12</v>
      </c>
      <c r="BH17" s="59">
        <v>74</v>
      </c>
      <c r="BI17" s="62">
        <v>6</v>
      </c>
      <c r="BJ17" s="65">
        <v>5</v>
      </c>
      <c r="BK17" s="59">
        <v>49</v>
      </c>
      <c r="BL17" s="62">
        <v>5</v>
      </c>
      <c r="BM17" s="65">
        <v>4</v>
      </c>
      <c r="BN17" s="59">
        <v>0</v>
      </c>
      <c r="BO17" s="62">
        <v>0</v>
      </c>
      <c r="BP17" s="65">
        <v>0</v>
      </c>
      <c r="BQ17" s="59">
        <v>0</v>
      </c>
      <c r="BR17" s="62">
        <v>0</v>
      </c>
      <c r="BS17" s="65">
        <v>0</v>
      </c>
      <c r="BT17" s="59">
        <v>91</v>
      </c>
      <c r="BU17" s="62">
        <v>10</v>
      </c>
      <c r="BV17" s="65">
        <v>7</v>
      </c>
      <c r="BW17" s="59">
        <v>130</v>
      </c>
      <c r="BX17" s="62">
        <v>15</v>
      </c>
      <c r="BY17" s="65">
        <v>11</v>
      </c>
      <c r="BZ17" s="59">
        <v>106</v>
      </c>
      <c r="CA17" s="62">
        <v>10</v>
      </c>
      <c r="CB17" s="65">
        <v>6</v>
      </c>
      <c r="CC17" s="59">
        <v>52</v>
      </c>
      <c r="CD17" s="62">
        <v>3</v>
      </c>
      <c r="CE17" s="65">
        <v>3</v>
      </c>
      <c r="CF17" s="59"/>
      <c r="CG17" s="62"/>
      <c r="CH17" s="65"/>
      <c r="CI17" s="59"/>
      <c r="CJ17" s="62"/>
      <c r="CK17" s="65"/>
    </row>
    <row r="18" ht="25.15" customHeight="1">
      <c r="A18" s="3" t="s">
        <v>298</v>
      </c>
      <c r="B18" s="9">
        <v>11</v>
      </c>
      <c r="C18" s="57" t="s">
        <v>299</v>
      </c>
      <c r="D18" s="70" t="s">
        <v>51</v>
      </c>
      <c r="E18" s="59">
        <v>202</v>
      </c>
      <c r="F18" s="11">
        <f t="shared" si="8"/>
        <v>11.188118811881187</v>
      </c>
      <c r="G18" s="61">
        <v>26</v>
      </c>
      <c r="H18" s="11">
        <f t="shared" si="9"/>
        <v>4.1923076923076925</v>
      </c>
      <c r="I18" s="62">
        <v>257</v>
      </c>
      <c r="J18" s="110">
        <f t="shared" si="10"/>
        <v>0.47859922178988329</v>
      </c>
      <c r="K18" s="112">
        <f t="shared" si="11"/>
        <v>-6.9958111195734949</v>
      </c>
      <c r="L18" s="64">
        <v>0</v>
      </c>
      <c r="M18" s="62">
        <v>0</v>
      </c>
      <c r="N18" s="65">
        <v>0</v>
      </c>
      <c r="O18" s="59"/>
      <c r="P18" s="62"/>
      <c r="Q18" s="65"/>
      <c r="R18" s="59"/>
      <c r="S18" s="62"/>
      <c r="T18" s="65"/>
      <c r="U18" s="59">
        <v>0</v>
      </c>
      <c r="V18" s="62">
        <v>0</v>
      </c>
      <c r="W18" s="65">
        <v>0</v>
      </c>
      <c r="X18" s="59">
        <v>173</v>
      </c>
      <c r="Y18" s="62">
        <v>10</v>
      </c>
      <c r="Z18" s="65">
        <v>14</v>
      </c>
      <c r="AA18" s="59">
        <v>346</v>
      </c>
      <c r="AB18" s="62">
        <v>20</v>
      </c>
      <c r="AC18" s="65">
        <v>29</v>
      </c>
      <c r="AD18" s="59">
        <v>577</v>
      </c>
      <c r="AE18" s="62">
        <v>16</v>
      </c>
      <c r="AF18" s="65">
        <v>15</v>
      </c>
      <c r="AG18" s="59">
        <v>288</v>
      </c>
      <c r="AH18" s="62">
        <v>8</v>
      </c>
      <c r="AI18" s="65">
        <v>8</v>
      </c>
      <c r="AJ18" s="59">
        <v>76</v>
      </c>
      <c r="AK18" s="62">
        <v>2</v>
      </c>
      <c r="AL18" s="65">
        <v>2</v>
      </c>
      <c r="AM18" s="59">
        <v>164</v>
      </c>
      <c r="AN18" s="62">
        <v>6</v>
      </c>
      <c r="AO18" s="65">
        <v>5</v>
      </c>
      <c r="AP18" s="59">
        <v>101</v>
      </c>
      <c r="AQ18" s="62">
        <v>6</v>
      </c>
      <c r="AR18" s="65">
        <v>5</v>
      </c>
      <c r="AS18" s="59">
        <v>73</v>
      </c>
      <c r="AT18" s="62">
        <v>1</v>
      </c>
      <c r="AU18" s="65">
        <v>1</v>
      </c>
      <c r="AV18" s="59">
        <v>52</v>
      </c>
      <c r="AW18" s="62">
        <v>2</v>
      </c>
      <c r="AX18" s="65">
        <v>2</v>
      </c>
      <c r="AY18" s="59">
        <v>48</v>
      </c>
      <c r="AZ18" s="62">
        <v>1</v>
      </c>
      <c r="BA18" s="65">
        <v>1</v>
      </c>
      <c r="BB18" s="59">
        <v>43</v>
      </c>
      <c r="BC18" s="62">
        <v>1</v>
      </c>
      <c r="BD18" s="65">
        <v>1</v>
      </c>
      <c r="BE18" s="59">
        <v>27</v>
      </c>
      <c r="BF18" s="62">
        <v>0</v>
      </c>
      <c r="BG18" s="65">
        <v>0</v>
      </c>
      <c r="BH18" s="59">
        <v>56</v>
      </c>
      <c r="BI18" s="62">
        <v>4</v>
      </c>
      <c r="BJ18" s="65">
        <v>7</v>
      </c>
      <c r="BK18" s="59">
        <v>35</v>
      </c>
      <c r="BL18" s="62">
        <v>1</v>
      </c>
      <c r="BM18" s="65">
        <v>1</v>
      </c>
      <c r="BN18" s="59">
        <v>32</v>
      </c>
      <c r="BO18" s="62">
        <v>8</v>
      </c>
      <c r="BP18" s="65">
        <v>8</v>
      </c>
      <c r="BQ18" s="59">
        <v>25</v>
      </c>
      <c r="BR18" s="62">
        <v>6</v>
      </c>
      <c r="BS18" s="65">
        <v>7</v>
      </c>
      <c r="BT18" s="59">
        <v>30</v>
      </c>
      <c r="BU18" s="62">
        <v>2</v>
      </c>
      <c r="BV18" s="65">
        <v>2</v>
      </c>
      <c r="BW18" s="59">
        <v>44</v>
      </c>
      <c r="BX18" s="62">
        <v>7</v>
      </c>
      <c r="BY18" s="65">
        <v>7</v>
      </c>
      <c r="BZ18" s="59">
        <v>35</v>
      </c>
      <c r="CA18" s="62">
        <v>2</v>
      </c>
      <c r="CB18" s="65">
        <v>2</v>
      </c>
      <c r="CC18" s="59">
        <v>35</v>
      </c>
      <c r="CD18" s="62">
        <v>6</v>
      </c>
      <c r="CE18" s="65">
        <v>6</v>
      </c>
      <c r="CF18" s="59"/>
      <c r="CG18" s="62"/>
      <c r="CH18" s="65"/>
      <c r="CI18" s="59"/>
      <c r="CJ18" s="62"/>
      <c r="CK18" s="65"/>
    </row>
    <row r="19" ht="25.15" customHeight="1">
      <c r="A19" s="3" t="s">
        <v>300</v>
      </c>
      <c r="B19" s="9">
        <v>12</v>
      </c>
      <c r="C19" s="57" t="s">
        <v>301</v>
      </c>
      <c r="D19" s="70" t="s">
        <v>51</v>
      </c>
      <c r="E19" s="59">
        <v>327</v>
      </c>
      <c r="F19" s="11">
        <f t="shared" si="8"/>
        <v>18.403669724770641</v>
      </c>
      <c r="G19" s="61">
        <v>32</v>
      </c>
      <c r="H19" s="11">
        <f t="shared" si="9"/>
        <v>3.84375</v>
      </c>
      <c r="I19" s="62">
        <v>271</v>
      </c>
      <c r="J19" s="110">
        <f t="shared" si="10"/>
        <v>0.35424354243542433</v>
      </c>
      <c r="K19" s="112">
        <f t="shared" si="11"/>
        <v>-14.559919724770641</v>
      </c>
      <c r="L19" s="64">
        <v>0</v>
      </c>
      <c r="M19" s="62">
        <v>0</v>
      </c>
      <c r="N19" s="65">
        <v>0</v>
      </c>
      <c r="O19" s="59"/>
      <c r="P19" s="62"/>
      <c r="Q19" s="65"/>
      <c r="R19" s="59"/>
      <c r="S19" s="62"/>
      <c r="T19" s="65"/>
      <c r="U19" s="59">
        <v>0</v>
      </c>
      <c r="V19" s="62">
        <v>0</v>
      </c>
      <c r="W19" s="65">
        <v>0</v>
      </c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>
        <v>768</v>
      </c>
      <c r="AK19" s="62">
        <v>12</v>
      </c>
      <c r="AL19" s="65">
        <v>12</v>
      </c>
      <c r="AM19" s="59">
        <v>783</v>
      </c>
      <c r="AN19" s="62">
        <v>25</v>
      </c>
      <c r="AO19" s="65">
        <v>16</v>
      </c>
      <c r="AP19" s="59">
        <v>381</v>
      </c>
      <c r="AQ19" s="62">
        <v>2</v>
      </c>
      <c r="AR19" s="65">
        <v>2</v>
      </c>
      <c r="AS19" s="59">
        <v>205</v>
      </c>
      <c r="AT19" s="62">
        <v>8</v>
      </c>
      <c r="AU19" s="65">
        <v>8</v>
      </c>
      <c r="AV19" s="59">
        <v>133</v>
      </c>
      <c r="AW19" s="62">
        <v>4</v>
      </c>
      <c r="AX19" s="65">
        <v>3</v>
      </c>
      <c r="AY19" s="59">
        <v>301</v>
      </c>
      <c r="AZ19" s="62">
        <v>4</v>
      </c>
      <c r="BA19" s="65">
        <v>4</v>
      </c>
      <c r="BB19" s="59">
        <v>271</v>
      </c>
      <c r="BC19" s="62">
        <v>3</v>
      </c>
      <c r="BD19" s="65">
        <v>2</v>
      </c>
      <c r="BE19" s="59">
        <v>575</v>
      </c>
      <c r="BF19" s="62">
        <v>20</v>
      </c>
      <c r="BG19" s="65">
        <v>14</v>
      </c>
      <c r="BH19" s="59">
        <v>295</v>
      </c>
      <c r="BI19" s="62">
        <v>2</v>
      </c>
      <c r="BJ19" s="65">
        <v>1</v>
      </c>
      <c r="BK19" s="59">
        <v>497</v>
      </c>
      <c r="BL19" s="62">
        <v>12</v>
      </c>
      <c r="BM19" s="65">
        <v>10</v>
      </c>
      <c r="BN19" s="59">
        <v>416</v>
      </c>
      <c r="BO19" s="62">
        <v>7</v>
      </c>
      <c r="BP19" s="65">
        <v>6</v>
      </c>
      <c r="BQ19" s="59">
        <v>316</v>
      </c>
      <c r="BR19" s="62">
        <v>10</v>
      </c>
      <c r="BS19" s="65">
        <v>4</v>
      </c>
      <c r="BT19" s="59">
        <v>310</v>
      </c>
      <c r="BU19" s="62">
        <v>1</v>
      </c>
      <c r="BV19" s="65">
        <v>1</v>
      </c>
      <c r="BW19" s="59">
        <v>363</v>
      </c>
      <c r="BX19" s="62">
        <v>6</v>
      </c>
      <c r="BY19" s="65">
        <v>6</v>
      </c>
      <c r="BZ19" s="59">
        <v>196</v>
      </c>
      <c r="CA19" s="62">
        <v>0</v>
      </c>
      <c r="CB19" s="65">
        <v>0</v>
      </c>
      <c r="CC19" s="59">
        <v>208</v>
      </c>
      <c r="CD19" s="62">
        <v>7</v>
      </c>
      <c r="CE19" s="65">
        <v>7</v>
      </c>
      <c r="CF19" s="59"/>
      <c r="CG19" s="62"/>
      <c r="CH19" s="65"/>
      <c r="CI19" s="59"/>
      <c r="CJ19" s="62"/>
      <c r="CK19" s="65"/>
    </row>
    <row r="20" ht="25.15" customHeight="1">
      <c r="A20" s="3" t="s">
        <v>302</v>
      </c>
      <c r="B20" s="9">
        <v>13</v>
      </c>
      <c r="C20" s="57" t="s">
        <v>303</v>
      </c>
      <c r="D20" s="70" t="s">
        <v>50</v>
      </c>
      <c r="E20" s="59">
        <v>119</v>
      </c>
      <c r="F20" s="11">
        <f t="shared" si="8"/>
        <v>11.705882352941176</v>
      </c>
      <c r="G20" s="61">
        <v>24</v>
      </c>
      <c r="H20" s="11">
        <f t="shared" si="9"/>
        <v>4.083333333333333</v>
      </c>
      <c r="I20" s="62">
        <v>235</v>
      </c>
      <c r="J20" s="110">
        <f t="shared" si="10"/>
        <v>0.37021276595744679</v>
      </c>
      <c r="K20" s="112">
        <f t="shared" si="11"/>
        <v>-7.6225490196078427</v>
      </c>
      <c r="L20" s="64">
        <v>0</v>
      </c>
      <c r="M20" s="62">
        <v>0</v>
      </c>
      <c r="N20" s="65">
        <v>0</v>
      </c>
      <c r="O20" s="59">
        <v>16</v>
      </c>
      <c r="P20" s="62">
        <v>4</v>
      </c>
      <c r="Q20" s="65">
        <v>0</v>
      </c>
      <c r="R20" s="59">
        <v>26</v>
      </c>
      <c r="S20" s="62">
        <v>1</v>
      </c>
      <c r="T20" s="65">
        <v>0</v>
      </c>
      <c r="U20" s="59">
        <v>0</v>
      </c>
      <c r="V20" s="62">
        <v>0</v>
      </c>
      <c r="W20" s="65">
        <v>0</v>
      </c>
      <c r="X20" s="59">
        <v>150</v>
      </c>
      <c r="Y20" s="62">
        <v>8</v>
      </c>
      <c r="Z20" s="65">
        <v>8</v>
      </c>
      <c r="AA20" s="59">
        <v>301</v>
      </c>
      <c r="AB20" s="62">
        <v>17</v>
      </c>
      <c r="AC20" s="65">
        <v>16</v>
      </c>
      <c r="AD20" s="59">
        <v>318</v>
      </c>
      <c r="AE20" s="62">
        <v>11</v>
      </c>
      <c r="AF20" s="65">
        <v>9</v>
      </c>
      <c r="AG20" s="59">
        <v>159</v>
      </c>
      <c r="AH20" s="62">
        <v>5</v>
      </c>
      <c r="AI20" s="65">
        <v>5</v>
      </c>
      <c r="AJ20" s="59">
        <v>25</v>
      </c>
      <c r="AK20" s="62">
        <v>3</v>
      </c>
      <c r="AL20" s="65">
        <v>4</v>
      </c>
      <c r="AM20" s="59">
        <v>44</v>
      </c>
      <c r="AN20" s="62">
        <v>6</v>
      </c>
      <c r="AO20" s="65">
        <v>5</v>
      </c>
      <c r="AP20" s="59">
        <v>64</v>
      </c>
      <c r="AQ20" s="62">
        <v>7</v>
      </c>
      <c r="AR20" s="65">
        <v>6</v>
      </c>
      <c r="AS20" s="59">
        <v>17</v>
      </c>
      <c r="AT20" s="62">
        <v>4</v>
      </c>
      <c r="AU20" s="65">
        <v>4</v>
      </c>
      <c r="AV20" s="59">
        <v>14</v>
      </c>
      <c r="AW20" s="62">
        <v>4</v>
      </c>
      <c r="AX20" s="65">
        <v>2</v>
      </c>
      <c r="AY20" s="59">
        <v>19</v>
      </c>
      <c r="AZ20" s="62">
        <v>1</v>
      </c>
      <c r="BA20" s="65">
        <v>1</v>
      </c>
      <c r="BB20" s="59">
        <v>14</v>
      </c>
      <c r="BC20" s="62">
        <v>2</v>
      </c>
      <c r="BD20" s="65">
        <v>3</v>
      </c>
      <c r="BE20" s="59">
        <v>18</v>
      </c>
      <c r="BF20" s="62">
        <v>5</v>
      </c>
      <c r="BG20" s="65">
        <v>5</v>
      </c>
      <c r="BH20" s="59">
        <v>15</v>
      </c>
      <c r="BI20" s="62">
        <v>3</v>
      </c>
      <c r="BJ20" s="65">
        <v>3</v>
      </c>
      <c r="BK20" s="59">
        <v>22</v>
      </c>
      <c r="BL20" s="62">
        <v>3</v>
      </c>
      <c r="BM20" s="65">
        <v>1</v>
      </c>
      <c r="BN20" s="59">
        <v>21</v>
      </c>
      <c r="BO20" s="62">
        <v>1</v>
      </c>
      <c r="BP20" s="65">
        <v>1</v>
      </c>
      <c r="BQ20" s="59">
        <v>11</v>
      </c>
      <c r="BR20" s="62">
        <v>1</v>
      </c>
      <c r="BS20" s="65">
        <v>1</v>
      </c>
      <c r="BT20" s="59">
        <v>25</v>
      </c>
      <c r="BU20" s="62">
        <v>1</v>
      </c>
      <c r="BV20" s="65">
        <v>1</v>
      </c>
      <c r="BW20" s="59">
        <v>26</v>
      </c>
      <c r="BX20" s="62">
        <v>1</v>
      </c>
      <c r="BY20" s="65">
        <v>1</v>
      </c>
      <c r="BZ20" s="59">
        <v>37</v>
      </c>
      <c r="CA20" s="62">
        <v>2</v>
      </c>
      <c r="CB20" s="65">
        <v>7</v>
      </c>
      <c r="CC20" s="59">
        <v>30</v>
      </c>
      <c r="CD20" s="62">
        <v>5</v>
      </c>
      <c r="CE20" s="65">
        <v>4</v>
      </c>
      <c r="CF20" s="59"/>
      <c r="CG20" s="62"/>
      <c r="CH20" s="65"/>
      <c r="CI20" s="59"/>
      <c r="CJ20" s="62"/>
      <c r="CK20" s="65"/>
    </row>
    <row r="21" ht="25.15" customHeight="1">
      <c r="A21" s="3" t="s">
        <v>304</v>
      </c>
      <c r="B21" s="9">
        <v>14</v>
      </c>
      <c r="C21" s="57" t="s">
        <v>305</v>
      </c>
      <c r="D21" s="70" t="s">
        <v>50</v>
      </c>
      <c r="E21" s="59">
        <v>521</v>
      </c>
      <c r="F21" s="11">
        <f t="shared" si="8"/>
        <v>13.061420345489443</v>
      </c>
      <c r="G21" s="61">
        <v>38</v>
      </c>
      <c r="H21" s="11">
        <f t="shared" si="9"/>
        <v>2.9210526315789473</v>
      </c>
      <c r="I21" s="62">
        <v>378</v>
      </c>
      <c r="J21" s="110">
        <f t="shared" si="10"/>
        <v>0.28042328042328041</v>
      </c>
      <c r="K21" s="112">
        <f t="shared" si="11"/>
        <v>-10.140367713910496</v>
      </c>
      <c r="L21" s="64">
        <v>8</v>
      </c>
      <c r="M21" s="62">
        <v>2</v>
      </c>
      <c r="N21" s="65">
        <v>0</v>
      </c>
      <c r="O21" s="59"/>
      <c r="P21" s="62"/>
      <c r="Q21" s="65"/>
      <c r="R21" s="59"/>
      <c r="S21" s="62"/>
      <c r="T21" s="65"/>
      <c r="U21" s="59">
        <v>13</v>
      </c>
      <c r="V21" s="62">
        <v>1</v>
      </c>
      <c r="W21" s="65">
        <v>0</v>
      </c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>
        <v>671</v>
      </c>
      <c r="AK21" s="62">
        <v>17</v>
      </c>
      <c r="AL21" s="65">
        <v>16</v>
      </c>
      <c r="AM21" s="59">
        <v>1561</v>
      </c>
      <c r="AN21" s="62">
        <v>27</v>
      </c>
      <c r="AO21" s="65">
        <v>25</v>
      </c>
      <c r="AP21" s="59">
        <v>928</v>
      </c>
      <c r="AQ21" s="62">
        <v>9</v>
      </c>
      <c r="AR21" s="65">
        <v>8</v>
      </c>
      <c r="AS21" s="59">
        <v>204</v>
      </c>
      <c r="AT21" s="62">
        <v>4</v>
      </c>
      <c r="AU21" s="65">
        <v>4</v>
      </c>
      <c r="AV21" s="59">
        <v>211</v>
      </c>
      <c r="AW21" s="62">
        <v>5</v>
      </c>
      <c r="AX21" s="65">
        <v>5</v>
      </c>
      <c r="AY21" s="59">
        <v>306</v>
      </c>
      <c r="AZ21" s="62">
        <v>5</v>
      </c>
      <c r="BA21" s="65">
        <v>5</v>
      </c>
      <c r="BB21" s="59">
        <v>77</v>
      </c>
      <c r="BC21" s="62">
        <v>2</v>
      </c>
      <c r="BD21" s="65">
        <v>2</v>
      </c>
      <c r="BE21" s="59">
        <v>594</v>
      </c>
      <c r="BF21" s="62">
        <v>8</v>
      </c>
      <c r="BG21" s="65">
        <v>8</v>
      </c>
      <c r="BH21" s="59">
        <v>386</v>
      </c>
      <c r="BI21" s="62">
        <v>4</v>
      </c>
      <c r="BJ21" s="65">
        <v>4</v>
      </c>
      <c r="BK21" s="59">
        <v>392</v>
      </c>
      <c r="BL21" s="62">
        <v>5</v>
      </c>
      <c r="BM21" s="65">
        <v>5</v>
      </c>
      <c r="BN21" s="59">
        <v>367</v>
      </c>
      <c r="BO21" s="62">
        <v>3</v>
      </c>
      <c r="BP21" s="65">
        <v>3</v>
      </c>
      <c r="BQ21" s="59">
        <v>243</v>
      </c>
      <c r="BR21" s="62">
        <v>4</v>
      </c>
      <c r="BS21" s="65">
        <v>4</v>
      </c>
      <c r="BT21" s="59">
        <v>354</v>
      </c>
      <c r="BU21" s="62">
        <v>5</v>
      </c>
      <c r="BV21" s="65">
        <v>5</v>
      </c>
      <c r="BW21" s="59">
        <v>135</v>
      </c>
      <c r="BX21" s="62">
        <v>5</v>
      </c>
      <c r="BY21" s="65">
        <v>5</v>
      </c>
      <c r="BZ21" s="59">
        <v>241</v>
      </c>
      <c r="CA21" s="62">
        <v>1</v>
      </c>
      <c r="CB21" s="65">
        <v>0</v>
      </c>
      <c r="CC21" s="59">
        <v>135</v>
      </c>
      <c r="CD21" s="62">
        <v>7</v>
      </c>
      <c r="CE21" s="65">
        <v>7</v>
      </c>
      <c r="CF21" s="59"/>
      <c r="CG21" s="62"/>
      <c r="CH21" s="65"/>
      <c r="CI21" s="59"/>
      <c r="CJ21" s="62"/>
      <c r="CK21" s="65"/>
    </row>
    <row r="22" ht="25.15" customHeight="1">
      <c r="A22" s="3" t="s">
        <v>306</v>
      </c>
      <c r="B22" s="9">
        <v>15</v>
      </c>
      <c r="C22" s="57" t="s">
        <v>307</v>
      </c>
      <c r="D22" s="70" t="s">
        <v>51</v>
      </c>
      <c r="E22" s="59">
        <v>114</v>
      </c>
      <c r="F22" s="11">
        <f t="shared" si="8"/>
        <v>12.184210526315789</v>
      </c>
      <c r="G22" s="61">
        <v>49</v>
      </c>
      <c r="H22" s="11">
        <f t="shared" si="9"/>
        <v>5.4897959183673466</v>
      </c>
      <c r="I22" s="62">
        <v>606</v>
      </c>
      <c r="J22" s="110">
        <f t="shared" si="10"/>
        <v>0.39768976897689767</v>
      </c>
      <c r="K22" s="112">
        <f t="shared" si="11"/>
        <v>-6.6944146079484428</v>
      </c>
      <c r="L22" s="64">
        <v>0</v>
      </c>
      <c r="M22" s="62">
        <v>0</v>
      </c>
      <c r="N22" s="65">
        <v>0</v>
      </c>
      <c r="O22" s="59">
        <v>23</v>
      </c>
      <c r="P22" s="62">
        <v>7</v>
      </c>
      <c r="Q22" s="65">
        <v>0</v>
      </c>
      <c r="R22" s="59">
        <v>35</v>
      </c>
      <c r="S22" s="62">
        <v>7</v>
      </c>
      <c r="T22" s="65">
        <v>0</v>
      </c>
      <c r="U22" s="59">
        <v>0</v>
      </c>
      <c r="V22" s="62">
        <v>0</v>
      </c>
      <c r="W22" s="65">
        <v>0</v>
      </c>
      <c r="X22" s="59">
        <v>82</v>
      </c>
      <c r="Y22" s="62">
        <v>5</v>
      </c>
      <c r="Z22" s="65">
        <v>6</v>
      </c>
      <c r="AA22" s="59">
        <v>165</v>
      </c>
      <c r="AB22" s="62">
        <v>10</v>
      </c>
      <c r="AC22" s="65">
        <v>13</v>
      </c>
      <c r="AD22" s="59">
        <v>339</v>
      </c>
      <c r="AE22" s="62">
        <v>21</v>
      </c>
      <c r="AF22" s="65">
        <v>19</v>
      </c>
      <c r="AG22" s="59">
        <v>170</v>
      </c>
      <c r="AH22" s="62">
        <v>11</v>
      </c>
      <c r="AI22" s="65">
        <v>10</v>
      </c>
      <c r="AJ22" s="59">
        <v>35</v>
      </c>
      <c r="AK22" s="62">
        <v>8</v>
      </c>
      <c r="AL22" s="65">
        <v>14</v>
      </c>
      <c r="AM22" s="59">
        <v>41</v>
      </c>
      <c r="AN22" s="62">
        <v>15</v>
      </c>
      <c r="AO22" s="65">
        <v>23</v>
      </c>
      <c r="AP22" s="59">
        <v>96</v>
      </c>
      <c r="AQ22" s="62">
        <v>4</v>
      </c>
      <c r="AR22" s="65">
        <v>6</v>
      </c>
      <c r="AS22" s="59">
        <v>41</v>
      </c>
      <c r="AT22" s="62">
        <v>13</v>
      </c>
      <c r="AU22" s="65">
        <v>13</v>
      </c>
      <c r="AV22" s="59">
        <v>19</v>
      </c>
      <c r="AW22" s="62">
        <v>8</v>
      </c>
      <c r="AX22" s="65">
        <v>11</v>
      </c>
      <c r="AY22" s="59">
        <v>28</v>
      </c>
      <c r="AZ22" s="62">
        <v>15</v>
      </c>
      <c r="BA22" s="65">
        <v>13</v>
      </c>
      <c r="BB22" s="59">
        <v>36</v>
      </c>
      <c r="BC22" s="62">
        <v>32</v>
      </c>
      <c r="BD22" s="65">
        <v>16</v>
      </c>
      <c r="BE22" s="59">
        <v>36</v>
      </c>
      <c r="BF22" s="62">
        <v>21</v>
      </c>
      <c r="BG22" s="65">
        <v>15</v>
      </c>
      <c r="BH22" s="59">
        <v>23</v>
      </c>
      <c r="BI22" s="62">
        <v>7</v>
      </c>
      <c r="BJ22" s="65">
        <v>7</v>
      </c>
      <c r="BK22" s="59">
        <v>6</v>
      </c>
      <c r="BL22" s="62">
        <v>3</v>
      </c>
      <c r="BM22" s="65">
        <v>3</v>
      </c>
      <c r="BN22" s="59">
        <v>16</v>
      </c>
      <c r="BO22" s="62">
        <v>12</v>
      </c>
      <c r="BP22" s="65">
        <v>11</v>
      </c>
      <c r="BQ22" s="59">
        <v>16</v>
      </c>
      <c r="BR22" s="62">
        <v>6</v>
      </c>
      <c r="BS22" s="65">
        <v>6</v>
      </c>
      <c r="BT22" s="59">
        <v>38</v>
      </c>
      <c r="BU22" s="62">
        <v>12</v>
      </c>
      <c r="BV22" s="65">
        <v>10</v>
      </c>
      <c r="BW22" s="59">
        <v>36</v>
      </c>
      <c r="BX22" s="62">
        <v>12</v>
      </c>
      <c r="BY22" s="65">
        <v>11</v>
      </c>
      <c r="BZ22" s="59">
        <v>47</v>
      </c>
      <c r="CA22" s="62">
        <v>23</v>
      </c>
      <c r="CB22" s="65">
        <v>25</v>
      </c>
      <c r="CC22" s="59">
        <v>32</v>
      </c>
      <c r="CD22" s="62">
        <v>10</v>
      </c>
      <c r="CE22" s="65">
        <v>9</v>
      </c>
      <c r="CF22" s="59"/>
      <c r="CG22" s="62"/>
      <c r="CH22" s="65"/>
      <c r="CI22" s="59"/>
      <c r="CJ22" s="62"/>
      <c r="CK22" s="65"/>
    </row>
    <row r="23" ht="25.15" customHeight="1">
      <c r="A23" s="3" t="s">
        <v>308</v>
      </c>
      <c r="B23" s="9">
        <v>16</v>
      </c>
      <c r="C23" s="57" t="s">
        <v>309</v>
      </c>
      <c r="D23" s="70" t="s">
        <v>51</v>
      </c>
      <c r="E23" s="59">
        <v>478</v>
      </c>
      <c r="F23" s="11">
        <f t="shared" si="8"/>
        <v>25.96234309623431</v>
      </c>
      <c r="G23" s="61">
        <v>56</v>
      </c>
      <c r="H23" s="11">
        <f t="shared" si="9"/>
        <v>5.0178571428571432</v>
      </c>
      <c r="I23" s="62">
        <v>656</v>
      </c>
      <c r="J23" s="110">
        <f t="shared" si="10"/>
        <v>0.42073170731707316</v>
      </c>
      <c r="K23" s="112">
        <f t="shared" si="11"/>
        <v>-20.944485953377168</v>
      </c>
      <c r="L23" s="64">
        <v>0</v>
      </c>
      <c r="M23" s="62">
        <v>0</v>
      </c>
      <c r="N23" s="65">
        <v>0</v>
      </c>
      <c r="O23" s="59"/>
      <c r="P23" s="62"/>
      <c r="Q23" s="65"/>
      <c r="R23" s="59"/>
      <c r="S23" s="62"/>
      <c r="T23" s="65"/>
      <c r="U23" s="59">
        <v>0</v>
      </c>
      <c r="V23" s="62">
        <v>0</v>
      </c>
      <c r="W23" s="65">
        <v>0</v>
      </c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>
        <v>817</v>
      </c>
      <c r="AK23" s="62">
        <v>15</v>
      </c>
      <c r="AL23" s="65">
        <v>33</v>
      </c>
      <c r="AM23" s="59">
        <v>1631</v>
      </c>
      <c r="AN23" s="62">
        <v>48</v>
      </c>
      <c r="AO23" s="65">
        <v>40</v>
      </c>
      <c r="AP23" s="59">
        <v>604</v>
      </c>
      <c r="AQ23" s="62">
        <v>18</v>
      </c>
      <c r="AR23" s="65">
        <v>17</v>
      </c>
      <c r="AS23" s="59">
        <v>41</v>
      </c>
      <c r="AT23" s="62">
        <v>2</v>
      </c>
      <c r="AU23" s="65">
        <v>2</v>
      </c>
      <c r="AV23" s="59">
        <v>292</v>
      </c>
      <c r="AW23" s="62">
        <v>4</v>
      </c>
      <c r="AX23" s="65">
        <v>4</v>
      </c>
      <c r="AY23" s="59">
        <v>909</v>
      </c>
      <c r="AZ23" s="62">
        <v>29</v>
      </c>
      <c r="BA23" s="65">
        <v>28</v>
      </c>
      <c r="BB23" s="59">
        <v>640</v>
      </c>
      <c r="BC23" s="62">
        <v>17</v>
      </c>
      <c r="BD23" s="65">
        <v>16</v>
      </c>
      <c r="BE23" s="59">
        <v>1063</v>
      </c>
      <c r="BF23" s="62">
        <v>29</v>
      </c>
      <c r="BG23" s="65">
        <v>25</v>
      </c>
      <c r="BH23" s="59">
        <v>915</v>
      </c>
      <c r="BI23" s="62">
        <v>17</v>
      </c>
      <c r="BJ23" s="65">
        <v>17</v>
      </c>
      <c r="BK23" s="59">
        <v>1027</v>
      </c>
      <c r="BL23" s="62">
        <v>29</v>
      </c>
      <c r="BM23" s="65">
        <v>28</v>
      </c>
      <c r="BN23" s="59">
        <v>1374</v>
      </c>
      <c r="BO23" s="62">
        <v>19</v>
      </c>
      <c r="BP23" s="65">
        <v>18</v>
      </c>
      <c r="BQ23" s="59">
        <v>640</v>
      </c>
      <c r="BR23" s="62">
        <v>17</v>
      </c>
      <c r="BS23" s="65">
        <v>12</v>
      </c>
      <c r="BT23" s="59">
        <v>583</v>
      </c>
      <c r="BU23" s="62">
        <v>3</v>
      </c>
      <c r="BV23" s="65">
        <v>3</v>
      </c>
      <c r="BW23" s="59">
        <v>202</v>
      </c>
      <c r="BX23" s="62">
        <v>6</v>
      </c>
      <c r="BY23" s="65">
        <v>6</v>
      </c>
      <c r="BZ23" s="59">
        <v>1004</v>
      </c>
      <c r="CA23" s="62">
        <v>16</v>
      </c>
      <c r="CB23" s="65">
        <v>15</v>
      </c>
      <c r="CC23" s="59">
        <v>668</v>
      </c>
      <c r="CD23" s="62">
        <v>12</v>
      </c>
      <c r="CE23" s="65">
        <v>12</v>
      </c>
      <c r="CF23" s="59"/>
      <c r="CG23" s="62"/>
      <c r="CH23" s="65"/>
      <c r="CI23" s="59"/>
      <c r="CJ23" s="62"/>
      <c r="CK23" s="65"/>
    </row>
    <row r="24" ht="25.15" customHeight="1">
      <c r="A24" s="3" t="s">
        <v>310</v>
      </c>
      <c r="B24" s="9">
        <v>17</v>
      </c>
      <c r="C24" s="57" t="s">
        <v>311</v>
      </c>
      <c r="D24" s="70" t="s">
        <v>50</v>
      </c>
      <c r="E24" s="59">
        <v>124</v>
      </c>
      <c r="F24" s="11">
        <f t="shared" si="8"/>
        <v>11.35483870967742</v>
      </c>
      <c r="G24" s="61">
        <v>67</v>
      </c>
      <c r="H24" s="11">
        <f t="shared" si="9"/>
        <v>2.2686567164179103</v>
      </c>
      <c r="I24" s="62">
        <v>542</v>
      </c>
      <c r="J24" s="110">
        <f t="shared" si="10"/>
        <v>0.21955719557195572</v>
      </c>
      <c r="K24" s="112">
        <f t="shared" si="11"/>
        <v>-9.08618199325951</v>
      </c>
      <c r="L24" s="64">
        <v>0</v>
      </c>
      <c r="M24" s="62">
        <v>0</v>
      </c>
      <c r="N24" s="65">
        <v>0</v>
      </c>
      <c r="O24" s="59"/>
      <c r="P24" s="62"/>
      <c r="Q24" s="65"/>
      <c r="R24" s="59"/>
      <c r="S24" s="62"/>
      <c r="T24" s="65"/>
      <c r="U24" s="59">
        <v>0</v>
      </c>
      <c r="V24" s="62">
        <v>0</v>
      </c>
      <c r="W24" s="65">
        <v>0</v>
      </c>
      <c r="X24" s="59"/>
      <c r="Y24" s="62"/>
      <c r="Z24" s="65"/>
      <c r="AA24" s="59"/>
      <c r="AB24" s="62"/>
      <c r="AC24" s="65"/>
      <c r="AD24" s="59">
        <v>237</v>
      </c>
      <c r="AE24" s="62">
        <v>39</v>
      </c>
      <c r="AF24" s="65">
        <v>31</v>
      </c>
      <c r="AG24" s="59">
        <v>119</v>
      </c>
      <c r="AH24" s="62">
        <v>20</v>
      </c>
      <c r="AI24" s="65">
        <v>16</v>
      </c>
      <c r="AJ24" s="59">
        <v>37</v>
      </c>
      <c r="AK24" s="62">
        <v>11</v>
      </c>
      <c r="AL24" s="65">
        <v>7</v>
      </c>
      <c r="AM24" s="59">
        <v>48</v>
      </c>
      <c r="AN24" s="62">
        <v>11</v>
      </c>
      <c r="AO24" s="65">
        <v>9</v>
      </c>
      <c r="AP24" s="59">
        <v>309</v>
      </c>
      <c r="AQ24" s="62">
        <v>8</v>
      </c>
      <c r="AR24" s="65">
        <v>4</v>
      </c>
      <c r="AS24" s="59">
        <v>36</v>
      </c>
      <c r="AT24" s="62">
        <v>10</v>
      </c>
      <c r="AU24" s="65">
        <v>9</v>
      </c>
      <c r="AV24" s="59">
        <v>31</v>
      </c>
      <c r="AW24" s="62">
        <v>3</v>
      </c>
      <c r="AX24" s="65">
        <v>3</v>
      </c>
      <c r="AY24" s="59">
        <v>29</v>
      </c>
      <c r="AZ24" s="62">
        <v>6</v>
      </c>
      <c r="BA24" s="65">
        <v>3</v>
      </c>
      <c r="BB24" s="59">
        <v>45</v>
      </c>
      <c r="BC24" s="62">
        <v>7</v>
      </c>
      <c r="BD24" s="65">
        <v>6</v>
      </c>
      <c r="BE24" s="59">
        <v>45</v>
      </c>
      <c r="BF24" s="62">
        <v>9</v>
      </c>
      <c r="BG24" s="65">
        <v>6</v>
      </c>
      <c r="BH24" s="59">
        <v>25</v>
      </c>
      <c r="BI24" s="62">
        <v>1</v>
      </c>
      <c r="BJ24" s="65">
        <v>0</v>
      </c>
      <c r="BK24" s="59">
        <v>30</v>
      </c>
      <c r="BL24" s="62">
        <v>0</v>
      </c>
      <c r="BM24" s="65">
        <v>0</v>
      </c>
      <c r="BN24" s="59">
        <v>12</v>
      </c>
      <c r="BO24" s="62">
        <v>1</v>
      </c>
      <c r="BP24" s="65">
        <v>1</v>
      </c>
      <c r="BQ24" s="59">
        <v>32</v>
      </c>
      <c r="BR24" s="62">
        <v>2</v>
      </c>
      <c r="BS24" s="65">
        <v>2</v>
      </c>
      <c r="BT24" s="59">
        <v>61</v>
      </c>
      <c r="BU24" s="62">
        <v>0</v>
      </c>
      <c r="BV24" s="65">
        <v>0</v>
      </c>
      <c r="BW24" s="59">
        <v>120</v>
      </c>
      <c r="BX24" s="62">
        <v>9</v>
      </c>
      <c r="BY24" s="65">
        <v>7</v>
      </c>
      <c r="BZ24" s="59">
        <v>46</v>
      </c>
      <c r="CA24" s="62">
        <v>5</v>
      </c>
      <c r="CB24" s="65">
        <v>5</v>
      </c>
      <c r="CC24" s="59">
        <v>146</v>
      </c>
      <c r="CD24" s="62">
        <v>10</v>
      </c>
      <c r="CE24" s="65">
        <v>10</v>
      </c>
      <c r="CF24" s="59"/>
      <c r="CG24" s="62"/>
      <c r="CH24" s="65"/>
      <c r="CI24" s="59"/>
      <c r="CJ24" s="62"/>
      <c r="CK24" s="65"/>
    </row>
    <row r="25" ht="25.15" customHeight="1">
      <c r="A25" s="3" t="s">
        <v>312</v>
      </c>
      <c r="B25" s="9">
        <v>18</v>
      </c>
      <c r="C25" s="57" t="s">
        <v>313</v>
      </c>
      <c r="D25" s="70" t="s">
        <v>50</v>
      </c>
      <c r="E25" s="59">
        <v>138</v>
      </c>
      <c r="F25" s="11">
        <f t="shared" si="8"/>
        <v>5.1014492753623184</v>
      </c>
      <c r="G25" s="61">
        <v>5</v>
      </c>
      <c r="H25" s="11">
        <f t="shared" si="9"/>
        <v>5</v>
      </c>
      <c r="I25" s="62">
        <v>278</v>
      </c>
      <c r="J25" s="110">
        <f t="shared" si="10"/>
        <v>0.1906474820143885</v>
      </c>
      <c r="K25" s="112">
        <f t="shared" si="11"/>
        <v>-0.1014492753623184</v>
      </c>
      <c r="L25" s="64">
        <v>0</v>
      </c>
      <c r="M25" s="62">
        <v>0</v>
      </c>
      <c r="N25" s="65">
        <v>0</v>
      </c>
      <c r="O25" s="59"/>
      <c r="P25" s="62"/>
      <c r="Q25" s="65"/>
      <c r="R25" s="59"/>
      <c r="S25" s="62"/>
      <c r="T25" s="65"/>
      <c r="U25" s="59">
        <v>0</v>
      </c>
      <c r="V25" s="62">
        <v>0</v>
      </c>
      <c r="W25" s="65">
        <v>0</v>
      </c>
      <c r="X25" s="59"/>
      <c r="Y25" s="62"/>
      <c r="Z25" s="65"/>
      <c r="AA25" s="59"/>
      <c r="AB25" s="62"/>
      <c r="AC25" s="65"/>
      <c r="AD25" s="59">
        <v>29</v>
      </c>
      <c r="AE25" s="62">
        <v>1</v>
      </c>
      <c r="AF25" s="65">
        <v>17</v>
      </c>
      <c r="AG25" s="59">
        <v>15</v>
      </c>
      <c r="AH25" s="62">
        <v>0</v>
      </c>
      <c r="AI25" s="65">
        <v>8</v>
      </c>
      <c r="AJ25" s="59">
        <v>21</v>
      </c>
      <c r="AK25" s="62">
        <v>0</v>
      </c>
      <c r="AL25" s="65">
        <v>1</v>
      </c>
      <c r="AM25" s="59">
        <v>100</v>
      </c>
      <c r="AN25" s="62">
        <v>5</v>
      </c>
      <c r="AO25" s="65">
        <v>10</v>
      </c>
      <c r="AP25" s="59">
        <v>61</v>
      </c>
      <c r="AQ25" s="62">
        <v>0</v>
      </c>
      <c r="AR25" s="65">
        <v>2</v>
      </c>
      <c r="AS25" s="59">
        <v>16</v>
      </c>
      <c r="AT25" s="62">
        <v>1</v>
      </c>
      <c r="AU25" s="65">
        <v>1</v>
      </c>
      <c r="AV25" s="59">
        <v>15</v>
      </c>
      <c r="AW25" s="62">
        <v>3</v>
      </c>
      <c r="AX25" s="65">
        <v>0</v>
      </c>
      <c r="AY25" s="59">
        <v>38</v>
      </c>
      <c r="AZ25" s="62">
        <v>0</v>
      </c>
      <c r="BA25" s="65">
        <v>0</v>
      </c>
      <c r="BB25" s="59">
        <v>59</v>
      </c>
      <c r="BC25" s="62">
        <v>0</v>
      </c>
      <c r="BD25" s="65">
        <v>0</v>
      </c>
      <c r="BE25" s="59">
        <v>84</v>
      </c>
      <c r="BF25" s="62">
        <v>4</v>
      </c>
      <c r="BG25" s="65">
        <v>3</v>
      </c>
      <c r="BH25" s="59">
        <v>44</v>
      </c>
      <c r="BI25" s="62">
        <v>1</v>
      </c>
      <c r="BJ25" s="65">
        <v>1</v>
      </c>
      <c r="BK25" s="59">
        <v>37</v>
      </c>
      <c r="BL25" s="62">
        <v>1</v>
      </c>
      <c r="BM25" s="65">
        <v>1</v>
      </c>
      <c r="BN25" s="59">
        <v>31</v>
      </c>
      <c r="BO25" s="62">
        <v>2</v>
      </c>
      <c r="BP25" s="65">
        <v>2</v>
      </c>
      <c r="BQ25" s="59">
        <v>33</v>
      </c>
      <c r="BR25" s="62">
        <v>2</v>
      </c>
      <c r="BS25" s="65">
        <v>2</v>
      </c>
      <c r="BT25" s="59">
        <v>23</v>
      </c>
      <c r="BU25" s="62">
        <v>3</v>
      </c>
      <c r="BV25" s="65">
        <v>3</v>
      </c>
      <c r="BW25" s="59">
        <v>42</v>
      </c>
      <c r="BX25" s="62">
        <v>0</v>
      </c>
      <c r="BY25" s="65">
        <v>0</v>
      </c>
      <c r="BZ25" s="59">
        <v>26</v>
      </c>
      <c r="CA25" s="62">
        <v>1</v>
      </c>
      <c r="CB25" s="65">
        <v>1</v>
      </c>
      <c r="CC25" s="59">
        <v>30</v>
      </c>
      <c r="CD25" s="62">
        <v>1</v>
      </c>
      <c r="CE25" s="65">
        <v>1</v>
      </c>
      <c r="CF25" s="59"/>
      <c r="CG25" s="62"/>
      <c r="CH25" s="65"/>
      <c r="CI25" s="59"/>
      <c r="CJ25" s="62"/>
      <c r="CK25" s="65"/>
    </row>
    <row r="26" ht="25.15" customHeight="1">
      <c r="A26" s="3" t="s">
        <v>314</v>
      </c>
      <c r="B26" s="9">
        <v>19</v>
      </c>
      <c r="C26" s="57" t="s">
        <v>315</v>
      </c>
      <c r="D26" s="70" t="s">
        <v>51</v>
      </c>
      <c r="E26" s="59">
        <v>246</v>
      </c>
      <c r="F26" s="11">
        <f t="shared" si="8"/>
        <v>18.760162601626018</v>
      </c>
      <c r="G26" s="61">
        <v>26</v>
      </c>
      <c r="H26" s="11">
        <f t="shared" si="9"/>
        <v>3.4615384615384617</v>
      </c>
      <c r="I26" s="62">
        <v>271</v>
      </c>
      <c r="J26" s="110">
        <f t="shared" si="10"/>
        <v>0.32472324723247231</v>
      </c>
      <c r="K26" s="112">
        <f t="shared" si="11"/>
        <v>-15.298624140087556</v>
      </c>
      <c r="L26" s="64">
        <v>0</v>
      </c>
      <c r="M26" s="62">
        <v>0</v>
      </c>
      <c r="N26" s="65">
        <v>0</v>
      </c>
      <c r="O26" s="59"/>
      <c r="P26" s="62"/>
      <c r="Q26" s="65"/>
      <c r="R26" s="59"/>
      <c r="S26" s="62"/>
      <c r="T26" s="65"/>
      <c r="U26" s="59">
        <v>0</v>
      </c>
      <c r="V26" s="62">
        <v>0</v>
      </c>
      <c r="W26" s="65">
        <v>0</v>
      </c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>
        <v>380</v>
      </c>
      <c r="AK26" s="62">
        <v>8</v>
      </c>
      <c r="AL26" s="65">
        <v>8</v>
      </c>
      <c r="AM26" s="59">
        <v>620</v>
      </c>
      <c r="AN26" s="62">
        <v>19</v>
      </c>
      <c r="AO26" s="65">
        <v>20</v>
      </c>
      <c r="AP26" s="59">
        <v>346</v>
      </c>
      <c r="AQ26" s="62">
        <v>6</v>
      </c>
      <c r="AR26" s="65">
        <v>4</v>
      </c>
      <c r="AS26" s="59">
        <v>274</v>
      </c>
      <c r="AT26" s="62">
        <v>6</v>
      </c>
      <c r="AU26" s="65">
        <v>6</v>
      </c>
      <c r="AV26" s="59">
        <v>84</v>
      </c>
      <c r="AW26" s="62">
        <v>1</v>
      </c>
      <c r="AX26" s="65">
        <v>1</v>
      </c>
      <c r="AY26" s="59">
        <v>194</v>
      </c>
      <c r="AZ26" s="62">
        <v>5</v>
      </c>
      <c r="BA26" s="65">
        <v>5</v>
      </c>
      <c r="BB26" s="59">
        <v>190</v>
      </c>
      <c r="BC26" s="62">
        <v>1</v>
      </c>
      <c r="BD26" s="65">
        <v>1</v>
      </c>
      <c r="BE26" s="59">
        <v>725</v>
      </c>
      <c r="BF26" s="62">
        <v>8</v>
      </c>
      <c r="BG26" s="65">
        <v>8</v>
      </c>
      <c r="BH26" s="59">
        <v>233</v>
      </c>
      <c r="BI26" s="62">
        <v>3</v>
      </c>
      <c r="BJ26" s="65">
        <v>3</v>
      </c>
      <c r="BK26" s="59">
        <v>387</v>
      </c>
      <c r="BL26" s="62">
        <v>8</v>
      </c>
      <c r="BM26" s="65">
        <v>8</v>
      </c>
      <c r="BN26" s="59">
        <v>368</v>
      </c>
      <c r="BO26" s="62">
        <v>8</v>
      </c>
      <c r="BP26" s="65">
        <v>7</v>
      </c>
      <c r="BQ26" s="59">
        <v>124</v>
      </c>
      <c r="BR26" s="62">
        <v>4</v>
      </c>
      <c r="BS26" s="65">
        <v>4</v>
      </c>
      <c r="BT26" s="59">
        <v>256</v>
      </c>
      <c r="BU26" s="62">
        <v>2</v>
      </c>
      <c r="BV26" s="65">
        <v>2</v>
      </c>
      <c r="BW26" s="59">
        <v>173</v>
      </c>
      <c r="BX26" s="62">
        <v>6</v>
      </c>
      <c r="BY26" s="65">
        <v>6</v>
      </c>
      <c r="BZ26" s="59">
        <v>206</v>
      </c>
      <c r="CA26" s="62">
        <v>3</v>
      </c>
      <c r="CB26" s="65">
        <v>3</v>
      </c>
      <c r="CC26" s="59">
        <v>55</v>
      </c>
      <c r="CD26" s="62">
        <v>2</v>
      </c>
      <c r="CE26" s="65">
        <v>2</v>
      </c>
      <c r="CF26" s="59"/>
      <c r="CG26" s="62"/>
      <c r="CH26" s="65"/>
      <c r="CI26" s="59"/>
      <c r="CJ26" s="62"/>
      <c r="CK26" s="65"/>
    </row>
    <row r="27" ht="25.15" customHeight="1">
      <c r="A27" s="3" t="s">
        <v>316</v>
      </c>
      <c r="B27" s="9">
        <v>20</v>
      </c>
      <c r="C27" s="57" t="s">
        <v>317</v>
      </c>
      <c r="D27" s="70" t="s">
        <v>50</v>
      </c>
      <c r="E27" s="59">
        <v>189</v>
      </c>
      <c r="F27" s="11">
        <f t="shared" si="8"/>
        <v>11.010582010582011</v>
      </c>
      <c r="G27" s="61">
        <v>32</v>
      </c>
      <c r="H27" s="11">
        <f t="shared" si="9"/>
        <v>4.375</v>
      </c>
      <c r="I27" s="62">
        <v>435</v>
      </c>
      <c r="J27" s="110">
        <f t="shared" si="10"/>
        <v>0.31264367816091954</v>
      </c>
      <c r="K27" s="112">
        <f t="shared" si="11"/>
        <v>-6.6355820105820111</v>
      </c>
      <c r="L27" s="64">
        <v>0</v>
      </c>
      <c r="M27" s="62">
        <v>0</v>
      </c>
      <c r="N27" s="65">
        <v>0</v>
      </c>
      <c r="O27" s="59"/>
      <c r="P27" s="62"/>
      <c r="Q27" s="65"/>
      <c r="R27" s="59"/>
      <c r="S27" s="62"/>
      <c r="T27" s="65"/>
      <c r="U27" s="59">
        <v>0</v>
      </c>
      <c r="V27" s="62">
        <v>0</v>
      </c>
      <c r="W27" s="65">
        <v>0</v>
      </c>
      <c r="X27" s="59">
        <v>120</v>
      </c>
      <c r="Y27" s="62">
        <v>13</v>
      </c>
      <c r="Z27" s="65">
        <v>9</v>
      </c>
      <c r="AA27" s="59">
        <v>240</v>
      </c>
      <c r="AB27" s="62">
        <v>26</v>
      </c>
      <c r="AC27" s="65">
        <v>19</v>
      </c>
      <c r="AD27" s="59">
        <v>542</v>
      </c>
      <c r="AE27" s="62">
        <v>26</v>
      </c>
      <c r="AF27" s="65">
        <v>34</v>
      </c>
      <c r="AG27" s="59">
        <v>271</v>
      </c>
      <c r="AH27" s="62">
        <v>13</v>
      </c>
      <c r="AI27" s="65">
        <v>17</v>
      </c>
      <c r="AJ27" s="59">
        <v>137</v>
      </c>
      <c r="AK27" s="62">
        <v>2</v>
      </c>
      <c r="AL27" s="65">
        <v>1</v>
      </c>
      <c r="AM27" s="59">
        <v>99</v>
      </c>
      <c r="AN27" s="62">
        <v>2</v>
      </c>
      <c r="AO27" s="65">
        <v>4</v>
      </c>
      <c r="AP27" s="59">
        <v>101</v>
      </c>
      <c r="AQ27" s="62">
        <v>0</v>
      </c>
      <c r="AR27" s="65">
        <v>0</v>
      </c>
      <c r="AS27" s="59">
        <v>46</v>
      </c>
      <c r="AT27" s="62">
        <v>5</v>
      </c>
      <c r="AU27" s="65">
        <v>5</v>
      </c>
      <c r="AV27" s="59">
        <v>52</v>
      </c>
      <c r="AW27" s="62">
        <v>7</v>
      </c>
      <c r="AX27" s="65">
        <v>7</v>
      </c>
      <c r="AY27" s="59">
        <v>64</v>
      </c>
      <c r="AZ27" s="62">
        <v>6</v>
      </c>
      <c r="BA27" s="65">
        <v>4</v>
      </c>
      <c r="BB27" s="59">
        <v>44</v>
      </c>
      <c r="BC27" s="62">
        <v>4</v>
      </c>
      <c r="BD27" s="65">
        <v>2</v>
      </c>
      <c r="BE27" s="59">
        <v>64</v>
      </c>
      <c r="BF27" s="62">
        <v>2</v>
      </c>
      <c r="BG27" s="65">
        <v>2</v>
      </c>
      <c r="BH27" s="59">
        <v>30</v>
      </c>
      <c r="BI27" s="62">
        <v>8</v>
      </c>
      <c r="BJ27" s="65">
        <v>7</v>
      </c>
      <c r="BK27" s="59">
        <v>48</v>
      </c>
      <c r="BL27" s="62">
        <v>7</v>
      </c>
      <c r="BM27" s="65">
        <v>6</v>
      </c>
      <c r="BN27" s="59">
        <v>43</v>
      </c>
      <c r="BO27" s="62">
        <v>3</v>
      </c>
      <c r="BP27" s="65">
        <v>3</v>
      </c>
      <c r="BQ27" s="59">
        <v>30</v>
      </c>
      <c r="BR27" s="62">
        <v>0</v>
      </c>
      <c r="BS27" s="65">
        <v>0</v>
      </c>
      <c r="BT27" s="59">
        <v>35</v>
      </c>
      <c r="BU27" s="62">
        <v>4</v>
      </c>
      <c r="BV27" s="65">
        <v>4</v>
      </c>
      <c r="BW27" s="59">
        <v>32</v>
      </c>
      <c r="BX27" s="62">
        <v>4</v>
      </c>
      <c r="BY27" s="65">
        <v>4</v>
      </c>
      <c r="BZ27" s="59">
        <v>44</v>
      </c>
      <c r="CA27" s="62">
        <v>5</v>
      </c>
      <c r="CB27" s="65">
        <v>5</v>
      </c>
      <c r="CC27" s="59">
        <v>39</v>
      </c>
      <c r="CD27" s="62">
        <v>3</v>
      </c>
      <c r="CE27" s="65">
        <v>3</v>
      </c>
      <c r="CF27" s="59"/>
      <c r="CG27" s="62"/>
      <c r="CH27" s="65"/>
      <c r="CI27" s="59"/>
      <c r="CJ27" s="62"/>
      <c r="CK27" s="65"/>
    </row>
    <row r="28" ht="25.15" customHeight="1">
      <c r="A28" s="3" t="s">
        <v>318</v>
      </c>
      <c r="B28" s="9">
        <v>21</v>
      </c>
      <c r="C28" s="57" t="s">
        <v>319</v>
      </c>
      <c r="D28" s="70" t="s">
        <v>51</v>
      </c>
      <c r="E28" s="59">
        <v>433</v>
      </c>
      <c r="F28" s="11">
        <f t="shared" si="8"/>
        <v>16.073903002309468</v>
      </c>
      <c r="G28" s="61">
        <v>37</v>
      </c>
      <c r="H28" s="11">
        <f t="shared" si="9"/>
        <v>3.1621621621621623</v>
      </c>
      <c r="I28" s="62">
        <v>392</v>
      </c>
      <c r="J28" s="110">
        <f t="shared" si="10"/>
        <v>0.28316326530612246</v>
      </c>
      <c r="K28" s="112">
        <f t="shared" si="11"/>
        <v>-12.911740840147306</v>
      </c>
      <c r="L28" s="64">
        <v>0</v>
      </c>
      <c r="M28" s="62">
        <v>0</v>
      </c>
      <c r="N28" s="65">
        <v>0</v>
      </c>
      <c r="O28" s="59"/>
      <c r="P28" s="62"/>
      <c r="Q28" s="65"/>
      <c r="R28" s="59"/>
      <c r="S28" s="62"/>
      <c r="T28" s="65"/>
      <c r="U28" s="59">
        <v>0</v>
      </c>
      <c r="V28" s="62">
        <v>0</v>
      </c>
      <c r="W28" s="65">
        <v>0</v>
      </c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>
        <v>814</v>
      </c>
      <c r="AK28" s="62">
        <v>11</v>
      </c>
      <c r="AL28" s="65">
        <v>11</v>
      </c>
      <c r="AM28" s="59">
        <v>1169</v>
      </c>
      <c r="AN28" s="62">
        <v>31</v>
      </c>
      <c r="AO28" s="65">
        <v>31</v>
      </c>
      <c r="AP28" s="59">
        <v>483</v>
      </c>
      <c r="AQ28" s="62">
        <v>5</v>
      </c>
      <c r="AR28" s="65">
        <v>5</v>
      </c>
      <c r="AS28" s="59">
        <v>343</v>
      </c>
      <c r="AT28" s="62">
        <v>8</v>
      </c>
      <c r="AU28" s="65">
        <v>8</v>
      </c>
      <c r="AV28" s="59">
        <v>0</v>
      </c>
      <c r="AW28" s="62">
        <v>0</v>
      </c>
      <c r="AX28" s="65">
        <v>0</v>
      </c>
      <c r="AY28" s="59">
        <v>557</v>
      </c>
      <c r="AZ28" s="62">
        <v>9</v>
      </c>
      <c r="BA28" s="65">
        <v>9</v>
      </c>
      <c r="BB28" s="59">
        <v>264</v>
      </c>
      <c r="BC28" s="62">
        <v>1</v>
      </c>
      <c r="BD28" s="65">
        <v>0</v>
      </c>
      <c r="BE28" s="59">
        <v>668</v>
      </c>
      <c r="BF28" s="62">
        <v>10</v>
      </c>
      <c r="BG28" s="65">
        <v>10</v>
      </c>
      <c r="BH28" s="59">
        <v>562</v>
      </c>
      <c r="BI28" s="62">
        <v>13</v>
      </c>
      <c r="BJ28" s="65">
        <v>13</v>
      </c>
      <c r="BK28" s="59">
        <v>553</v>
      </c>
      <c r="BL28" s="62">
        <v>7</v>
      </c>
      <c r="BM28" s="65">
        <v>4</v>
      </c>
      <c r="BN28" s="59">
        <v>155</v>
      </c>
      <c r="BO28" s="62">
        <v>1</v>
      </c>
      <c r="BP28" s="65">
        <v>1</v>
      </c>
      <c r="BQ28" s="59">
        <v>392</v>
      </c>
      <c r="BR28" s="62">
        <v>5</v>
      </c>
      <c r="BS28" s="65">
        <v>5</v>
      </c>
      <c r="BT28" s="59">
        <v>247</v>
      </c>
      <c r="BU28" s="62">
        <v>6</v>
      </c>
      <c r="BV28" s="65">
        <v>6</v>
      </c>
      <c r="BW28" s="59">
        <v>356</v>
      </c>
      <c r="BX28" s="62">
        <v>4</v>
      </c>
      <c r="BY28" s="65">
        <v>3</v>
      </c>
      <c r="BZ28" s="59">
        <v>192</v>
      </c>
      <c r="CA28" s="62">
        <v>3</v>
      </c>
      <c r="CB28" s="65">
        <v>3</v>
      </c>
      <c r="CC28" s="59">
        <v>205</v>
      </c>
      <c r="CD28" s="62">
        <v>3</v>
      </c>
      <c r="CE28" s="65">
        <v>2</v>
      </c>
      <c r="CF28" s="59"/>
      <c r="CG28" s="62"/>
      <c r="CH28" s="65"/>
      <c r="CI28" s="59"/>
      <c r="CJ28" s="62"/>
      <c r="CK28" s="65"/>
    </row>
    <row r="29" ht="25.15" customHeight="1">
      <c r="A29" s="3" t="s">
        <v>320</v>
      </c>
      <c r="B29" s="9">
        <v>22</v>
      </c>
      <c r="C29" s="57" t="s">
        <v>321</v>
      </c>
      <c r="D29" s="70" t="s">
        <v>50</v>
      </c>
      <c r="E29" s="59">
        <v>132</v>
      </c>
      <c r="F29" s="11">
        <f t="shared" si="8"/>
        <v>12.696969696969697</v>
      </c>
      <c r="G29" s="61">
        <v>20</v>
      </c>
      <c r="H29" s="11">
        <f t="shared" si="9"/>
        <v>4.45</v>
      </c>
      <c r="I29" s="62">
        <v>299</v>
      </c>
      <c r="J29" s="110">
        <f t="shared" si="10"/>
        <v>0.31772575250836121</v>
      </c>
      <c r="K29" s="112">
        <f t="shared" si="11"/>
        <v>-8.2469696969696962</v>
      </c>
      <c r="L29" s="64">
        <v>0</v>
      </c>
      <c r="M29" s="62">
        <v>0</v>
      </c>
      <c r="N29" s="65">
        <v>0</v>
      </c>
      <c r="O29" s="59"/>
      <c r="P29" s="62"/>
      <c r="Q29" s="65"/>
      <c r="R29" s="59"/>
      <c r="S29" s="62"/>
      <c r="T29" s="65"/>
      <c r="U29" s="59">
        <v>0</v>
      </c>
      <c r="V29" s="62">
        <v>0</v>
      </c>
      <c r="W29" s="65">
        <v>0</v>
      </c>
      <c r="X29" s="59">
        <v>162</v>
      </c>
      <c r="Y29" s="62">
        <v>5</v>
      </c>
      <c r="Z29" s="65">
        <v>4</v>
      </c>
      <c r="AA29" s="59">
        <v>325</v>
      </c>
      <c r="AB29" s="62">
        <v>9</v>
      </c>
      <c r="AC29" s="65">
        <v>8</v>
      </c>
      <c r="AD29" s="59">
        <v>374</v>
      </c>
      <c r="AE29" s="62">
        <v>7</v>
      </c>
      <c r="AF29" s="65">
        <v>8</v>
      </c>
      <c r="AG29" s="59">
        <v>187</v>
      </c>
      <c r="AH29" s="62">
        <v>3</v>
      </c>
      <c r="AI29" s="65">
        <v>4</v>
      </c>
      <c r="AJ29" s="59">
        <v>120</v>
      </c>
      <c r="AK29" s="62">
        <v>6</v>
      </c>
      <c r="AL29" s="65">
        <v>6</v>
      </c>
      <c r="AM29" s="59">
        <v>49</v>
      </c>
      <c r="AN29" s="62">
        <v>9</v>
      </c>
      <c r="AO29" s="65">
        <v>13</v>
      </c>
      <c r="AP29" s="59">
        <v>93</v>
      </c>
      <c r="AQ29" s="62">
        <v>5</v>
      </c>
      <c r="AR29" s="65">
        <v>11</v>
      </c>
      <c r="AS29" s="59">
        <v>15</v>
      </c>
      <c r="AT29" s="62">
        <v>0</v>
      </c>
      <c r="AU29" s="65">
        <v>0</v>
      </c>
      <c r="AV29" s="59">
        <v>6</v>
      </c>
      <c r="AW29" s="62">
        <v>2</v>
      </c>
      <c r="AX29" s="65">
        <v>2</v>
      </c>
      <c r="AY29" s="59">
        <v>20</v>
      </c>
      <c r="AZ29" s="62">
        <v>0</v>
      </c>
      <c r="BA29" s="65">
        <v>0</v>
      </c>
      <c r="BB29" s="59">
        <v>32</v>
      </c>
      <c r="BC29" s="62">
        <v>9</v>
      </c>
      <c r="BD29" s="65">
        <v>6</v>
      </c>
      <c r="BE29" s="59">
        <v>31</v>
      </c>
      <c r="BF29" s="62">
        <v>4</v>
      </c>
      <c r="BG29" s="65">
        <v>4</v>
      </c>
      <c r="BH29" s="59">
        <v>12</v>
      </c>
      <c r="BI29" s="62">
        <v>0</v>
      </c>
      <c r="BJ29" s="65">
        <v>0</v>
      </c>
      <c r="BK29" s="59">
        <v>40</v>
      </c>
      <c r="BL29" s="62">
        <v>6</v>
      </c>
      <c r="BM29" s="65">
        <v>4</v>
      </c>
      <c r="BN29" s="59">
        <v>37</v>
      </c>
      <c r="BO29" s="62">
        <v>7</v>
      </c>
      <c r="BP29" s="65">
        <v>7</v>
      </c>
      <c r="BQ29" s="59">
        <v>39</v>
      </c>
      <c r="BR29" s="62">
        <v>3</v>
      </c>
      <c r="BS29" s="65">
        <v>3</v>
      </c>
      <c r="BT29" s="59">
        <v>27</v>
      </c>
      <c r="BU29" s="62">
        <v>3</v>
      </c>
      <c r="BV29" s="65">
        <v>3</v>
      </c>
      <c r="BW29" s="59">
        <v>31</v>
      </c>
      <c r="BX29" s="62">
        <v>2</v>
      </c>
      <c r="BY29" s="65">
        <v>3</v>
      </c>
      <c r="BZ29" s="59">
        <v>42</v>
      </c>
      <c r="CA29" s="62">
        <v>4</v>
      </c>
      <c r="CB29" s="65">
        <v>4</v>
      </c>
      <c r="CC29" s="59">
        <v>34</v>
      </c>
      <c r="CD29" s="62">
        <v>5</v>
      </c>
      <c r="CE29" s="65">
        <v>5</v>
      </c>
      <c r="CF29" s="59"/>
      <c r="CG29" s="62"/>
      <c r="CH29" s="65"/>
      <c r="CI29" s="59"/>
      <c r="CJ29" s="62"/>
      <c r="CK29" s="65"/>
    </row>
    <row r="30" ht="25.15" customHeight="1">
      <c r="A30" s="3" t="s">
        <v>322</v>
      </c>
      <c r="B30" s="9">
        <v>23</v>
      </c>
      <c r="C30" s="57" t="s">
        <v>323</v>
      </c>
      <c r="D30" s="70" t="s">
        <v>51</v>
      </c>
      <c r="E30" s="59">
        <v>234</v>
      </c>
      <c r="F30" s="11">
        <f t="shared" si="8"/>
        <v>19.452991452991451</v>
      </c>
      <c r="G30" s="61">
        <v>15</v>
      </c>
      <c r="H30" s="11">
        <f t="shared" si="9"/>
        <v>5.5333333333333332</v>
      </c>
      <c r="I30" s="62">
        <v>143</v>
      </c>
      <c r="J30" s="110">
        <f t="shared" si="10"/>
        <v>0.42657342657342656</v>
      </c>
      <c r="K30" s="112">
        <f t="shared" si="11"/>
        <v>-13.919658119658118</v>
      </c>
      <c r="L30" s="64">
        <v>0</v>
      </c>
      <c r="M30" s="62">
        <v>0</v>
      </c>
      <c r="N30" s="65">
        <v>0</v>
      </c>
      <c r="O30" s="59"/>
      <c r="P30" s="62"/>
      <c r="Q30" s="65"/>
      <c r="R30" s="59"/>
      <c r="S30" s="62"/>
      <c r="T30" s="65"/>
      <c r="U30" s="59">
        <v>0</v>
      </c>
      <c r="V30" s="62">
        <v>0</v>
      </c>
      <c r="W30" s="65">
        <v>0</v>
      </c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>
        <v>425</v>
      </c>
      <c r="AK30" s="62">
        <v>4</v>
      </c>
      <c r="AL30" s="65">
        <v>3</v>
      </c>
      <c r="AM30" s="59">
        <v>327</v>
      </c>
      <c r="AN30" s="62">
        <v>4</v>
      </c>
      <c r="AO30" s="65">
        <v>4</v>
      </c>
      <c r="AP30" s="59">
        <v>433</v>
      </c>
      <c r="AQ30" s="62">
        <v>8</v>
      </c>
      <c r="AR30" s="65">
        <v>7</v>
      </c>
      <c r="AS30" s="59">
        <v>362</v>
      </c>
      <c r="AT30" s="62">
        <v>6</v>
      </c>
      <c r="AU30" s="65">
        <v>6</v>
      </c>
      <c r="AV30" s="59">
        <v>46</v>
      </c>
      <c r="AW30" s="62">
        <v>0</v>
      </c>
      <c r="AX30" s="65">
        <v>0</v>
      </c>
      <c r="AY30" s="59">
        <v>86</v>
      </c>
      <c r="AZ30" s="62">
        <v>0</v>
      </c>
      <c r="BA30" s="65">
        <v>0</v>
      </c>
      <c r="BB30" s="59">
        <v>208</v>
      </c>
      <c r="BC30" s="62">
        <v>6</v>
      </c>
      <c r="BD30" s="65">
        <v>3</v>
      </c>
      <c r="BE30" s="59">
        <v>625</v>
      </c>
      <c r="BF30" s="62">
        <v>7</v>
      </c>
      <c r="BG30" s="65">
        <v>5</v>
      </c>
      <c r="BH30" s="59">
        <v>489</v>
      </c>
      <c r="BI30" s="62">
        <v>14</v>
      </c>
      <c r="BJ30" s="65">
        <v>8</v>
      </c>
      <c r="BK30" s="59">
        <v>627</v>
      </c>
      <c r="BL30" s="62">
        <v>15</v>
      </c>
      <c r="BM30" s="65">
        <v>8</v>
      </c>
      <c r="BN30" s="59">
        <v>121</v>
      </c>
      <c r="BO30" s="62">
        <v>4</v>
      </c>
      <c r="BP30" s="65">
        <v>3</v>
      </c>
      <c r="BQ30" s="59">
        <v>5</v>
      </c>
      <c r="BR30" s="62">
        <v>1</v>
      </c>
      <c r="BS30" s="65">
        <v>1</v>
      </c>
      <c r="BT30" s="59">
        <v>394</v>
      </c>
      <c r="BU30" s="62">
        <v>1</v>
      </c>
      <c r="BV30" s="65">
        <v>1</v>
      </c>
      <c r="BW30" s="59">
        <v>114</v>
      </c>
      <c r="BX30" s="62">
        <v>6</v>
      </c>
      <c r="BY30" s="65">
        <v>6</v>
      </c>
      <c r="BZ30" s="59">
        <v>85</v>
      </c>
      <c r="CA30" s="62">
        <v>1</v>
      </c>
      <c r="CB30" s="65">
        <v>1</v>
      </c>
      <c r="CC30" s="59">
        <v>205</v>
      </c>
      <c r="CD30" s="62">
        <v>6</v>
      </c>
      <c r="CE30" s="65">
        <v>5</v>
      </c>
      <c r="CF30" s="59"/>
      <c r="CG30" s="62"/>
      <c r="CH30" s="65"/>
      <c r="CI30" s="59"/>
      <c r="CJ30" s="62"/>
      <c r="CK30" s="65"/>
    </row>
    <row r="31" ht="25.15" customHeight="1">
      <c r="A31" s="3" t="s">
        <v>324</v>
      </c>
      <c r="B31" s="9">
        <v>24</v>
      </c>
      <c r="C31" s="57" t="s">
        <v>325</v>
      </c>
      <c r="D31" s="70" t="s">
        <v>50</v>
      </c>
      <c r="E31" s="59">
        <v>137</v>
      </c>
      <c r="F31" s="11">
        <f t="shared" si="8"/>
        <v>14.124087591240876</v>
      </c>
      <c r="G31" s="61">
        <v>36</v>
      </c>
      <c r="H31" s="11">
        <f t="shared" si="9"/>
        <v>5.1388888888888893</v>
      </c>
      <c r="I31" s="62">
        <v>271</v>
      </c>
      <c r="J31" s="110">
        <f t="shared" si="10"/>
        <v>0.57564575645756455</v>
      </c>
      <c r="K31" s="112">
        <f t="shared" si="11"/>
        <v>-8.9851987023519868</v>
      </c>
      <c r="L31" s="64">
        <v>0</v>
      </c>
      <c r="M31" s="62">
        <v>0</v>
      </c>
      <c r="N31" s="65">
        <v>0</v>
      </c>
      <c r="O31" s="59"/>
      <c r="P31" s="62"/>
      <c r="Q31" s="65"/>
      <c r="R31" s="59"/>
      <c r="S31" s="62"/>
      <c r="T31" s="65"/>
      <c r="U31" s="59">
        <v>0</v>
      </c>
      <c r="V31" s="62">
        <v>0</v>
      </c>
      <c r="W31" s="65">
        <v>0</v>
      </c>
      <c r="X31" s="59">
        <v>139</v>
      </c>
      <c r="Y31" s="62">
        <v>12</v>
      </c>
      <c r="Z31" s="65">
        <v>10</v>
      </c>
      <c r="AA31" s="59">
        <v>278</v>
      </c>
      <c r="AB31" s="62">
        <v>24</v>
      </c>
      <c r="AC31" s="65">
        <v>21</v>
      </c>
      <c r="AD31" s="59">
        <v>426</v>
      </c>
      <c r="AE31" s="62">
        <v>27</v>
      </c>
      <c r="AF31" s="65">
        <v>18</v>
      </c>
      <c r="AG31" s="59">
        <v>213</v>
      </c>
      <c r="AH31" s="62">
        <v>13</v>
      </c>
      <c r="AI31" s="65">
        <v>9</v>
      </c>
      <c r="AJ31" s="59">
        <v>39</v>
      </c>
      <c r="AK31" s="62">
        <v>0</v>
      </c>
      <c r="AL31" s="65">
        <v>0</v>
      </c>
      <c r="AM31" s="59">
        <v>44</v>
      </c>
      <c r="AN31" s="62">
        <v>6</v>
      </c>
      <c r="AO31" s="65">
        <v>5</v>
      </c>
      <c r="AP31" s="59">
        <v>133</v>
      </c>
      <c r="AQ31" s="62">
        <v>7</v>
      </c>
      <c r="AR31" s="65">
        <v>6</v>
      </c>
      <c r="AS31" s="59">
        <v>11</v>
      </c>
      <c r="AT31" s="62">
        <v>0</v>
      </c>
      <c r="AU31" s="65">
        <v>0</v>
      </c>
      <c r="AV31" s="59">
        <v>31</v>
      </c>
      <c r="AW31" s="62">
        <v>1</v>
      </c>
      <c r="AX31" s="65">
        <v>3</v>
      </c>
      <c r="AY31" s="59">
        <v>38</v>
      </c>
      <c r="AZ31" s="62">
        <v>1</v>
      </c>
      <c r="BA31" s="65">
        <v>0</v>
      </c>
      <c r="BB31" s="59">
        <v>24</v>
      </c>
      <c r="BC31" s="62">
        <v>6</v>
      </c>
      <c r="BD31" s="65">
        <v>5</v>
      </c>
      <c r="BE31" s="59">
        <v>55</v>
      </c>
      <c r="BF31" s="62">
        <v>16</v>
      </c>
      <c r="BG31" s="65">
        <v>14</v>
      </c>
      <c r="BH31" s="59">
        <v>22</v>
      </c>
      <c r="BI31" s="62">
        <v>9</v>
      </c>
      <c r="BJ31" s="65">
        <v>9</v>
      </c>
      <c r="BK31" s="59">
        <v>108</v>
      </c>
      <c r="BL31" s="62">
        <v>14</v>
      </c>
      <c r="BM31" s="65">
        <v>13</v>
      </c>
      <c r="BN31" s="59">
        <v>70</v>
      </c>
      <c r="BO31" s="62">
        <v>12</v>
      </c>
      <c r="BP31" s="65">
        <v>12</v>
      </c>
      <c r="BQ31" s="59">
        <v>99</v>
      </c>
      <c r="BR31" s="62">
        <v>14</v>
      </c>
      <c r="BS31" s="65">
        <v>11</v>
      </c>
      <c r="BT31" s="59">
        <v>76</v>
      </c>
      <c r="BU31" s="62">
        <v>10</v>
      </c>
      <c r="BV31" s="65">
        <v>8</v>
      </c>
      <c r="BW31" s="59">
        <v>51</v>
      </c>
      <c r="BX31" s="62">
        <v>8</v>
      </c>
      <c r="BY31" s="65">
        <v>8</v>
      </c>
      <c r="BZ31" s="59">
        <v>41</v>
      </c>
      <c r="CA31" s="62">
        <v>2</v>
      </c>
      <c r="CB31" s="65">
        <v>2</v>
      </c>
      <c r="CC31" s="59">
        <v>37</v>
      </c>
      <c r="CD31" s="62">
        <v>3</v>
      </c>
      <c r="CE31" s="65">
        <v>2</v>
      </c>
      <c r="CF31" s="59"/>
      <c r="CG31" s="62"/>
      <c r="CH31" s="65"/>
      <c r="CI31" s="59"/>
      <c r="CJ31" s="62"/>
      <c r="CK31" s="65"/>
    </row>
    <row r="32" ht="25.15" customHeight="1">
      <c r="A32" s="3" t="s">
        <v>326</v>
      </c>
      <c r="B32" s="9">
        <v>25</v>
      </c>
      <c r="C32" s="57" t="s">
        <v>327</v>
      </c>
      <c r="D32" s="70" t="s">
        <v>51</v>
      </c>
      <c r="E32" s="59">
        <v>386</v>
      </c>
      <c r="F32" s="11">
        <f t="shared" si="8"/>
        <v>21.95077720207254</v>
      </c>
      <c r="G32" s="61">
        <v>32</v>
      </c>
      <c r="H32" s="11">
        <f t="shared" si="9"/>
        <v>3.71875</v>
      </c>
      <c r="I32" s="62">
        <v>328</v>
      </c>
      <c r="J32" s="110">
        <f t="shared" si="10"/>
        <v>0.33841463414634149</v>
      </c>
      <c r="K32" s="112">
        <f t="shared" si="11"/>
        <v>-18.23202720207254</v>
      </c>
      <c r="L32" s="64">
        <v>0</v>
      </c>
      <c r="M32" s="62">
        <v>0</v>
      </c>
      <c r="N32" s="65">
        <v>0</v>
      </c>
      <c r="O32" s="59"/>
      <c r="P32" s="62"/>
      <c r="Q32" s="65"/>
      <c r="R32" s="59"/>
      <c r="S32" s="62"/>
      <c r="T32" s="65"/>
      <c r="U32" s="59">
        <v>0</v>
      </c>
      <c r="V32" s="62">
        <v>0</v>
      </c>
      <c r="W32" s="65">
        <v>0</v>
      </c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>
        <v>994</v>
      </c>
      <c r="AK32" s="62">
        <v>20</v>
      </c>
      <c r="AL32" s="65">
        <v>19</v>
      </c>
      <c r="AM32" s="59">
        <v>701</v>
      </c>
      <c r="AN32" s="62">
        <v>12</v>
      </c>
      <c r="AO32" s="65">
        <v>13</v>
      </c>
      <c r="AP32" s="59">
        <v>497</v>
      </c>
      <c r="AQ32" s="62">
        <v>11</v>
      </c>
      <c r="AR32" s="65">
        <v>11</v>
      </c>
      <c r="AS32" s="59">
        <v>319</v>
      </c>
      <c r="AT32" s="62">
        <v>4</v>
      </c>
      <c r="AU32" s="65">
        <v>3</v>
      </c>
      <c r="AV32" s="59">
        <v>217</v>
      </c>
      <c r="AW32" s="62">
        <v>1</v>
      </c>
      <c r="AX32" s="65">
        <v>1</v>
      </c>
      <c r="AY32" s="59">
        <v>414</v>
      </c>
      <c r="AZ32" s="62">
        <v>9</v>
      </c>
      <c r="BA32" s="65">
        <v>9</v>
      </c>
      <c r="BB32" s="59">
        <v>107</v>
      </c>
      <c r="BC32" s="62">
        <v>5</v>
      </c>
      <c r="BD32" s="65">
        <v>5</v>
      </c>
      <c r="BE32" s="59">
        <v>564</v>
      </c>
      <c r="BF32" s="62">
        <v>11</v>
      </c>
      <c r="BG32" s="65">
        <v>10</v>
      </c>
      <c r="BH32" s="59">
        <v>866</v>
      </c>
      <c r="BI32" s="62">
        <v>3</v>
      </c>
      <c r="BJ32" s="65">
        <v>3</v>
      </c>
      <c r="BK32" s="59">
        <v>1515</v>
      </c>
      <c r="BL32" s="62">
        <v>19</v>
      </c>
      <c r="BM32" s="65">
        <v>18</v>
      </c>
      <c r="BN32" s="59">
        <v>719</v>
      </c>
      <c r="BO32" s="62">
        <v>8</v>
      </c>
      <c r="BP32" s="65">
        <v>8</v>
      </c>
      <c r="BQ32" s="59">
        <v>104</v>
      </c>
      <c r="BR32" s="62">
        <v>3</v>
      </c>
      <c r="BS32" s="65">
        <v>3</v>
      </c>
      <c r="BT32" s="59">
        <v>547</v>
      </c>
      <c r="BU32" s="62">
        <v>4</v>
      </c>
      <c r="BV32" s="65">
        <v>0</v>
      </c>
      <c r="BW32" s="59">
        <v>344</v>
      </c>
      <c r="BX32" s="62">
        <v>5</v>
      </c>
      <c r="BY32" s="65">
        <v>5</v>
      </c>
      <c r="BZ32" s="59">
        <v>497</v>
      </c>
      <c r="CA32" s="62">
        <v>1</v>
      </c>
      <c r="CB32" s="65">
        <v>1</v>
      </c>
      <c r="CC32" s="59">
        <v>68</v>
      </c>
      <c r="CD32" s="62">
        <v>3</v>
      </c>
      <c r="CE32" s="65">
        <v>2</v>
      </c>
      <c r="CF32" s="59"/>
      <c r="CG32" s="62"/>
      <c r="CH32" s="65"/>
      <c r="CI32" s="59"/>
      <c r="CJ32" s="62"/>
      <c r="CK32" s="65"/>
    </row>
    <row r="33" ht="25.15" customHeight="1">
      <c r="A33" s="3" t="s">
        <v>328</v>
      </c>
      <c r="B33" s="9">
        <v>26</v>
      </c>
      <c r="C33" s="57" t="s">
        <v>329</v>
      </c>
      <c r="D33" s="70" t="s">
        <v>50</v>
      </c>
      <c r="E33" s="59">
        <v>220</v>
      </c>
      <c r="F33" s="11">
        <f t="shared" si="8"/>
        <v>9.9409090909090914</v>
      </c>
      <c r="G33" s="61">
        <v>26</v>
      </c>
      <c r="H33" s="11">
        <f t="shared" si="9"/>
        <v>4.5384615384615383</v>
      </c>
      <c r="I33" s="62">
        <v>228</v>
      </c>
      <c r="J33" s="110">
        <f t="shared" si="10"/>
        <v>0.45614035087719296</v>
      </c>
      <c r="K33" s="112">
        <f t="shared" si="11"/>
        <v>-5.402447552447553</v>
      </c>
      <c r="L33" s="64">
        <v>12</v>
      </c>
      <c r="M33" s="62">
        <v>3</v>
      </c>
      <c r="N33" s="65">
        <v>0</v>
      </c>
      <c r="O33" s="59"/>
      <c r="P33" s="62"/>
      <c r="Q33" s="65"/>
      <c r="R33" s="59"/>
      <c r="S33" s="62"/>
      <c r="T33" s="65"/>
      <c r="U33" s="59">
        <v>17</v>
      </c>
      <c r="V33" s="62">
        <v>4</v>
      </c>
      <c r="W33" s="65">
        <v>0</v>
      </c>
      <c r="X33" s="59">
        <v>127</v>
      </c>
      <c r="Y33" s="62">
        <v>3</v>
      </c>
      <c r="Z33" s="65">
        <v>3</v>
      </c>
      <c r="AA33" s="59">
        <v>255</v>
      </c>
      <c r="AB33" s="62">
        <v>7</v>
      </c>
      <c r="AC33" s="65">
        <v>7</v>
      </c>
      <c r="AD33" s="59">
        <v>759</v>
      </c>
      <c r="AE33" s="62">
        <v>15</v>
      </c>
      <c r="AF33" s="65">
        <v>13</v>
      </c>
      <c r="AG33" s="59">
        <v>380</v>
      </c>
      <c r="AH33" s="62">
        <v>8</v>
      </c>
      <c r="AI33" s="65">
        <v>6</v>
      </c>
      <c r="AJ33" s="59">
        <v>39</v>
      </c>
      <c r="AK33" s="62">
        <v>0</v>
      </c>
      <c r="AL33" s="65">
        <v>0</v>
      </c>
      <c r="AM33" s="59">
        <v>44</v>
      </c>
      <c r="AN33" s="62">
        <v>6</v>
      </c>
      <c r="AO33" s="65">
        <v>5</v>
      </c>
      <c r="AP33" s="59">
        <v>129</v>
      </c>
      <c r="AQ33" s="62">
        <v>3</v>
      </c>
      <c r="AR33" s="65">
        <v>2</v>
      </c>
      <c r="AS33" s="59">
        <v>41</v>
      </c>
      <c r="AT33" s="62">
        <v>6</v>
      </c>
      <c r="AU33" s="65">
        <v>6</v>
      </c>
      <c r="AV33" s="59">
        <v>24</v>
      </c>
      <c r="AW33" s="62">
        <v>4</v>
      </c>
      <c r="AX33" s="65">
        <v>3</v>
      </c>
      <c r="AY33" s="59">
        <v>38</v>
      </c>
      <c r="AZ33" s="62">
        <v>10</v>
      </c>
      <c r="BA33" s="65">
        <v>10</v>
      </c>
      <c r="BB33" s="59">
        <v>27</v>
      </c>
      <c r="BC33" s="62">
        <v>5</v>
      </c>
      <c r="BD33" s="65">
        <v>5</v>
      </c>
      <c r="BE33" s="59">
        <v>79</v>
      </c>
      <c r="BF33" s="62">
        <v>19</v>
      </c>
      <c r="BG33" s="65">
        <v>15</v>
      </c>
      <c r="BH33" s="59">
        <v>29</v>
      </c>
      <c r="BI33" s="62">
        <v>4</v>
      </c>
      <c r="BJ33" s="65">
        <v>3</v>
      </c>
      <c r="BK33" s="59">
        <v>46</v>
      </c>
      <c r="BL33" s="62">
        <v>7</v>
      </c>
      <c r="BM33" s="65">
        <v>7</v>
      </c>
      <c r="BN33" s="59">
        <v>14</v>
      </c>
      <c r="BO33" s="62">
        <v>4</v>
      </c>
      <c r="BP33" s="65">
        <v>4</v>
      </c>
      <c r="BQ33" s="59">
        <v>0</v>
      </c>
      <c r="BR33" s="62">
        <v>0</v>
      </c>
      <c r="BS33" s="65">
        <v>0</v>
      </c>
      <c r="BT33" s="59">
        <v>44</v>
      </c>
      <c r="BU33" s="62">
        <v>5</v>
      </c>
      <c r="BV33" s="65">
        <v>5</v>
      </c>
      <c r="BW33" s="59">
        <v>28</v>
      </c>
      <c r="BX33" s="62">
        <v>7</v>
      </c>
      <c r="BY33" s="65">
        <v>5</v>
      </c>
      <c r="BZ33" s="59">
        <v>53</v>
      </c>
      <c r="CA33" s="62">
        <v>4</v>
      </c>
      <c r="CB33" s="65">
        <v>4</v>
      </c>
      <c r="CC33" s="59">
        <v>31</v>
      </c>
      <c r="CD33" s="62">
        <v>1</v>
      </c>
      <c r="CE33" s="65">
        <v>1</v>
      </c>
      <c r="CF33" s="59"/>
      <c r="CG33" s="62"/>
      <c r="CH33" s="65"/>
      <c r="CI33" s="59"/>
      <c r="CJ33" s="62"/>
      <c r="CK33" s="65"/>
    </row>
    <row r="34" ht="25.15" customHeight="1">
      <c r="A34" s="3" t="s">
        <v>330</v>
      </c>
      <c r="B34" s="9">
        <v>27</v>
      </c>
      <c r="C34" s="57" t="s">
        <v>331</v>
      </c>
      <c r="D34" s="70" t="s">
        <v>51</v>
      </c>
      <c r="E34" s="59">
        <v>384</v>
      </c>
      <c r="F34" s="11">
        <f t="shared" si="8"/>
        <v>16.09375</v>
      </c>
      <c r="G34" s="61">
        <v>28</v>
      </c>
      <c r="H34" s="11">
        <f t="shared" si="9"/>
        <v>2.8571428571428572</v>
      </c>
      <c r="I34" s="62">
        <v>269</v>
      </c>
      <c r="J34" s="110">
        <f t="shared" si="10"/>
        <v>0.275092936802974</v>
      </c>
      <c r="K34" s="112">
        <f t="shared" si="11"/>
        <v>-13.236607142857142</v>
      </c>
      <c r="L34" s="64">
        <v>0</v>
      </c>
      <c r="M34" s="62">
        <v>0</v>
      </c>
      <c r="N34" s="65">
        <v>0</v>
      </c>
      <c r="O34" s="59"/>
      <c r="P34" s="62"/>
      <c r="Q34" s="65"/>
      <c r="R34" s="59"/>
      <c r="S34" s="62"/>
      <c r="T34" s="65"/>
      <c r="U34" s="59">
        <v>0</v>
      </c>
      <c r="V34" s="62">
        <v>0</v>
      </c>
      <c r="W34" s="65">
        <v>0</v>
      </c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>
        <v>994</v>
      </c>
      <c r="AK34" s="62">
        <v>20</v>
      </c>
      <c r="AL34" s="65">
        <v>19</v>
      </c>
      <c r="AM34" s="59">
        <v>701</v>
      </c>
      <c r="AN34" s="62">
        <v>12</v>
      </c>
      <c r="AO34" s="65">
        <v>8</v>
      </c>
      <c r="AP34" s="59">
        <v>464</v>
      </c>
      <c r="AQ34" s="62">
        <v>9</v>
      </c>
      <c r="AR34" s="65">
        <v>8</v>
      </c>
      <c r="AS34" s="59">
        <v>343</v>
      </c>
      <c r="AT34" s="62">
        <v>3</v>
      </c>
      <c r="AU34" s="65">
        <v>3</v>
      </c>
      <c r="AV34" s="59">
        <v>191</v>
      </c>
      <c r="AW34" s="62">
        <v>3</v>
      </c>
      <c r="AX34" s="65">
        <v>3</v>
      </c>
      <c r="AY34" s="59">
        <v>309</v>
      </c>
      <c r="AZ34" s="62">
        <v>12</v>
      </c>
      <c r="BA34" s="65">
        <v>12</v>
      </c>
      <c r="BB34" s="59">
        <v>304</v>
      </c>
      <c r="BC34" s="62">
        <v>3</v>
      </c>
      <c r="BD34" s="65">
        <v>3</v>
      </c>
      <c r="BE34" s="59">
        <v>179</v>
      </c>
      <c r="BF34" s="62">
        <v>1</v>
      </c>
      <c r="BG34" s="65">
        <v>1</v>
      </c>
      <c r="BH34" s="59">
        <v>641</v>
      </c>
      <c r="BI34" s="62">
        <v>2</v>
      </c>
      <c r="BJ34" s="65">
        <v>2</v>
      </c>
      <c r="BK34" s="59">
        <v>728</v>
      </c>
      <c r="BL34" s="62">
        <v>3</v>
      </c>
      <c r="BM34" s="65">
        <v>3</v>
      </c>
      <c r="BN34" s="59">
        <v>410</v>
      </c>
      <c r="BO34" s="62">
        <v>4</v>
      </c>
      <c r="BP34" s="65">
        <v>4</v>
      </c>
      <c r="BQ34" s="59">
        <v>25</v>
      </c>
      <c r="BR34" s="62">
        <v>0</v>
      </c>
      <c r="BS34" s="65">
        <v>0</v>
      </c>
      <c r="BT34" s="59">
        <v>406</v>
      </c>
      <c r="BU34" s="62">
        <v>2</v>
      </c>
      <c r="BV34" s="65">
        <v>2</v>
      </c>
      <c r="BW34" s="59">
        <v>142</v>
      </c>
      <c r="BX34" s="62">
        <v>1</v>
      </c>
      <c r="BY34" s="65">
        <v>1</v>
      </c>
      <c r="BZ34" s="59">
        <v>285</v>
      </c>
      <c r="CA34" s="62">
        <v>4</v>
      </c>
      <c r="CB34" s="65">
        <v>4</v>
      </c>
      <c r="CC34" s="59">
        <v>58</v>
      </c>
      <c r="CD34" s="62">
        <v>1</v>
      </c>
      <c r="CE34" s="65">
        <v>1</v>
      </c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218</v>
      </c>
      <c r="B1" s="208" t="str">
        <f>'LGA Registration'!A8</f>
        <v>Gwer West</v>
      </c>
      <c r="C1" s="209"/>
      <c r="D1" s="120" t="s">
        <v>70</v>
      </c>
      <c r="E1" s="206" t="s">
        <v>71</v>
      </c>
      <c r="F1" s="207"/>
      <c r="G1" s="207"/>
      <c r="H1" s="207"/>
      <c r="I1" s="207"/>
      <c r="J1" s="207"/>
      <c r="K1" s="210" t="s">
        <v>31</v>
      </c>
      <c r="L1" s="202" t="s">
        <v>1</v>
      </c>
      <c r="M1" s="211"/>
      <c r="N1" s="212"/>
      <c r="O1" s="202" t="s">
        <v>2</v>
      </c>
      <c r="P1" s="203"/>
      <c r="Q1" s="204"/>
      <c r="R1" s="202" t="s">
        <v>3</v>
      </c>
      <c r="S1" s="203"/>
      <c r="T1" s="204"/>
      <c r="U1" s="202" t="s">
        <v>4</v>
      </c>
      <c r="V1" s="211"/>
      <c r="W1" s="212"/>
      <c r="X1" s="202" t="s">
        <v>5</v>
      </c>
      <c r="Y1" s="203"/>
      <c r="Z1" s="212"/>
      <c r="AA1" s="202" t="s">
        <v>72</v>
      </c>
      <c r="AB1" s="203"/>
      <c r="AC1" s="204"/>
      <c r="AD1" s="202" t="s">
        <v>7</v>
      </c>
      <c r="AE1" s="203"/>
      <c r="AF1" s="212"/>
      <c r="AG1" s="202" t="s">
        <v>8</v>
      </c>
      <c r="AH1" s="203"/>
      <c r="AI1" s="204"/>
      <c r="AJ1" s="202" t="s">
        <v>9</v>
      </c>
      <c r="AK1" s="211"/>
      <c r="AL1" s="212"/>
      <c r="AM1" s="202" t="s">
        <v>73</v>
      </c>
      <c r="AN1" s="211"/>
      <c r="AO1" s="212"/>
      <c r="AP1" s="202" t="s">
        <v>11</v>
      </c>
      <c r="AQ1" s="211"/>
      <c r="AR1" s="212"/>
      <c r="AS1" s="202" t="s">
        <v>12</v>
      </c>
      <c r="AT1" s="211"/>
      <c r="AU1" s="212"/>
      <c r="AV1" s="202" t="s">
        <v>13</v>
      </c>
      <c r="AW1" s="211"/>
      <c r="AX1" s="212"/>
      <c r="AY1" s="202" t="s">
        <v>14</v>
      </c>
      <c r="AZ1" s="211"/>
      <c r="BA1" s="212"/>
      <c r="BB1" s="202" t="s">
        <v>15</v>
      </c>
      <c r="BC1" s="211"/>
      <c r="BD1" s="212"/>
      <c r="BE1" s="202" t="s">
        <v>16</v>
      </c>
      <c r="BF1" s="211"/>
      <c r="BG1" s="212"/>
      <c r="BH1" s="202" t="s">
        <v>17</v>
      </c>
      <c r="BI1" s="211"/>
      <c r="BJ1" s="212"/>
      <c r="BK1" s="202" t="s">
        <v>18</v>
      </c>
      <c r="BL1" s="211"/>
      <c r="BM1" s="212"/>
      <c r="BN1" s="202" t="s">
        <v>19</v>
      </c>
      <c r="BO1" s="211"/>
      <c r="BP1" s="212"/>
      <c r="BQ1" s="202" t="s">
        <v>20</v>
      </c>
      <c r="BR1" s="211"/>
      <c r="BS1" s="212"/>
      <c r="BT1" s="202" t="s">
        <v>21</v>
      </c>
      <c r="BU1" s="211"/>
      <c r="BV1" s="212"/>
      <c r="BW1" s="202" t="s">
        <v>22</v>
      </c>
      <c r="BX1" s="211"/>
      <c r="BY1" s="212"/>
      <c r="BZ1" s="202" t="s">
        <v>23</v>
      </c>
      <c r="CA1" s="211"/>
      <c r="CB1" s="212"/>
      <c r="CC1" s="205" t="s">
        <v>24</v>
      </c>
      <c r="CD1" s="203"/>
      <c r="CE1" s="204"/>
      <c r="CF1" s="202"/>
      <c r="CG1" s="203"/>
      <c r="CH1" s="204"/>
      <c r="CI1" s="205"/>
      <c r="CJ1" s="203"/>
      <c r="CK1" s="204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0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8633</v>
      </c>
      <c r="F3" s="129">
        <f>SUM(L3,O3,R3,U3,X3,AA3,AD3,AG3,AJ3,AM3,AP3,AS3,AV3,AY3,BB3,BE3,BH3,BK3,BN3,BQ3,BT3,BW3,BZ3,CC3,CF3,CI3)</f>
        <v>95869</v>
      </c>
      <c r="G3" s="34">
        <f>SUM(G8:G255)</f>
        <v>877</v>
      </c>
      <c r="H3" s="129">
        <f>SUM(M3,P3,S3,V3,Y3,AB3,AE3,AH3,AK3,AN3,AQ3,AT3,AW3,AZ3,BC3,BF3,BI3,BL3,BO3,BR3,BU3,BX3,CA3,CD3,CG3,CJ3)</f>
        <v>1347</v>
      </c>
      <c r="I3" s="34">
        <f>SUM(I8:I255)</f>
        <v>4249</v>
      </c>
      <c r="J3" s="130">
        <f>SUM(N3,Q3,T3,W3,Z3,AC3,AF3,AI3,AL3,AO3,AR3,AU3,AX3,BA3,BD3,BG3,BJ3,BM3,BP3,BS3,BV3,BY3,CB3,CE3,CH3,CK3)</f>
        <v>1095</v>
      </c>
      <c r="K3" s="34"/>
      <c r="L3" s="100">
        <f>IF(COUNTA(L8:L255)=0,"",SUM(L8:L255))</f>
        <v>191</v>
      </c>
      <c r="M3" s="100">
        <f ref="M3:BX3" t="shared" si="0">IF(COUNTA(M8:M255)=0,"",SUM(M8:M255))</f>
        <v>27</v>
      </c>
      <c r="N3" s="100">
        <f t="shared" si="0"/>
        <v>36</v>
      </c>
      <c r="O3" s="100">
        <f t="shared" si="0"/>
        <v>95</v>
      </c>
      <c r="P3" s="100">
        <f t="shared" si="0"/>
        <v>13</v>
      </c>
      <c r="Q3" s="100">
        <f t="shared" si="0"/>
        <v>18</v>
      </c>
      <c r="R3" s="100">
        <f t="shared" si="0"/>
        <v>197</v>
      </c>
      <c r="S3" s="100">
        <f t="shared" si="0"/>
        <v>11</v>
      </c>
      <c r="T3" s="100">
        <f t="shared" si="0"/>
        <v>20</v>
      </c>
      <c r="U3" s="100">
        <f t="shared" si="0"/>
        <v>393</v>
      </c>
      <c r="V3" s="100">
        <f t="shared" si="0"/>
        <v>26</v>
      </c>
      <c r="W3" s="100">
        <f t="shared" si="0"/>
        <v>43</v>
      </c>
      <c r="X3" s="100">
        <f t="shared" si="0"/>
        <v>1321</v>
      </c>
      <c r="Y3" s="100">
        <f t="shared" si="0"/>
        <v>47</v>
      </c>
      <c r="Z3" s="100">
        <f t="shared" si="0"/>
        <v>37</v>
      </c>
      <c r="AA3" s="100">
        <f t="shared" si="0"/>
        <v>662</v>
      </c>
      <c r="AB3" s="100">
        <f t="shared" si="0"/>
        <v>23</v>
      </c>
      <c r="AC3" s="100">
        <f t="shared" si="0"/>
        <v>19</v>
      </c>
      <c r="AD3" s="100">
        <f t="shared" si="0"/>
        <v>2143</v>
      </c>
      <c r="AE3" s="100">
        <f t="shared" si="0"/>
        <v>45</v>
      </c>
      <c r="AF3" s="100">
        <f t="shared" si="0"/>
        <v>34</v>
      </c>
      <c r="AG3" s="100">
        <f t="shared" si="0"/>
        <v>4286</v>
      </c>
      <c r="AH3" s="100">
        <f t="shared" si="0"/>
        <v>87</v>
      </c>
      <c r="AI3" s="100">
        <f t="shared" si="0"/>
        <v>67</v>
      </c>
      <c r="AJ3" s="100">
        <f t="shared" si="0"/>
        <v>8005</v>
      </c>
      <c r="AK3" s="100">
        <f t="shared" si="0"/>
        <v>93</v>
      </c>
      <c r="AL3" s="100">
        <f t="shared" si="0"/>
        <v>97</v>
      </c>
      <c r="AM3" s="100">
        <f t="shared" si="0"/>
        <v>10247</v>
      </c>
      <c r="AN3" s="100">
        <f t="shared" si="0"/>
        <v>128</v>
      </c>
      <c r="AO3" s="100">
        <f t="shared" si="0"/>
        <v>147</v>
      </c>
      <c r="AP3" s="100">
        <f t="shared" si="0"/>
        <v>5367</v>
      </c>
      <c r="AQ3" s="100">
        <f t="shared" si="0"/>
        <v>52</v>
      </c>
      <c r="AR3" s="100">
        <f t="shared" si="0"/>
        <v>55</v>
      </c>
      <c r="AS3" s="100">
        <f t="shared" si="0"/>
        <v>4845</v>
      </c>
      <c r="AT3" s="100">
        <f t="shared" si="0"/>
        <v>48</v>
      </c>
      <c r="AU3" s="100">
        <f t="shared" si="0"/>
        <v>61</v>
      </c>
      <c r="AV3" s="100">
        <f t="shared" si="0"/>
        <v>3048</v>
      </c>
      <c r="AW3" s="100">
        <f t="shared" si="0"/>
        <v>36</v>
      </c>
      <c r="AX3" s="100">
        <f t="shared" si="0"/>
        <v>45</v>
      </c>
      <c r="AY3" s="100">
        <f t="shared" si="0"/>
        <v>2885</v>
      </c>
      <c r="AZ3" s="100">
        <f t="shared" si="0"/>
        <v>38</v>
      </c>
      <c r="BA3" s="100">
        <f t="shared" si="0"/>
        <v>45</v>
      </c>
      <c r="BB3" s="100">
        <f t="shared" si="0"/>
        <v>2654</v>
      </c>
      <c r="BC3" s="100">
        <f t="shared" si="0"/>
        <v>35</v>
      </c>
      <c r="BD3" s="100">
        <f t="shared" si="0"/>
        <v>53</v>
      </c>
      <c r="BE3" s="100">
        <f t="shared" si="0"/>
        <v>5180</v>
      </c>
      <c r="BF3" s="100">
        <f t="shared" si="0"/>
        <v>49</v>
      </c>
      <c r="BG3" s="100">
        <f t="shared" si="0"/>
        <v>40</v>
      </c>
      <c r="BH3" s="100">
        <f t="shared" si="0"/>
        <v>6030</v>
      </c>
      <c r="BI3" s="100">
        <f t="shared" si="0"/>
        <v>42</v>
      </c>
      <c r="BJ3" s="100">
        <f t="shared" si="0"/>
        <v>39</v>
      </c>
      <c r="BK3" s="100">
        <f t="shared" si="0"/>
        <v>5638</v>
      </c>
      <c r="BL3" s="100">
        <f t="shared" si="0"/>
        <v>30</v>
      </c>
      <c r="BM3" s="100">
        <f t="shared" si="0"/>
        <v>35</v>
      </c>
      <c r="BN3" s="100">
        <f t="shared" si="0"/>
        <v>4352</v>
      </c>
      <c r="BO3" s="100">
        <f t="shared" si="0"/>
        <v>29</v>
      </c>
      <c r="BP3" s="100">
        <f t="shared" si="0"/>
        <v>25</v>
      </c>
      <c r="BQ3" s="100">
        <f t="shared" si="0"/>
        <v>4331</v>
      </c>
      <c r="BR3" s="100">
        <f t="shared" si="0"/>
        <v>36</v>
      </c>
      <c r="BS3" s="100">
        <f t="shared" si="0"/>
        <v>39</v>
      </c>
      <c r="BT3" s="100">
        <f t="shared" si="0"/>
        <v>5771</v>
      </c>
      <c r="BU3" s="100">
        <f t="shared" si="0"/>
        <v>48</v>
      </c>
      <c r="BV3" s="100">
        <f t="shared" si="0"/>
        <v>39</v>
      </c>
      <c r="BW3" s="100">
        <f t="shared" si="0"/>
        <v>6575</v>
      </c>
      <c r="BX3" s="100">
        <f t="shared" si="0"/>
        <v>46</v>
      </c>
      <c r="BY3" s="100">
        <f ref="BY3:CE3" t="shared" si="1">IF(COUNTA(BY8:BY255)=0,"",SUM(BY8:BY255))</f>
        <v>37</v>
      </c>
      <c r="BZ3" s="100">
        <f t="shared" si="1"/>
        <v>6504</v>
      </c>
      <c r="CA3" s="100">
        <f t="shared" si="1"/>
        <v>28</v>
      </c>
      <c r="CB3" s="100">
        <f t="shared" si="1"/>
        <v>30</v>
      </c>
      <c r="CC3" s="100">
        <f t="shared" si="1"/>
        <v>5149</v>
      </c>
      <c r="CD3" s="100">
        <f t="shared" si="1"/>
        <v>330</v>
      </c>
      <c r="CE3" s="100">
        <f t="shared" si="1"/>
        <v>34</v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191</v>
      </c>
      <c r="M4" s="101">
        <f ref="M4:BX4" t="shared" si="3">SUMIF($D$8:$D$255,"Facility",M8:M255)</f>
        <v>27</v>
      </c>
      <c r="N4" s="101">
        <f t="shared" si="3"/>
        <v>36</v>
      </c>
      <c r="O4" s="101">
        <f t="shared" si="3"/>
        <v>95</v>
      </c>
      <c r="P4" s="101">
        <f t="shared" si="3"/>
        <v>13</v>
      </c>
      <c r="Q4" s="101">
        <f t="shared" si="3"/>
        <v>18</v>
      </c>
      <c r="R4" s="101">
        <f t="shared" si="3"/>
        <v>197</v>
      </c>
      <c r="S4" s="101">
        <f t="shared" si="3"/>
        <v>11</v>
      </c>
      <c r="T4" s="101">
        <f t="shared" si="3"/>
        <v>20</v>
      </c>
      <c r="U4" s="101">
        <f t="shared" si="3"/>
        <v>393</v>
      </c>
      <c r="V4" s="101">
        <f t="shared" si="3"/>
        <v>26</v>
      </c>
      <c r="W4" s="101">
        <f t="shared" si="3"/>
        <v>43</v>
      </c>
      <c r="X4" s="101">
        <f t="shared" si="3"/>
        <v>1321</v>
      </c>
      <c r="Y4" s="101">
        <f t="shared" si="3"/>
        <v>47</v>
      </c>
      <c r="Z4" s="101">
        <f t="shared" si="3"/>
        <v>37</v>
      </c>
      <c r="AA4" s="101">
        <f t="shared" si="3"/>
        <v>662</v>
      </c>
      <c r="AB4" s="101">
        <f t="shared" si="3"/>
        <v>23</v>
      </c>
      <c r="AC4" s="101">
        <f t="shared" si="3"/>
        <v>19</v>
      </c>
      <c r="AD4" s="101">
        <f t="shared" si="3"/>
        <v>2143</v>
      </c>
      <c r="AE4" s="101">
        <f t="shared" si="3"/>
        <v>45</v>
      </c>
      <c r="AF4" s="101">
        <f t="shared" si="3"/>
        <v>34</v>
      </c>
      <c r="AG4" s="101">
        <f t="shared" si="3"/>
        <v>4286</v>
      </c>
      <c r="AH4" s="101">
        <f t="shared" si="3"/>
        <v>87</v>
      </c>
      <c r="AI4" s="101">
        <f t="shared" si="3"/>
        <v>67</v>
      </c>
      <c r="AJ4" s="101">
        <f t="shared" si="3"/>
        <v>526</v>
      </c>
      <c r="AK4" s="101">
        <f t="shared" si="3"/>
        <v>33</v>
      </c>
      <c r="AL4" s="101">
        <f t="shared" si="3"/>
        <v>40</v>
      </c>
      <c r="AM4" s="101">
        <f t="shared" si="3"/>
        <v>587</v>
      </c>
      <c r="AN4" s="101">
        <f t="shared" si="3"/>
        <v>62</v>
      </c>
      <c r="AO4" s="101">
        <f t="shared" si="3"/>
        <v>96</v>
      </c>
      <c r="AP4" s="101">
        <f t="shared" si="3"/>
        <v>498</v>
      </c>
      <c r="AQ4" s="101">
        <f t="shared" si="3"/>
        <v>16</v>
      </c>
      <c r="AR4" s="101">
        <f t="shared" si="3"/>
        <v>19</v>
      </c>
      <c r="AS4" s="101">
        <f t="shared" si="3"/>
        <v>365</v>
      </c>
      <c r="AT4" s="101">
        <f t="shared" si="3"/>
        <v>18</v>
      </c>
      <c r="AU4" s="101">
        <f t="shared" si="3"/>
        <v>28</v>
      </c>
      <c r="AV4" s="101">
        <f t="shared" si="3"/>
        <v>372</v>
      </c>
      <c r="AW4" s="101">
        <f t="shared" si="3"/>
        <v>15</v>
      </c>
      <c r="AX4" s="101">
        <f t="shared" si="3"/>
        <v>24</v>
      </c>
      <c r="AY4" s="101">
        <f t="shared" si="3"/>
        <v>468</v>
      </c>
      <c r="AZ4" s="101">
        <f t="shared" si="3"/>
        <v>15</v>
      </c>
      <c r="BA4" s="101">
        <f t="shared" si="3"/>
        <v>23</v>
      </c>
      <c r="BB4" s="101">
        <f t="shared" si="3"/>
        <v>302</v>
      </c>
      <c r="BC4" s="101">
        <f t="shared" si="3"/>
        <v>17</v>
      </c>
      <c r="BD4" s="101">
        <f t="shared" si="3"/>
        <v>35</v>
      </c>
      <c r="BE4" s="101">
        <f t="shared" si="3"/>
        <v>451</v>
      </c>
      <c r="BF4" s="101">
        <f t="shared" si="3"/>
        <v>28</v>
      </c>
      <c r="BG4" s="101">
        <f t="shared" si="3"/>
        <v>19</v>
      </c>
      <c r="BH4" s="101">
        <f t="shared" si="3"/>
        <v>391</v>
      </c>
      <c r="BI4" s="101">
        <f t="shared" si="3"/>
        <v>22</v>
      </c>
      <c r="BJ4" s="101">
        <f t="shared" si="3"/>
        <v>23</v>
      </c>
      <c r="BK4" s="101">
        <f t="shared" si="3"/>
        <v>474</v>
      </c>
      <c r="BL4" s="101">
        <f t="shared" si="3"/>
        <v>9</v>
      </c>
      <c r="BM4" s="101">
        <f t="shared" si="3"/>
        <v>18</v>
      </c>
      <c r="BN4" s="101">
        <f t="shared" si="3"/>
        <v>313</v>
      </c>
      <c r="BO4" s="101">
        <f t="shared" si="3"/>
        <v>13</v>
      </c>
      <c r="BP4" s="101">
        <f t="shared" si="3"/>
        <v>13</v>
      </c>
      <c r="BQ4" s="101">
        <f t="shared" si="3"/>
        <v>490</v>
      </c>
      <c r="BR4" s="101">
        <f t="shared" si="3"/>
        <v>25</v>
      </c>
      <c r="BS4" s="101">
        <f t="shared" si="3"/>
        <v>26</v>
      </c>
      <c r="BT4" s="101">
        <f t="shared" si="3"/>
        <v>414</v>
      </c>
      <c r="BU4" s="101">
        <f t="shared" si="3"/>
        <v>22</v>
      </c>
      <c r="BV4" s="101">
        <f t="shared" si="3"/>
        <v>15</v>
      </c>
      <c r="BW4" s="101">
        <f t="shared" si="3"/>
        <v>502</v>
      </c>
      <c r="BX4" s="101">
        <f t="shared" si="3"/>
        <v>27</v>
      </c>
      <c r="BY4" s="101">
        <f ref="BY4:CK4" t="shared" si="4">SUMIF($D$8:$D$255,"Facility",BY8:BY255)</f>
        <v>18</v>
      </c>
      <c r="BZ4" s="101">
        <f t="shared" si="4"/>
        <v>512</v>
      </c>
      <c r="CA4" s="101">
        <f t="shared" si="4"/>
        <v>17</v>
      </c>
      <c r="CB4" s="101">
        <f t="shared" si="4"/>
        <v>21</v>
      </c>
      <c r="CC4" s="101">
        <f t="shared" si="4"/>
        <v>451</v>
      </c>
      <c r="CD4" s="101">
        <f t="shared" si="4"/>
        <v>55</v>
      </c>
      <c r="CE4" s="101">
        <f t="shared" si="4"/>
        <v>21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7479</v>
      </c>
      <c r="AK5" s="101">
        <f t="shared" si="5"/>
        <v>60</v>
      </c>
      <c r="AL5" s="101">
        <f t="shared" si="5"/>
        <v>57</v>
      </c>
      <c r="AM5" s="101">
        <f t="shared" si="5"/>
        <v>9660</v>
      </c>
      <c r="AN5" s="101">
        <f t="shared" si="5"/>
        <v>66</v>
      </c>
      <c r="AO5" s="101">
        <f t="shared" si="5"/>
        <v>51</v>
      </c>
      <c r="AP5" s="101">
        <f t="shared" si="5"/>
        <v>4869</v>
      </c>
      <c r="AQ5" s="101">
        <f t="shared" si="5"/>
        <v>36</v>
      </c>
      <c r="AR5" s="101">
        <f t="shared" si="5"/>
        <v>36</v>
      </c>
      <c r="AS5" s="101">
        <f t="shared" si="5"/>
        <v>4480</v>
      </c>
      <c r="AT5" s="101">
        <f t="shared" si="5"/>
        <v>30</v>
      </c>
      <c r="AU5" s="101">
        <f t="shared" si="5"/>
        <v>33</v>
      </c>
      <c r="AV5" s="101">
        <f t="shared" si="5"/>
        <v>2676</v>
      </c>
      <c r="AW5" s="101">
        <f t="shared" si="5"/>
        <v>21</v>
      </c>
      <c r="AX5" s="101">
        <f t="shared" si="5"/>
        <v>21</v>
      </c>
      <c r="AY5" s="101">
        <f t="shared" si="5"/>
        <v>2417</v>
      </c>
      <c r="AZ5" s="101">
        <f t="shared" si="5"/>
        <v>23</v>
      </c>
      <c r="BA5" s="101">
        <f t="shared" si="5"/>
        <v>22</v>
      </c>
      <c r="BB5" s="101">
        <f t="shared" si="5"/>
        <v>2352</v>
      </c>
      <c r="BC5" s="101">
        <f t="shared" si="5"/>
        <v>18</v>
      </c>
      <c r="BD5" s="101">
        <f t="shared" si="5"/>
        <v>18</v>
      </c>
      <c r="BE5" s="101">
        <f t="shared" si="5"/>
        <v>4729</v>
      </c>
      <c r="BF5" s="101">
        <f t="shared" si="5"/>
        <v>21</v>
      </c>
      <c r="BG5" s="101">
        <f t="shared" si="5"/>
        <v>21</v>
      </c>
      <c r="BH5" s="101">
        <f t="shared" si="5"/>
        <v>5639</v>
      </c>
      <c r="BI5" s="101">
        <f t="shared" si="5"/>
        <v>20</v>
      </c>
      <c r="BJ5" s="101">
        <f t="shared" si="5"/>
        <v>16</v>
      </c>
      <c r="BK5" s="101">
        <f t="shared" si="5"/>
        <v>5164</v>
      </c>
      <c r="BL5" s="101">
        <f t="shared" si="5"/>
        <v>21</v>
      </c>
      <c r="BM5" s="101">
        <f t="shared" si="5"/>
        <v>17</v>
      </c>
      <c r="BN5" s="101">
        <f t="shared" si="5"/>
        <v>4039</v>
      </c>
      <c r="BO5" s="101">
        <f t="shared" si="5"/>
        <v>16</v>
      </c>
      <c r="BP5" s="101">
        <f t="shared" si="5"/>
        <v>12</v>
      </c>
      <c r="BQ5" s="101">
        <f t="shared" si="5"/>
        <v>3841</v>
      </c>
      <c r="BR5" s="101">
        <f t="shared" si="5"/>
        <v>11</v>
      </c>
      <c r="BS5" s="101">
        <f t="shared" si="5"/>
        <v>13</v>
      </c>
      <c r="BT5" s="101">
        <f t="shared" si="5"/>
        <v>5357</v>
      </c>
      <c r="BU5" s="101">
        <f t="shared" si="5"/>
        <v>26</v>
      </c>
      <c r="BV5" s="101">
        <f t="shared" si="5"/>
        <v>24</v>
      </c>
      <c r="BW5" s="101">
        <f t="shared" si="5"/>
        <v>6073</v>
      </c>
      <c r="BX5" s="101">
        <f t="shared" si="5"/>
        <v>19</v>
      </c>
      <c r="BY5" s="101">
        <f ref="BY5:CK5" t="shared" si="6">SUMIF($D$8:$D$255,"Community",BY8:BY255)</f>
        <v>19</v>
      </c>
      <c r="BZ5" s="101">
        <f t="shared" si="6"/>
        <v>5992</v>
      </c>
      <c r="CA5" s="101">
        <f t="shared" si="6"/>
        <v>11</v>
      </c>
      <c r="CB5" s="101">
        <f t="shared" si="6"/>
        <v>9</v>
      </c>
      <c r="CC5" s="101">
        <f t="shared" si="6"/>
        <v>4698</v>
      </c>
      <c r="CD5" s="101">
        <f t="shared" si="6"/>
        <v>275</v>
      </c>
      <c r="CE5" s="101">
        <f t="shared" si="6"/>
        <v>13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81</v>
      </c>
      <c r="L6" s="102">
        <f ref="L6:N7" t="shared" si="7">SUM(L4,O4,R4,U4,X4,AA4,AD4,AG4,AJ4,AM4,AP4,AS4,AV4,AY4,BB4,BE4,BH4,BK4,BN4,BQ4,BT4,BW4,BZ4,CC4,CF4,CI4)</f>
        <v>16404</v>
      </c>
      <c r="M6" s="102">
        <f t="shared" si="7"/>
        <v>673</v>
      </c>
      <c r="N6" s="102">
        <f t="shared" si="7"/>
        <v>713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7"/>
        <v>79465</v>
      </c>
      <c r="M7" s="102">
        <f t="shared" si="7"/>
        <v>674</v>
      </c>
      <c r="N7" s="102">
        <f t="shared" si="7"/>
        <v>382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219</v>
      </c>
      <c r="B8" s="8">
        <v>1</v>
      </c>
      <c r="C8" s="56" t="s">
        <v>220</v>
      </c>
      <c r="D8" s="176" t="s">
        <v>51</v>
      </c>
      <c r="E8" s="103">
        <v>1005</v>
      </c>
      <c r="F8" s="104">
        <f>IFERROR((SUM(L8,O8,R8,U8,X8,AA8,AD8,AG8,AJ8,AM8,AP8,AS8,AV8,AY8,BB8,BE8,BH8,BK8,BN8,BQ8,BT8,BW8,BZ8,CC8,CF8,CI8)/E8),"")</f>
        <v>2.1990049751243781</v>
      </c>
      <c r="G8" s="105">
        <v>197</v>
      </c>
      <c r="H8" s="104">
        <f>IFERROR((SUM(M8,P8,S8,V8,Y8,AB8,AE8,AH8,AK8,AN8,AQ8,AT8,AW8,AZ8,BC8,BF8,BI8,BL8,BO8,BR8,BU8,BX8,CA8,CD8,CG8,CJ8)/G8),"")</f>
        <v>1.1928934010152283</v>
      </c>
      <c r="I8" s="106">
        <v>1502</v>
      </c>
      <c r="J8" s="109">
        <f>IFERROR((SUM(N8,Q8,T8,W8,Z8,AC8,AF8,AI8,AL8,AO8,AR8,AU8,AX8,BA8,BD8,BG8,BJ8,BM8,BP8,BS8,BV8,BY8,CB8,CE8,CH8,CK8)/I8),"")</f>
        <v>0.24567243675099867</v>
      </c>
      <c r="K8" s="111">
        <f>IFERROR(H8-F8,"")</f>
        <v>-1.0061115741091498</v>
      </c>
      <c r="L8" s="107">
        <v>0</v>
      </c>
      <c r="M8" s="106">
        <v>0</v>
      </c>
      <c r="N8" s="73">
        <v>0</v>
      </c>
      <c r="O8" s="103">
        <v>33</v>
      </c>
      <c r="P8" s="106">
        <v>9</v>
      </c>
      <c r="Q8" s="73">
        <v>18</v>
      </c>
      <c r="R8" s="103">
        <v>14</v>
      </c>
      <c r="S8" s="106">
        <v>2</v>
      </c>
      <c r="T8" s="73">
        <v>13</v>
      </c>
      <c r="U8" s="107">
        <v>0</v>
      </c>
      <c r="V8" s="106">
        <v>0</v>
      </c>
      <c r="W8" s="73">
        <v>0</v>
      </c>
      <c r="X8" s="103">
        <v>48</v>
      </c>
      <c r="Y8" s="106">
        <v>9</v>
      </c>
      <c r="Z8" s="73">
        <v>17</v>
      </c>
      <c r="AA8" s="103">
        <v>24</v>
      </c>
      <c r="AB8" s="106">
        <v>5</v>
      </c>
      <c r="AC8" s="73">
        <v>9</v>
      </c>
      <c r="AD8" s="107">
        <v>329</v>
      </c>
      <c r="AE8" s="106">
        <v>13</v>
      </c>
      <c r="AF8" s="73">
        <v>17</v>
      </c>
      <c r="AG8" s="103">
        <v>659</v>
      </c>
      <c r="AH8" s="106">
        <v>25</v>
      </c>
      <c r="AI8" s="73">
        <v>34</v>
      </c>
      <c r="AJ8" s="59">
        <v>87</v>
      </c>
      <c r="AK8" s="62">
        <v>20</v>
      </c>
      <c r="AL8" s="65">
        <v>27</v>
      </c>
      <c r="AM8" s="59">
        <v>151</v>
      </c>
      <c r="AN8" s="62">
        <v>30</v>
      </c>
      <c r="AO8" s="65">
        <v>61</v>
      </c>
      <c r="AP8" s="59">
        <v>111</v>
      </c>
      <c r="AQ8" s="62">
        <v>8</v>
      </c>
      <c r="AR8" s="65">
        <v>11</v>
      </c>
      <c r="AS8" s="59">
        <v>96</v>
      </c>
      <c r="AT8" s="62">
        <v>6</v>
      </c>
      <c r="AU8" s="65">
        <v>13</v>
      </c>
      <c r="AV8" s="59">
        <v>71</v>
      </c>
      <c r="AW8" s="62">
        <v>4</v>
      </c>
      <c r="AX8" s="65">
        <v>10</v>
      </c>
      <c r="AY8" s="59">
        <v>74</v>
      </c>
      <c r="AZ8" s="62">
        <v>6</v>
      </c>
      <c r="BA8" s="65">
        <v>6</v>
      </c>
      <c r="BB8" s="59">
        <v>51</v>
      </c>
      <c r="BC8" s="62">
        <v>3</v>
      </c>
      <c r="BD8" s="65">
        <v>2</v>
      </c>
      <c r="BE8" s="59">
        <v>43</v>
      </c>
      <c r="BF8" s="62">
        <v>13</v>
      </c>
      <c r="BG8" s="65">
        <v>6</v>
      </c>
      <c r="BH8" s="59">
        <v>58</v>
      </c>
      <c r="BI8" s="62">
        <v>13</v>
      </c>
      <c r="BJ8" s="65">
        <v>13</v>
      </c>
      <c r="BK8" s="59">
        <v>39</v>
      </c>
      <c r="BL8" s="62">
        <v>1</v>
      </c>
      <c r="BM8" s="65">
        <v>1</v>
      </c>
      <c r="BN8" s="59">
        <v>32</v>
      </c>
      <c r="BO8" s="62">
        <v>5</v>
      </c>
      <c r="BP8" s="65">
        <v>8</v>
      </c>
      <c r="BQ8" s="59">
        <v>51</v>
      </c>
      <c r="BR8" s="62">
        <v>15</v>
      </c>
      <c r="BS8" s="65">
        <v>15</v>
      </c>
      <c r="BT8" s="59">
        <v>40</v>
      </c>
      <c r="BU8" s="62">
        <v>11</v>
      </c>
      <c r="BV8" s="65">
        <v>6</v>
      </c>
      <c r="BW8" s="59">
        <v>23</v>
      </c>
      <c r="BX8" s="62">
        <v>2</v>
      </c>
      <c r="BY8" s="65">
        <v>3</v>
      </c>
      <c r="BZ8" s="59">
        <v>42</v>
      </c>
      <c r="CA8" s="62">
        <v>7</v>
      </c>
      <c r="CB8" s="65">
        <v>8</v>
      </c>
      <c r="CC8" s="59">
        <v>39</v>
      </c>
      <c r="CD8" s="62">
        <v>5</v>
      </c>
      <c r="CE8" s="65">
        <v>8</v>
      </c>
      <c r="CF8" s="103"/>
      <c r="CG8" s="106"/>
      <c r="CH8" s="73"/>
      <c r="CI8" s="103"/>
      <c r="CJ8" s="106"/>
      <c r="CK8" s="73"/>
    </row>
    <row r="9" ht="25.15" customHeight="1">
      <c r="A9" s="3" t="s">
        <v>221</v>
      </c>
      <c r="B9" s="9">
        <v>2</v>
      </c>
      <c r="C9" s="57" t="s">
        <v>222</v>
      </c>
      <c r="D9" s="70" t="s">
        <v>50</v>
      </c>
      <c r="E9" s="59">
        <v>844</v>
      </c>
      <c r="F9" s="11">
        <f ref="F9:F255" t="shared" si="8">IFERROR((SUM(L9,O9,R9,U9,X9,AA9,AD9,AG9,AJ9,AM9,AP9,AS9,AV9,AY9,BB9,BE9,BH9,BK9,BN9,BQ9,BT9,BW9,BZ9,CC9,CF9,CI9)/E9),"")</f>
        <v>11.29739336492891</v>
      </c>
      <c r="G9" s="61">
        <v>97</v>
      </c>
      <c r="H9" s="11">
        <f ref="H9:H255" t="shared" si="9">IFERROR((SUM(M9,P9,S9,V9,Y9,AB9,AE9,AH9,AK9,AN9,AQ9,AT9,AW9,AZ9,BC9,BF9,BI9,BL9,BO9,BR9,BU9,BX9,CA9,CD9,CG9,CJ9)/G9),"")</f>
        <v>0.85567010309278346</v>
      </c>
      <c r="I9" s="62">
        <v>461</v>
      </c>
      <c r="J9" s="110">
        <f ref="J9:J255" t="shared" si="10">IFERROR((SUM(N9,Q9,T9,W9,Z9,AC9,AF9,AI9,AL9,AO9,AR9,AU9,AX9,BA9,BD9,BG9,BJ9,BM9,BP9,BS9,BV9,BY9,CB9,CE9,CH9,CK9)/I9),"")</f>
        <v>0.175704989154013</v>
      </c>
      <c r="K9" s="112">
        <f ref="K9:K255" t="shared" si="11">IFERROR(H9-F9,"")</f>
        <v>-10.441723261836126</v>
      </c>
      <c r="L9" s="64">
        <v>0</v>
      </c>
      <c r="M9" s="62">
        <v>0</v>
      </c>
      <c r="N9" s="65">
        <v>0</v>
      </c>
      <c r="O9" s="59"/>
      <c r="P9" s="62"/>
      <c r="Q9" s="65"/>
      <c r="R9" s="59"/>
      <c r="S9" s="62"/>
      <c r="T9" s="65"/>
      <c r="U9" s="59">
        <v>78</v>
      </c>
      <c r="V9" s="62">
        <v>2</v>
      </c>
      <c r="W9" s="65">
        <v>0</v>
      </c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>
        <v>1254</v>
      </c>
      <c r="AK9" s="62">
        <v>15</v>
      </c>
      <c r="AL9" s="65">
        <v>15</v>
      </c>
      <c r="AM9" s="59">
        <v>1144</v>
      </c>
      <c r="AN9" s="62">
        <v>21</v>
      </c>
      <c r="AO9" s="65">
        <v>21</v>
      </c>
      <c r="AP9" s="59">
        <v>699</v>
      </c>
      <c r="AQ9" s="62">
        <v>10</v>
      </c>
      <c r="AR9" s="65">
        <v>10</v>
      </c>
      <c r="AS9" s="59">
        <v>758</v>
      </c>
      <c r="AT9" s="62">
        <v>4</v>
      </c>
      <c r="AU9" s="65">
        <v>4</v>
      </c>
      <c r="AV9" s="59">
        <v>98</v>
      </c>
      <c r="AW9" s="62">
        <v>2</v>
      </c>
      <c r="AX9" s="65">
        <v>2</v>
      </c>
      <c r="AY9" s="59">
        <v>359</v>
      </c>
      <c r="AZ9" s="62">
        <v>5</v>
      </c>
      <c r="BA9" s="65">
        <v>5</v>
      </c>
      <c r="BB9" s="59">
        <v>492</v>
      </c>
      <c r="BC9" s="62">
        <v>8</v>
      </c>
      <c r="BD9" s="65">
        <v>8</v>
      </c>
      <c r="BE9" s="59">
        <v>795</v>
      </c>
      <c r="BF9" s="62">
        <v>5</v>
      </c>
      <c r="BG9" s="65">
        <v>5</v>
      </c>
      <c r="BH9" s="59">
        <v>798</v>
      </c>
      <c r="BI9" s="62">
        <v>5</v>
      </c>
      <c r="BJ9" s="65">
        <v>5</v>
      </c>
      <c r="BK9" s="59">
        <v>494</v>
      </c>
      <c r="BL9" s="62">
        <v>0</v>
      </c>
      <c r="BM9" s="65">
        <v>0</v>
      </c>
      <c r="BN9" s="59">
        <v>300</v>
      </c>
      <c r="BO9" s="62">
        <v>0</v>
      </c>
      <c r="BP9" s="65">
        <v>0</v>
      </c>
      <c r="BQ9" s="59">
        <v>367</v>
      </c>
      <c r="BR9" s="62">
        <v>0</v>
      </c>
      <c r="BS9" s="65">
        <v>0</v>
      </c>
      <c r="BT9" s="59">
        <v>498</v>
      </c>
      <c r="BU9" s="62">
        <v>1</v>
      </c>
      <c r="BV9" s="65">
        <v>1</v>
      </c>
      <c r="BW9" s="59">
        <v>632</v>
      </c>
      <c r="BX9" s="62">
        <v>2</v>
      </c>
      <c r="BY9" s="65">
        <v>2</v>
      </c>
      <c r="BZ9" s="59">
        <v>506</v>
      </c>
      <c r="CA9" s="62">
        <v>3</v>
      </c>
      <c r="CB9" s="65">
        <v>2</v>
      </c>
      <c r="CC9" s="59">
        <v>341</v>
      </c>
      <c r="CD9" s="62">
        <v>2</v>
      </c>
      <c r="CE9" s="65">
        <v>1</v>
      </c>
      <c r="CF9" s="59"/>
      <c r="CG9" s="62"/>
      <c r="CH9" s="65"/>
      <c r="CI9" s="59"/>
      <c r="CJ9" s="62"/>
      <c r="CK9" s="65"/>
    </row>
    <row r="10" ht="25.15" customHeight="1">
      <c r="A10" s="3" t="s">
        <v>223</v>
      </c>
      <c r="B10" s="9">
        <v>3</v>
      </c>
      <c r="C10" s="57" t="s">
        <v>224</v>
      </c>
      <c r="D10" s="70" t="s">
        <v>50</v>
      </c>
      <c r="E10" s="59">
        <v>208</v>
      </c>
      <c r="F10" s="11">
        <f t="shared" si="8"/>
        <v>4.3269230769230766</v>
      </c>
      <c r="G10" s="61">
        <v>15</v>
      </c>
      <c r="H10" s="11">
        <f t="shared" si="9"/>
        <v>2.8666666666666667</v>
      </c>
      <c r="I10" s="62">
        <v>46</v>
      </c>
      <c r="J10" s="110">
        <f t="shared" si="10"/>
        <v>1.0434782608695652</v>
      </c>
      <c r="K10" s="112">
        <f t="shared" si="11"/>
        <v>-1.46025641025641</v>
      </c>
      <c r="L10" s="64">
        <v>0</v>
      </c>
      <c r="M10" s="62">
        <v>0</v>
      </c>
      <c r="N10" s="65">
        <v>0</v>
      </c>
      <c r="O10" s="59">
        <v>15</v>
      </c>
      <c r="P10" s="62">
        <v>1</v>
      </c>
      <c r="Q10" s="65">
        <v>0</v>
      </c>
      <c r="R10" s="59">
        <v>42</v>
      </c>
      <c r="S10" s="62">
        <v>1</v>
      </c>
      <c r="T10" s="65">
        <v>2</v>
      </c>
      <c r="U10" s="64">
        <v>8</v>
      </c>
      <c r="V10" s="62">
        <v>0</v>
      </c>
      <c r="W10" s="65">
        <v>0</v>
      </c>
      <c r="X10" s="59">
        <v>51</v>
      </c>
      <c r="Y10" s="62">
        <v>6</v>
      </c>
      <c r="Z10" s="65">
        <v>7</v>
      </c>
      <c r="AA10" s="59">
        <v>26</v>
      </c>
      <c r="AB10" s="62">
        <v>3</v>
      </c>
      <c r="AC10" s="65">
        <v>4</v>
      </c>
      <c r="AD10" s="64">
        <v>26</v>
      </c>
      <c r="AE10" s="62">
        <v>1</v>
      </c>
      <c r="AF10" s="65">
        <v>1</v>
      </c>
      <c r="AG10" s="59">
        <v>53</v>
      </c>
      <c r="AH10" s="62">
        <v>2</v>
      </c>
      <c r="AI10" s="65">
        <v>1</v>
      </c>
      <c r="AJ10" s="59">
        <v>28</v>
      </c>
      <c r="AK10" s="62">
        <v>1</v>
      </c>
      <c r="AL10" s="65">
        <v>1</v>
      </c>
      <c r="AM10" s="64">
        <v>45</v>
      </c>
      <c r="AN10" s="62">
        <v>4</v>
      </c>
      <c r="AO10" s="65">
        <v>2</v>
      </c>
      <c r="AP10" s="59">
        <v>49</v>
      </c>
      <c r="AQ10" s="62">
        <v>0</v>
      </c>
      <c r="AR10" s="65">
        <v>0</v>
      </c>
      <c r="AS10" s="59">
        <v>35</v>
      </c>
      <c r="AT10" s="62">
        <v>0</v>
      </c>
      <c r="AU10" s="65">
        <v>0</v>
      </c>
      <c r="AV10" s="59">
        <v>22</v>
      </c>
      <c r="AW10" s="62">
        <v>0</v>
      </c>
      <c r="AX10" s="65">
        <v>2</v>
      </c>
      <c r="AY10" s="59">
        <v>33</v>
      </c>
      <c r="AZ10" s="62">
        <v>0</v>
      </c>
      <c r="BA10" s="65">
        <v>3</v>
      </c>
      <c r="BB10" s="59">
        <v>20</v>
      </c>
      <c r="BC10" s="62">
        <v>2</v>
      </c>
      <c r="BD10" s="65">
        <v>3</v>
      </c>
      <c r="BE10" s="59">
        <v>33</v>
      </c>
      <c r="BF10" s="62">
        <v>2</v>
      </c>
      <c r="BG10" s="65">
        <v>2</v>
      </c>
      <c r="BH10" s="59">
        <v>22</v>
      </c>
      <c r="BI10" s="62">
        <v>1</v>
      </c>
      <c r="BJ10" s="65">
        <v>2</v>
      </c>
      <c r="BK10" s="59">
        <v>49</v>
      </c>
      <c r="BL10" s="62">
        <v>2</v>
      </c>
      <c r="BM10" s="65">
        <v>3</v>
      </c>
      <c r="BN10" s="59">
        <v>26</v>
      </c>
      <c r="BO10" s="62">
        <v>0</v>
      </c>
      <c r="BP10" s="65">
        <v>0</v>
      </c>
      <c r="BQ10" s="59">
        <v>34</v>
      </c>
      <c r="BR10" s="62">
        <v>3</v>
      </c>
      <c r="BS10" s="65">
        <v>3</v>
      </c>
      <c r="BT10" s="59">
        <v>31</v>
      </c>
      <c r="BU10" s="62">
        <v>0</v>
      </c>
      <c r="BV10" s="65">
        <v>0</v>
      </c>
      <c r="BW10" s="59">
        <v>61</v>
      </c>
      <c r="BX10" s="62">
        <v>3</v>
      </c>
      <c r="BY10" s="65">
        <v>2</v>
      </c>
      <c r="BZ10" s="59">
        <v>35</v>
      </c>
      <c r="CA10" s="62">
        <v>3</v>
      </c>
      <c r="CB10" s="65">
        <v>3</v>
      </c>
      <c r="CC10" s="59">
        <v>49</v>
      </c>
      <c r="CD10" s="62">
        <v>3</v>
      </c>
      <c r="CE10" s="65">
        <v>3</v>
      </c>
      <c r="CF10" s="59"/>
      <c r="CG10" s="62"/>
      <c r="CH10" s="65"/>
      <c r="CI10" s="59"/>
      <c r="CJ10" s="62"/>
      <c r="CK10" s="65"/>
    </row>
    <row r="11" ht="25.15" customHeight="1">
      <c r="A11" s="3" t="s">
        <v>225</v>
      </c>
      <c r="B11" s="9">
        <v>4</v>
      </c>
      <c r="C11" s="57" t="s">
        <v>226</v>
      </c>
      <c r="D11" s="70" t="s">
        <v>50</v>
      </c>
      <c r="E11" s="59">
        <v>193</v>
      </c>
      <c r="F11" s="11">
        <f t="shared" si="8"/>
        <v>14.875647668393782</v>
      </c>
      <c r="G11" s="61">
        <v>10</v>
      </c>
      <c r="H11" s="11">
        <f t="shared" si="9"/>
        <v>1</v>
      </c>
      <c r="I11" s="62">
        <v>10</v>
      </c>
      <c r="J11" s="110">
        <f t="shared" si="10"/>
        <v>0.7</v>
      </c>
      <c r="K11" s="112">
        <f t="shared" si="11"/>
        <v>-13.875647668393782</v>
      </c>
      <c r="L11" s="64">
        <v>0</v>
      </c>
      <c r="M11" s="62">
        <v>0</v>
      </c>
      <c r="N11" s="65">
        <v>0</v>
      </c>
      <c r="O11" s="59"/>
      <c r="P11" s="62"/>
      <c r="Q11" s="65"/>
      <c r="R11" s="59"/>
      <c r="S11" s="62"/>
      <c r="T11" s="65"/>
      <c r="U11" s="64">
        <v>0</v>
      </c>
      <c r="V11" s="62">
        <v>0</v>
      </c>
      <c r="W11" s="65">
        <v>0</v>
      </c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>
        <v>0</v>
      </c>
      <c r="AK11" s="62">
        <v>0</v>
      </c>
      <c r="AL11" s="65">
        <v>0</v>
      </c>
      <c r="AM11" s="64">
        <v>0</v>
      </c>
      <c r="AN11" s="62">
        <v>0</v>
      </c>
      <c r="AO11" s="65">
        <v>0</v>
      </c>
      <c r="AP11" s="59">
        <v>0</v>
      </c>
      <c r="AQ11" s="62">
        <v>0</v>
      </c>
      <c r="AR11" s="65">
        <v>0</v>
      </c>
      <c r="AS11" s="59">
        <v>0</v>
      </c>
      <c r="AT11" s="62">
        <v>0</v>
      </c>
      <c r="AU11" s="65">
        <v>0</v>
      </c>
      <c r="AV11" s="59">
        <v>203</v>
      </c>
      <c r="AW11" s="62">
        <v>0</v>
      </c>
      <c r="AX11" s="65">
        <v>0</v>
      </c>
      <c r="AY11" s="59">
        <v>160</v>
      </c>
      <c r="AZ11" s="62">
        <v>2</v>
      </c>
      <c r="BA11" s="65">
        <v>2</v>
      </c>
      <c r="BB11" s="59">
        <v>98</v>
      </c>
      <c r="BC11" s="62">
        <v>0</v>
      </c>
      <c r="BD11" s="65">
        <v>0</v>
      </c>
      <c r="BE11" s="59">
        <v>330</v>
      </c>
      <c r="BF11" s="62">
        <v>4</v>
      </c>
      <c r="BG11" s="65">
        <v>4</v>
      </c>
      <c r="BH11" s="59">
        <v>374</v>
      </c>
      <c r="BI11" s="62">
        <v>0</v>
      </c>
      <c r="BJ11" s="65">
        <v>0</v>
      </c>
      <c r="BK11" s="59">
        <v>353</v>
      </c>
      <c r="BL11" s="62">
        <v>1</v>
      </c>
      <c r="BM11" s="65">
        <v>0</v>
      </c>
      <c r="BN11" s="59">
        <v>202</v>
      </c>
      <c r="BO11" s="62">
        <v>0</v>
      </c>
      <c r="BP11" s="65">
        <v>0</v>
      </c>
      <c r="BQ11" s="59">
        <v>185</v>
      </c>
      <c r="BR11" s="62">
        <v>1</v>
      </c>
      <c r="BS11" s="65">
        <v>1</v>
      </c>
      <c r="BT11" s="59">
        <v>119</v>
      </c>
      <c r="BU11" s="62">
        <v>2</v>
      </c>
      <c r="BV11" s="65">
        <v>0</v>
      </c>
      <c r="BW11" s="59">
        <v>303</v>
      </c>
      <c r="BX11" s="62">
        <v>0</v>
      </c>
      <c r="BY11" s="65">
        <v>0</v>
      </c>
      <c r="BZ11" s="59">
        <v>340</v>
      </c>
      <c r="CA11" s="62">
        <v>0</v>
      </c>
      <c r="CB11" s="65">
        <v>0</v>
      </c>
      <c r="CC11" s="59">
        <v>204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3" t="s">
        <v>227</v>
      </c>
      <c r="B12" s="9">
        <v>5</v>
      </c>
      <c r="C12" s="57" t="s">
        <v>228</v>
      </c>
      <c r="D12" s="70" t="s">
        <v>50</v>
      </c>
      <c r="E12" s="59">
        <v>185</v>
      </c>
      <c r="F12" s="11">
        <f t="shared" si="8"/>
        <v>3.2</v>
      </c>
      <c r="G12" s="61">
        <v>19</v>
      </c>
      <c r="H12" s="11">
        <f t="shared" si="9"/>
        <v>1.1578947368421053</v>
      </c>
      <c r="I12" s="62">
        <v>92</v>
      </c>
      <c r="J12" s="110">
        <f t="shared" si="10"/>
        <v>0.2608695652173913</v>
      </c>
      <c r="K12" s="112">
        <f t="shared" si="11"/>
        <v>-2.0421052631578949</v>
      </c>
      <c r="L12" s="64">
        <v>86</v>
      </c>
      <c r="M12" s="62">
        <v>7</v>
      </c>
      <c r="N12" s="65">
        <v>0</v>
      </c>
      <c r="O12" s="59"/>
      <c r="P12" s="62"/>
      <c r="Q12" s="65"/>
      <c r="R12" s="59"/>
      <c r="S12" s="62"/>
      <c r="T12" s="65"/>
      <c r="U12" s="59">
        <v>59</v>
      </c>
      <c r="V12" s="62">
        <v>11</v>
      </c>
      <c r="W12" s="65">
        <v>11</v>
      </c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>
        <v>32</v>
      </c>
      <c r="AK12" s="62">
        <v>1</v>
      </c>
      <c r="AL12" s="65">
        <v>1</v>
      </c>
      <c r="AM12" s="59">
        <v>43</v>
      </c>
      <c r="AN12" s="62">
        <v>6</v>
      </c>
      <c r="AO12" s="65">
        <v>6</v>
      </c>
      <c r="AP12" s="59">
        <v>44</v>
      </c>
      <c r="AQ12" s="62">
        <v>0</v>
      </c>
      <c r="AR12" s="65">
        <v>0</v>
      </c>
      <c r="AS12" s="59">
        <v>21</v>
      </c>
      <c r="AT12" s="62">
        <v>3</v>
      </c>
      <c r="AU12" s="65">
        <v>3</v>
      </c>
      <c r="AV12" s="59">
        <v>45</v>
      </c>
      <c r="AW12" s="62">
        <v>1</v>
      </c>
      <c r="AX12" s="65">
        <v>1</v>
      </c>
      <c r="AY12" s="59">
        <v>106</v>
      </c>
      <c r="AZ12" s="62">
        <v>3</v>
      </c>
      <c r="BA12" s="65">
        <v>3</v>
      </c>
      <c r="BB12" s="59">
        <v>35</v>
      </c>
      <c r="BC12" s="62">
        <v>0</v>
      </c>
      <c r="BD12" s="65">
        <v>0</v>
      </c>
      <c r="BE12" s="59">
        <v>76</v>
      </c>
      <c r="BF12" s="62">
        <v>0</v>
      </c>
      <c r="BG12" s="65">
        <v>0</v>
      </c>
      <c r="BH12" s="59">
        <v>29</v>
      </c>
      <c r="BI12" s="62">
        <v>1</v>
      </c>
      <c r="BJ12" s="65">
        <v>1</v>
      </c>
      <c r="BK12" s="59">
        <v>34</v>
      </c>
      <c r="BL12" s="62">
        <v>2</v>
      </c>
      <c r="BM12" s="65">
        <v>2</v>
      </c>
      <c r="BN12" s="59">
        <v>7</v>
      </c>
      <c r="BO12" s="62">
        <v>0</v>
      </c>
      <c r="BP12" s="65">
        <v>0</v>
      </c>
      <c r="BQ12" s="59">
        <v>10</v>
      </c>
      <c r="BR12" s="62">
        <v>0</v>
      </c>
      <c r="BS12" s="65">
        <v>0</v>
      </c>
      <c r="BT12" s="59">
        <v>49</v>
      </c>
      <c r="BU12" s="62">
        <v>1</v>
      </c>
      <c r="BV12" s="65">
        <v>1</v>
      </c>
      <c r="BW12" s="59">
        <v>20</v>
      </c>
      <c r="BX12" s="62">
        <v>2</v>
      </c>
      <c r="BY12" s="65">
        <v>4</v>
      </c>
      <c r="BZ12" s="59">
        <v>23</v>
      </c>
      <c r="CA12" s="62">
        <v>1</v>
      </c>
      <c r="CB12" s="65">
        <v>1</v>
      </c>
      <c r="CC12" s="59">
        <v>18</v>
      </c>
      <c r="CD12" s="62">
        <v>1</v>
      </c>
      <c r="CE12" s="65">
        <v>1</v>
      </c>
      <c r="CF12" s="59"/>
      <c r="CG12" s="62"/>
      <c r="CH12" s="65"/>
      <c r="CI12" s="59"/>
      <c r="CJ12" s="62"/>
      <c r="CK12" s="65"/>
    </row>
    <row r="13" ht="25.15" customHeight="1">
      <c r="A13" s="3" t="s">
        <v>229</v>
      </c>
      <c r="B13" s="9">
        <v>6</v>
      </c>
      <c r="C13" s="57" t="s">
        <v>230</v>
      </c>
      <c r="D13" s="70" t="s">
        <v>51</v>
      </c>
      <c r="E13" s="59">
        <v>203</v>
      </c>
      <c r="F13" s="11">
        <f t="shared" si="8"/>
        <v>20.532019704433498</v>
      </c>
      <c r="G13" s="61">
        <v>12</v>
      </c>
      <c r="H13" s="11">
        <f t="shared" si="9"/>
        <v>1.25</v>
      </c>
      <c r="I13" s="62">
        <v>46</v>
      </c>
      <c r="J13" s="110">
        <f t="shared" si="10"/>
        <v>0.30434782608695654</v>
      </c>
      <c r="K13" s="112">
        <f t="shared" si="11"/>
        <v>-19.282019704433498</v>
      </c>
      <c r="L13" s="64">
        <v>0</v>
      </c>
      <c r="M13" s="62">
        <v>0</v>
      </c>
      <c r="N13" s="65">
        <v>0</v>
      </c>
      <c r="O13" s="59"/>
      <c r="P13" s="62"/>
      <c r="Q13" s="65"/>
      <c r="R13" s="59"/>
      <c r="S13" s="62"/>
      <c r="T13" s="65"/>
      <c r="U13" s="59">
        <v>0</v>
      </c>
      <c r="V13" s="62">
        <v>0</v>
      </c>
      <c r="W13" s="65">
        <v>0</v>
      </c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>
        <v>320</v>
      </c>
      <c r="AK13" s="62">
        <v>3</v>
      </c>
      <c r="AL13" s="65">
        <v>3</v>
      </c>
      <c r="AM13" s="59">
        <v>425</v>
      </c>
      <c r="AN13" s="62">
        <v>3</v>
      </c>
      <c r="AO13" s="65">
        <v>0</v>
      </c>
      <c r="AP13" s="59">
        <v>339</v>
      </c>
      <c r="AQ13" s="62">
        <v>0</v>
      </c>
      <c r="AR13" s="65">
        <v>0</v>
      </c>
      <c r="AS13" s="59">
        <v>182</v>
      </c>
      <c r="AT13" s="62">
        <v>0</v>
      </c>
      <c r="AU13" s="65">
        <v>2</v>
      </c>
      <c r="AV13" s="59">
        <v>194</v>
      </c>
      <c r="AW13" s="62">
        <v>0</v>
      </c>
      <c r="AX13" s="65">
        <v>0</v>
      </c>
      <c r="AY13" s="59">
        <v>66</v>
      </c>
      <c r="AZ13" s="62">
        <v>0</v>
      </c>
      <c r="BA13" s="65">
        <v>0</v>
      </c>
      <c r="BB13" s="59">
        <v>101</v>
      </c>
      <c r="BC13" s="62">
        <v>0</v>
      </c>
      <c r="BD13" s="65">
        <v>0</v>
      </c>
      <c r="BE13" s="59">
        <v>200</v>
      </c>
      <c r="BF13" s="62">
        <v>0</v>
      </c>
      <c r="BG13" s="65">
        <v>0</v>
      </c>
      <c r="BH13" s="59">
        <v>249</v>
      </c>
      <c r="BI13" s="62">
        <v>0</v>
      </c>
      <c r="BJ13" s="65">
        <v>0</v>
      </c>
      <c r="BK13" s="59">
        <v>360</v>
      </c>
      <c r="BL13" s="62">
        <v>4</v>
      </c>
      <c r="BM13" s="65">
        <v>4</v>
      </c>
      <c r="BN13" s="59">
        <v>200</v>
      </c>
      <c r="BO13" s="62">
        <v>1</v>
      </c>
      <c r="BP13" s="65">
        <v>1</v>
      </c>
      <c r="BQ13" s="59">
        <v>258</v>
      </c>
      <c r="BR13" s="62">
        <v>1</v>
      </c>
      <c r="BS13" s="65">
        <v>1</v>
      </c>
      <c r="BT13" s="59">
        <v>348</v>
      </c>
      <c r="BU13" s="62">
        <v>1</v>
      </c>
      <c r="BV13" s="65">
        <v>1</v>
      </c>
      <c r="BW13" s="59">
        <v>455</v>
      </c>
      <c r="BX13" s="62">
        <v>1</v>
      </c>
      <c r="BY13" s="65">
        <v>1</v>
      </c>
      <c r="BZ13" s="59">
        <v>282</v>
      </c>
      <c r="CA13" s="62">
        <v>0</v>
      </c>
      <c r="CB13" s="65">
        <v>0</v>
      </c>
      <c r="CC13" s="59">
        <v>189</v>
      </c>
      <c r="CD13" s="62">
        <v>1</v>
      </c>
      <c r="CE13" s="65">
        <v>1</v>
      </c>
      <c r="CF13" s="59"/>
      <c r="CG13" s="62"/>
      <c r="CH13" s="65"/>
      <c r="CI13" s="59"/>
      <c r="CJ13" s="62"/>
      <c r="CK13" s="65"/>
    </row>
    <row r="14" ht="25.15" customHeight="1">
      <c r="A14" s="3" t="s">
        <v>231</v>
      </c>
      <c r="B14" s="9">
        <v>7</v>
      </c>
      <c r="C14" s="57" t="s">
        <v>232</v>
      </c>
      <c r="D14" s="70" t="s">
        <v>51</v>
      </c>
      <c r="E14" s="59">
        <v>186</v>
      </c>
      <c r="F14" s="11">
        <f t="shared" si="8"/>
        <v>5.333333333333333</v>
      </c>
      <c r="G14" s="61">
        <v>15</v>
      </c>
      <c r="H14" s="11">
        <f t="shared" si="9"/>
        <v>1.6</v>
      </c>
      <c r="I14" s="62">
        <v>138</v>
      </c>
      <c r="J14" s="110">
        <f t="shared" si="10"/>
        <v>0.27536231884057971</v>
      </c>
      <c r="K14" s="112">
        <f t="shared" si="11"/>
        <v>-3.7333333333333329</v>
      </c>
      <c r="L14" s="64">
        <v>0</v>
      </c>
      <c r="M14" s="62">
        <v>0</v>
      </c>
      <c r="N14" s="65">
        <v>0</v>
      </c>
      <c r="O14" s="59"/>
      <c r="P14" s="62"/>
      <c r="Q14" s="65"/>
      <c r="R14" s="59"/>
      <c r="S14" s="62"/>
      <c r="T14" s="65"/>
      <c r="U14" s="59">
        <v>0</v>
      </c>
      <c r="V14" s="62">
        <v>0</v>
      </c>
      <c r="W14" s="65">
        <v>0</v>
      </c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>
        <v>232</v>
      </c>
      <c r="AK14" s="62">
        <v>2</v>
      </c>
      <c r="AL14" s="65">
        <v>2</v>
      </c>
      <c r="AM14" s="59">
        <v>32</v>
      </c>
      <c r="AN14" s="62">
        <v>4</v>
      </c>
      <c r="AO14" s="65">
        <v>8</v>
      </c>
      <c r="AP14" s="59">
        <v>43</v>
      </c>
      <c r="AQ14" s="62">
        <v>2</v>
      </c>
      <c r="AR14" s="65">
        <v>2</v>
      </c>
      <c r="AS14" s="59">
        <v>42</v>
      </c>
      <c r="AT14" s="62">
        <v>0</v>
      </c>
      <c r="AU14" s="65">
        <v>3</v>
      </c>
      <c r="AV14" s="59">
        <v>29</v>
      </c>
      <c r="AW14" s="62">
        <v>2</v>
      </c>
      <c r="AX14" s="65">
        <v>2</v>
      </c>
      <c r="AY14" s="59">
        <v>128</v>
      </c>
      <c r="AZ14" s="62">
        <v>0</v>
      </c>
      <c r="BA14" s="65">
        <v>2</v>
      </c>
      <c r="BB14" s="59">
        <v>28</v>
      </c>
      <c r="BC14" s="62">
        <v>3</v>
      </c>
      <c r="BD14" s="65">
        <v>3</v>
      </c>
      <c r="BE14" s="59">
        <v>76</v>
      </c>
      <c r="BF14" s="62">
        <v>1</v>
      </c>
      <c r="BG14" s="65">
        <v>1</v>
      </c>
      <c r="BH14" s="59">
        <v>31</v>
      </c>
      <c r="BI14" s="62">
        <v>1</v>
      </c>
      <c r="BJ14" s="65">
        <v>1</v>
      </c>
      <c r="BK14" s="59">
        <v>35</v>
      </c>
      <c r="BL14" s="62">
        <v>2</v>
      </c>
      <c r="BM14" s="65">
        <v>4</v>
      </c>
      <c r="BN14" s="59">
        <v>26</v>
      </c>
      <c r="BO14" s="62">
        <v>1</v>
      </c>
      <c r="BP14" s="65">
        <v>0</v>
      </c>
      <c r="BQ14" s="59">
        <v>52</v>
      </c>
      <c r="BR14" s="62">
        <v>1</v>
      </c>
      <c r="BS14" s="65">
        <v>2</v>
      </c>
      <c r="BT14" s="59">
        <v>103</v>
      </c>
      <c r="BU14" s="62">
        <v>3</v>
      </c>
      <c r="BV14" s="65">
        <v>2</v>
      </c>
      <c r="BW14" s="59">
        <v>41</v>
      </c>
      <c r="BX14" s="62">
        <v>0</v>
      </c>
      <c r="BY14" s="65">
        <v>0</v>
      </c>
      <c r="BZ14" s="59">
        <v>39</v>
      </c>
      <c r="CA14" s="62">
        <v>1</v>
      </c>
      <c r="CB14" s="65">
        <v>4</v>
      </c>
      <c r="CC14" s="59">
        <v>55</v>
      </c>
      <c r="CD14" s="62">
        <v>1</v>
      </c>
      <c r="CE14" s="65">
        <v>2</v>
      </c>
      <c r="CF14" s="59"/>
      <c r="CG14" s="62"/>
      <c r="CH14" s="65"/>
      <c r="CI14" s="59"/>
      <c r="CJ14" s="62"/>
      <c r="CK14" s="65"/>
    </row>
    <row r="15" ht="25.15" customHeight="1">
      <c r="A15" s="3" t="s">
        <v>233</v>
      </c>
      <c r="B15" s="9">
        <v>8</v>
      </c>
      <c r="C15" s="57" t="s">
        <v>234</v>
      </c>
      <c r="D15" s="70" t="s">
        <v>50</v>
      </c>
      <c r="E15" s="59">
        <v>190</v>
      </c>
      <c r="F15" s="11">
        <f t="shared" si="8"/>
        <v>26.652631578947368</v>
      </c>
      <c r="G15" s="61">
        <v>23</v>
      </c>
      <c r="H15" s="11">
        <f t="shared" si="9"/>
        <v>1.6521739130434783</v>
      </c>
      <c r="I15" s="62">
        <v>119</v>
      </c>
      <c r="J15" s="110">
        <f t="shared" si="10"/>
        <v>0.2857142857142857</v>
      </c>
      <c r="K15" s="112">
        <f t="shared" si="11"/>
        <v>-25.000457665903891</v>
      </c>
      <c r="L15" s="64">
        <v>0</v>
      </c>
      <c r="M15" s="62">
        <v>0</v>
      </c>
      <c r="N15" s="65">
        <v>0</v>
      </c>
      <c r="O15" s="59"/>
      <c r="P15" s="62"/>
      <c r="Q15" s="65"/>
      <c r="R15" s="59"/>
      <c r="S15" s="62"/>
      <c r="T15" s="65"/>
      <c r="U15" s="59">
        <v>0</v>
      </c>
      <c r="V15" s="62">
        <v>0</v>
      </c>
      <c r="W15" s="65">
        <v>0</v>
      </c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>
        <v>434</v>
      </c>
      <c r="AK15" s="62">
        <v>5</v>
      </c>
      <c r="AL15" s="65">
        <v>4</v>
      </c>
      <c r="AM15" s="59">
        <v>532</v>
      </c>
      <c r="AN15" s="62">
        <v>3</v>
      </c>
      <c r="AO15" s="65">
        <v>1</v>
      </c>
      <c r="AP15" s="59">
        <v>344</v>
      </c>
      <c r="AQ15" s="62">
        <v>6</v>
      </c>
      <c r="AR15" s="65">
        <v>6</v>
      </c>
      <c r="AS15" s="59">
        <v>278</v>
      </c>
      <c r="AT15" s="62">
        <v>3</v>
      </c>
      <c r="AU15" s="65">
        <v>3</v>
      </c>
      <c r="AV15" s="59">
        <v>171</v>
      </c>
      <c r="AW15" s="62">
        <v>0</v>
      </c>
      <c r="AX15" s="65">
        <v>0</v>
      </c>
      <c r="AY15" s="59">
        <v>98</v>
      </c>
      <c r="AZ15" s="62">
        <v>2</v>
      </c>
      <c r="BA15" s="65">
        <v>2</v>
      </c>
      <c r="BB15" s="59">
        <v>100</v>
      </c>
      <c r="BC15" s="62">
        <v>0</v>
      </c>
      <c r="BD15" s="65">
        <v>0</v>
      </c>
      <c r="BE15" s="59">
        <v>301</v>
      </c>
      <c r="BF15" s="62">
        <v>0</v>
      </c>
      <c r="BG15" s="65">
        <v>0</v>
      </c>
      <c r="BH15" s="59">
        <v>409</v>
      </c>
      <c r="BI15" s="62">
        <v>1</v>
      </c>
      <c r="BJ15" s="65">
        <v>0</v>
      </c>
      <c r="BK15" s="59">
        <v>355</v>
      </c>
      <c r="BL15" s="62">
        <v>3</v>
      </c>
      <c r="BM15" s="65">
        <v>3</v>
      </c>
      <c r="BN15" s="59">
        <v>205</v>
      </c>
      <c r="BO15" s="62">
        <v>0</v>
      </c>
      <c r="BP15" s="65">
        <v>0</v>
      </c>
      <c r="BQ15" s="59">
        <v>346</v>
      </c>
      <c r="BR15" s="62">
        <v>1</v>
      </c>
      <c r="BS15" s="65">
        <v>1</v>
      </c>
      <c r="BT15" s="59">
        <v>304</v>
      </c>
      <c r="BU15" s="62">
        <v>5</v>
      </c>
      <c r="BV15" s="65">
        <v>5</v>
      </c>
      <c r="BW15" s="59">
        <v>282</v>
      </c>
      <c r="BX15" s="62">
        <v>6</v>
      </c>
      <c r="BY15" s="65">
        <v>6</v>
      </c>
      <c r="BZ15" s="59">
        <v>296</v>
      </c>
      <c r="CA15" s="62">
        <v>2</v>
      </c>
      <c r="CB15" s="65">
        <v>2</v>
      </c>
      <c r="CC15" s="59">
        <v>609</v>
      </c>
      <c r="CD15" s="62">
        <v>1</v>
      </c>
      <c r="CE15" s="65">
        <v>1</v>
      </c>
      <c r="CF15" s="59"/>
      <c r="CG15" s="62"/>
      <c r="CH15" s="65"/>
      <c r="CI15" s="59"/>
      <c r="CJ15" s="62"/>
      <c r="CK15" s="65"/>
    </row>
    <row r="16" ht="25.15" customHeight="1">
      <c r="A16" s="3" t="s">
        <v>235</v>
      </c>
      <c r="B16" s="9">
        <v>9</v>
      </c>
      <c r="C16" s="57" t="s">
        <v>236</v>
      </c>
      <c r="D16" s="70" t="s">
        <v>51</v>
      </c>
      <c r="E16" s="59">
        <v>174</v>
      </c>
      <c r="F16" s="11">
        <f t="shared" si="8"/>
        <v>6.4252873563218387</v>
      </c>
      <c r="G16" s="61">
        <v>27</v>
      </c>
      <c r="H16" s="11">
        <f t="shared" si="9"/>
        <v>1.1481481481481481</v>
      </c>
      <c r="I16" s="62">
        <v>120</v>
      </c>
      <c r="J16" s="110">
        <f t="shared" si="10"/>
        <v>0.25</v>
      </c>
      <c r="K16" s="112">
        <f t="shared" si="11"/>
        <v>-5.2771392081736908</v>
      </c>
      <c r="L16" s="64">
        <v>0</v>
      </c>
      <c r="M16" s="62">
        <v>0</v>
      </c>
      <c r="N16" s="65">
        <v>0</v>
      </c>
      <c r="O16" s="59">
        <v>4</v>
      </c>
      <c r="P16" s="62">
        <v>0</v>
      </c>
      <c r="Q16" s="65">
        <v>0</v>
      </c>
      <c r="R16" s="59">
        <v>17</v>
      </c>
      <c r="S16" s="62">
        <v>1</v>
      </c>
      <c r="T16" s="65">
        <v>0</v>
      </c>
      <c r="U16" s="59">
        <v>0</v>
      </c>
      <c r="V16" s="62">
        <v>0</v>
      </c>
      <c r="W16" s="65">
        <v>0</v>
      </c>
      <c r="X16" s="59">
        <v>61</v>
      </c>
      <c r="Y16" s="62">
        <v>5</v>
      </c>
      <c r="Z16" s="65">
        <v>5</v>
      </c>
      <c r="AA16" s="59">
        <v>31</v>
      </c>
      <c r="AB16" s="62">
        <v>2</v>
      </c>
      <c r="AC16" s="65">
        <v>2</v>
      </c>
      <c r="AD16" s="59">
        <v>190</v>
      </c>
      <c r="AE16" s="62">
        <v>2</v>
      </c>
      <c r="AF16" s="65">
        <v>1</v>
      </c>
      <c r="AG16" s="59">
        <v>380</v>
      </c>
      <c r="AH16" s="62">
        <v>3</v>
      </c>
      <c r="AI16" s="65">
        <v>3</v>
      </c>
      <c r="AJ16" s="59">
        <v>39</v>
      </c>
      <c r="AK16" s="62">
        <v>0</v>
      </c>
      <c r="AL16" s="65">
        <v>0</v>
      </c>
      <c r="AM16" s="59">
        <v>24</v>
      </c>
      <c r="AN16" s="62">
        <v>6</v>
      </c>
      <c r="AO16" s="65">
        <v>6</v>
      </c>
      <c r="AP16" s="59">
        <v>57</v>
      </c>
      <c r="AQ16" s="62">
        <v>1</v>
      </c>
      <c r="AR16" s="65">
        <v>1</v>
      </c>
      <c r="AS16" s="59">
        <v>14</v>
      </c>
      <c r="AT16" s="62">
        <v>2</v>
      </c>
      <c r="AU16" s="65">
        <v>2</v>
      </c>
      <c r="AV16" s="59">
        <v>15</v>
      </c>
      <c r="AW16" s="62">
        <v>3</v>
      </c>
      <c r="AX16" s="65">
        <v>4</v>
      </c>
      <c r="AY16" s="59">
        <v>40</v>
      </c>
      <c r="AZ16" s="62">
        <v>3</v>
      </c>
      <c r="BA16" s="65">
        <v>3</v>
      </c>
      <c r="BB16" s="59">
        <v>18</v>
      </c>
      <c r="BC16" s="62">
        <v>0</v>
      </c>
      <c r="BD16" s="65">
        <v>0</v>
      </c>
      <c r="BE16" s="59">
        <v>31</v>
      </c>
      <c r="BF16" s="62">
        <v>2</v>
      </c>
      <c r="BG16" s="65">
        <v>2</v>
      </c>
      <c r="BH16" s="59">
        <v>30</v>
      </c>
      <c r="BI16" s="62">
        <v>0</v>
      </c>
      <c r="BJ16" s="65">
        <v>0</v>
      </c>
      <c r="BK16" s="59">
        <v>29</v>
      </c>
      <c r="BL16" s="62">
        <v>0</v>
      </c>
      <c r="BM16" s="65">
        <v>0</v>
      </c>
      <c r="BN16" s="59">
        <v>17</v>
      </c>
      <c r="BO16" s="62">
        <v>0</v>
      </c>
      <c r="BP16" s="65">
        <v>0</v>
      </c>
      <c r="BQ16" s="59">
        <v>11</v>
      </c>
      <c r="BR16" s="62">
        <v>0</v>
      </c>
      <c r="BS16" s="65">
        <v>0</v>
      </c>
      <c r="BT16" s="59">
        <v>29</v>
      </c>
      <c r="BU16" s="62">
        <v>0</v>
      </c>
      <c r="BV16" s="65">
        <v>0</v>
      </c>
      <c r="BW16" s="59">
        <v>20</v>
      </c>
      <c r="BX16" s="62">
        <v>0</v>
      </c>
      <c r="BY16" s="65">
        <v>0</v>
      </c>
      <c r="BZ16" s="59">
        <v>7</v>
      </c>
      <c r="CA16" s="62">
        <v>0</v>
      </c>
      <c r="CB16" s="65">
        <v>0</v>
      </c>
      <c r="CC16" s="59">
        <v>13</v>
      </c>
      <c r="CD16" s="62">
        <v>0</v>
      </c>
      <c r="CE16" s="65">
        <v>0</v>
      </c>
      <c r="CF16" s="59"/>
      <c r="CG16" s="62"/>
      <c r="CH16" s="65"/>
      <c r="CI16" s="59"/>
      <c r="CJ16" s="62"/>
      <c r="CK16" s="65"/>
    </row>
    <row r="17" ht="25.15" customHeight="1">
      <c r="A17" s="3" t="s">
        <v>237</v>
      </c>
      <c r="B17" s="9">
        <v>10</v>
      </c>
      <c r="C17" s="57" t="s">
        <v>238</v>
      </c>
      <c r="D17" s="70" t="s">
        <v>50</v>
      </c>
      <c r="E17" s="59">
        <v>311</v>
      </c>
      <c r="F17" s="11">
        <f t="shared" si="8"/>
        <v>19.038585209003216</v>
      </c>
      <c r="G17" s="61">
        <v>27</v>
      </c>
      <c r="H17" s="11">
        <f t="shared" si="9"/>
        <v>1.2592592592592593</v>
      </c>
      <c r="I17" s="62">
        <v>120</v>
      </c>
      <c r="J17" s="110">
        <f t="shared" si="10"/>
        <v>0.24166666666666667</v>
      </c>
      <c r="K17" s="112">
        <f t="shared" si="11"/>
        <v>-17.779325949743956</v>
      </c>
      <c r="L17" s="64">
        <v>66</v>
      </c>
      <c r="M17" s="62">
        <v>18</v>
      </c>
      <c r="N17" s="65">
        <v>36</v>
      </c>
      <c r="O17" s="59"/>
      <c r="P17" s="62"/>
      <c r="Q17" s="65"/>
      <c r="R17" s="59"/>
      <c r="S17" s="62"/>
      <c r="T17" s="65"/>
      <c r="U17" s="59">
        <v>29</v>
      </c>
      <c r="V17" s="62">
        <v>5</v>
      </c>
      <c r="W17" s="65">
        <v>27</v>
      </c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>
        <v>346</v>
      </c>
      <c r="AK17" s="62">
        <v>2</v>
      </c>
      <c r="AL17" s="65">
        <v>2</v>
      </c>
      <c r="AM17" s="59">
        <v>820</v>
      </c>
      <c r="AN17" s="62">
        <v>5</v>
      </c>
      <c r="AO17" s="65">
        <v>4</v>
      </c>
      <c r="AP17" s="59">
        <v>255</v>
      </c>
      <c r="AQ17" s="62">
        <v>5</v>
      </c>
      <c r="AR17" s="65">
        <v>5</v>
      </c>
      <c r="AS17" s="59">
        <v>280</v>
      </c>
      <c r="AT17" s="62">
        <v>2</v>
      </c>
      <c r="AU17" s="65">
        <v>2</v>
      </c>
      <c r="AV17" s="59">
        <v>331</v>
      </c>
      <c r="AW17" s="62">
        <v>2</v>
      </c>
      <c r="AX17" s="65">
        <v>2</v>
      </c>
      <c r="AY17" s="59">
        <v>175</v>
      </c>
      <c r="AZ17" s="62">
        <v>1</v>
      </c>
      <c r="BA17" s="65">
        <v>1</v>
      </c>
      <c r="BB17" s="59">
        <v>140</v>
      </c>
      <c r="BC17" s="62">
        <v>2</v>
      </c>
      <c r="BD17" s="65">
        <v>2</v>
      </c>
      <c r="BE17" s="59">
        <v>392</v>
      </c>
      <c r="BF17" s="62">
        <v>0</v>
      </c>
      <c r="BG17" s="65">
        <v>0</v>
      </c>
      <c r="BH17" s="59">
        <v>324</v>
      </c>
      <c r="BI17" s="62">
        <v>1</v>
      </c>
      <c r="BJ17" s="65">
        <v>0</v>
      </c>
      <c r="BK17" s="59">
        <v>292</v>
      </c>
      <c r="BL17" s="62">
        <v>3</v>
      </c>
      <c r="BM17" s="65">
        <v>3</v>
      </c>
      <c r="BN17" s="59">
        <v>303</v>
      </c>
      <c r="BO17" s="62">
        <v>5</v>
      </c>
      <c r="BP17" s="65">
        <v>2</v>
      </c>
      <c r="BQ17" s="59">
        <v>261</v>
      </c>
      <c r="BR17" s="62">
        <v>1</v>
      </c>
      <c r="BS17" s="65">
        <v>1</v>
      </c>
      <c r="BT17" s="59">
        <v>304</v>
      </c>
      <c r="BU17" s="62">
        <v>2</v>
      </c>
      <c r="BV17" s="65">
        <v>2</v>
      </c>
      <c r="BW17" s="59">
        <v>548</v>
      </c>
      <c r="BX17" s="62">
        <v>1</v>
      </c>
      <c r="BY17" s="65">
        <v>1</v>
      </c>
      <c r="BZ17" s="59">
        <v>620</v>
      </c>
      <c r="CA17" s="62">
        <v>0</v>
      </c>
      <c r="CB17" s="65">
        <v>0</v>
      </c>
      <c r="CC17" s="59">
        <v>530</v>
      </c>
      <c r="CD17" s="62">
        <v>2</v>
      </c>
      <c r="CE17" s="65">
        <v>2</v>
      </c>
      <c r="CF17" s="59"/>
      <c r="CG17" s="62"/>
      <c r="CH17" s="65"/>
      <c r="CI17" s="59"/>
      <c r="CJ17" s="62"/>
      <c r="CK17" s="65"/>
    </row>
    <row r="18" ht="25.15" customHeight="1">
      <c r="A18" s="3" t="s">
        <v>239</v>
      </c>
      <c r="B18" s="9">
        <v>11</v>
      </c>
      <c r="C18" s="57" t="s">
        <v>240</v>
      </c>
      <c r="D18" s="70" t="s">
        <v>51</v>
      </c>
      <c r="E18" s="59">
        <v>124</v>
      </c>
      <c r="F18" s="11">
        <f t="shared" si="8"/>
        <v>10.96774193548387</v>
      </c>
      <c r="G18" s="61">
        <v>19</v>
      </c>
      <c r="H18" s="11">
        <f t="shared" si="9"/>
        <v>1.6842105263157894</v>
      </c>
      <c r="I18" s="62">
        <v>92</v>
      </c>
      <c r="J18" s="110">
        <f t="shared" si="10"/>
        <v>0.30434782608695654</v>
      </c>
      <c r="K18" s="112">
        <f t="shared" si="11"/>
        <v>-9.28353140916808</v>
      </c>
      <c r="L18" s="64">
        <v>0</v>
      </c>
      <c r="M18" s="62">
        <v>0</v>
      </c>
      <c r="N18" s="65">
        <v>0</v>
      </c>
      <c r="O18" s="59"/>
      <c r="P18" s="62"/>
      <c r="Q18" s="65"/>
      <c r="R18" s="59">
        <v>39</v>
      </c>
      <c r="S18" s="62">
        <v>1</v>
      </c>
      <c r="T18" s="65">
        <v>0</v>
      </c>
      <c r="U18" s="59">
        <v>0</v>
      </c>
      <c r="V18" s="62">
        <v>0</v>
      </c>
      <c r="W18" s="65">
        <v>0</v>
      </c>
      <c r="X18" s="59">
        <v>60</v>
      </c>
      <c r="Y18" s="62">
        <v>2</v>
      </c>
      <c r="Z18" s="65">
        <v>1</v>
      </c>
      <c r="AA18" s="59">
        <v>30</v>
      </c>
      <c r="AB18" s="62">
        <v>1</v>
      </c>
      <c r="AC18" s="65">
        <v>1</v>
      </c>
      <c r="AD18" s="59">
        <v>133</v>
      </c>
      <c r="AE18" s="62">
        <v>1</v>
      </c>
      <c r="AF18" s="65">
        <v>1</v>
      </c>
      <c r="AG18" s="59">
        <v>266</v>
      </c>
      <c r="AH18" s="62">
        <v>3</v>
      </c>
      <c r="AI18" s="65">
        <v>3</v>
      </c>
      <c r="AJ18" s="59">
        <v>9</v>
      </c>
      <c r="AK18" s="62">
        <v>2</v>
      </c>
      <c r="AL18" s="65">
        <v>2</v>
      </c>
      <c r="AM18" s="59">
        <v>40</v>
      </c>
      <c r="AN18" s="62">
        <v>3</v>
      </c>
      <c r="AO18" s="65">
        <v>3</v>
      </c>
      <c r="AP18" s="59">
        <v>27</v>
      </c>
      <c r="AQ18" s="62">
        <v>0</v>
      </c>
      <c r="AR18" s="65">
        <v>0</v>
      </c>
      <c r="AS18" s="59">
        <v>25</v>
      </c>
      <c r="AT18" s="62">
        <v>1</v>
      </c>
      <c r="AU18" s="65">
        <v>1</v>
      </c>
      <c r="AV18" s="59">
        <v>106</v>
      </c>
      <c r="AW18" s="62">
        <v>3</v>
      </c>
      <c r="AX18" s="65">
        <v>3</v>
      </c>
      <c r="AY18" s="59">
        <v>12</v>
      </c>
      <c r="AZ18" s="62">
        <v>0</v>
      </c>
      <c r="BA18" s="65">
        <v>0</v>
      </c>
      <c r="BB18" s="59">
        <v>18</v>
      </c>
      <c r="BC18" s="62">
        <v>0</v>
      </c>
      <c r="BD18" s="65">
        <v>3</v>
      </c>
      <c r="BE18" s="59">
        <v>62</v>
      </c>
      <c r="BF18" s="62">
        <v>1</v>
      </c>
      <c r="BG18" s="65">
        <v>1</v>
      </c>
      <c r="BH18" s="59">
        <v>47</v>
      </c>
      <c r="BI18" s="62">
        <v>1</v>
      </c>
      <c r="BJ18" s="65">
        <v>1</v>
      </c>
      <c r="BK18" s="59">
        <v>58</v>
      </c>
      <c r="BL18" s="62">
        <v>1</v>
      </c>
      <c r="BM18" s="65">
        <v>1</v>
      </c>
      <c r="BN18" s="59">
        <v>13</v>
      </c>
      <c r="BO18" s="62">
        <v>2</v>
      </c>
      <c r="BP18" s="65">
        <v>0</v>
      </c>
      <c r="BQ18" s="59">
        <v>76</v>
      </c>
      <c r="BR18" s="62">
        <v>2</v>
      </c>
      <c r="BS18" s="65">
        <v>2</v>
      </c>
      <c r="BT18" s="59">
        <v>29</v>
      </c>
      <c r="BU18" s="62">
        <v>2</v>
      </c>
      <c r="BV18" s="65">
        <v>2</v>
      </c>
      <c r="BW18" s="59">
        <v>84</v>
      </c>
      <c r="BX18" s="62">
        <v>3</v>
      </c>
      <c r="BY18" s="65">
        <v>2</v>
      </c>
      <c r="BZ18" s="59">
        <v>100</v>
      </c>
      <c r="CA18" s="62">
        <v>1</v>
      </c>
      <c r="CB18" s="65">
        <v>1</v>
      </c>
      <c r="CC18" s="59">
        <v>48</v>
      </c>
      <c r="CD18" s="62">
        <v>0</v>
      </c>
      <c r="CE18" s="65">
        <v>0</v>
      </c>
      <c r="CF18" s="59"/>
      <c r="CG18" s="62"/>
      <c r="CH18" s="65"/>
      <c r="CI18" s="59"/>
      <c r="CJ18" s="62"/>
      <c r="CK18" s="65"/>
    </row>
    <row r="19" ht="25.15" customHeight="1">
      <c r="A19" s="3" t="s">
        <v>241</v>
      </c>
      <c r="B19" s="9">
        <v>12</v>
      </c>
      <c r="C19" s="57" t="s">
        <v>242</v>
      </c>
      <c r="D19" s="70" t="s">
        <v>50</v>
      </c>
      <c r="E19" s="59">
        <v>196</v>
      </c>
      <c r="F19" s="11">
        <f t="shared" si="8"/>
        <v>17.438775510204081</v>
      </c>
      <c r="G19" s="61">
        <v>27</v>
      </c>
      <c r="H19" s="11">
        <f t="shared" si="9"/>
        <v>0.81481481481481477</v>
      </c>
      <c r="I19" s="62">
        <v>120</v>
      </c>
      <c r="J19" s="110">
        <f t="shared" si="10"/>
        <v>0.175</v>
      </c>
      <c r="K19" s="112">
        <f t="shared" si="11"/>
        <v>-16.623960695389268</v>
      </c>
      <c r="L19" s="64">
        <v>0</v>
      </c>
      <c r="M19" s="62">
        <v>0</v>
      </c>
      <c r="N19" s="65">
        <v>0</v>
      </c>
      <c r="O19" s="59"/>
      <c r="P19" s="62"/>
      <c r="Q19" s="65"/>
      <c r="R19" s="59"/>
      <c r="S19" s="62"/>
      <c r="T19" s="65"/>
      <c r="U19" s="59">
        <v>0</v>
      </c>
      <c r="V19" s="62">
        <v>0</v>
      </c>
      <c r="W19" s="65">
        <v>0</v>
      </c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>
        <v>244</v>
      </c>
      <c r="AK19" s="62">
        <v>4</v>
      </c>
      <c r="AL19" s="65">
        <v>4</v>
      </c>
      <c r="AM19" s="59">
        <v>360</v>
      </c>
      <c r="AN19" s="62">
        <v>3</v>
      </c>
      <c r="AO19" s="65">
        <v>2</v>
      </c>
      <c r="AP19" s="59">
        <v>241</v>
      </c>
      <c r="AQ19" s="62">
        <v>3</v>
      </c>
      <c r="AR19" s="65">
        <v>3</v>
      </c>
      <c r="AS19" s="59">
        <v>189</v>
      </c>
      <c r="AT19" s="62">
        <v>4</v>
      </c>
      <c r="AU19" s="65">
        <v>4</v>
      </c>
      <c r="AV19" s="59">
        <v>217</v>
      </c>
      <c r="AW19" s="62">
        <v>1</v>
      </c>
      <c r="AX19" s="65">
        <v>1</v>
      </c>
      <c r="AY19" s="59">
        <v>108</v>
      </c>
      <c r="AZ19" s="62">
        <v>0</v>
      </c>
      <c r="BA19" s="65">
        <v>0</v>
      </c>
      <c r="BB19" s="59">
        <v>103</v>
      </c>
      <c r="BC19" s="62">
        <v>1</v>
      </c>
      <c r="BD19" s="65">
        <v>1</v>
      </c>
      <c r="BE19" s="59">
        <v>207</v>
      </c>
      <c r="BF19" s="62">
        <v>3</v>
      </c>
      <c r="BG19" s="65">
        <v>3</v>
      </c>
      <c r="BH19" s="59">
        <v>208</v>
      </c>
      <c r="BI19" s="62">
        <v>0</v>
      </c>
      <c r="BJ19" s="65">
        <v>0</v>
      </c>
      <c r="BK19" s="59">
        <v>199</v>
      </c>
      <c r="BL19" s="62">
        <v>0</v>
      </c>
      <c r="BM19" s="65">
        <v>0</v>
      </c>
      <c r="BN19" s="59">
        <v>148</v>
      </c>
      <c r="BO19" s="62">
        <v>1</v>
      </c>
      <c r="BP19" s="65">
        <v>1</v>
      </c>
      <c r="BQ19" s="59">
        <v>214</v>
      </c>
      <c r="BR19" s="62">
        <v>0</v>
      </c>
      <c r="BS19" s="65">
        <v>0</v>
      </c>
      <c r="BT19" s="59">
        <v>292</v>
      </c>
      <c r="BU19" s="62">
        <v>0</v>
      </c>
      <c r="BV19" s="65">
        <v>0</v>
      </c>
      <c r="BW19" s="59">
        <v>200</v>
      </c>
      <c r="BX19" s="62">
        <v>1</v>
      </c>
      <c r="BY19" s="65">
        <v>2</v>
      </c>
      <c r="BZ19" s="59">
        <v>265</v>
      </c>
      <c r="CA19" s="62">
        <v>1</v>
      </c>
      <c r="CB19" s="65">
        <v>0</v>
      </c>
      <c r="CC19" s="59">
        <v>223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3" t="s">
        <v>243</v>
      </c>
      <c r="B20" s="9">
        <v>13</v>
      </c>
      <c r="C20" s="57" t="s">
        <v>244</v>
      </c>
      <c r="D20" s="70" t="s">
        <v>51</v>
      </c>
      <c r="E20" s="59">
        <v>202</v>
      </c>
      <c r="F20" s="11">
        <f t="shared" si="8"/>
        <v>7.0247524752475243</v>
      </c>
      <c r="G20" s="61">
        <v>31</v>
      </c>
      <c r="H20" s="11">
        <f t="shared" si="9"/>
        <v>2</v>
      </c>
      <c r="I20" s="62">
        <v>120</v>
      </c>
      <c r="J20" s="110">
        <f t="shared" si="10"/>
        <v>0.3</v>
      </c>
      <c r="K20" s="112">
        <f t="shared" si="11"/>
        <v>-5.0247524752475243</v>
      </c>
      <c r="L20" s="64">
        <v>0</v>
      </c>
      <c r="M20" s="62">
        <v>0</v>
      </c>
      <c r="N20" s="65">
        <v>0</v>
      </c>
      <c r="O20" s="59"/>
      <c r="P20" s="62"/>
      <c r="Q20" s="65"/>
      <c r="R20" s="59">
        <v>23</v>
      </c>
      <c r="S20" s="62">
        <v>0</v>
      </c>
      <c r="T20" s="65">
        <v>0</v>
      </c>
      <c r="U20" s="59">
        <v>0</v>
      </c>
      <c r="V20" s="62">
        <v>0</v>
      </c>
      <c r="W20" s="65">
        <v>0</v>
      </c>
      <c r="X20" s="59">
        <v>112</v>
      </c>
      <c r="Y20" s="62">
        <v>2</v>
      </c>
      <c r="Z20" s="65">
        <v>1</v>
      </c>
      <c r="AA20" s="59">
        <v>56</v>
      </c>
      <c r="AB20" s="62">
        <v>1</v>
      </c>
      <c r="AC20" s="65">
        <v>1</v>
      </c>
      <c r="AD20" s="59">
        <v>221</v>
      </c>
      <c r="AE20" s="62">
        <v>2</v>
      </c>
      <c r="AF20" s="65">
        <v>1</v>
      </c>
      <c r="AG20" s="59">
        <v>441</v>
      </c>
      <c r="AH20" s="62">
        <v>5</v>
      </c>
      <c r="AI20" s="65">
        <v>3</v>
      </c>
      <c r="AJ20" s="59">
        <v>48</v>
      </c>
      <c r="AK20" s="62">
        <v>4</v>
      </c>
      <c r="AL20" s="65">
        <v>4</v>
      </c>
      <c r="AM20" s="59">
        <v>52</v>
      </c>
      <c r="AN20" s="62">
        <v>2</v>
      </c>
      <c r="AO20" s="65">
        <v>2</v>
      </c>
      <c r="AP20" s="59">
        <v>31</v>
      </c>
      <c r="AQ20" s="62">
        <v>0</v>
      </c>
      <c r="AR20" s="65">
        <v>0</v>
      </c>
      <c r="AS20" s="59">
        <v>24</v>
      </c>
      <c r="AT20" s="62">
        <v>3</v>
      </c>
      <c r="AU20" s="65">
        <v>3</v>
      </c>
      <c r="AV20" s="59">
        <v>19</v>
      </c>
      <c r="AW20" s="62">
        <v>0</v>
      </c>
      <c r="AX20" s="65">
        <v>0</v>
      </c>
      <c r="AY20" s="59">
        <v>0</v>
      </c>
      <c r="AZ20" s="62">
        <v>0</v>
      </c>
      <c r="BA20" s="65">
        <v>0</v>
      </c>
      <c r="BB20" s="59">
        <v>26</v>
      </c>
      <c r="BC20" s="62">
        <v>1</v>
      </c>
      <c r="BD20" s="65">
        <v>19</v>
      </c>
      <c r="BE20" s="59">
        <v>13</v>
      </c>
      <c r="BF20" s="62">
        <v>1</v>
      </c>
      <c r="BG20" s="65">
        <v>1</v>
      </c>
      <c r="BH20" s="59">
        <v>28</v>
      </c>
      <c r="BI20" s="62">
        <v>1</v>
      </c>
      <c r="BJ20" s="65">
        <v>0</v>
      </c>
      <c r="BK20" s="59">
        <v>25</v>
      </c>
      <c r="BL20" s="62">
        <v>0</v>
      </c>
      <c r="BM20" s="65">
        <v>0</v>
      </c>
      <c r="BN20" s="59">
        <v>51</v>
      </c>
      <c r="BO20" s="62">
        <v>0</v>
      </c>
      <c r="BP20" s="65">
        <v>0</v>
      </c>
      <c r="BQ20" s="59">
        <v>36</v>
      </c>
      <c r="BR20" s="62">
        <v>0</v>
      </c>
      <c r="BS20" s="65">
        <v>0</v>
      </c>
      <c r="BT20" s="59">
        <v>44</v>
      </c>
      <c r="BU20" s="62">
        <v>0</v>
      </c>
      <c r="BV20" s="65">
        <v>0</v>
      </c>
      <c r="BW20" s="59">
        <v>41</v>
      </c>
      <c r="BX20" s="62">
        <v>0</v>
      </c>
      <c r="BY20" s="65">
        <v>0</v>
      </c>
      <c r="BZ20" s="59">
        <v>43</v>
      </c>
      <c r="CA20" s="62">
        <v>0</v>
      </c>
      <c r="CB20" s="65">
        <v>0</v>
      </c>
      <c r="CC20" s="59">
        <v>39</v>
      </c>
      <c r="CD20" s="62">
        <v>39</v>
      </c>
      <c r="CE20" s="65">
        <v>1</v>
      </c>
      <c r="CF20" s="59"/>
      <c r="CG20" s="62"/>
      <c r="CH20" s="65"/>
      <c r="CI20" s="59"/>
      <c r="CJ20" s="62"/>
      <c r="CK20" s="65"/>
    </row>
    <row r="21" ht="25.15" customHeight="1">
      <c r="A21" s="3" t="s">
        <v>245</v>
      </c>
      <c r="B21" s="9">
        <v>14</v>
      </c>
      <c r="C21" s="57" t="s">
        <v>246</v>
      </c>
      <c r="D21" s="70" t="s">
        <v>51</v>
      </c>
      <c r="E21" s="59">
        <v>438</v>
      </c>
      <c r="F21" s="11">
        <f t="shared" si="8"/>
        <v>12.842465753424657</v>
      </c>
      <c r="G21" s="61">
        <v>27</v>
      </c>
      <c r="H21" s="11">
        <f t="shared" si="9"/>
        <v>10.185185185185185</v>
      </c>
      <c r="I21" s="62">
        <v>111</v>
      </c>
      <c r="J21" s="110">
        <f t="shared" si="10"/>
        <v>0.10810810810810811</v>
      </c>
      <c r="K21" s="112">
        <f t="shared" si="11"/>
        <v>-2.6572805682394716</v>
      </c>
      <c r="L21" s="64">
        <v>0</v>
      </c>
      <c r="M21" s="62">
        <v>0</v>
      </c>
      <c r="N21" s="65">
        <v>0</v>
      </c>
      <c r="O21" s="59"/>
      <c r="P21" s="62"/>
      <c r="Q21" s="65"/>
      <c r="R21" s="59"/>
      <c r="S21" s="62"/>
      <c r="T21" s="65"/>
      <c r="U21" s="59">
        <v>0</v>
      </c>
      <c r="V21" s="62">
        <v>0</v>
      </c>
      <c r="W21" s="65">
        <v>0</v>
      </c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>
        <v>899</v>
      </c>
      <c r="AK21" s="62">
        <v>3</v>
      </c>
      <c r="AL21" s="65">
        <v>3</v>
      </c>
      <c r="AM21" s="59">
        <v>605</v>
      </c>
      <c r="AN21" s="62">
        <v>4</v>
      </c>
      <c r="AO21" s="65">
        <v>3</v>
      </c>
      <c r="AP21" s="59">
        <v>399</v>
      </c>
      <c r="AQ21" s="62">
        <v>3</v>
      </c>
      <c r="AR21" s="65">
        <v>2</v>
      </c>
      <c r="AS21" s="59">
        <v>311</v>
      </c>
      <c r="AT21" s="62">
        <v>4</v>
      </c>
      <c r="AU21" s="65">
        <v>4</v>
      </c>
      <c r="AV21" s="59">
        <v>100</v>
      </c>
      <c r="AW21" s="62">
        <v>0</v>
      </c>
      <c r="AX21" s="65">
        <v>0</v>
      </c>
      <c r="AY21" s="59">
        <v>154</v>
      </c>
      <c r="AZ21" s="62">
        <v>0</v>
      </c>
      <c r="BA21" s="65">
        <v>0</v>
      </c>
      <c r="BB21" s="59">
        <v>200</v>
      </c>
      <c r="BC21" s="62">
        <v>0</v>
      </c>
      <c r="BD21" s="65">
        <v>0</v>
      </c>
      <c r="BE21" s="59">
        <v>169</v>
      </c>
      <c r="BF21" s="62">
        <v>0</v>
      </c>
      <c r="BG21" s="65">
        <v>0</v>
      </c>
      <c r="BH21" s="59">
        <v>359</v>
      </c>
      <c r="BI21" s="62">
        <v>0</v>
      </c>
      <c r="BJ21" s="65">
        <v>0</v>
      </c>
      <c r="BK21" s="59">
        <v>297</v>
      </c>
      <c r="BL21" s="62">
        <v>0</v>
      </c>
      <c r="BM21" s="65">
        <v>0</v>
      </c>
      <c r="BN21" s="59">
        <v>300</v>
      </c>
      <c r="BO21" s="62">
        <v>0</v>
      </c>
      <c r="BP21" s="65">
        <v>0</v>
      </c>
      <c r="BQ21" s="59">
        <v>344</v>
      </c>
      <c r="BR21" s="62">
        <v>0</v>
      </c>
      <c r="BS21" s="65">
        <v>0</v>
      </c>
      <c r="BT21" s="59">
        <v>269</v>
      </c>
      <c r="BU21" s="62">
        <v>0</v>
      </c>
      <c r="BV21" s="65">
        <v>0</v>
      </c>
      <c r="BW21" s="59">
        <v>562</v>
      </c>
      <c r="BX21" s="62">
        <v>0</v>
      </c>
      <c r="BY21" s="65">
        <v>0</v>
      </c>
      <c r="BZ21" s="59">
        <v>396</v>
      </c>
      <c r="CA21" s="62">
        <v>0</v>
      </c>
      <c r="CB21" s="65">
        <v>0</v>
      </c>
      <c r="CC21" s="59">
        <v>261</v>
      </c>
      <c r="CD21" s="62">
        <v>261</v>
      </c>
      <c r="CE21" s="65">
        <v>0</v>
      </c>
      <c r="CF21" s="59"/>
      <c r="CG21" s="62"/>
      <c r="CH21" s="65"/>
      <c r="CI21" s="59"/>
      <c r="CJ21" s="62"/>
      <c r="CK21" s="65"/>
    </row>
    <row r="22" ht="25.15" customHeight="1">
      <c r="A22" s="3" t="s">
        <v>247</v>
      </c>
      <c r="B22" s="9">
        <v>15</v>
      </c>
      <c r="C22" s="57" t="s">
        <v>248</v>
      </c>
      <c r="D22" s="70" t="s">
        <v>50</v>
      </c>
      <c r="E22" s="59">
        <v>271</v>
      </c>
      <c r="F22" s="11">
        <f t="shared" si="8"/>
        <v>9.9003690036900363</v>
      </c>
      <c r="G22" s="61">
        <v>37</v>
      </c>
      <c r="H22" s="11">
        <f t="shared" si="9"/>
        <v>2.5675675675675675</v>
      </c>
      <c r="I22" s="62">
        <v>157</v>
      </c>
      <c r="J22" s="110">
        <f t="shared" si="10"/>
        <v>0.4713375796178344</v>
      </c>
      <c r="K22" s="112">
        <f t="shared" si="11"/>
        <v>-7.3328014361224687</v>
      </c>
      <c r="L22" s="64">
        <v>0</v>
      </c>
      <c r="M22" s="62">
        <v>0</v>
      </c>
      <c r="N22" s="65">
        <v>0</v>
      </c>
      <c r="O22" s="59">
        <v>43</v>
      </c>
      <c r="P22" s="62">
        <v>3</v>
      </c>
      <c r="Q22" s="65">
        <v>0</v>
      </c>
      <c r="R22" s="59">
        <v>30</v>
      </c>
      <c r="S22" s="62">
        <v>5</v>
      </c>
      <c r="T22" s="65">
        <v>5</v>
      </c>
      <c r="U22" s="59">
        <v>41</v>
      </c>
      <c r="V22" s="62">
        <v>0</v>
      </c>
      <c r="W22" s="65">
        <v>0</v>
      </c>
      <c r="X22" s="59">
        <v>549</v>
      </c>
      <c r="Y22" s="62">
        <v>15</v>
      </c>
      <c r="Z22" s="65">
        <v>5</v>
      </c>
      <c r="AA22" s="59">
        <v>274</v>
      </c>
      <c r="AB22" s="62">
        <v>7</v>
      </c>
      <c r="AC22" s="65">
        <v>2</v>
      </c>
      <c r="AD22" s="59">
        <v>303</v>
      </c>
      <c r="AE22" s="62">
        <v>4</v>
      </c>
      <c r="AF22" s="65">
        <v>3</v>
      </c>
      <c r="AG22" s="59">
        <v>605</v>
      </c>
      <c r="AH22" s="62">
        <v>8</v>
      </c>
      <c r="AI22" s="65">
        <v>7</v>
      </c>
      <c r="AJ22" s="59">
        <v>24</v>
      </c>
      <c r="AK22" s="62">
        <v>1</v>
      </c>
      <c r="AL22" s="65">
        <v>1</v>
      </c>
      <c r="AM22" s="59">
        <v>61</v>
      </c>
      <c r="AN22" s="62">
        <v>4</v>
      </c>
      <c r="AO22" s="65">
        <v>4</v>
      </c>
      <c r="AP22" s="59">
        <v>59</v>
      </c>
      <c r="AQ22" s="62">
        <v>0</v>
      </c>
      <c r="AR22" s="65">
        <v>0</v>
      </c>
      <c r="AS22" s="59">
        <v>42</v>
      </c>
      <c r="AT22" s="62">
        <v>2</v>
      </c>
      <c r="AU22" s="65">
        <v>2</v>
      </c>
      <c r="AV22" s="59">
        <v>53</v>
      </c>
      <c r="AW22" s="62">
        <v>1</v>
      </c>
      <c r="AX22" s="65">
        <v>1</v>
      </c>
      <c r="AY22" s="59">
        <v>23</v>
      </c>
      <c r="AZ22" s="62">
        <v>1</v>
      </c>
      <c r="BA22" s="65">
        <v>4</v>
      </c>
      <c r="BB22" s="59">
        <v>59</v>
      </c>
      <c r="BC22" s="62">
        <v>6</v>
      </c>
      <c r="BD22" s="65">
        <v>4</v>
      </c>
      <c r="BE22" s="59">
        <v>84</v>
      </c>
      <c r="BF22" s="62">
        <v>2</v>
      </c>
      <c r="BG22" s="65">
        <v>2</v>
      </c>
      <c r="BH22" s="59">
        <v>46</v>
      </c>
      <c r="BI22" s="62">
        <v>2</v>
      </c>
      <c r="BJ22" s="65">
        <v>2</v>
      </c>
      <c r="BK22" s="59">
        <v>48</v>
      </c>
      <c r="BL22" s="62">
        <v>1</v>
      </c>
      <c r="BM22" s="65">
        <v>7</v>
      </c>
      <c r="BN22" s="59">
        <v>32</v>
      </c>
      <c r="BO22" s="62">
        <v>1</v>
      </c>
      <c r="BP22" s="65">
        <v>1</v>
      </c>
      <c r="BQ22" s="59">
        <v>28</v>
      </c>
      <c r="BR22" s="62">
        <v>3</v>
      </c>
      <c r="BS22" s="65">
        <v>3</v>
      </c>
      <c r="BT22" s="59">
        <v>33</v>
      </c>
      <c r="BU22" s="62">
        <v>5</v>
      </c>
      <c r="BV22" s="65">
        <v>4</v>
      </c>
      <c r="BW22" s="59">
        <v>56</v>
      </c>
      <c r="BX22" s="62">
        <v>1</v>
      </c>
      <c r="BY22" s="65">
        <v>1</v>
      </c>
      <c r="BZ22" s="59">
        <v>50</v>
      </c>
      <c r="CA22" s="62">
        <v>3</v>
      </c>
      <c r="CB22" s="65">
        <v>3</v>
      </c>
      <c r="CC22" s="59">
        <v>36</v>
      </c>
      <c r="CD22" s="62">
        <v>2</v>
      </c>
      <c r="CE22" s="65">
        <v>2</v>
      </c>
      <c r="CF22" s="59"/>
      <c r="CG22" s="62"/>
      <c r="CH22" s="65"/>
      <c r="CI22" s="59"/>
      <c r="CJ22" s="62"/>
      <c r="CK22" s="65"/>
    </row>
    <row r="23" ht="25.15" customHeight="1">
      <c r="A23" s="3" t="s">
        <v>249</v>
      </c>
      <c r="B23" s="9">
        <v>16</v>
      </c>
      <c r="C23" s="57" t="s">
        <v>250</v>
      </c>
      <c r="D23" s="70" t="s">
        <v>50</v>
      </c>
      <c r="E23" s="59">
        <v>738</v>
      </c>
      <c r="F23" s="11">
        <f t="shared" si="8"/>
        <v>11.70189701897019</v>
      </c>
      <c r="G23" s="61">
        <v>35</v>
      </c>
      <c r="H23" s="11">
        <f t="shared" si="9"/>
        <v>1.1428571428571428</v>
      </c>
      <c r="I23" s="62">
        <v>157</v>
      </c>
      <c r="J23" s="110">
        <f t="shared" si="10"/>
        <v>0.24203821656050956</v>
      </c>
      <c r="K23" s="112">
        <f t="shared" si="11"/>
        <v>-10.559039876113047</v>
      </c>
      <c r="L23" s="64">
        <v>31</v>
      </c>
      <c r="M23" s="62">
        <v>2</v>
      </c>
      <c r="N23" s="65">
        <v>0</v>
      </c>
      <c r="O23" s="59"/>
      <c r="P23" s="62"/>
      <c r="Q23" s="65"/>
      <c r="R23" s="59"/>
      <c r="S23" s="62"/>
      <c r="T23" s="65"/>
      <c r="U23" s="59">
        <v>84</v>
      </c>
      <c r="V23" s="62">
        <v>3</v>
      </c>
      <c r="W23" s="65">
        <v>4</v>
      </c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>
        <v>1265</v>
      </c>
      <c r="AK23" s="62">
        <v>8</v>
      </c>
      <c r="AL23" s="65">
        <v>8</v>
      </c>
      <c r="AM23" s="59">
        <v>1208</v>
      </c>
      <c r="AN23" s="62">
        <v>5</v>
      </c>
      <c r="AO23" s="65">
        <v>4</v>
      </c>
      <c r="AP23" s="59">
        <v>424</v>
      </c>
      <c r="AQ23" s="62">
        <v>0</v>
      </c>
      <c r="AR23" s="65">
        <v>0</v>
      </c>
      <c r="AS23" s="59">
        <v>532</v>
      </c>
      <c r="AT23" s="62">
        <v>5</v>
      </c>
      <c r="AU23" s="65">
        <v>5</v>
      </c>
      <c r="AV23" s="59">
        <v>301</v>
      </c>
      <c r="AW23" s="62">
        <v>1</v>
      </c>
      <c r="AX23" s="65">
        <v>1</v>
      </c>
      <c r="AY23" s="59">
        <v>204</v>
      </c>
      <c r="AZ23" s="62">
        <v>3</v>
      </c>
      <c r="BA23" s="65">
        <v>3</v>
      </c>
      <c r="BB23" s="59">
        <v>248</v>
      </c>
      <c r="BC23" s="62">
        <v>1</v>
      </c>
      <c r="BD23" s="65">
        <v>1</v>
      </c>
      <c r="BE23" s="59">
        <v>469</v>
      </c>
      <c r="BF23" s="62">
        <v>3</v>
      </c>
      <c r="BG23" s="65">
        <v>3</v>
      </c>
      <c r="BH23" s="59">
        <v>463</v>
      </c>
      <c r="BI23" s="62">
        <v>2</v>
      </c>
      <c r="BJ23" s="65">
        <v>1</v>
      </c>
      <c r="BK23" s="59">
        <v>423</v>
      </c>
      <c r="BL23" s="62">
        <v>2</v>
      </c>
      <c r="BM23" s="65">
        <v>2</v>
      </c>
      <c r="BN23" s="59">
        <v>498</v>
      </c>
      <c r="BO23" s="62">
        <v>2</v>
      </c>
      <c r="BP23" s="65">
        <v>2</v>
      </c>
      <c r="BQ23" s="59">
        <v>302</v>
      </c>
      <c r="BR23" s="62">
        <v>2</v>
      </c>
      <c r="BS23" s="65">
        <v>2</v>
      </c>
      <c r="BT23" s="59">
        <v>712</v>
      </c>
      <c r="BU23" s="62">
        <v>3</v>
      </c>
      <c r="BV23" s="65">
        <v>3</v>
      </c>
      <c r="BW23" s="59">
        <v>548</v>
      </c>
      <c r="BX23" s="62">
        <v>1</v>
      </c>
      <c r="BY23" s="65">
        <v>1</v>
      </c>
      <c r="BZ23" s="59">
        <v>517</v>
      </c>
      <c r="CA23" s="62">
        <v>1</v>
      </c>
      <c r="CB23" s="65">
        <v>1</v>
      </c>
      <c r="CC23" s="59">
        <v>522</v>
      </c>
      <c r="CD23" s="62">
        <v>1</v>
      </c>
      <c r="CE23" s="65">
        <v>1</v>
      </c>
      <c r="CF23" s="59"/>
      <c r="CG23" s="62"/>
      <c r="CH23" s="65"/>
      <c r="CI23" s="59"/>
      <c r="CJ23" s="62"/>
      <c r="CK23" s="65"/>
    </row>
    <row r="24" ht="25.15" customHeight="1">
      <c r="A24" s="3" t="s">
        <v>251</v>
      </c>
      <c r="B24" s="9">
        <v>17</v>
      </c>
      <c r="C24" s="57" t="s">
        <v>252</v>
      </c>
      <c r="D24" s="70" t="s">
        <v>51</v>
      </c>
      <c r="E24" s="59">
        <v>174</v>
      </c>
      <c r="F24" s="11">
        <f t="shared" si="8"/>
        <v>3.8160919540229883</v>
      </c>
      <c r="G24" s="61">
        <v>23</v>
      </c>
      <c r="H24" s="11">
        <f t="shared" si="9"/>
        <v>1.1304347826086956</v>
      </c>
      <c r="I24" s="62">
        <v>111</v>
      </c>
      <c r="J24" s="110">
        <f t="shared" si="10"/>
        <v>0.1981981981981982</v>
      </c>
      <c r="K24" s="112">
        <f t="shared" si="11"/>
        <v>-2.6856571714142925</v>
      </c>
      <c r="L24" s="64">
        <v>0</v>
      </c>
      <c r="M24" s="62">
        <v>0</v>
      </c>
      <c r="N24" s="65">
        <v>0</v>
      </c>
      <c r="O24" s="59"/>
      <c r="P24" s="62"/>
      <c r="Q24" s="65"/>
      <c r="R24" s="59"/>
      <c r="S24" s="62"/>
      <c r="T24" s="65"/>
      <c r="U24" s="59">
        <v>0</v>
      </c>
      <c r="V24" s="62">
        <v>0</v>
      </c>
      <c r="W24" s="65">
        <v>0</v>
      </c>
      <c r="X24" s="59">
        <v>88</v>
      </c>
      <c r="Y24" s="62">
        <v>1</v>
      </c>
      <c r="Z24" s="65">
        <v>1</v>
      </c>
      <c r="AA24" s="59">
        <v>44</v>
      </c>
      <c r="AB24" s="62">
        <v>1</v>
      </c>
      <c r="AC24" s="65">
        <v>0</v>
      </c>
      <c r="AD24" s="59">
        <v>59</v>
      </c>
      <c r="AE24" s="62">
        <v>2</v>
      </c>
      <c r="AF24" s="65">
        <v>2</v>
      </c>
      <c r="AG24" s="59">
        <v>118</v>
      </c>
      <c r="AH24" s="62">
        <v>3</v>
      </c>
      <c r="AI24" s="65">
        <v>3</v>
      </c>
      <c r="AJ24" s="59">
        <v>27</v>
      </c>
      <c r="AK24" s="62">
        <v>2</v>
      </c>
      <c r="AL24" s="65">
        <v>2</v>
      </c>
      <c r="AM24" s="59">
        <v>23</v>
      </c>
      <c r="AN24" s="62">
        <v>3</v>
      </c>
      <c r="AO24" s="65">
        <v>3</v>
      </c>
      <c r="AP24" s="59">
        <v>20</v>
      </c>
      <c r="AQ24" s="62">
        <v>1</v>
      </c>
      <c r="AR24" s="65">
        <v>1</v>
      </c>
      <c r="AS24" s="59">
        <v>12</v>
      </c>
      <c r="AT24" s="62">
        <v>1</v>
      </c>
      <c r="AU24" s="65">
        <v>1</v>
      </c>
      <c r="AV24" s="59">
        <v>12</v>
      </c>
      <c r="AW24" s="62">
        <v>1</v>
      </c>
      <c r="AX24" s="65">
        <v>1</v>
      </c>
      <c r="AY24" s="59">
        <v>11</v>
      </c>
      <c r="AZ24" s="62">
        <v>0</v>
      </c>
      <c r="BA24" s="65">
        <v>0</v>
      </c>
      <c r="BB24" s="59">
        <v>47</v>
      </c>
      <c r="BC24" s="62">
        <v>2</v>
      </c>
      <c r="BD24" s="65">
        <v>1</v>
      </c>
      <c r="BE24" s="59">
        <v>33</v>
      </c>
      <c r="BF24" s="62">
        <v>6</v>
      </c>
      <c r="BG24" s="65">
        <v>4</v>
      </c>
      <c r="BH24" s="59">
        <v>18</v>
      </c>
      <c r="BI24" s="62">
        <v>0</v>
      </c>
      <c r="BJ24" s="65">
        <v>0</v>
      </c>
      <c r="BK24" s="59">
        <v>30</v>
      </c>
      <c r="BL24" s="62">
        <v>0</v>
      </c>
      <c r="BM24" s="65">
        <v>0</v>
      </c>
      <c r="BN24" s="59">
        <v>35</v>
      </c>
      <c r="BO24" s="62">
        <v>1</v>
      </c>
      <c r="BP24" s="65">
        <v>1</v>
      </c>
      <c r="BQ24" s="59">
        <v>8</v>
      </c>
      <c r="BR24" s="62">
        <v>0</v>
      </c>
      <c r="BS24" s="65">
        <v>0</v>
      </c>
      <c r="BT24" s="59">
        <v>22</v>
      </c>
      <c r="BU24" s="62">
        <v>0</v>
      </c>
      <c r="BV24" s="65">
        <v>0</v>
      </c>
      <c r="BW24" s="59">
        <v>2</v>
      </c>
      <c r="BX24" s="62">
        <v>0</v>
      </c>
      <c r="BY24" s="65">
        <v>0</v>
      </c>
      <c r="BZ24" s="59">
        <v>32</v>
      </c>
      <c r="CA24" s="62">
        <v>0</v>
      </c>
      <c r="CB24" s="65">
        <v>0</v>
      </c>
      <c r="CC24" s="59">
        <v>23</v>
      </c>
      <c r="CD24" s="62">
        <v>2</v>
      </c>
      <c r="CE24" s="65">
        <v>2</v>
      </c>
      <c r="CF24" s="59"/>
      <c r="CG24" s="62"/>
      <c r="CH24" s="65"/>
      <c r="CI24" s="59"/>
      <c r="CJ24" s="62"/>
      <c r="CK24" s="65"/>
    </row>
    <row r="25" ht="25.15" customHeight="1">
      <c r="A25" s="3" t="s">
        <v>253</v>
      </c>
      <c r="B25" s="9">
        <v>18</v>
      </c>
      <c r="C25" s="57" t="s">
        <v>254</v>
      </c>
      <c r="D25" s="70" t="s">
        <v>51</v>
      </c>
      <c r="E25" s="59">
        <v>165</v>
      </c>
      <c r="F25" s="11">
        <f t="shared" si="8"/>
        <v>19.363636363636363</v>
      </c>
      <c r="G25" s="61">
        <v>8</v>
      </c>
      <c r="H25" s="11">
        <f t="shared" si="9"/>
        <v>2.125</v>
      </c>
      <c r="I25" s="62">
        <v>37</v>
      </c>
      <c r="J25" s="110">
        <f t="shared" si="10"/>
        <v>0.45945945945945948</v>
      </c>
      <c r="K25" s="112">
        <f t="shared" si="11"/>
        <v>-17.238636363636363</v>
      </c>
      <c r="L25" s="64">
        <v>0</v>
      </c>
      <c r="M25" s="62">
        <v>0</v>
      </c>
      <c r="N25" s="65">
        <v>0</v>
      </c>
      <c r="O25" s="59"/>
      <c r="P25" s="62"/>
      <c r="Q25" s="65"/>
      <c r="R25" s="59"/>
      <c r="S25" s="62"/>
      <c r="T25" s="65"/>
      <c r="U25" s="59">
        <v>0</v>
      </c>
      <c r="V25" s="62">
        <v>0</v>
      </c>
      <c r="W25" s="65">
        <v>0</v>
      </c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>
        <v>144</v>
      </c>
      <c r="AK25" s="62">
        <v>0</v>
      </c>
      <c r="AL25" s="65">
        <v>0</v>
      </c>
      <c r="AM25" s="59">
        <v>220</v>
      </c>
      <c r="AN25" s="62">
        <v>1</v>
      </c>
      <c r="AO25" s="65">
        <v>1</v>
      </c>
      <c r="AP25" s="59">
        <v>159</v>
      </c>
      <c r="AQ25" s="62">
        <v>1</v>
      </c>
      <c r="AR25" s="65">
        <v>1</v>
      </c>
      <c r="AS25" s="59">
        <v>143</v>
      </c>
      <c r="AT25" s="62">
        <v>2</v>
      </c>
      <c r="AU25" s="65">
        <v>2</v>
      </c>
      <c r="AV25" s="59">
        <v>178</v>
      </c>
      <c r="AW25" s="62">
        <v>1</v>
      </c>
      <c r="AX25" s="65">
        <v>1</v>
      </c>
      <c r="AY25" s="59">
        <v>73</v>
      </c>
      <c r="AZ25" s="62">
        <v>2</v>
      </c>
      <c r="BA25" s="65">
        <v>2</v>
      </c>
      <c r="BB25" s="59">
        <v>100</v>
      </c>
      <c r="BC25" s="62">
        <v>2</v>
      </c>
      <c r="BD25" s="65">
        <v>2</v>
      </c>
      <c r="BE25" s="59">
        <v>199</v>
      </c>
      <c r="BF25" s="62">
        <v>1</v>
      </c>
      <c r="BG25" s="65">
        <v>1</v>
      </c>
      <c r="BH25" s="59">
        <v>258</v>
      </c>
      <c r="BI25" s="62">
        <v>1</v>
      </c>
      <c r="BJ25" s="65">
        <v>1</v>
      </c>
      <c r="BK25" s="59">
        <v>277</v>
      </c>
      <c r="BL25" s="62">
        <v>0</v>
      </c>
      <c r="BM25" s="65">
        <v>0</v>
      </c>
      <c r="BN25" s="59">
        <v>161</v>
      </c>
      <c r="BO25" s="62">
        <v>0</v>
      </c>
      <c r="BP25" s="65">
        <v>0</v>
      </c>
      <c r="BQ25" s="59">
        <v>288</v>
      </c>
      <c r="BR25" s="62">
        <v>1</v>
      </c>
      <c r="BS25" s="65">
        <v>1</v>
      </c>
      <c r="BT25" s="59">
        <v>296</v>
      </c>
      <c r="BU25" s="62">
        <v>0</v>
      </c>
      <c r="BV25" s="65">
        <v>0</v>
      </c>
      <c r="BW25" s="59">
        <v>250</v>
      </c>
      <c r="BX25" s="62">
        <v>2</v>
      </c>
      <c r="BY25" s="65">
        <v>2</v>
      </c>
      <c r="BZ25" s="59">
        <v>245</v>
      </c>
      <c r="CA25" s="62">
        <v>0</v>
      </c>
      <c r="CB25" s="65">
        <v>0</v>
      </c>
      <c r="CC25" s="59">
        <v>204</v>
      </c>
      <c r="CD25" s="62">
        <v>3</v>
      </c>
      <c r="CE25" s="65">
        <v>3</v>
      </c>
      <c r="CF25" s="59"/>
      <c r="CG25" s="62"/>
      <c r="CH25" s="65"/>
      <c r="CI25" s="59"/>
      <c r="CJ25" s="62"/>
      <c r="CK25" s="65"/>
    </row>
    <row r="26" ht="25.15" customHeight="1">
      <c r="A26" s="3" t="s">
        <v>255</v>
      </c>
      <c r="B26" s="9">
        <v>19</v>
      </c>
      <c r="C26" s="57" t="s">
        <v>256</v>
      </c>
      <c r="D26" s="70" t="s">
        <v>50</v>
      </c>
      <c r="E26" s="59">
        <v>345</v>
      </c>
      <c r="F26" s="11">
        <f t="shared" si="8"/>
        <v>13.631884057971014</v>
      </c>
      <c r="G26" s="61">
        <v>23</v>
      </c>
      <c r="H26" s="11">
        <f t="shared" si="9"/>
        <v>1.3478260869565217</v>
      </c>
      <c r="I26" s="62">
        <v>101</v>
      </c>
      <c r="J26" s="110">
        <f t="shared" si="10"/>
        <v>0.297029702970297</v>
      </c>
      <c r="K26" s="112">
        <f t="shared" si="11"/>
        <v>-12.284057971014493</v>
      </c>
      <c r="L26" s="64">
        <v>8</v>
      </c>
      <c r="M26" s="62">
        <v>0</v>
      </c>
      <c r="N26" s="65">
        <v>0</v>
      </c>
      <c r="O26" s="59"/>
      <c r="P26" s="62"/>
      <c r="Q26" s="65"/>
      <c r="R26" s="59"/>
      <c r="S26" s="62"/>
      <c r="T26" s="65"/>
      <c r="U26" s="59">
        <v>33</v>
      </c>
      <c r="V26" s="62">
        <v>1</v>
      </c>
      <c r="W26" s="65">
        <v>1</v>
      </c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>
        <v>527</v>
      </c>
      <c r="AK26" s="62">
        <v>5</v>
      </c>
      <c r="AL26" s="65">
        <v>4</v>
      </c>
      <c r="AM26" s="59">
        <v>674</v>
      </c>
      <c r="AN26" s="62">
        <v>3</v>
      </c>
      <c r="AO26" s="65">
        <v>3</v>
      </c>
      <c r="AP26" s="59">
        <v>322</v>
      </c>
      <c r="AQ26" s="62">
        <v>1</v>
      </c>
      <c r="AR26" s="65">
        <v>1</v>
      </c>
      <c r="AS26" s="59">
        <v>318</v>
      </c>
      <c r="AT26" s="62">
        <v>3</v>
      </c>
      <c r="AU26" s="65">
        <v>3</v>
      </c>
      <c r="AV26" s="59">
        <v>202</v>
      </c>
      <c r="AW26" s="62">
        <v>5</v>
      </c>
      <c r="AX26" s="65">
        <v>5</v>
      </c>
      <c r="AY26" s="59">
        <v>117</v>
      </c>
      <c r="AZ26" s="62">
        <v>1</v>
      </c>
      <c r="BA26" s="65">
        <v>1</v>
      </c>
      <c r="BB26" s="59">
        <v>102</v>
      </c>
      <c r="BC26" s="62">
        <v>0</v>
      </c>
      <c r="BD26" s="65">
        <v>0</v>
      </c>
      <c r="BE26" s="59">
        <v>307</v>
      </c>
      <c r="BF26" s="62">
        <v>1</v>
      </c>
      <c r="BG26" s="65">
        <v>1</v>
      </c>
      <c r="BH26" s="59">
        <v>407</v>
      </c>
      <c r="BI26" s="62">
        <v>3</v>
      </c>
      <c r="BJ26" s="65">
        <v>3</v>
      </c>
      <c r="BK26" s="59">
        <v>331</v>
      </c>
      <c r="BL26" s="62">
        <v>0</v>
      </c>
      <c r="BM26" s="65">
        <v>0</v>
      </c>
      <c r="BN26" s="59">
        <v>203</v>
      </c>
      <c r="BO26" s="62">
        <v>2</v>
      </c>
      <c r="BP26" s="65">
        <v>2</v>
      </c>
      <c r="BQ26" s="59">
        <v>200</v>
      </c>
      <c r="BR26" s="62">
        <v>2</v>
      </c>
      <c r="BS26" s="65">
        <v>2</v>
      </c>
      <c r="BT26" s="59">
        <v>304</v>
      </c>
      <c r="BU26" s="62">
        <v>3</v>
      </c>
      <c r="BV26" s="65">
        <v>3</v>
      </c>
      <c r="BW26" s="59">
        <v>302</v>
      </c>
      <c r="BX26" s="62">
        <v>0</v>
      </c>
      <c r="BY26" s="65">
        <v>0</v>
      </c>
      <c r="BZ26" s="59">
        <v>387</v>
      </c>
      <c r="CA26" s="62">
        <v>2</v>
      </c>
      <c r="CB26" s="65">
        <v>2</v>
      </c>
      <c r="CC26" s="59">
        <v>0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3" t="s">
        <v>257</v>
      </c>
      <c r="B27" s="9">
        <v>20</v>
      </c>
      <c r="C27" s="57" t="s">
        <v>258</v>
      </c>
      <c r="D27" s="70" t="s">
        <v>51</v>
      </c>
      <c r="E27" s="59">
        <v>138</v>
      </c>
      <c r="F27" s="11">
        <f t="shared" si="8"/>
        <v>3.2101449275362319</v>
      </c>
      <c r="G27" s="61">
        <v>31</v>
      </c>
      <c r="H27" s="11">
        <f t="shared" si="9"/>
        <v>0.5161290322580645</v>
      </c>
      <c r="I27" s="62">
        <v>46</v>
      </c>
      <c r="J27" s="110">
        <f t="shared" si="10"/>
        <v>0.10869565217391304</v>
      </c>
      <c r="K27" s="112">
        <f t="shared" si="11"/>
        <v>-2.6940158952781674</v>
      </c>
      <c r="L27" s="64">
        <v>0</v>
      </c>
      <c r="M27" s="62">
        <v>0</v>
      </c>
      <c r="N27" s="65">
        <v>0</v>
      </c>
      <c r="O27" s="59"/>
      <c r="P27" s="62"/>
      <c r="Q27" s="65"/>
      <c r="R27" s="59">
        <v>4</v>
      </c>
      <c r="S27" s="62">
        <v>0</v>
      </c>
      <c r="T27" s="65">
        <v>0</v>
      </c>
      <c r="U27" s="59">
        <v>0</v>
      </c>
      <c r="V27" s="62">
        <v>0</v>
      </c>
      <c r="W27" s="65">
        <v>0</v>
      </c>
      <c r="X27" s="59">
        <v>77</v>
      </c>
      <c r="Y27" s="62">
        <v>0</v>
      </c>
      <c r="Z27" s="65">
        <v>0</v>
      </c>
      <c r="AA27" s="59">
        <v>39</v>
      </c>
      <c r="AB27" s="62">
        <v>0</v>
      </c>
      <c r="AC27" s="65">
        <v>0</v>
      </c>
      <c r="AD27" s="59">
        <v>105</v>
      </c>
      <c r="AE27" s="62">
        <v>5</v>
      </c>
      <c r="AF27" s="65">
        <v>2</v>
      </c>
      <c r="AG27" s="59">
        <v>210</v>
      </c>
      <c r="AH27" s="62">
        <v>11</v>
      </c>
      <c r="AI27" s="65">
        <v>3</v>
      </c>
      <c r="AJ27" s="59">
        <v>0</v>
      </c>
      <c r="AK27" s="62">
        <v>0</v>
      </c>
      <c r="AL27" s="65">
        <v>0</v>
      </c>
      <c r="AM27" s="59">
        <v>0</v>
      </c>
      <c r="AN27" s="62">
        <v>0</v>
      </c>
      <c r="AO27" s="65">
        <v>0</v>
      </c>
      <c r="AP27" s="59">
        <v>0</v>
      </c>
      <c r="AQ27" s="62">
        <v>0</v>
      </c>
      <c r="AR27" s="65">
        <v>0</v>
      </c>
      <c r="AS27" s="59">
        <v>0</v>
      </c>
      <c r="AT27" s="62">
        <v>0</v>
      </c>
      <c r="AU27" s="65">
        <v>0</v>
      </c>
      <c r="AV27" s="59">
        <v>0</v>
      </c>
      <c r="AW27" s="62">
        <v>0</v>
      </c>
      <c r="AX27" s="65">
        <v>0</v>
      </c>
      <c r="AY27" s="59">
        <v>0</v>
      </c>
      <c r="AZ27" s="62">
        <v>0</v>
      </c>
      <c r="BA27" s="65">
        <v>0</v>
      </c>
      <c r="BB27" s="59">
        <v>0</v>
      </c>
      <c r="BC27" s="62">
        <v>0</v>
      </c>
      <c r="BD27" s="65">
        <v>0</v>
      </c>
      <c r="BE27" s="59">
        <v>0</v>
      </c>
      <c r="BF27" s="62">
        <v>0</v>
      </c>
      <c r="BG27" s="65">
        <v>0</v>
      </c>
      <c r="BH27" s="59">
        <v>0</v>
      </c>
      <c r="BI27" s="62">
        <v>0</v>
      </c>
      <c r="BJ27" s="65">
        <v>0</v>
      </c>
      <c r="BK27" s="59">
        <v>0</v>
      </c>
      <c r="BL27" s="62">
        <v>0</v>
      </c>
      <c r="BM27" s="65">
        <v>0</v>
      </c>
      <c r="BN27" s="59">
        <v>0</v>
      </c>
      <c r="BO27" s="62">
        <v>0</v>
      </c>
      <c r="BP27" s="65">
        <v>0</v>
      </c>
      <c r="BQ27" s="59">
        <v>0</v>
      </c>
      <c r="BR27" s="62">
        <v>0</v>
      </c>
      <c r="BS27" s="65">
        <v>0</v>
      </c>
      <c r="BT27" s="59">
        <v>0</v>
      </c>
      <c r="BU27" s="62">
        <v>0</v>
      </c>
      <c r="BV27" s="65">
        <v>0</v>
      </c>
      <c r="BW27" s="59">
        <v>0</v>
      </c>
      <c r="BX27" s="62">
        <v>0</v>
      </c>
      <c r="BY27" s="65">
        <v>0</v>
      </c>
      <c r="BZ27" s="59">
        <v>0</v>
      </c>
      <c r="CA27" s="62">
        <v>0</v>
      </c>
      <c r="CB27" s="65">
        <v>0</v>
      </c>
      <c r="CC27" s="59">
        <v>0</v>
      </c>
      <c r="CD27" s="62">
        <v>0</v>
      </c>
      <c r="CE27" s="65">
        <v>0</v>
      </c>
      <c r="CF27" s="59"/>
      <c r="CG27" s="62"/>
      <c r="CH27" s="65"/>
      <c r="CI27" s="59"/>
      <c r="CJ27" s="62"/>
      <c r="CK27" s="65"/>
    </row>
    <row r="28" ht="25.15" customHeight="1">
      <c r="A28" s="3" t="s">
        <v>259</v>
      </c>
      <c r="B28" s="9">
        <v>21</v>
      </c>
      <c r="C28" s="57" t="s">
        <v>260</v>
      </c>
      <c r="D28" s="70" t="s">
        <v>51</v>
      </c>
      <c r="E28" s="59">
        <v>390</v>
      </c>
      <c r="F28" s="11">
        <f t="shared" si="8"/>
        <v>15.515384615384615</v>
      </c>
      <c r="G28" s="61">
        <v>12</v>
      </c>
      <c r="H28" s="11">
        <f t="shared" si="9"/>
        <v>1</v>
      </c>
      <c r="I28" s="62">
        <v>65</v>
      </c>
      <c r="J28" s="110">
        <f t="shared" si="10"/>
        <v>0.23076923076923078</v>
      </c>
      <c r="K28" s="112">
        <f t="shared" si="11"/>
        <v>-14.515384615384615</v>
      </c>
      <c r="L28" s="64">
        <v>0</v>
      </c>
      <c r="M28" s="62">
        <v>0</v>
      </c>
      <c r="N28" s="65">
        <v>0</v>
      </c>
      <c r="O28" s="59"/>
      <c r="P28" s="62"/>
      <c r="Q28" s="65"/>
      <c r="R28" s="59"/>
      <c r="S28" s="62"/>
      <c r="T28" s="65"/>
      <c r="U28" s="59">
        <v>0</v>
      </c>
      <c r="V28" s="62">
        <v>0</v>
      </c>
      <c r="W28" s="65">
        <v>0</v>
      </c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>
        <v>615</v>
      </c>
      <c r="AK28" s="62">
        <v>2</v>
      </c>
      <c r="AL28" s="65">
        <v>2</v>
      </c>
      <c r="AM28" s="59">
        <v>675</v>
      </c>
      <c r="AN28" s="62">
        <v>4</v>
      </c>
      <c r="AO28" s="65">
        <v>4</v>
      </c>
      <c r="AP28" s="59">
        <v>345</v>
      </c>
      <c r="AQ28" s="62">
        <v>0</v>
      </c>
      <c r="AR28" s="65">
        <v>1</v>
      </c>
      <c r="AS28" s="59">
        <v>386</v>
      </c>
      <c r="AT28" s="62">
        <v>0</v>
      </c>
      <c r="AU28" s="65">
        <v>0</v>
      </c>
      <c r="AV28" s="59">
        <v>94</v>
      </c>
      <c r="AW28" s="62">
        <v>4</v>
      </c>
      <c r="AX28" s="65">
        <v>4</v>
      </c>
      <c r="AY28" s="59">
        <v>117</v>
      </c>
      <c r="AZ28" s="62">
        <v>2</v>
      </c>
      <c r="BA28" s="65">
        <v>2</v>
      </c>
      <c r="BB28" s="59">
        <v>100</v>
      </c>
      <c r="BC28" s="62">
        <v>0</v>
      </c>
      <c r="BD28" s="65">
        <v>0</v>
      </c>
      <c r="BE28" s="59">
        <v>130</v>
      </c>
      <c r="BF28" s="62">
        <v>0</v>
      </c>
      <c r="BG28" s="65">
        <v>0</v>
      </c>
      <c r="BH28" s="59">
        <v>403</v>
      </c>
      <c r="BI28" s="62">
        <v>0</v>
      </c>
      <c r="BJ28" s="65">
        <v>0</v>
      </c>
      <c r="BK28" s="59">
        <v>356</v>
      </c>
      <c r="BL28" s="62">
        <v>0</v>
      </c>
      <c r="BM28" s="65">
        <v>0</v>
      </c>
      <c r="BN28" s="59">
        <v>200</v>
      </c>
      <c r="BO28" s="62">
        <v>0</v>
      </c>
      <c r="BP28" s="65">
        <v>0</v>
      </c>
      <c r="BQ28" s="59">
        <v>296</v>
      </c>
      <c r="BR28" s="62">
        <v>0</v>
      </c>
      <c r="BS28" s="65">
        <v>2</v>
      </c>
      <c r="BT28" s="59">
        <v>598</v>
      </c>
      <c r="BU28" s="62">
        <v>0</v>
      </c>
      <c r="BV28" s="65">
        <v>0</v>
      </c>
      <c r="BW28" s="59">
        <v>633</v>
      </c>
      <c r="BX28" s="62">
        <v>0</v>
      </c>
      <c r="BY28" s="65">
        <v>0</v>
      </c>
      <c r="BZ28" s="59">
        <v>600</v>
      </c>
      <c r="CA28" s="62">
        <v>0</v>
      </c>
      <c r="CB28" s="65">
        <v>0</v>
      </c>
      <c r="CC28" s="59">
        <v>503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A29" s="3" t="s">
        <v>261</v>
      </c>
      <c r="B29" s="9">
        <v>22</v>
      </c>
      <c r="C29" s="57" t="s">
        <v>262</v>
      </c>
      <c r="D29" s="70" t="s">
        <v>50</v>
      </c>
      <c r="E29" s="59">
        <v>193</v>
      </c>
      <c r="F29" s="11">
        <f t="shared" si="8"/>
        <v>7.8082901554404147</v>
      </c>
      <c r="G29" s="61">
        <v>23</v>
      </c>
      <c r="H29" s="11">
        <f t="shared" si="9"/>
        <v>1.1304347826086956</v>
      </c>
      <c r="I29" s="62">
        <v>74</v>
      </c>
      <c r="J29" s="110">
        <f t="shared" si="10"/>
        <v>0.24324324324324326</v>
      </c>
      <c r="K29" s="112">
        <f t="shared" si="11"/>
        <v>-6.6778553728317194</v>
      </c>
      <c r="L29" s="64">
        <v>0</v>
      </c>
      <c r="M29" s="62">
        <v>0</v>
      </c>
      <c r="N29" s="65">
        <v>0</v>
      </c>
      <c r="O29" s="59"/>
      <c r="P29" s="62"/>
      <c r="Q29" s="65"/>
      <c r="R29" s="59"/>
      <c r="S29" s="62"/>
      <c r="T29" s="65"/>
      <c r="U29" s="59">
        <v>15</v>
      </c>
      <c r="V29" s="62">
        <v>3</v>
      </c>
      <c r="W29" s="65">
        <v>0</v>
      </c>
      <c r="X29" s="59">
        <v>40</v>
      </c>
      <c r="Y29" s="62">
        <v>2</v>
      </c>
      <c r="Z29" s="65">
        <v>0</v>
      </c>
      <c r="AA29" s="59">
        <v>20</v>
      </c>
      <c r="AB29" s="62">
        <v>1</v>
      </c>
      <c r="AC29" s="65">
        <v>0</v>
      </c>
      <c r="AD29" s="59">
        <v>185</v>
      </c>
      <c r="AE29" s="62">
        <v>3</v>
      </c>
      <c r="AF29" s="65">
        <v>1</v>
      </c>
      <c r="AG29" s="59">
        <v>369</v>
      </c>
      <c r="AH29" s="62">
        <v>5</v>
      </c>
      <c r="AI29" s="65">
        <v>2</v>
      </c>
      <c r="AJ29" s="59">
        <v>0</v>
      </c>
      <c r="AK29" s="62">
        <v>0</v>
      </c>
      <c r="AL29" s="65">
        <v>0</v>
      </c>
      <c r="AM29" s="59">
        <v>116</v>
      </c>
      <c r="AN29" s="62">
        <v>0</v>
      </c>
      <c r="AO29" s="65">
        <v>1</v>
      </c>
      <c r="AP29" s="59">
        <v>57</v>
      </c>
      <c r="AQ29" s="62">
        <v>4</v>
      </c>
      <c r="AR29" s="65">
        <v>4</v>
      </c>
      <c r="AS29" s="59">
        <v>54</v>
      </c>
      <c r="AT29" s="62">
        <v>0</v>
      </c>
      <c r="AU29" s="65">
        <v>0</v>
      </c>
      <c r="AV29" s="59">
        <v>0</v>
      </c>
      <c r="AW29" s="62">
        <v>0</v>
      </c>
      <c r="AX29" s="65">
        <v>0</v>
      </c>
      <c r="AY29" s="59">
        <v>41</v>
      </c>
      <c r="AZ29" s="62">
        <v>2</v>
      </c>
      <c r="BA29" s="65">
        <v>2</v>
      </c>
      <c r="BB29" s="59">
        <v>0</v>
      </c>
      <c r="BC29" s="62">
        <v>0</v>
      </c>
      <c r="BD29" s="65">
        <v>0</v>
      </c>
      <c r="BE29" s="59">
        <v>0</v>
      </c>
      <c r="BF29" s="62">
        <v>0</v>
      </c>
      <c r="BG29" s="65">
        <v>0</v>
      </c>
      <c r="BH29" s="59">
        <v>57</v>
      </c>
      <c r="BI29" s="62">
        <v>1</v>
      </c>
      <c r="BJ29" s="65">
        <v>2</v>
      </c>
      <c r="BK29" s="59">
        <v>55</v>
      </c>
      <c r="BL29" s="62">
        <v>0</v>
      </c>
      <c r="BM29" s="65">
        <v>0</v>
      </c>
      <c r="BN29" s="59">
        <v>41</v>
      </c>
      <c r="BO29" s="62">
        <v>1</v>
      </c>
      <c r="BP29" s="65">
        <v>1</v>
      </c>
      <c r="BQ29" s="59">
        <v>151</v>
      </c>
      <c r="BR29" s="62">
        <v>0</v>
      </c>
      <c r="BS29" s="65">
        <v>0</v>
      </c>
      <c r="BT29" s="59">
        <v>2</v>
      </c>
      <c r="BU29" s="62">
        <v>0</v>
      </c>
      <c r="BV29" s="65">
        <v>0</v>
      </c>
      <c r="BW29" s="59">
        <v>112</v>
      </c>
      <c r="BX29" s="62">
        <v>4</v>
      </c>
      <c r="BY29" s="65">
        <v>2</v>
      </c>
      <c r="BZ29" s="59">
        <v>103</v>
      </c>
      <c r="CA29" s="62">
        <v>1</v>
      </c>
      <c r="CB29" s="65">
        <v>1</v>
      </c>
      <c r="CC29" s="59">
        <v>104</v>
      </c>
      <c r="CD29" s="62">
        <v>2</v>
      </c>
      <c r="CE29" s="65">
        <v>2</v>
      </c>
      <c r="CF29" s="59"/>
      <c r="CG29" s="62"/>
      <c r="CH29" s="65"/>
      <c r="CI29" s="59"/>
      <c r="CJ29" s="62"/>
      <c r="CK29" s="65"/>
    </row>
    <row r="30" ht="25.15" customHeight="1">
      <c r="A30" s="3" t="s">
        <v>263</v>
      </c>
      <c r="B30" s="9">
        <v>23</v>
      </c>
      <c r="C30" s="57" t="s">
        <v>264</v>
      </c>
      <c r="D30" s="70" t="s">
        <v>50</v>
      </c>
      <c r="E30" s="59">
        <v>296</v>
      </c>
      <c r="F30" s="11">
        <f t="shared" si="8"/>
        <v>19.7972972972973</v>
      </c>
      <c r="G30" s="61">
        <v>21</v>
      </c>
      <c r="H30" s="11">
        <f t="shared" si="9"/>
        <v>1.7142857142857142</v>
      </c>
      <c r="I30" s="62">
        <v>101</v>
      </c>
      <c r="J30" s="110">
        <f t="shared" si="10"/>
        <v>0.34653465346534651</v>
      </c>
      <c r="K30" s="112">
        <f t="shared" si="11"/>
        <v>-18.083011583011583</v>
      </c>
      <c r="L30" s="64">
        <v>0</v>
      </c>
      <c r="M30" s="62">
        <v>0</v>
      </c>
      <c r="N30" s="65">
        <v>0</v>
      </c>
      <c r="O30" s="59"/>
      <c r="P30" s="62"/>
      <c r="Q30" s="65"/>
      <c r="R30" s="59"/>
      <c r="S30" s="62"/>
      <c r="T30" s="65"/>
      <c r="U30" s="59">
        <v>0</v>
      </c>
      <c r="V30" s="62">
        <v>0</v>
      </c>
      <c r="W30" s="65">
        <v>0</v>
      </c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>
        <v>295</v>
      </c>
      <c r="AK30" s="62">
        <v>4</v>
      </c>
      <c r="AL30" s="65">
        <v>4</v>
      </c>
      <c r="AM30" s="59">
        <v>712</v>
      </c>
      <c r="AN30" s="62">
        <v>4</v>
      </c>
      <c r="AO30" s="65">
        <v>5</v>
      </c>
      <c r="AP30" s="59">
        <v>431</v>
      </c>
      <c r="AQ30" s="62">
        <v>3</v>
      </c>
      <c r="AR30" s="65">
        <v>2</v>
      </c>
      <c r="AS30" s="59">
        <v>202</v>
      </c>
      <c r="AT30" s="62">
        <v>0</v>
      </c>
      <c r="AU30" s="65">
        <v>0</v>
      </c>
      <c r="AV30" s="59">
        <v>0</v>
      </c>
      <c r="AW30" s="62">
        <v>2</v>
      </c>
      <c r="AX30" s="65">
        <v>2</v>
      </c>
      <c r="AY30" s="59">
        <v>283</v>
      </c>
      <c r="AZ30" s="62">
        <v>2</v>
      </c>
      <c r="BA30" s="65">
        <v>1</v>
      </c>
      <c r="BB30" s="59">
        <v>104</v>
      </c>
      <c r="BC30" s="62">
        <v>2</v>
      </c>
      <c r="BD30" s="65">
        <v>2</v>
      </c>
      <c r="BE30" s="59">
        <v>315</v>
      </c>
      <c r="BF30" s="62">
        <v>0</v>
      </c>
      <c r="BG30" s="65">
        <v>0</v>
      </c>
      <c r="BH30" s="59">
        <v>374</v>
      </c>
      <c r="BI30" s="62">
        <v>4</v>
      </c>
      <c r="BJ30" s="65">
        <v>4</v>
      </c>
      <c r="BK30" s="59">
        <v>361</v>
      </c>
      <c r="BL30" s="62">
        <v>2</v>
      </c>
      <c r="BM30" s="65">
        <v>2</v>
      </c>
      <c r="BN30" s="59">
        <v>608</v>
      </c>
      <c r="BO30" s="62">
        <v>3</v>
      </c>
      <c r="BP30" s="65">
        <v>3</v>
      </c>
      <c r="BQ30" s="59">
        <v>254</v>
      </c>
      <c r="BR30" s="62">
        <v>1</v>
      </c>
      <c r="BS30" s="65">
        <v>1</v>
      </c>
      <c r="BT30" s="59">
        <v>600</v>
      </c>
      <c r="BU30" s="62">
        <v>5</v>
      </c>
      <c r="BV30" s="65">
        <v>5</v>
      </c>
      <c r="BW30" s="59">
        <v>382</v>
      </c>
      <c r="BX30" s="62">
        <v>1</v>
      </c>
      <c r="BY30" s="65">
        <v>1</v>
      </c>
      <c r="BZ30" s="59">
        <v>526</v>
      </c>
      <c r="CA30" s="62">
        <v>1</v>
      </c>
      <c r="CB30" s="65">
        <v>1</v>
      </c>
      <c r="CC30" s="59">
        <v>413</v>
      </c>
      <c r="CD30" s="62">
        <v>2</v>
      </c>
      <c r="CE30" s="65">
        <v>2</v>
      </c>
      <c r="CF30" s="59"/>
      <c r="CG30" s="62"/>
      <c r="CH30" s="65"/>
      <c r="CI30" s="59"/>
      <c r="CJ30" s="62"/>
      <c r="CK30" s="65"/>
    </row>
    <row r="31" ht="25.15" customHeight="1">
      <c r="A31" s="3" t="s">
        <v>265</v>
      </c>
      <c r="B31" s="9">
        <v>24</v>
      </c>
      <c r="C31" s="57" t="s">
        <v>266</v>
      </c>
      <c r="D31" s="70" t="s">
        <v>51</v>
      </c>
      <c r="E31" s="59">
        <v>183</v>
      </c>
      <c r="F31" s="11">
        <f t="shared" si="8"/>
        <v>4.8306010928961749</v>
      </c>
      <c r="G31" s="61">
        <v>23</v>
      </c>
      <c r="H31" s="11">
        <f t="shared" si="9"/>
        <v>0.60869565217391308</v>
      </c>
      <c r="I31" s="62">
        <v>74</v>
      </c>
      <c r="J31" s="110">
        <f t="shared" si="10"/>
        <v>0.12162162162162163</v>
      </c>
      <c r="K31" s="112">
        <f t="shared" si="11"/>
        <v>-4.2219054407222618</v>
      </c>
      <c r="L31" s="64">
        <v>0</v>
      </c>
      <c r="M31" s="62">
        <v>0</v>
      </c>
      <c r="N31" s="65">
        <v>0</v>
      </c>
      <c r="O31" s="59"/>
      <c r="P31" s="62"/>
      <c r="Q31" s="65"/>
      <c r="R31" s="59">
        <v>0</v>
      </c>
      <c r="S31" s="62">
        <v>0</v>
      </c>
      <c r="T31" s="65">
        <v>0</v>
      </c>
      <c r="U31" s="59">
        <v>0</v>
      </c>
      <c r="V31" s="62">
        <v>0</v>
      </c>
      <c r="W31" s="65">
        <v>0</v>
      </c>
      <c r="X31" s="59">
        <v>71</v>
      </c>
      <c r="Y31" s="62">
        <v>1</v>
      </c>
      <c r="Z31" s="65">
        <v>0</v>
      </c>
      <c r="AA31" s="59">
        <v>36</v>
      </c>
      <c r="AB31" s="62">
        <v>0</v>
      </c>
      <c r="AC31" s="65">
        <v>0</v>
      </c>
      <c r="AD31" s="59">
        <v>246</v>
      </c>
      <c r="AE31" s="62">
        <v>4</v>
      </c>
      <c r="AF31" s="65">
        <v>3</v>
      </c>
      <c r="AG31" s="59">
        <v>493</v>
      </c>
      <c r="AH31" s="62">
        <v>8</v>
      </c>
      <c r="AI31" s="65">
        <v>5</v>
      </c>
      <c r="AJ31" s="59">
        <v>0</v>
      </c>
      <c r="AK31" s="62">
        <v>0</v>
      </c>
      <c r="AL31" s="65">
        <v>0</v>
      </c>
      <c r="AM31" s="59">
        <v>0</v>
      </c>
      <c r="AN31" s="62">
        <v>0</v>
      </c>
      <c r="AO31" s="65">
        <v>0</v>
      </c>
      <c r="AP31" s="59">
        <v>0</v>
      </c>
      <c r="AQ31" s="62">
        <v>0</v>
      </c>
      <c r="AR31" s="65">
        <v>0</v>
      </c>
      <c r="AS31" s="59">
        <v>0</v>
      </c>
      <c r="AT31" s="62">
        <v>0</v>
      </c>
      <c r="AU31" s="65">
        <v>0</v>
      </c>
      <c r="AV31" s="59">
        <v>0</v>
      </c>
      <c r="AW31" s="62">
        <v>0</v>
      </c>
      <c r="AX31" s="65">
        <v>0</v>
      </c>
      <c r="AY31" s="59">
        <v>0</v>
      </c>
      <c r="AZ31" s="62">
        <v>0</v>
      </c>
      <c r="BA31" s="65">
        <v>0</v>
      </c>
      <c r="BB31" s="59">
        <v>0</v>
      </c>
      <c r="BC31" s="62">
        <v>0</v>
      </c>
      <c r="BD31" s="65">
        <v>0</v>
      </c>
      <c r="BE31" s="59">
        <v>0</v>
      </c>
      <c r="BF31" s="62">
        <v>0</v>
      </c>
      <c r="BG31" s="65">
        <v>0</v>
      </c>
      <c r="BH31" s="59">
        <v>0</v>
      </c>
      <c r="BI31" s="62">
        <v>0</v>
      </c>
      <c r="BJ31" s="65">
        <v>0</v>
      </c>
      <c r="BK31" s="59">
        <v>0</v>
      </c>
      <c r="BL31" s="62">
        <v>0</v>
      </c>
      <c r="BM31" s="65">
        <v>0</v>
      </c>
      <c r="BN31" s="59">
        <v>0</v>
      </c>
      <c r="BO31" s="62">
        <v>0</v>
      </c>
      <c r="BP31" s="65">
        <v>0</v>
      </c>
      <c r="BQ31" s="59">
        <v>0</v>
      </c>
      <c r="BR31" s="62">
        <v>0</v>
      </c>
      <c r="BS31" s="65">
        <v>0</v>
      </c>
      <c r="BT31" s="59">
        <v>11</v>
      </c>
      <c r="BU31" s="62">
        <v>0</v>
      </c>
      <c r="BV31" s="65">
        <v>0</v>
      </c>
      <c r="BW31" s="59">
        <v>13</v>
      </c>
      <c r="BX31" s="62">
        <v>1</v>
      </c>
      <c r="BY31" s="65">
        <v>1</v>
      </c>
      <c r="BZ31" s="59">
        <v>10</v>
      </c>
      <c r="CA31" s="62">
        <v>0</v>
      </c>
      <c r="CB31" s="65">
        <v>0</v>
      </c>
      <c r="CC31" s="59">
        <v>4</v>
      </c>
      <c r="CD31" s="62">
        <v>0</v>
      </c>
      <c r="CE31" s="65">
        <v>0</v>
      </c>
      <c r="CF31" s="59"/>
      <c r="CG31" s="62"/>
      <c r="CH31" s="65"/>
      <c r="CI31" s="59"/>
      <c r="CJ31" s="62"/>
      <c r="CK31" s="65"/>
    </row>
    <row r="32" ht="25.15" customHeight="1">
      <c r="A32" s="3" t="s">
        <v>267</v>
      </c>
      <c r="B32" s="9">
        <v>25</v>
      </c>
      <c r="C32" s="57" t="s">
        <v>268</v>
      </c>
      <c r="D32" s="70" t="s">
        <v>50</v>
      </c>
      <c r="E32" s="59">
        <v>436</v>
      </c>
      <c r="F32" s="11">
        <f t="shared" si="8"/>
        <v>14.082568807339449</v>
      </c>
      <c r="G32" s="61">
        <v>29</v>
      </c>
      <c r="H32" s="11">
        <f t="shared" si="9"/>
        <v>1.0344827586206897</v>
      </c>
      <c r="I32" s="62">
        <v>145</v>
      </c>
      <c r="J32" s="110">
        <f t="shared" si="10"/>
        <v>0.1793103448275862</v>
      </c>
      <c r="K32" s="112">
        <f t="shared" si="11"/>
        <v>-13.048086048718758</v>
      </c>
      <c r="L32" s="64">
        <v>0</v>
      </c>
      <c r="M32" s="62">
        <v>0</v>
      </c>
      <c r="N32" s="65">
        <v>0</v>
      </c>
      <c r="O32" s="59"/>
      <c r="P32" s="62"/>
      <c r="Q32" s="65"/>
      <c r="R32" s="59"/>
      <c r="S32" s="62"/>
      <c r="T32" s="65"/>
      <c r="U32" s="59">
        <v>46</v>
      </c>
      <c r="V32" s="62">
        <v>1</v>
      </c>
      <c r="W32" s="65">
        <v>0</v>
      </c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>
        <v>482</v>
      </c>
      <c r="AK32" s="62">
        <v>8</v>
      </c>
      <c r="AL32" s="65">
        <v>7</v>
      </c>
      <c r="AM32" s="59">
        <v>876</v>
      </c>
      <c r="AN32" s="62">
        <v>7</v>
      </c>
      <c r="AO32" s="65">
        <v>2</v>
      </c>
      <c r="AP32" s="59">
        <v>359</v>
      </c>
      <c r="AQ32" s="62">
        <v>4</v>
      </c>
      <c r="AR32" s="65">
        <v>5</v>
      </c>
      <c r="AS32" s="59">
        <v>490</v>
      </c>
      <c r="AT32" s="62">
        <v>2</v>
      </c>
      <c r="AU32" s="65">
        <v>3</v>
      </c>
      <c r="AV32" s="59">
        <v>243</v>
      </c>
      <c r="AW32" s="62">
        <v>1</v>
      </c>
      <c r="AX32" s="65">
        <v>1</v>
      </c>
      <c r="AY32" s="59">
        <v>250</v>
      </c>
      <c r="AZ32" s="62">
        <v>1</v>
      </c>
      <c r="BA32" s="65">
        <v>1</v>
      </c>
      <c r="BB32" s="59">
        <v>200</v>
      </c>
      <c r="BC32" s="62">
        <v>0</v>
      </c>
      <c r="BD32" s="65">
        <v>0</v>
      </c>
      <c r="BE32" s="59">
        <v>562</v>
      </c>
      <c r="BF32" s="62">
        <v>1</v>
      </c>
      <c r="BG32" s="65">
        <v>1</v>
      </c>
      <c r="BH32" s="59">
        <v>414</v>
      </c>
      <c r="BI32" s="62">
        <v>1</v>
      </c>
      <c r="BJ32" s="65">
        <v>1</v>
      </c>
      <c r="BK32" s="59">
        <v>436</v>
      </c>
      <c r="BL32" s="62">
        <v>0</v>
      </c>
      <c r="BM32" s="65">
        <v>0</v>
      </c>
      <c r="BN32" s="59">
        <v>359</v>
      </c>
      <c r="BO32" s="62">
        <v>0</v>
      </c>
      <c r="BP32" s="65">
        <v>0</v>
      </c>
      <c r="BQ32" s="59">
        <v>209</v>
      </c>
      <c r="BR32" s="62">
        <v>1</v>
      </c>
      <c r="BS32" s="65">
        <v>1</v>
      </c>
      <c r="BT32" s="59">
        <v>359</v>
      </c>
      <c r="BU32" s="62">
        <v>2</v>
      </c>
      <c r="BV32" s="65">
        <v>2</v>
      </c>
      <c r="BW32" s="59">
        <v>315</v>
      </c>
      <c r="BX32" s="62">
        <v>1</v>
      </c>
      <c r="BY32" s="65">
        <v>1</v>
      </c>
      <c r="BZ32" s="59">
        <v>347</v>
      </c>
      <c r="CA32" s="62">
        <v>0</v>
      </c>
      <c r="CB32" s="65">
        <v>0</v>
      </c>
      <c r="CC32" s="59">
        <v>239</v>
      </c>
      <c r="CD32" s="62">
        <v>1</v>
      </c>
      <c r="CE32" s="65">
        <v>1</v>
      </c>
      <c r="CF32" s="59"/>
      <c r="CG32" s="62"/>
      <c r="CH32" s="65"/>
      <c r="CI32" s="59"/>
      <c r="CJ32" s="62"/>
      <c r="CK32" s="65"/>
    </row>
    <row r="33" ht="25.15" customHeight="1">
      <c r="A33" s="3" t="s">
        <v>269</v>
      </c>
      <c r="B33" s="9">
        <v>26</v>
      </c>
      <c r="C33" s="57" t="s">
        <v>270</v>
      </c>
      <c r="D33" s="70" t="s">
        <v>51</v>
      </c>
      <c r="E33" s="59">
        <v>195</v>
      </c>
      <c r="F33" s="11">
        <f t="shared" si="8"/>
        <v>5.5846153846153843</v>
      </c>
      <c r="G33" s="61">
        <v>33</v>
      </c>
      <c r="H33" s="11">
        <f t="shared" si="9"/>
        <v>0.93939393939393945</v>
      </c>
      <c r="I33" s="62">
        <v>28</v>
      </c>
      <c r="J33" s="110">
        <f t="shared" si="10"/>
        <v>0.2857142857142857</v>
      </c>
      <c r="K33" s="112">
        <f t="shared" si="11"/>
        <v>-4.6452214452214449</v>
      </c>
      <c r="L33" s="64">
        <v>0</v>
      </c>
      <c r="M33" s="62">
        <v>0</v>
      </c>
      <c r="N33" s="65">
        <v>0</v>
      </c>
      <c r="O33" s="59"/>
      <c r="P33" s="62"/>
      <c r="Q33" s="65"/>
      <c r="R33" s="59">
        <v>7</v>
      </c>
      <c r="S33" s="62">
        <v>1</v>
      </c>
      <c r="T33" s="65">
        <v>0</v>
      </c>
      <c r="U33" s="59">
        <v>0</v>
      </c>
      <c r="V33" s="62">
        <v>0</v>
      </c>
      <c r="W33" s="65">
        <v>0</v>
      </c>
      <c r="X33" s="59">
        <v>76</v>
      </c>
      <c r="Y33" s="62">
        <v>3</v>
      </c>
      <c r="Z33" s="65">
        <v>0</v>
      </c>
      <c r="AA33" s="59">
        <v>38</v>
      </c>
      <c r="AB33" s="62">
        <v>1</v>
      </c>
      <c r="AC33" s="65">
        <v>0</v>
      </c>
      <c r="AD33" s="59">
        <v>263</v>
      </c>
      <c r="AE33" s="62">
        <v>6</v>
      </c>
      <c r="AF33" s="65">
        <v>1</v>
      </c>
      <c r="AG33" s="59">
        <v>527</v>
      </c>
      <c r="AH33" s="62">
        <v>11</v>
      </c>
      <c r="AI33" s="65">
        <v>2</v>
      </c>
      <c r="AJ33" s="59">
        <v>0</v>
      </c>
      <c r="AK33" s="62">
        <v>0</v>
      </c>
      <c r="AL33" s="65">
        <v>0</v>
      </c>
      <c r="AM33" s="59">
        <v>0</v>
      </c>
      <c r="AN33" s="62">
        <v>0</v>
      </c>
      <c r="AO33" s="65">
        <v>0</v>
      </c>
      <c r="AP33" s="59">
        <v>0</v>
      </c>
      <c r="AQ33" s="62">
        <v>0</v>
      </c>
      <c r="AR33" s="65">
        <v>0</v>
      </c>
      <c r="AS33" s="59">
        <v>0</v>
      </c>
      <c r="AT33" s="62">
        <v>0</v>
      </c>
      <c r="AU33" s="65">
        <v>0</v>
      </c>
      <c r="AV33" s="59">
        <v>0</v>
      </c>
      <c r="AW33" s="62">
        <v>0</v>
      </c>
      <c r="AX33" s="65">
        <v>0</v>
      </c>
      <c r="AY33" s="59">
        <v>0</v>
      </c>
      <c r="AZ33" s="62">
        <v>0</v>
      </c>
      <c r="BA33" s="65">
        <v>0</v>
      </c>
      <c r="BB33" s="59">
        <v>0</v>
      </c>
      <c r="BC33" s="62">
        <v>0</v>
      </c>
      <c r="BD33" s="65">
        <v>0</v>
      </c>
      <c r="BE33" s="59">
        <v>0</v>
      </c>
      <c r="BF33" s="62">
        <v>0</v>
      </c>
      <c r="BG33" s="65">
        <v>0</v>
      </c>
      <c r="BH33" s="59">
        <v>25</v>
      </c>
      <c r="BI33" s="62">
        <v>1</v>
      </c>
      <c r="BJ33" s="65">
        <v>1</v>
      </c>
      <c r="BK33" s="59">
        <v>71</v>
      </c>
      <c r="BL33" s="62">
        <v>0</v>
      </c>
      <c r="BM33" s="65">
        <v>0</v>
      </c>
      <c r="BN33" s="59">
        <v>16</v>
      </c>
      <c r="BO33" s="62">
        <v>1</v>
      </c>
      <c r="BP33" s="65">
        <v>1</v>
      </c>
      <c r="BQ33" s="59">
        <v>5</v>
      </c>
      <c r="BR33" s="62">
        <v>1</v>
      </c>
      <c r="BS33" s="65">
        <v>1</v>
      </c>
      <c r="BT33" s="59">
        <v>9</v>
      </c>
      <c r="BU33" s="62">
        <v>0</v>
      </c>
      <c r="BV33" s="65">
        <v>0</v>
      </c>
      <c r="BW33" s="59">
        <v>18</v>
      </c>
      <c r="BX33" s="62">
        <v>3</v>
      </c>
      <c r="BY33" s="65">
        <v>2</v>
      </c>
      <c r="BZ33" s="59">
        <v>9</v>
      </c>
      <c r="CA33" s="62">
        <v>0</v>
      </c>
      <c r="CB33" s="65">
        <v>0</v>
      </c>
      <c r="CC33" s="59">
        <v>10</v>
      </c>
      <c r="CD33" s="62">
        <v>0</v>
      </c>
      <c r="CE33" s="65">
        <v>0</v>
      </c>
      <c r="CF33" s="59"/>
      <c r="CG33" s="62"/>
      <c r="CH33" s="65"/>
      <c r="CI33" s="59"/>
      <c r="CJ33" s="62"/>
      <c r="CK33" s="65"/>
    </row>
    <row r="34" ht="25.15" customHeight="1">
      <c r="A34" s="3" t="s">
        <v>271</v>
      </c>
      <c r="B34" s="9">
        <v>27</v>
      </c>
      <c r="C34" s="57" t="s">
        <v>272</v>
      </c>
      <c r="D34" s="70" t="s">
        <v>50</v>
      </c>
      <c r="E34" s="59">
        <v>361</v>
      </c>
      <c r="F34" s="11">
        <f t="shared" si="8"/>
        <v>13.556786703601109</v>
      </c>
      <c r="G34" s="61">
        <v>12</v>
      </c>
      <c r="H34" s="11">
        <f t="shared" si="9"/>
        <v>1.3333333333333333</v>
      </c>
      <c r="I34" s="62">
        <v>12</v>
      </c>
      <c r="J34" s="110">
        <f t="shared" si="10"/>
        <v>1</v>
      </c>
      <c r="K34" s="112">
        <f t="shared" si="11"/>
        <v>-12.223453370267775</v>
      </c>
      <c r="L34" s="64">
        <v>0</v>
      </c>
      <c r="M34" s="62">
        <v>0</v>
      </c>
      <c r="N34" s="65">
        <v>0</v>
      </c>
      <c r="O34" s="59"/>
      <c r="P34" s="62"/>
      <c r="Q34" s="65"/>
      <c r="R34" s="59"/>
      <c r="S34" s="62"/>
      <c r="T34" s="65"/>
      <c r="U34" s="59">
        <v>0</v>
      </c>
      <c r="V34" s="62">
        <v>0</v>
      </c>
      <c r="W34" s="65">
        <v>0</v>
      </c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>
        <v>412</v>
      </c>
      <c r="AK34" s="62">
        <v>0</v>
      </c>
      <c r="AL34" s="65">
        <v>0</v>
      </c>
      <c r="AM34" s="59">
        <v>954</v>
      </c>
      <c r="AN34" s="62">
        <v>0</v>
      </c>
      <c r="AO34" s="65">
        <v>0</v>
      </c>
      <c r="AP34" s="59">
        <v>352</v>
      </c>
      <c r="AQ34" s="62">
        <v>0</v>
      </c>
      <c r="AR34" s="65">
        <v>0</v>
      </c>
      <c r="AS34" s="59">
        <v>185</v>
      </c>
      <c r="AT34" s="62">
        <v>0</v>
      </c>
      <c r="AU34" s="65">
        <v>0</v>
      </c>
      <c r="AV34" s="59">
        <v>165</v>
      </c>
      <c r="AW34" s="62">
        <v>1</v>
      </c>
      <c r="AX34" s="65">
        <v>1</v>
      </c>
      <c r="AY34" s="59">
        <v>92</v>
      </c>
      <c r="AZ34" s="62">
        <v>0</v>
      </c>
      <c r="BA34" s="65">
        <v>0</v>
      </c>
      <c r="BB34" s="59">
        <v>209</v>
      </c>
      <c r="BC34" s="62">
        <v>0</v>
      </c>
      <c r="BD34" s="65">
        <v>0</v>
      </c>
      <c r="BE34" s="59">
        <v>210</v>
      </c>
      <c r="BF34" s="62">
        <v>2</v>
      </c>
      <c r="BG34" s="65">
        <v>2</v>
      </c>
      <c r="BH34" s="59">
        <v>343</v>
      </c>
      <c r="BI34" s="62">
        <v>2</v>
      </c>
      <c r="BJ34" s="65">
        <v>1</v>
      </c>
      <c r="BK34" s="59">
        <v>398</v>
      </c>
      <c r="BL34" s="62">
        <v>4</v>
      </c>
      <c r="BM34" s="65">
        <v>3</v>
      </c>
      <c r="BN34" s="59">
        <v>210</v>
      </c>
      <c r="BO34" s="62">
        <v>2</v>
      </c>
      <c r="BP34" s="65">
        <v>1</v>
      </c>
      <c r="BQ34" s="59">
        <v>164</v>
      </c>
      <c r="BR34" s="62">
        <v>0</v>
      </c>
      <c r="BS34" s="65">
        <v>0</v>
      </c>
      <c r="BT34" s="59">
        <v>152</v>
      </c>
      <c r="BU34" s="62">
        <v>0</v>
      </c>
      <c r="BV34" s="65">
        <v>0</v>
      </c>
      <c r="BW34" s="59">
        <v>398</v>
      </c>
      <c r="BX34" s="62">
        <v>3</v>
      </c>
      <c r="BY34" s="65">
        <v>2</v>
      </c>
      <c r="BZ34" s="59">
        <v>356</v>
      </c>
      <c r="CA34" s="62">
        <v>1</v>
      </c>
      <c r="CB34" s="65">
        <v>1</v>
      </c>
      <c r="CC34" s="59">
        <v>294</v>
      </c>
      <c r="CD34" s="62">
        <v>1</v>
      </c>
      <c r="CE34" s="65">
        <v>1</v>
      </c>
      <c r="CF34" s="59"/>
      <c r="CG34" s="62"/>
      <c r="CH34" s="65"/>
      <c r="CI34" s="59"/>
      <c r="CJ34" s="62"/>
      <c r="CK34" s="65"/>
    </row>
    <row r="35" ht="25.15" customHeight="1">
      <c r="A35" s="3" t="s">
        <v>273</v>
      </c>
      <c r="B35" s="9">
        <v>28</v>
      </c>
      <c r="C35" s="57" t="s">
        <v>274</v>
      </c>
      <c r="D35" s="70" t="s">
        <v>51</v>
      </c>
      <c r="E35" s="59">
        <v>121</v>
      </c>
      <c r="F35" s="11">
        <f t="shared" si="8"/>
        <v>4.4876033057851243</v>
      </c>
      <c r="G35" s="61">
        <v>10</v>
      </c>
      <c r="H35" s="11">
        <f t="shared" si="9"/>
        <v>1.6</v>
      </c>
      <c r="I35" s="62">
        <v>18</v>
      </c>
      <c r="J35" s="110">
        <f t="shared" si="10"/>
        <v>0.22222222222222221</v>
      </c>
      <c r="K35" s="112">
        <f t="shared" si="11"/>
        <v>-2.8876033057851243</v>
      </c>
      <c r="L35" s="64">
        <v>0</v>
      </c>
      <c r="M35" s="62">
        <v>0</v>
      </c>
      <c r="N35" s="65">
        <v>0</v>
      </c>
      <c r="O35" s="59"/>
      <c r="P35" s="62"/>
      <c r="Q35" s="65"/>
      <c r="R35" s="59">
        <v>21</v>
      </c>
      <c r="S35" s="62">
        <v>0</v>
      </c>
      <c r="T35" s="65">
        <v>0</v>
      </c>
      <c r="U35" s="59">
        <v>0</v>
      </c>
      <c r="V35" s="62">
        <v>0</v>
      </c>
      <c r="W35" s="65">
        <v>0</v>
      </c>
      <c r="X35" s="59">
        <v>88</v>
      </c>
      <c r="Y35" s="62">
        <v>1</v>
      </c>
      <c r="Z35" s="65">
        <v>0</v>
      </c>
      <c r="AA35" s="59">
        <v>44</v>
      </c>
      <c r="AB35" s="62">
        <v>1</v>
      </c>
      <c r="AC35" s="65">
        <v>0</v>
      </c>
      <c r="AD35" s="59">
        <v>83</v>
      </c>
      <c r="AE35" s="62">
        <v>2</v>
      </c>
      <c r="AF35" s="65">
        <v>1</v>
      </c>
      <c r="AG35" s="59">
        <v>165</v>
      </c>
      <c r="AH35" s="62">
        <v>3</v>
      </c>
      <c r="AI35" s="65">
        <v>1</v>
      </c>
      <c r="AJ35" s="59">
        <v>0</v>
      </c>
      <c r="AK35" s="62">
        <v>0</v>
      </c>
      <c r="AL35" s="65">
        <v>0</v>
      </c>
      <c r="AM35" s="59">
        <v>0</v>
      </c>
      <c r="AN35" s="62">
        <v>0</v>
      </c>
      <c r="AO35" s="65">
        <v>0</v>
      </c>
      <c r="AP35" s="59">
        <v>0</v>
      </c>
      <c r="AQ35" s="62">
        <v>0</v>
      </c>
      <c r="AR35" s="65">
        <v>0</v>
      </c>
      <c r="AS35" s="59">
        <v>0</v>
      </c>
      <c r="AT35" s="62">
        <v>0</v>
      </c>
      <c r="AU35" s="65">
        <v>0</v>
      </c>
      <c r="AV35" s="59">
        <v>0</v>
      </c>
      <c r="AW35" s="62">
        <v>0</v>
      </c>
      <c r="AX35" s="65">
        <v>0</v>
      </c>
      <c r="AY35" s="59">
        <v>0</v>
      </c>
      <c r="AZ35" s="62">
        <v>0</v>
      </c>
      <c r="BA35" s="65">
        <v>0</v>
      </c>
      <c r="BB35" s="59">
        <v>0</v>
      </c>
      <c r="BC35" s="62">
        <v>0</v>
      </c>
      <c r="BD35" s="65">
        <v>0</v>
      </c>
      <c r="BE35" s="59">
        <v>0</v>
      </c>
      <c r="BF35" s="62">
        <v>0</v>
      </c>
      <c r="BG35" s="65">
        <v>0</v>
      </c>
      <c r="BH35" s="59">
        <v>0</v>
      </c>
      <c r="BI35" s="62">
        <v>0</v>
      </c>
      <c r="BJ35" s="65">
        <v>0</v>
      </c>
      <c r="BK35" s="59">
        <v>1</v>
      </c>
      <c r="BL35" s="62">
        <v>0</v>
      </c>
      <c r="BM35" s="65">
        <v>0</v>
      </c>
      <c r="BN35" s="59">
        <v>17</v>
      </c>
      <c r="BO35" s="62">
        <v>1</v>
      </c>
      <c r="BP35" s="65">
        <v>1</v>
      </c>
      <c r="BQ35" s="59">
        <v>28</v>
      </c>
      <c r="BR35" s="62">
        <v>0</v>
      </c>
      <c r="BS35" s="65">
        <v>0</v>
      </c>
      <c r="BT35" s="59">
        <v>12</v>
      </c>
      <c r="BU35" s="62">
        <v>0</v>
      </c>
      <c r="BV35" s="65">
        <v>0</v>
      </c>
      <c r="BW35" s="59">
        <v>11</v>
      </c>
      <c r="BX35" s="62">
        <v>8</v>
      </c>
      <c r="BY35" s="65">
        <v>1</v>
      </c>
      <c r="BZ35" s="59">
        <v>19</v>
      </c>
      <c r="CA35" s="62">
        <v>0</v>
      </c>
      <c r="CB35" s="65">
        <v>0</v>
      </c>
      <c r="CC35" s="59">
        <v>13</v>
      </c>
      <c r="CD35" s="62">
        <v>0</v>
      </c>
      <c r="CE35" s="65">
        <v>0</v>
      </c>
      <c r="CF35" s="59"/>
      <c r="CG35" s="62"/>
      <c r="CH35" s="65"/>
      <c r="CI35" s="59"/>
      <c r="CJ35" s="62"/>
      <c r="CK35" s="65"/>
    </row>
    <row r="36" ht="25.15" customHeight="1">
      <c r="A36" s="3" t="s">
        <v>275</v>
      </c>
      <c r="B36" s="9">
        <v>29</v>
      </c>
      <c r="C36" s="57" t="s">
        <v>276</v>
      </c>
      <c r="D36" s="70" t="s">
        <v>51</v>
      </c>
      <c r="E36" s="59">
        <v>168</v>
      </c>
      <c r="F36" s="11">
        <f t="shared" si="8"/>
        <v>20.142857142857142</v>
      </c>
      <c r="G36" s="61">
        <v>11</v>
      </c>
      <c r="H36" s="11">
        <f t="shared" si="9"/>
        <v>1.3636363636363635</v>
      </c>
      <c r="I36" s="62">
        <v>26</v>
      </c>
      <c r="J36" s="110">
        <f t="shared" si="10"/>
        <v>0.42307692307692307</v>
      </c>
      <c r="K36" s="112">
        <f t="shared" si="11"/>
        <v>-18.779220779220779</v>
      </c>
      <c r="L36" s="64">
        <v>0</v>
      </c>
      <c r="M36" s="62">
        <v>0</v>
      </c>
      <c r="N36" s="65">
        <v>0</v>
      </c>
      <c r="O36" s="59"/>
      <c r="P36" s="62"/>
      <c r="Q36" s="65"/>
      <c r="R36" s="59"/>
      <c r="S36" s="62"/>
      <c r="T36" s="65"/>
      <c r="U36" s="59">
        <v>0</v>
      </c>
      <c r="V36" s="62">
        <v>0</v>
      </c>
      <c r="W36" s="65">
        <v>0</v>
      </c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>
        <v>242</v>
      </c>
      <c r="AK36" s="62">
        <v>1</v>
      </c>
      <c r="AL36" s="65">
        <v>1</v>
      </c>
      <c r="AM36" s="59">
        <v>455</v>
      </c>
      <c r="AN36" s="62">
        <v>3</v>
      </c>
      <c r="AO36" s="65">
        <v>1</v>
      </c>
      <c r="AP36" s="59">
        <v>200</v>
      </c>
      <c r="AQ36" s="62">
        <v>0</v>
      </c>
      <c r="AR36" s="65">
        <v>0</v>
      </c>
      <c r="AS36" s="59">
        <v>226</v>
      </c>
      <c r="AT36" s="62">
        <v>1</v>
      </c>
      <c r="AU36" s="65">
        <v>1</v>
      </c>
      <c r="AV36" s="59">
        <v>179</v>
      </c>
      <c r="AW36" s="62">
        <v>1</v>
      </c>
      <c r="AX36" s="65">
        <v>1</v>
      </c>
      <c r="AY36" s="59">
        <v>161</v>
      </c>
      <c r="AZ36" s="62">
        <v>2</v>
      </c>
      <c r="BA36" s="65">
        <v>2</v>
      </c>
      <c r="BB36" s="59">
        <v>55</v>
      </c>
      <c r="BC36" s="62">
        <v>2</v>
      </c>
      <c r="BD36" s="65">
        <v>2</v>
      </c>
      <c r="BE36" s="59">
        <v>143</v>
      </c>
      <c r="BF36" s="62">
        <v>1</v>
      </c>
      <c r="BG36" s="65">
        <v>1</v>
      </c>
      <c r="BH36" s="59">
        <v>256</v>
      </c>
      <c r="BI36" s="62">
        <v>0</v>
      </c>
      <c r="BJ36" s="65">
        <v>0</v>
      </c>
      <c r="BK36" s="59">
        <v>232</v>
      </c>
      <c r="BL36" s="62">
        <v>2</v>
      </c>
      <c r="BM36" s="65">
        <v>0</v>
      </c>
      <c r="BN36" s="59">
        <v>142</v>
      </c>
      <c r="BO36" s="62">
        <v>0</v>
      </c>
      <c r="BP36" s="65">
        <v>0</v>
      </c>
      <c r="BQ36" s="59">
        <v>153</v>
      </c>
      <c r="BR36" s="62">
        <v>0</v>
      </c>
      <c r="BS36" s="65">
        <v>0</v>
      </c>
      <c r="BT36" s="59">
        <v>202</v>
      </c>
      <c r="BU36" s="62">
        <v>2</v>
      </c>
      <c r="BV36" s="65">
        <v>2</v>
      </c>
      <c r="BW36" s="59">
        <v>263</v>
      </c>
      <c r="BX36" s="62">
        <v>0</v>
      </c>
      <c r="BY36" s="65">
        <v>0</v>
      </c>
      <c r="BZ36" s="59">
        <v>309</v>
      </c>
      <c r="CA36" s="62">
        <v>0</v>
      </c>
      <c r="CB36" s="65">
        <v>0</v>
      </c>
      <c r="CC36" s="59">
        <v>166</v>
      </c>
      <c r="CD36" s="62">
        <v>0</v>
      </c>
      <c r="CE36" s="65">
        <v>0</v>
      </c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1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1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1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1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1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1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1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1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1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1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1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1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1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1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tabSelected="1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83</v>
      </c>
      <c r="B1" s="208" t="str">
        <f>'LGA Registration'!A7</f>
        <v>Konshisha</v>
      </c>
      <c r="C1" s="209"/>
      <c r="D1" s="120" t="s">
        <v>70</v>
      </c>
      <c r="E1" s="206" t="s">
        <v>71</v>
      </c>
      <c r="F1" s="207"/>
      <c r="G1" s="207"/>
      <c r="H1" s="207"/>
      <c r="I1" s="207"/>
      <c r="J1" s="207"/>
      <c r="K1" s="210" t="s">
        <v>31</v>
      </c>
      <c r="L1" s="202" t="s">
        <v>1</v>
      </c>
      <c r="M1" s="211"/>
      <c r="N1" s="212"/>
      <c r="O1" s="202" t="s">
        <v>2</v>
      </c>
      <c r="P1" s="203"/>
      <c r="Q1" s="204"/>
      <c r="R1" s="202" t="s">
        <v>3</v>
      </c>
      <c r="S1" s="203"/>
      <c r="T1" s="204"/>
      <c r="U1" s="202" t="s">
        <v>4</v>
      </c>
      <c r="V1" s="211"/>
      <c r="W1" s="212"/>
      <c r="X1" s="202" t="s">
        <v>5</v>
      </c>
      <c r="Y1" s="203"/>
      <c r="Z1" s="212"/>
      <c r="AA1" s="202" t="s">
        <v>72</v>
      </c>
      <c r="AB1" s="203"/>
      <c r="AC1" s="204"/>
      <c r="AD1" s="202" t="s">
        <v>7</v>
      </c>
      <c r="AE1" s="203"/>
      <c r="AF1" s="212"/>
      <c r="AG1" s="202" t="s">
        <v>8</v>
      </c>
      <c r="AH1" s="203"/>
      <c r="AI1" s="204"/>
      <c r="AJ1" s="202" t="s">
        <v>9</v>
      </c>
      <c r="AK1" s="211"/>
      <c r="AL1" s="212"/>
      <c r="AM1" s="202" t="s">
        <v>73</v>
      </c>
      <c r="AN1" s="211"/>
      <c r="AO1" s="212"/>
      <c r="AP1" s="202" t="s">
        <v>11</v>
      </c>
      <c r="AQ1" s="211"/>
      <c r="AR1" s="212"/>
      <c r="AS1" s="202" t="s">
        <v>12</v>
      </c>
      <c r="AT1" s="211"/>
      <c r="AU1" s="212"/>
      <c r="AV1" s="202" t="s">
        <v>13</v>
      </c>
      <c r="AW1" s="211"/>
      <c r="AX1" s="212"/>
      <c r="AY1" s="202" t="s">
        <v>14</v>
      </c>
      <c r="AZ1" s="211"/>
      <c r="BA1" s="212"/>
      <c r="BB1" s="202" t="s">
        <v>15</v>
      </c>
      <c r="BC1" s="211"/>
      <c r="BD1" s="212"/>
      <c r="BE1" s="202" t="s">
        <v>16</v>
      </c>
      <c r="BF1" s="211"/>
      <c r="BG1" s="212"/>
      <c r="BH1" s="202" t="s">
        <v>17</v>
      </c>
      <c r="BI1" s="211"/>
      <c r="BJ1" s="212"/>
      <c r="BK1" s="202" t="s">
        <v>18</v>
      </c>
      <c r="BL1" s="211"/>
      <c r="BM1" s="212"/>
      <c r="BN1" s="202" t="s">
        <v>19</v>
      </c>
      <c r="BO1" s="211"/>
      <c r="BP1" s="212"/>
      <c r="BQ1" s="202" t="s">
        <v>20</v>
      </c>
      <c r="BR1" s="211"/>
      <c r="BS1" s="212"/>
      <c r="BT1" s="202" t="s">
        <v>21</v>
      </c>
      <c r="BU1" s="211"/>
      <c r="BV1" s="212"/>
      <c r="BW1" s="202" t="s">
        <v>22</v>
      </c>
      <c r="BX1" s="211"/>
      <c r="BY1" s="212"/>
      <c r="BZ1" s="202" t="s">
        <v>23</v>
      </c>
      <c r="CA1" s="211"/>
      <c r="CB1" s="212"/>
      <c r="CC1" s="205" t="s">
        <v>24</v>
      </c>
      <c r="CD1" s="203"/>
      <c r="CE1" s="204"/>
      <c r="CF1" s="202"/>
      <c r="CG1" s="203"/>
      <c r="CH1" s="204"/>
      <c r="CI1" s="205"/>
      <c r="CJ1" s="203"/>
      <c r="CK1" s="204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0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28750</v>
      </c>
      <c r="F3" s="129">
        <f>SUM(L3,O3,R3,U3,X3,AA3,AD3,AG3,AJ3,AM3,AP3,AS3,AV3,AY3,BB3,BE3,BH3,BK3,BN3,BQ3,BT3,BW3,BZ3,CC3,CF3,CI3)</f>
        <v>110261</v>
      </c>
      <c r="G3" s="34">
        <f>SUM(G8:G255)</f>
        <v>1670</v>
      </c>
      <c r="H3" s="129">
        <f>SUM(M3,P3,S3,V3,Y3,AB3,AE3,AH3,AK3,AN3,AQ3,AT3,AW3,AZ3,BC3,BF3,BI3,BL3,BO3,BR3,BU3,BX3,CA3,CD3,CG3,CJ3)</f>
        <v>2344</v>
      </c>
      <c r="I3" s="34">
        <f>SUM(I8:I255)</f>
        <v>5462</v>
      </c>
      <c r="J3" s="130">
        <f>SUM(N3,Q3,T3,W3,Z3,AC3,AF3,AI3,AL3,AO3,AR3,AU3,AX3,BA3,BD3,BG3,BJ3,BM3,BP3,BS3,BV3,BY3,CB3,CE3,CH3,CK3)</f>
        <v>2335</v>
      </c>
      <c r="K3" s="34"/>
      <c r="L3" s="100">
        <f>IF(COUNTA(L8:L255)=0,"",SUM(L8:L255))</f>
        <v>591</v>
      </c>
      <c r="M3" s="100">
        <f ref="M3:BX3" t="shared" si="0">IF(COUNTA(M8:M255)=0,"",SUM(M8:M255))</f>
        <v>37</v>
      </c>
      <c r="N3" s="100">
        <f t="shared" si="0"/>
        <v>9</v>
      </c>
      <c r="O3" s="100">
        <f t="shared" si="0"/>
        <v>1182</v>
      </c>
      <c r="P3" s="100">
        <f t="shared" si="0"/>
        <v>77</v>
      </c>
      <c r="Q3" s="100">
        <f t="shared" si="0"/>
        <v>18</v>
      </c>
      <c r="R3" s="100">
        <f t="shared" si="0"/>
        <v>945</v>
      </c>
      <c r="S3" s="100">
        <f t="shared" si="0"/>
        <v>89</v>
      </c>
      <c r="T3" s="100">
        <f t="shared" si="0"/>
        <v>111</v>
      </c>
      <c r="U3" s="100">
        <f t="shared" si="0"/>
        <v>473</v>
      </c>
      <c r="V3" s="100">
        <f t="shared" si="0"/>
        <v>44</v>
      </c>
      <c r="W3" s="100">
        <f t="shared" si="0"/>
        <v>57</v>
      </c>
      <c r="X3" s="100">
        <f t="shared" si="0"/>
        <v>563</v>
      </c>
      <c r="Y3" s="100">
        <f t="shared" si="0"/>
        <v>52</v>
      </c>
      <c r="Z3" s="100">
        <f t="shared" si="0"/>
        <v>58</v>
      </c>
      <c r="AA3" s="100">
        <f t="shared" si="0"/>
        <v>1125</v>
      </c>
      <c r="AB3" s="100">
        <f t="shared" si="0"/>
        <v>106</v>
      </c>
      <c r="AC3" s="100">
        <f t="shared" si="0"/>
        <v>110</v>
      </c>
      <c r="AD3" s="100">
        <f t="shared" si="0"/>
        <v>5691</v>
      </c>
      <c r="AE3" s="100">
        <f t="shared" si="0"/>
        <v>155</v>
      </c>
      <c r="AF3" s="100">
        <f t="shared" si="0"/>
        <v>191</v>
      </c>
      <c r="AG3" s="100">
        <f t="shared" si="0"/>
        <v>2847</v>
      </c>
      <c r="AH3" s="100">
        <f t="shared" si="0"/>
        <v>76</v>
      </c>
      <c r="AI3" s="100">
        <f t="shared" si="0"/>
        <v>96</v>
      </c>
      <c r="AJ3" s="100">
        <f t="shared" si="0"/>
        <v>8909</v>
      </c>
      <c r="AK3" s="100">
        <f t="shared" si="0"/>
        <v>138</v>
      </c>
      <c r="AL3" s="100">
        <f t="shared" si="0"/>
        <v>125</v>
      </c>
      <c r="AM3" s="100">
        <f t="shared" si="0"/>
        <v>11776</v>
      </c>
      <c r="AN3" s="100">
        <f t="shared" si="0"/>
        <v>239</v>
      </c>
      <c r="AO3" s="100">
        <f t="shared" si="0"/>
        <v>228</v>
      </c>
      <c r="AP3" s="100">
        <f t="shared" si="0"/>
        <v>6789</v>
      </c>
      <c r="AQ3" s="100">
        <f t="shared" si="0"/>
        <v>106</v>
      </c>
      <c r="AR3" s="100">
        <f t="shared" si="0"/>
        <v>93</v>
      </c>
      <c r="AS3" s="100">
        <f t="shared" si="0"/>
        <v>6351</v>
      </c>
      <c r="AT3" s="100">
        <f t="shared" si="0"/>
        <v>103</v>
      </c>
      <c r="AU3" s="100">
        <f t="shared" si="0"/>
        <v>90</v>
      </c>
      <c r="AV3" s="100">
        <f t="shared" si="0"/>
        <v>5231</v>
      </c>
      <c r="AW3" s="100">
        <f t="shared" si="0"/>
        <v>83</v>
      </c>
      <c r="AX3" s="100">
        <f t="shared" si="0"/>
        <v>67</v>
      </c>
      <c r="AY3" s="100">
        <f t="shared" si="0"/>
        <v>7255</v>
      </c>
      <c r="AZ3" s="100">
        <f t="shared" si="0"/>
        <v>134</v>
      </c>
      <c r="BA3" s="100">
        <f t="shared" si="0"/>
        <v>120</v>
      </c>
      <c r="BB3" s="100">
        <f t="shared" si="0"/>
        <v>6261</v>
      </c>
      <c r="BC3" s="100">
        <f t="shared" si="0"/>
        <v>96</v>
      </c>
      <c r="BD3" s="100">
        <f t="shared" si="0"/>
        <v>100</v>
      </c>
      <c r="BE3" s="100">
        <f t="shared" si="0"/>
        <v>7271</v>
      </c>
      <c r="BF3" s="100">
        <f t="shared" si="0"/>
        <v>147</v>
      </c>
      <c r="BG3" s="100">
        <f t="shared" si="0"/>
        <v>163</v>
      </c>
      <c r="BH3" s="100">
        <f t="shared" si="0"/>
        <v>7299</v>
      </c>
      <c r="BI3" s="100">
        <f t="shared" si="0"/>
        <v>109</v>
      </c>
      <c r="BJ3" s="100">
        <f t="shared" si="0"/>
        <v>112</v>
      </c>
      <c r="BK3" s="100">
        <f t="shared" si="0"/>
        <v>4962</v>
      </c>
      <c r="BL3" s="100">
        <f t="shared" si="0"/>
        <v>96</v>
      </c>
      <c r="BM3" s="100">
        <f t="shared" si="0"/>
        <v>89</v>
      </c>
      <c r="BN3" s="100">
        <f t="shared" si="0"/>
        <v>4569</v>
      </c>
      <c r="BO3" s="100">
        <f t="shared" si="0"/>
        <v>79</v>
      </c>
      <c r="BP3" s="100">
        <f t="shared" si="0"/>
        <v>84</v>
      </c>
      <c r="BQ3" s="100">
        <f t="shared" si="0"/>
        <v>4129</v>
      </c>
      <c r="BR3" s="100">
        <f t="shared" si="0"/>
        <v>103</v>
      </c>
      <c r="BS3" s="100">
        <f t="shared" si="0"/>
        <v>102</v>
      </c>
      <c r="BT3" s="100">
        <f t="shared" si="0"/>
        <v>6120</v>
      </c>
      <c r="BU3" s="100">
        <f t="shared" si="0"/>
        <v>66</v>
      </c>
      <c r="BV3" s="100">
        <f t="shared" si="0"/>
        <v>76</v>
      </c>
      <c r="BW3" s="100">
        <f t="shared" si="0"/>
        <v>3637</v>
      </c>
      <c r="BX3" s="100">
        <f t="shared" si="0"/>
        <v>78</v>
      </c>
      <c r="BY3" s="100">
        <f ref="BY3:CE3" t="shared" si="1">IF(COUNTA(BY8:BY255)=0,"",SUM(BY8:BY255))</f>
        <v>89</v>
      </c>
      <c r="BZ3" s="100">
        <f t="shared" si="1"/>
        <v>4037</v>
      </c>
      <c r="CA3" s="100">
        <f t="shared" si="1"/>
        <v>58</v>
      </c>
      <c r="CB3" s="100">
        <f t="shared" si="1"/>
        <v>66</v>
      </c>
      <c r="CC3" s="100">
        <f t="shared" si="1"/>
        <v>2248</v>
      </c>
      <c r="CD3" s="100">
        <f t="shared" si="1"/>
        <v>73</v>
      </c>
      <c r="CE3" s="100">
        <f t="shared" si="1"/>
        <v>81</v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591</v>
      </c>
      <c r="M4" s="101">
        <f ref="M4:BX4" t="shared" si="3">SUMIF($D$8:$D$255,"Facility",M8:M255)</f>
        <v>37</v>
      </c>
      <c r="N4" s="101">
        <f t="shared" si="3"/>
        <v>9</v>
      </c>
      <c r="O4" s="101">
        <f t="shared" si="3"/>
        <v>1182</v>
      </c>
      <c r="P4" s="101">
        <f t="shared" si="3"/>
        <v>77</v>
      </c>
      <c r="Q4" s="101">
        <f t="shared" si="3"/>
        <v>18</v>
      </c>
      <c r="R4" s="101">
        <f t="shared" si="3"/>
        <v>945</v>
      </c>
      <c r="S4" s="101">
        <f t="shared" si="3"/>
        <v>89</v>
      </c>
      <c r="T4" s="101">
        <f t="shared" si="3"/>
        <v>111</v>
      </c>
      <c r="U4" s="101">
        <f t="shared" si="3"/>
        <v>473</v>
      </c>
      <c r="V4" s="101">
        <f t="shared" si="3"/>
        <v>44</v>
      </c>
      <c r="W4" s="101">
        <f t="shared" si="3"/>
        <v>57</v>
      </c>
      <c r="X4" s="101">
        <f t="shared" si="3"/>
        <v>563</v>
      </c>
      <c r="Y4" s="101">
        <f t="shared" si="3"/>
        <v>52</v>
      </c>
      <c r="Z4" s="101">
        <f t="shared" si="3"/>
        <v>58</v>
      </c>
      <c r="AA4" s="101">
        <f t="shared" si="3"/>
        <v>1125</v>
      </c>
      <c r="AB4" s="101">
        <f t="shared" si="3"/>
        <v>106</v>
      </c>
      <c r="AC4" s="101">
        <f t="shared" si="3"/>
        <v>110</v>
      </c>
      <c r="AD4" s="101">
        <f t="shared" si="3"/>
        <v>5691</v>
      </c>
      <c r="AE4" s="101">
        <f t="shared" si="3"/>
        <v>155</v>
      </c>
      <c r="AF4" s="101">
        <f t="shared" si="3"/>
        <v>191</v>
      </c>
      <c r="AG4" s="101">
        <f t="shared" si="3"/>
        <v>2847</v>
      </c>
      <c r="AH4" s="101">
        <f t="shared" si="3"/>
        <v>76</v>
      </c>
      <c r="AI4" s="101">
        <f t="shared" si="3"/>
        <v>96</v>
      </c>
      <c r="AJ4" s="101">
        <f t="shared" si="3"/>
        <v>819</v>
      </c>
      <c r="AK4" s="101">
        <f t="shared" si="3"/>
        <v>74</v>
      </c>
      <c r="AL4" s="101">
        <f t="shared" si="3"/>
        <v>71</v>
      </c>
      <c r="AM4" s="101">
        <f t="shared" si="3"/>
        <v>1515</v>
      </c>
      <c r="AN4" s="101">
        <f t="shared" si="3"/>
        <v>125</v>
      </c>
      <c r="AO4" s="101">
        <f t="shared" si="3"/>
        <v>115</v>
      </c>
      <c r="AP4" s="101">
        <f t="shared" si="3"/>
        <v>1158</v>
      </c>
      <c r="AQ4" s="101">
        <f t="shared" si="3"/>
        <v>46</v>
      </c>
      <c r="AR4" s="101">
        <f t="shared" si="3"/>
        <v>41</v>
      </c>
      <c r="AS4" s="101">
        <f t="shared" si="3"/>
        <v>521</v>
      </c>
      <c r="AT4" s="101">
        <f t="shared" si="3"/>
        <v>32</v>
      </c>
      <c r="AU4" s="101">
        <f t="shared" si="3"/>
        <v>33</v>
      </c>
      <c r="AV4" s="101">
        <f t="shared" si="3"/>
        <v>767</v>
      </c>
      <c r="AW4" s="101">
        <f t="shared" si="3"/>
        <v>52</v>
      </c>
      <c r="AX4" s="101">
        <f t="shared" si="3"/>
        <v>38</v>
      </c>
      <c r="AY4" s="101">
        <f t="shared" si="3"/>
        <v>710</v>
      </c>
      <c r="AZ4" s="101">
        <f t="shared" si="3"/>
        <v>76</v>
      </c>
      <c r="BA4" s="101">
        <f t="shared" si="3"/>
        <v>66</v>
      </c>
      <c r="BB4" s="101">
        <f t="shared" si="3"/>
        <v>588</v>
      </c>
      <c r="BC4" s="101">
        <f t="shared" si="3"/>
        <v>60</v>
      </c>
      <c r="BD4" s="101">
        <f t="shared" si="3"/>
        <v>64</v>
      </c>
      <c r="BE4" s="101">
        <f t="shared" si="3"/>
        <v>993</v>
      </c>
      <c r="BF4" s="101">
        <f t="shared" si="3"/>
        <v>96</v>
      </c>
      <c r="BG4" s="101">
        <f t="shared" si="3"/>
        <v>95</v>
      </c>
      <c r="BH4" s="101">
        <f t="shared" si="3"/>
        <v>733</v>
      </c>
      <c r="BI4" s="101">
        <f t="shared" si="3"/>
        <v>71</v>
      </c>
      <c r="BJ4" s="101">
        <f t="shared" si="3"/>
        <v>76</v>
      </c>
      <c r="BK4" s="101">
        <f t="shared" si="3"/>
        <v>780</v>
      </c>
      <c r="BL4" s="101">
        <f t="shared" si="3"/>
        <v>60</v>
      </c>
      <c r="BM4" s="101">
        <f t="shared" si="3"/>
        <v>58</v>
      </c>
      <c r="BN4" s="101">
        <f t="shared" si="3"/>
        <v>729</v>
      </c>
      <c r="BO4" s="101">
        <f t="shared" si="3"/>
        <v>59</v>
      </c>
      <c r="BP4" s="101">
        <f t="shared" si="3"/>
        <v>66</v>
      </c>
      <c r="BQ4" s="101">
        <f t="shared" si="3"/>
        <v>780</v>
      </c>
      <c r="BR4" s="101">
        <f t="shared" si="3"/>
        <v>82</v>
      </c>
      <c r="BS4" s="101">
        <f t="shared" si="3"/>
        <v>81</v>
      </c>
      <c r="BT4" s="101">
        <f t="shared" si="3"/>
        <v>599</v>
      </c>
      <c r="BU4" s="101">
        <f t="shared" si="3"/>
        <v>49</v>
      </c>
      <c r="BV4" s="101">
        <f t="shared" si="3"/>
        <v>59</v>
      </c>
      <c r="BW4" s="101">
        <f t="shared" si="3"/>
        <v>736</v>
      </c>
      <c r="BX4" s="101">
        <f t="shared" si="3"/>
        <v>68</v>
      </c>
      <c r="BY4" s="101">
        <f ref="BY4:CK4" t="shared" si="4">SUMIF($D$8:$D$255,"Facility",BY8:BY255)</f>
        <v>79</v>
      </c>
      <c r="BZ4" s="101">
        <f t="shared" si="4"/>
        <v>663</v>
      </c>
      <c r="CA4" s="101">
        <f t="shared" si="4"/>
        <v>40</v>
      </c>
      <c r="CB4" s="101">
        <f t="shared" si="4"/>
        <v>47</v>
      </c>
      <c r="CC4" s="101">
        <f t="shared" si="4"/>
        <v>656</v>
      </c>
      <c r="CD4" s="101">
        <f t="shared" si="4"/>
        <v>62</v>
      </c>
      <c r="CE4" s="101">
        <f t="shared" si="4"/>
        <v>71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8090</v>
      </c>
      <c r="AK5" s="101">
        <f t="shared" si="5"/>
        <v>64</v>
      </c>
      <c r="AL5" s="101">
        <f t="shared" si="5"/>
        <v>54</v>
      </c>
      <c r="AM5" s="101">
        <f t="shared" si="5"/>
        <v>10261</v>
      </c>
      <c r="AN5" s="101">
        <f t="shared" si="5"/>
        <v>114</v>
      </c>
      <c r="AO5" s="101">
        <f t="shared" si="5"/>
        <v>113</v>
      </c>
      <c r="AP5" s="101">
        <f t="shared" si="5"/>
        <v>5631</v>
      </c>
      <c r="AQ5" s="101">
        <f t="shared" si="5"/>
        <v>60</v>
      </c>
      <c r="AR5" s="101">
        <f t="shared" si="5"/>
        <v>52</v>
      </c>
      <c r="AS5" s="101">
        <f t="shared" si="5"/>
        <v>5830</v>
      </c>
      <c r="AT5" s="101">
        <f t="shared" si="5"/>
        <v>71</v>
      </c>
      <c r="AU5" s="101">
        <f t="shared" si="5"/>
        <v>57</v>
      </c>
      <c r="AV5" s="101">
        <f t="shared" si="5"/>
        <v>4464</v>
      </c>
      <c r="AW5" s="101">
        <f t="shared" si="5"/>
        <v>31</v>
      </c>
      <c r="AX5" s="101">
        <f t="shared" si="5"/>
        <v>29</v>
      </c>
      <c r="AY5" s="101">
        <f t="shared" si="5"/>
        <v>6545</v>
      </c>
      <c r="AZ5" s="101">
        <f t="shared" si="5"/>
        <v>58</v>
      </c>
      <c r="BA5" s="101">
        <f t="shared" si="5"/>
        <v>54</v>
      </c>
      <c r="BB5" s="101">
        <f t="shared" si="5"/>
        <v>5673</v>
      </c>
      <c r="BC5" s="101">
        <f t="shared" si="5"/>
        <v>36</v>
      </c>
      <c r="BD5" s="101">
        <f t="shared" si="5"/>
        <v>36</v>
      </c>
      <c r="BE5" s="101">
        <f t="shared" si="5"/>
        <v>6278</v>
      </c>
      <c r="BF5" s="101">
        <f t="shared" si="5"/>
        <v>51</v>
      </c>
      <c r="BG5" s="101">
        <f t="shared" si="5"/>
        <v>68</v>
      </c>
      <c r="BH5" s="101">
        <f t="shared" si="5"/>
        <v>6566</v>
      </c>
      <c r="BI5" s="101">
        <f t="shared" si="5"/>
        <v>38</v>
      </c>
      <c r="BJ5" s="101">
        <f t="shared" si="5"/>
        <v>36</v>
      </c>
      <c r="BK5" s="101">
        <f t="shared" si="5"/>
        <v>4182</v>
      </c>
      <c r="BL5" s="101">
        <f t="shared" si="5"/>
        <v>36</v>
      </c>
      <c r="BM5" s="101">
        <f t="shared" si="5"/>
        <v>31</v>
      </c>
      <c r="BN5" s="101">
        <f t="shared" si="5"/>
        <v>3840</v>
      </c>
      <c r="BO5" s="101">
        <f t="shared" si="5"/>
        <v>20</v>
      </c>
      <c r="BP5" s="101">
        <f t="shared" si="5"/>
        <v>18</v>
      </c>
      <c r="BQ5" s="101">
        <f t="shared" si="5"/>
        <v>3349</v>
      </c>
      <c r="BR5" s="101">
        <f t="shared" si="5"/>
        <v>21</v>
      </c>
      <c r="BS5" s="101">
        <f t="shared" si="5"/>
        <v>21</v>
      </c>
      <c r="BT5" s="101">
        <f t="shared" si="5"/>
        <v>5521</v>
      </c>
      <c r="BU5" s="101">
        <f t="shared" si="5"/>
        <v>17</v>
      </c>
      <c r="BV5" s="101">
        <f t="shared" si="5"/>
        <v>17</v>
      </c>
      <c r="BW5" s="101">
        <f t="shared" si="5"/>
        <v>2901</v>
      </c>
      <c r="BX5" s="101">
        <f t="shared" si="5"/>
        <v>10</v>
      </c>
      <c r="BY5" s="101">
        <f ref="BY5:CK5" t="shared" si="6">SUMIF($D$8:$D$255,"Community",BY8:BY255)</f>
        <v>10</v>
      </c>
      <c r="BZ5" s="101">
        <f t="shared" si="6"/>
        <v>3374</v>
      </c>
      <c r="CA5" s="101">
        <f t="shared" si="6"/>
        <v>18</v>
      </c>
      <c r="CB5" s="101">
        <f t="shared" si="6"/>
        <v>19</v>
      </c>
      <c r="CC5" s="101">
        <f t="shared" si="6"/>
        <v>1592</v>
      </c>
      <c r="CD5" s="101">
        <f t="shared" si="6"/>
        <v>11</v>
      </c>
      <c r="CE5" s="101">
        <f t="shared" si="6"/>
        <v>10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81</v>
      </c>
      <c r="L6" s="102">
        <f ref="L6:N7" t="shared" si="7">SUM(L4,O4,R4,U4,X4,AA4,AD4,AG4,AJ4,AM4,AP4,AS4,AV4,AY4,BB4,BE4,BH4,BK4,BN4,BQ4,BT4,BW4,BZ4,CC4,CF4,CI4)</f>
        <v>26164</v>
      </c>
      <c r="M6" s="102">
        <f t="shared" si="7"/>
        <v>1688</v>
      </c>
      <c r="N6" s="102">
        <f t="shared" si="7"/>
        <v>1710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7"/>
        <v>84097</v>
      </c>
      <c r="M7" s="102">
        <f t="shared" si="7"/>
        <v>656</v>
      </c>
      <c r="N7" s="102">
        <f t="shared" si="7"/>
        <v>625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84</v>
      </c>
      <c r="B8" s="8">
        <v>1</v>
      </c>
      <c r="C8" s="56" t="s">
        <v>85</v>
      </c>
      <c r="D8" s="172" t="s">
        <v>51</v>
      </c>
      <c r="E8" s="103">
        <v>666</v>
      </c>
      <c r="F8" s="104">
        <f>IFERROR((SUM(L8,O8,R8,U8,X8,AA8,AD8,AG8,AJ8,AM8,AP8,AS8,AV8,AY8,BB8,BE8,BH8,BK8,BN8,BQ8,BT8,BW8,BZ8,CC8,CF8,CI8)/E8),"")</f>
        <v>2.1171171171171173</v>
      </c>
      <c r="G8" s="105">
        <v>82</v>
      </c>
      <c r="H8" s="104">
        <f>IFERROR((SUM(M8,P8,S8,V8,Y8,AB8,AE8,AH8,AK8,AN8,AQ8,AT8,AW8,AZ8,BC8,BF8,BI8,BL8,BO8,BR8,BU8,BX8,CA8,CD8,CG8,CJ8)/G8),"")</f>
        <v>1.0731707317073171</v>
      </c>
      <c r="I8" s="106">
        <v>252</v>
      </c>
      <c r="J8" s="109">
        <f>IFERROR((SUM(N8,Q8,T8,W8,Z8,AC8,AF8,AI8,AL8,AO8,AR8,AU8,AX8,BA8,BD8,BG8,BJ8,BM8,BP8,BS8,BV8,BY8,CB8,CE8,CH8,CK8)/I8),"")</f>
        <v>0.32936507936507936</v>
      </c>
      <c r="K8" s="111">
        <f>IFERROR(H8-F8,"")</f>
        <v>-1.0439463854098001</v>
      </c>
      <c r="L8" s="107">
        <v>0</v>
      </c>
      <c r="M8" s="106">
        <v>0</v>
      </c>
      <c r="N8" s="73">
        <v>0</v>
      </c>
      <c r="O8" s="103">
        <v>24</v>
      </c>
      <c r="P8" s="106">
        <v>0</v>
      </c>
      <c r="Q8" s="73">
        <v>0</v>
      </c>
      <c r="R8" s="103">
        <v>9</v>
      </c>
      <c r="S8" s="106">
        <v>2</v>
      </c>
      <c r="T8" s="73">
        <v>0</v>
      </c>
      <c r="U8" s="107">
        <v>0</v>
      </c>
      <c r="V8" s="106">
        <v>0</v>
      </c>
      <c r="W8" s="73">
        <v>0</v>
      </c>
      <c r="X8" s="103">
        <v>7</v>
      </c>
      <c r="Y8" s="106">
        <v>2</v>
      </c>
      <c r="Z8" s="73">
        <v>2</v>
      </c>
      <c r="AA8" s="103">
        <v>14</v>
      </c>
      <c r="AB8" s="106">
        <v>3</v>
      </c>
      <c r="AC8" s="73">
        <v>3</v>
      </c>
      <c r="AD8" s="107">
        <v>549</v>
      </c>
      <c r="AE8" s="106">
        <v>14</v>
      </c>
      <c r="AF8" s="73">
        <v>13</v>
      </c>
      <c r="AG8" s="103">
        <v>275</v>
      </c>
      <c r="AH8" s="106">
        <v>7</v>
      </c>
      <c r="AI8" s="73">
        <v>7</v>
      </c>
      <c r="AJ8" s="103">
        <v>64</v>
      </c>
      <c r="AK8" s="106">
        <v>7</v>
      </c>
      <c r="AL8" s="73">
        <v>5</v>
      </c>
      <c r="AM8" s="107">
        <v>40</v>
      </c>
      <c r="AN8" s="106">
        <v>7</v>
      </c>
      <c r="AO8" s="73">
        <v>8</v>
      </c>
      <c r="AP8" s="103">
        <v>41</v>
      </c>
      <c r="AQ8" s="106">
        <v>3</v>
      </c>
      <c r="AR8" s="73">
        <v>3</v>
      </c>
      <c r="AS8" s="103">
        <v>12</v>
      </c>
      <c r="AT8" s="106">
        <v>2</v>
      </c>
      <c r="AU8" s="73">
        <v>2</v>
      </c>
      <c r="AV8" s="107">
        <v>53</v>
      </c>
      <c r="AW8" s="106">
        <v>5</v>
      </c>
      <c r="AX8" s="73">
        <v>5</v>
      </c>
      <c r="AY8" s="103">
        <v>16</v>
      </c>
      <c r="AZ8" s="106">
        <v>1</v>
      </c>
      <c r="BA8" s="73">
        <v>1</v>
      </c>
      <c r="BB8" s="103">
        <v>19</v>
      </c>
      <c r="BC8" s="106">
        <v>1</v>
      </c>
      <c r="BD8" s="73">
        <v>1</v>
      </c>
      <c r="BE8" s="103">
        <v>46</v>
      </c>
      <c r="BF8" s="106">
        <v>7</v>
      </c>
      <c r="BG8" s="73">
        <v>3</v>
      </c>
      <c r="BH8" s="103">
        <v>19</v>
      </c>
      <c r="BI8" s="106">
        <v>1</v>
      </c>
      <c r="BJ8" s="73">
        <v>3</v>
      </c>
      <c r="BK8" s="103">
        <v>35</v>
      </c>
      <c r="BL8" s="106">
        <v>8</v>
      </c>
      <c r="BM8" s="73">
        <v>8</v>
      </c>
      <c r="BN8" s="59">
        <v>45</v>
      </c>
      <c r="BO8" s="62">
        <v>6</v>
      </c>
      <c r="BP8" s="65">
        <v>6</v>
      </c>
      <c r="BQ8" s="103">
        <v>26</v>
      </c>
      <c r="BR8" s="106">
        <v>6</v>
      </c>
      <c r="BS8" s="73">
        <v>5</v>
      </c>
      <c r="BT8" s="59">
        <v>41</v>
      </c>
      <c r="BU8" s="62">
        <v>3</v>
      </c>
      <c r="BV8" s="65">
        <v>3</v>
      </c>
      <c r="BW8" s="103">
        <v>18</v>
      </c>
      <c r="BX8" s="106">
        <v>0</v>
      </c>
      <c r="BY8" s="73">
        <v>0</v>
      </c>
      <c r="BZ8" s="59">
        <v>24</v>
      </c>
      <c r="CA8" s="62">
        <v>1</v>
      </c>
      <c r="CB8" s="65">
        <v>4</v>
      </c>
      <c r="CC8" s="103">
        <v>17</v>
      </c>
      <c r="CD8" s="106">
        <v>1</v>
      </c>
      <c r="CE8" s="73">
        <v>1</v>
      </c>
      <c r="CF8" s="103"/>
      <c r="CG8" s="106"/>
      <c r="CH8" s="73"/>
      <c r="CI8" s="103"/>
      <c r="CJ8" s="106"/>
      <c r="CK8" s="73"/>
    </row>
    <row r="9" ht="25.15" customHeight="1">
      <c r="A9" s="3" t="s">
        <v>86</v>
      </c>
      <c r="B9" s="9">
        <v>2</v>
      </c>
      <c r="C9" s="57" t="s">
        <v>87</v>
      </c>
      <c r="D9" s="70" t="s">
        <v>50</v>
      </c>
      <c r="E9" s="59">
        <v>1467</v>
      </c>
      <c r="F9" s="11">
        <f ref="F9:F255" t="shared" si="8">IFERROR((SUM(L9,O9,R9,U9,X9,AA9,AD9,AG9,AJ9,AM9,AP9,AS9,AV9,AY9,BB9,BE9,BH9,BK9,BN9,BQ9,BT9,BW9,BZ9,CC9,CF9,CI9)/E9),"")</f>
        <v>5.2154055896387188</v>
      </c>
      <c r="G9" s="61">
        <v>35</v>
      </c>
      <c r="H9" s="11">
        <f ref="H9:H255" t="shared" si="9">IFERROR((SUM(M9,P9,S9,V9,Y9,AB9,AE9,AH9,AK9,AN9,AQ9,AT9,AW9,AZ9,BC9,BF9,BI9,BL9,BO9,BR9,BU9,BX9,CA9,CD9,CG9,CJ9)/G9),"")</f>
        <v>1.2285714285714286</v>
      </c>
      <c r="I9" s="62">
        <v>173</v>
      </c>
      <c r="J9" s="110">
        <f>IFERROR((SUM(N9,Q9,T9,W9,Z9,AC9,AF9,AI9,AL9,AO9,AR9,AU9,AX9,BA9,BD9,BG9,BJ9,BM9,BP9,BS9,BV9,BY9,CB9,CE9,CH9,CK9)/I9),"")</f>
        <v>0.2832369942196532</v>
      </c>
      <c r="K9" s="112">
        <f ref="K9:K240" t="shared" si="10">IFERROR(H9-F9,"")</f>
        <v>-3.98683416106729</v>
      </c>
      <c r="L9" s="64">
        <v>12</v>
      </c>
      <c r="M9" s="62">
        <v>0</v>
      </c>
      <c r="N9" s="65">
        <v>0</v>
      </c>
      <c r="O9" s="59"/>
      <c r="P9" s="62"/>
      <c r="Q9" s="65"/>
      <c r="R9" s="59"/>
      <c r="S9" s="62"/>
      <c r="T9" s="65"/>
      <c r="U9" s="59">
        <v>4</v>
      </c>
      <c r="V9" s="62">
        <v>1</v>
      </c>
      <c r="W9" s="65">
        <v>0</v>
      </c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>
        <v>186</v>
      </c>
      <c r="AK9" s="62">
        <v>0</v>
      </c>
      <c r="AL9" s="65">
        <v>0</v>
      </c>
      <c r="AM9" s="59">
        <v>853</v>
      </c>
      <c r="AN9" s="62">
        <v>15</v>
      </c>
      <c r="AO9" s="65">
        <v>24</v>
      </c>
      <c r="AP9" s="59">
        <v>594</v>
      </c>
      <c r="AQ9" s="62">
        <v>1</v>
      </c>
      <c r="AR9" s="65">
        <v>1</v>
      </c>
      <c r="AS9" s="59">
        <v>528</v>
      </c>
      <c r="AT9" s="62">
        <v>1</v>
      </c>
      <c r="AU9" s="65">
        <v>1</v>
      </c>
      <c r="AV9" s="59">
        <v>501</v>
      </c>
      <c r="AW9" s="62">
        <v>3</v>
      </c>
      <c r="AX9" s="65">
        <v>3</v>
      </c>
      <c r="AY9" s="59">
        <v>448</v>
      </c>
      <c r="AZ9" s="62">
        <v>0</v>
      </c>
      <c r="BA9" s="65">
        <v>0</v>
      </c>
      <c r="BB9" s="59">
        <v>726</v>
      </c>
      <c r="BC9" s="62">
        <v>3</v>
      </c>
      <c r="BD9" s="65">
        <v>3</v>
      </c>
      <c r="BE9" s="59">
        <v>222</v>
      </c>
      <c r="BF9" s="62">
        <v>3</v>
      </c>
      <c r="BG9" s="65">
        <v>2</v>
      </c>
      <c r="BH9" s="59">
        <v>631</v>
      </c>
      <c r="BI9" s="62">
        <v>5</v>
      </c>
      <c r="BJ9" s="65">
        <v>4</v>
      </c>
      <c r="BK9" s="59">
        <v>356</v>
      </c>
      <c r="BL9" s="62">
        <v>1</v>
      </c>
      <c r="BM9" s="65">
        <v>0</v>
      </c>
      <c r="BN9" s="59">
        <v>410</v>
      </c>
      <c r="BO9" s="62">
        <v>1</v>
      </c>
      <c r="BP9" s="65">
        <v>1</v>
      </c>
      <c r="BQ9" s="59">
        <v>399</v>
      </c>
      <c r="BR9" s="62">
        <v>4</v>
      </c>
      <c r="BS9" s="65">
        <v>4</v>
      </c>
      <c r="BT9" s="59">
        <v>490</v>
      </c>
      <c r="BU9" s="62">
        <v>1</v>
      </c>
      <c r="BV9" s="65">
        <v>1</v>
      </c>
      <c r="BW9" s="59">
        <v>424</v>
      </c>
      <c r="BX9" s="62">
        <v>0</v>
      </c>
      <c r="BY9" s="65">
        <v>0</v>
      </c>
      <c r="BZ9" s="59">
        <v>491</v>
      </c>
      <c r="CA9" s="62">
        <v>3</v>
      </c>
      <c r="CB9" s="65">
        <v>3</v>
      </c>
      <c r="CC9" s="59">
        <v>392</v>
      </c>
      <c r="CD9" s="62">
        <v>2</v>
      </c>
      <c r="CE9" s="65">
        <v>2</v>
      </c>
      <c r="CF9" s="59"/>
      <c r="CG9" s="62"/>
      <c r="CH9" s="65"/>
      <c r="CI9" s="59"/>
      <c r="CJ9" s="62"/>
      <c r="CK9" s="65"/>
    </row>
    <row r="10" ht="25.15" customHeight="1">
      <c r="A10" s="3" t="s">
        <v>88</v>
      </c>
      <c r="B10" s="9">
        <v>3</v>
      </c>
      <c r="C10" s="57" t="s">
        <v>89</v>
      </c>
      <c r="D10" s="70" t="s">
        <v>50</v>
      </c>
      <c r="E10" s="59">
        <v>1241</v>
      </c>
      <c r="F10" s="11">
        <f t="shared" si="8"/>
        <v>2.1772763900080578</v>
      </c>
      <c r="G10" s="61">
        <v>114</v>
      </c>
      <c r="H10" s="11">
        <f t="shared" si="9"/>
        <v>1.0789473684210527</v>
      </c>
      <c r="I10" s="62">
        <v>345</v>
      </c>
      <c r="J10" s="110">
        <f ref="J10:J255" t="shared" si="11">IFERROR((SUM(N10,Q10,T10,W10,Z10,AC10,AF10,AI10,AL10,AO10,AR10,AU10,AX10,BA10,BD10,BG10,BJ10,BM10,BP10,BS10,BV10,BY10,CB10,CE10,CH10,CK10)/I10),"")</f>
        <v>0.37971014492753624</v>
      </c>
      <c r="K10" s="112">
        <f t="shared" si="10"/>
        <v>-1.0983290215870052</v>
      </c>
      <c r="L10" s="64">
        <v>0</v>
      </c>
      <c r="M10" s="62">
        <v>0</v>
      </c>
      <c r="N10" s="65">
        <v>0</v>
      </c>
      <c r="O10" s="59">
        <v>297</v>
      </c>
      <c r="P10" s="62">
        <v>12</v>
      </c>
      <c r="Q10" s="65">
        <v>6</v>
      </c>
      <c r="R10" s="59">
        <v>19</v>
      </c>
      <c r="S10" s="62">
        <v>3</v>
      </c>
      <c r="T10" s="65">
        <v>7</v>
      </c>
      <c r="U10" s="64">
        <v>0</v>
      </c>
      <c r="V10" s="62">
        <v>0</v>
      </c>
      <c r="W10" s="65">
        <v>0</v>
      </c>
      <c r="X10" s="59">
        <v>8</v>
      </c>
      <c r="Y10" s="62">
        <v>1</v>
      </c>
      <c r="Z10" s="65">
        <v>4</v>
      </c>
      <c r="AA10" s="59">
        <v>16</v>
      </c>
      <c r="AB10" s="62">
        <v>3</v>
      </c>
      <c r="AC10" s="65">
        <v>7</v>
      </c>
      <c r="AD10" s="64">
        <v>923</v>
      </c>
      <c r="AE10" s="62">
        <v>19</v>
      </c>
      <c r="AF10" s="65">
        <v>17</v>
      </c>
      <c r="AG10" s="59">
        <v>462</v>
      </c>
      <c r="AH10" s="62">
        <v>9</v>
      </c>
      <c r="AI10" s="65">
        <v>9</v>
      </c>
      <c r="AJ10" s="59">
        <v>49</v>
      </c>
      <c r="AK10" s="62">
        <v>4</v>
      </c>
      <c r="AL10" s="65">
        <v>5</v>
      </c>
      <c r="AM10" s="64">
        <v>195</v>
      </c>
      <c r="AN10" s="62">
        <v>16</v>
      </c>
      <c r="AO10" s="65">
        <v>14</v>
      </c>
      <c r="AP10" s="59">
        <v>105</v>
      </c>
      <c r="AQ10" s="62">
        <v>5</v>
      </c>
      <c r="AR10" s="65">
        <v>4</v>
      </c>
      <c r="AS10" s="59">
        <v>95</v>
      </c>
      <c r="AT10" s="62">
        <v>3</v>
      </c>
      <c r="AU10" s="65">
        <v>3</v>
      </c>
      <c r="AV10" s="64">
        <v>41</v>
      </c>
      <c r="AW10" s="62">
        <v>6</v>
      </c>
      <c r="AX10" s="65">
        <v>6</v>
      </c>
      <c r="AY10" s="59">
        <v>36</v>
      </c>
      <c r="AZ10" s="62">
        <v>3</v>
      </c>
      <c r="BA10" s="65">
        <v>3</v>
      </c>
      <c r="BB10" s="59">
        <v>18</v>
      </c>
      <c r="BC10" s="62">
        <v>2</v>
      </c>
      <c r="BD10" s="65">
        <v>2</v>
      </c>
      <c r="BE10" s="59">
        <v>39</v>
      </c>
      <c r="BF10" s="62">
        <v>0</v>
      </c>
      <c r="BG10" s="65">
        <v>1</v>
      </c>
      <c r="BH10" s="59">
        <v>13</v>
      </c>
      <c r="BI10" s="62">
        <v>5</v>
      </c>
      <c r="BJ10" s="65">
        <v>4</v>
      </c>
      <c r="BK10" s="59">
        <v>14</v>
      </c>
      <c r="BL10" s="62">
        <v>0</v>
      </c>
      <c r="BM10" s="65">
        <v>0</v>
      </c>
      <c r="BN10" s="59">
        <v>6</v>
      </c>
      <c r="BO10" s="62">
        <v>2</v>
      </c>
      <c r="BP10" s="65">
        <v>5</v>
      </c>
      <c r="BQ10" s="59">
        <v>21</v>
      </c>
      <c r="BR10" s="62">
        <v>4</v>
      </c>
      <c r="BS10" s="65">
        <v>5</v>
      </c>
      <c r="BT10" s="59">
        <v>26</v>
      </c>
      <c r="BU10" s="62">
        <v>3</v>
      </c>
      <c r="BV10" s="65">
        <v>5</v>
      </c>
      <c r="BW10" s="59">
        <v>68</v>
      </c>
      <c r="BX10" s="62">
        <v>2</v>
      </c>
      <c r="BY10" s="65">
        <v>2</v>
      </c>
      <c r="BZ10" s="59">
        <v>22</v>
      </c>
      <c r="CA10" s="62">
        <v>7</v>
      </c>
      <c r="CB10" s="65">
        <v>9</v>
      </c>
      <c r="CC10" s="59">
        <v>70</v>
      </c>
      <c r="CD10" s="62">
        <v>6</v>
      </c>
      <c r="CE10" s="65">
        <v>6</v>
      </c>
      <c r="CF10" s="59"/>
      <c r="CG10" s="62"/>
      <c r="CH10" s="65"/>
      <c r="CI10" s="59"/>
      <c r="CJ10" s="62"/>
      <c r="CK10" s="65"/>
    </row>
    <row r="11" ht="25.15" customHeight="1">
      <c r="A11" s="3" t="s">
        <v>90</v>
      </c>
      <c r="B11" s="9">
        <v>4</v>
      </c>
      <c r="C11" s="57" t="s">
        <v>91</v>
      </c>
      <c r="D11" s="70" t="s">
        <v>50</v>
      </c>
      <c r="E11" s="59">
        <v>1882</v>
      </c>
      <c r="F11" s="11">
        <f t="shared" si="8"/>
        <v>4.2922422954303929</v>
      </c>
      <c r="G11" s="61">
        <v>67</v>
      </c>
      <c r="H11" s="11">
        <f t="shared" si="9"/>
        <v>1.2388059701492538</v>
      </c>
      <c r="I11" s="62">
        <v>199</v>
      </c>
      <c r="J11" s="110">
        <f t="shared" si="11"/>
        <v>0.39698492462311558</v>
      </c>
      <c r="K11" s="112">
        <f t="shared" si="10"/>
        <v>-3.0534363252811394</v>
      </c>
      <c r="L11" s="64">
        <v>206</v>
      </c>
      <c r="M11" s="62">
        <v>8</v>
      </c>
      <c r="N11" s="65">
        <v>6</v>
      </c>
      <c r="O11" s="59"/>
      <c r="P11" s="62"/>
      <c r="Q11" s="65"/>
      <c r="R11" s="59"/>
      <c r="S11" s="62"/>
      <c r="T11" s="65"/>
      <c r="U11" s="64">
        <v>157</v>
      </c>
      <c r="V11" s="62">
        <v>8</v>
      </c>
      <c r="W11" s="65">
        <v>9</v>
      </c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>
        <v>813</v>
      </c>
      <c r="AK11" s="62">
        <v>6</v>
      </c>
      <c r="AL11" s="65">
        <v>4</v>
      </c>
      <c r="AM11" s="64">
        <v>931</v>
      </c>
      <c r="AN11" s="62">
        <v>19</v>
      </c>
      <c r="AO11" s="65">
        <v>18</v>
      </c>
      <c r="AP11" s="59">
        <v>724</v>
      </c>
      <c r="AQ11" s="62">
        <v>2</v>
      </c>
      <c r="AR11" s="65">
        <v>2</v>
      </c>
      <c r="AS11" s="59">
        <v>305</v>
      </c>
      <c r="AT11" s="62">
        <v>6</v>
      </c>
      <c r="AU11" s="65">
        <v>6</v>
      </c>
      <c r="AV11" s="64">
        <v>646</v>
      </c>
      <c r="AW11" s="62">
        <v>7</v>
      </c>
      <c r="AX11" s="65">
        <v>6</v>
      </c>
      <c r="AY11" s="59">
        <v>660</v>
      </c>
      <c r="AZ11" s="62">
        <v>11</v>
      </c>
      <c r="BA11" s="65">
        <v>10</v>
      </c>
      <c r="BB11" s="59">
        <v>646</v>
      </c>
      <c r="BC11" s="62">
        <v>4</v>
      </c>
      <c r="BD11" s="65">
        <v>4</v>
      </c>
      <c r="BE11" s="59">
        <v>573</v>
      </c>
      <c r="BF11" s="62">
        <v>6</v>
      </c>
      <c r="BG11" s="65">
        <v>6</v>
      </c>
      <c r="BH11" s="59">
        <v>310</v>
      </c>
      <c r="BI11" s="62">
        <v>3</v>
      </c>
      <c r="BJ11" s="65">
        <v>3</v>
      </c>
      <c r="BK11" s="59">
        <v>168</v>
      </c>
      <c r="BL11" s="62">
        <v>2</v>
      </c>
      <c r="BM11" s="65">
        <v>2</v>
      </c>
      <c r="BN11" s="59">
        <v>231</v>
      </c>
      <c r="BO11" s="62">
        <v>5</v>
      </c>
      <c r="BP11" s="65">
        <v>5</v>
      </c>
      <c r="BQ11" s="59">
        <v>433</v>
      </c>
      <c r="BR11" s="62">
        <v>3</v>
      </c>
      <c r="BS11" s="65">
        <v>3</v>
      </c>
      <c r="BT11" s="59">
        <v>437</v>
      </c>
      <c r="BU11" s="62">
        <v>3</v>
      </c>
      <c r="BV11" s="65">
        <v>3</v>
      </c>
      <c r="BW11" s="59">
        <v>390</v>
      </c>
      <c r="BX11" s="62">
        <v>4</v>
      </c>
      <c r="BY11" s="65">
        <v>4</v>
      </c>
      <c r="BZ11" s="59">
        <v>469</v>
      </c>
      <c r="CA11" s="62">
        <v>2</v>
      </c>
      <c r="CB11" s="65">
        <v>3</v>
      </c>
      <c r="CC11" s="59">
        <v>342</v>
      </c>
      <c r="CD11" s="62">
        <v>0</v>
      </c>
      <c r="CE11" s="65">
        <v>0</v>
      </c>
      <c r="CF11" s="59"/>
      <c r="CG11" s="62"/>
      <c r="CH11" s="65"/>
      <c r="CI11" s="59"/>
      <c r="CJ11" s="62"/>
      <c r="CK11" s="65"/>
    </row>
    <row r="12" ht="25.15" customHeight="1">
      <c r="A12" s="3" t="s">
        <v>92</v>
      </c>
      <c r="B12" s="9">
        <v>5</v>
      </c>
      <c r="C12" s="57" t="s">
        <v>93</v>
      </c>
      <c r="D12" s="70" t="s">
        <v>51</v>
      </c>
      <c r="E12" s="59">
        <v>939</v>
      </c>
      <c r="F12" s="11">
        <f t="shared" si="8"/>
        <v>2.8626198083067091</v>
      </c>
      <c r="G12" s="61">
        <v>208</v>
      </c>
      <c r="H12" s="11">
        <f t="shared" si="9"/>
        <v>2.4903846153846154</v>
      </c>
      <c r="I12" s="62">
        <v>703</v>
      </c>
      <c r="J12" s="110">
        <f t="shared" si="11"/>
        <v>0.79231863442389761</v>
      </c>
      <c r="K12" s="112">
        <f t="shared" si="10"/>
        <v>-0.37223519292209373</v>
      </c>
      <c r="L12" s="64">
        <v>0</v>
      </c>
      <c r="M12" s="62">
        <v>0</v>
      </c>
      <c r="N12" s="65">
        <v>0</v>
      </c>
      <c r="O12" s="59">
        <v>134</v>
      </c>
      <c r="P12" s="62">
        <v>42</v>
      </c>
      <c r="Q12" s="65">
        <v>0</v>
      </c>
      <c r="R12" s="59">
        <v>105</v>
      </c>
      <c r="S12" s="62">
        <v>42</v>
      </c>
      <c r="T12" s="65">
        <v>73</v>
      </c>
      <c r="U12" s="59">
        <v>0</v>
      </c>
      <c r="V12" s="62">
        <v>0</v>
      </c>
      <c r="W12" s="65">
        <v>0</v>
      </c>
      <c r="X12" s="59">
        <v>39</v>
      </c>
      <c r="Y12" s="62">
        <v>16</v>
      </c>
      <c r="Z12" s="65">
        <v>20</v>
      </c>
      <c r="AA12" s="59">
        <v>78</v>
      </c>
      <c r="AB12" s="62">
        <v>32</v>
      </c>
      <c r="AC12" s="65">
        <v>39</v>
      </c>
      <c r="AD12" s="59">
        <v>721</v>
      </c>
      <c r="AE12" s="62">
        <v>43</v>
      </c>
      <c r="AF12" s="65">
        <v>46</v>
      </c>
      <c r="AG12" s="59">
        <v>360</v>
      </c>
      <c r="AH12" s="62">
        <v>22</v>
      </c>
      <c r="AI12" s="65">
        <v>23</v>
      </c>
      <c r="AJ12" s="59">
        <v>35</v>
      </c>
      <c r="AK12" s="62">
        <v>8</v>
      </c>
      <c r="AL12" s="65">
        <v>8</v>
      </c>
      <c r="AM12" s="59">
        <v>79</v>
      </c>
      <c r="AN12" s="62">
        <v>28</v>
      </c>
      <c r="AO12" s="65">
        <v>28</v>
      </c>
      <c r="AP12" s="59">
        <v>127</v>
      </c>
      <c r="AQ12" s="62">
        <v>1</v>
      </c>
      <c r="AR12" s="65">
        <v>1</v>
      </c>
      <c r="AS12" s="59">
        <v>61</v>
      </c>
      <c r="AT12" s="62">
        <v>0</v>
      </c>
      <c r="AU12" s="65">
        <v>0</v>
      </c>
      <c r="AV12" s="59">
        <v>85</v>
      </c>
      <c r="AW12" s="62">
        <v>0</v>
      </c>
      <c r="AX12" s="65">
        <v>0</v>
      </c>
      <c r="AY12" s="59">
        <v>67</v>
      </c>
      <c r="AZ12" s="62">
        <v>31</v>
      </c>
      <c r="BA12" s="65">
        <v>28</v>
      </c>
      <c r="BB12" s="59">
        <v>30</v>
      </c>
      <c r="BC12" s="62">
        <v>10</v>
      </c>
      <c r="BD12" s="65">
        <v>15</v>
      </c>
      <c r="BE12" s="59">
        <v>105</v>
      </c>
      <c r="BF12" s="62">
        <v>31</v>
      </c>
      <c r="BG12" s="65">
        <v>33</v>
      </c>
      <c r="BH12" s="59">
        <v>56</v>
      </c>
      <c r="BI12" s="62">
        <v>23</v>
      </c>
      <c r="BJ12" s="65">
        <v>28</v>
      </c>
      <c r="BK12" s="59">
        <v>70</v>
      </c>
      <c r="BL12" s="62">
        <v>15</v>
      </c>
      <c r="BM12" s="65">
        <v>20</v>
      </c>
      <c r="BN12" s="59">
        <v>67</v>
      </c>
      <c r="BO12" s="62">
        <v>22</v>
      </c>
      <c r="BP12" s="65">
        <v>24</v>
      </c>
      <c r="BQ12" s="59">
        <v>69</v>
      </c>
      <c r="BR12" s="62">
        <v>23</v>
      </c>
      <c r="BS12" s="65">
        <v>26</v>
      </c>
      <c r="BT12" s="59">
        <v>73</v>
      </c>
      <c r="BU12" s="62">
        <v>27</v>
      </c>
      <c r="BV12" s="65">
        <v>35</v>
      </c>
      <c r="BW12" s="59">
        <v>76</v>
      </c>
      <c r="BX12" s="62">
        <v>29</v>
      </c>
      <c r="BY12" s="65">
        <v>32</v>
      </c>
      <c r="BZ12" s="59">
        <v>66</v>
      </c>
      <c r="CA12" s="62">
        <v>13</v>
      </c>
      <c r="CB12" s="65">
        <v>14</v>
      </c>
      <c r="CC12" s="59">
        <v>65</v>
      </c>
      <c r="CD12" s="62">
        <v>18</v>
      </c>
      <c r="CE12" s="65">
        <v>28</v>
      </c>
      <c r="CF12" s="59"/>
      <c r="CG12" s="62"/>
      <c r="CH12" s="65"/>
      <c r="CI12" s="59"/>
      <c r="CJ12" s="62"/>
      <c r="CK12" s="65"/>
    </row>
    <row r="13" ht="25.15" customHeight="1">
      <c r="A13" s="3" t="s">
        <v>94</v>
      </c>
      <c r="B13" s="9">
        <v>6</v>
      </c>
      <c r="C13" s="57" t="s">
        <v>95</v>
      </c>
      <c r="D13" s="70" t="s">
        <v>50</v>
      </c>
      <c r="E13" s="59">
        <v>1910</v>
      </c>
      <c r="F13" s="11">
        <f t="shared" si="8"/>
        <v>3.8654450261780107</v>
      </c>
      <c r="G13" s="61">
        <v>20</v>
      </c>
      <c r="H13" s="11">
        <f t="shared" si="9"/>
        <v>1.85</v>
      </c>
      <c r="I13" s="62">
        <v>66</v>
      </c>
      <c r="J13" s="110">
        <f t="shared" si="11"/>
        <v>0.77272727272727271</v>
      </c>
      <c r="K13" s="112">
        <f t="shared" si="10"/>
        <v>-2.0154450261780106</v>
      </c>
      <c r="L13" s="64">
        <v>32</v>
      </c>
      <c r="M13" s="62">
        <v>0</v>
      </c>
      <c r="N13" s="65">
        <v>0</v>
      </c>
      <c r="O13" s="59"/>
      <c r="P13" s="62"/>
      <c r="Q13" s="65"/>
      <c r="R13" s="59"/>
      <c r="S13" s="62"/>
      <c r="T13" s="65"/>
      <c r="U13" s="59">
        <v>72</v>
      </c>
      <c r="V13" s="62">
        <v>5</v>
      </c>
      <c r="W13" s="65">
        <v>1</v>
      </c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>
        <v>897</v>
      </c>
      <c r="AK13" s="62">
        <v>4</v>
      </c>
      <c r="AL13" s="65">
        <v>4</v>
      </c>
      <c r="AM13" s="59">
        <v>805</v>
      </c>
      <c r="AN13" s="62">
        <v>1</v>
      </c>
      <c r="AO13" s="65">
        <v>1</v>
      </c>
      <c r="AP13" s="59">
        <v>693</v>
      </c>
      <c r="AQ13" s="62">
        <v>4</v>
      </c>
      <c r="AR13" s="65">
        <v>4</v>
      </c>
      <c r="AS13" s="59">
        <v>420</v>
      </c>
      <c r="AT13" s="62">
        <v>1</v>
      </c>
      <c r="AU13" s="65">
        <v>1</v>
      </c>
      <c r="AV13" s="59">
        <v>524</v>
      </c>
      <c r="AW13" s="62">
        <v>2</v>
      </c>
      <c r="AX13" s="65">
        <v>1</v>
      </c>
      <c r="AY13" s="59">
        <v>615</v>
      </c>
      <c r="AZ13" s="62">
        <v>3</v>
      </c>
      <c r="BA13" s="65">
        <v>3</v>
      </c>
      <c r="BB13" s="59">
        <v>406</v>
      </c>
      <c r="BC13" s="62">
        <v>4</v>
      </c>
      <c r="BD13" s="65">
        <v>4</v>
      </c>
      <c r="BE13" s="59">
        <v>661</v>
      </c>
      <c r="BF13" s="62">
        <v>4</v>
      </c>
      <c r="BG13" s="65">
        <v>19</v>
      </c>
      <c r="BH13" s="59">
        <v>1092</v>
      </c>
      <c r="BI13" s="62">
        <v>6</v>
      </c>
      <c r="BJ13" s="65">
        <v>6</v>
      </c>
      <c r="BK13" s="59">
        <v>627</v>
      </c>
      <c r="BL13" s="62">
        <v>2</v>
      </c>
      <c r="BM13" s="65">
        <v>2</v>
      </c>
      <c r="BN13" s="59">
        <v>273</v>
      </c>
      <c r="BO13" s="62">
        <v>0</v>
      </c>
      <c r="BP13" s="65">
        <v>0</v>
      </c>
      <c r="BQ13" s="59">
        <v>154</v>
      </c>
      <c r="BR13" s="62">
        <v>1</v>
      </c>
      <c r="BS13" s="65">
        <v>1</v>
      </c>
      <c r="BT13" s="59">
        <v>187</v>
      </c>
      <c r="BU13" s="62">
        <v>3</v>
      </c>
      <c r="BV13" s="65">
        <v>3</v>
      </c>
      <c r="BW13" s="59">
        <v>29</v>
      </c>
      <c r="BX13" s="62">
        <v>2</v>
      </c>
      <c r="BY13" s="65">
        <v>2</v>
      </c>
      <c r="BZ13" s="59">
        <v>0</v>
      </c>
      <c r="CA13" s="62">
        <v>0</v>
      </c>
      <c r="CB13" s="65">
        <v>0</v>
      </c>
      <c r="CC13" s="59">
        <v>0</v>
      </c>
      <c r="CD13" s="62">
        <v>0</v>
      </c>
      <c r="CE13" s="65">
        <v>0</v>
      </c>
      <c r="CF13" s="59"/>
      <c r="CG13" s="62"/>
      <c r="CH13" s="65"/>
      <c r="CI13" s="59"/>
      <c r="CJ13" s="62"/>
      <c r="CK13" s="65"/>
    </row>
    <row r="14" ht="25.15" customHeight="1">
      <c r="A14" s="3" t="s">
        <v>96</v>
      </c>
      <c r="B14" s="9">
        <v>7</v>
      </c>
      <c r="C14" s="57" t="s">
        <v>97</v>
      </c>
      <c r="D14" s="70" t="s">
        <v>51</v>
      </c>
      <c r="E14" s="59">
        <v>175</v>
      </c>
      <c r="F14" s="11">
        <f t="shared" si="8"/>
        <v>5.3028571428571425</v>
      </c>
      <c r="G14" s="61">
        <v>51</v>
      </c>
      <c r="H14" s="11">
        <f t="shared" si="9"/>
        <v>1.2156862745098038</v>
      </c>
      <c r="I14" s="62">
        <v>385</v>
      </c>
      <c r="J14" s="110">
        <f t="shared" si="11"/>
        <v>0.25454545454545452</v>
      </c>
      <c r="K14" s="112">
        <f t="shared" si="10"/>
        <v>-4.0871708683473384</v>
      </c>
      <c r="L14" s="64">
        <v>0</v>
      </c>
      <c r="M14" s="62">
        <v>0</v>
      </c>
      <c r="N14" s="65">
        <v>0</v>
      </c>
      <c r="O14" s="59"/>
      <c r="P14" s="62"/>
      <c r="Q14" s="65"/>
      <c r="R14" s="59"/>
      <c r="S14" s="62"/>
      <c r="T14" s="65"/>
      <c r="U14" s="59">
        <v>0</v>
      </c>
      <c r="V14" s="62">
        <v>0</v>
      </c>
      <c r="W14" s="65">
        <v>0</v>
      </c>
      <c r="X14" s="59">
        <v>31</v>
      </c>
      <c r="Y14" s="62">
        <v>1</v>
      </c>
      <c r="Z14" s="65">
        <v>0</v>
      </c>
      <c r="AA14" s="59">
        <v>62</v>
      </c>
      <c r="AB14" s="62">
        <v>3</v>
      </c>
      <c r="AC14" s="65">
        <v>0</v>
      </c>
      <c r="AD14" s="59">
        <v>0</v>
      </c>
      <c r="AE14" s="62">
        <v>0</v>
      </c>
      <c r="AF14" s="65">
        <v>26</v>
      </c>
      <c r="AG14" s="59">
        <v>0</v>
      </c>
      <c r="AH14" s="62">
        <v>0</v>
      </c>
      <c r="AI14" s="65">
        <v>13</v>
      </c>
      <c r="AJ14" s="59">
        <v>94</v>
      </c>
      <c r="AK14" s="62">
        <v>11</v>
      </c>
      <c r="AL14" s="65">
        <v>7</v>
      </c>
      <c r="AM14" s="59">
        <v>87</v>
      </c>
      <c r="AN14" s="62">
        <v>6</v>
      </c>
      <c r="AO14" s="65">
        <v>7</v>
      </c>
      <c r="AP14" s="59">
        <v>28</v>
      </c>
      <c r="AQ14" s="62">
        <v>3</v>
      </c>
      <c r="AR14" s="65">
        <v>0</v>
      </c>
      <c r="AS14" s="59">
        <v>49</v>
      </c>
      <c r="AT14" s="62">
        <v>5</v>
      </c>
      <c r="AU14" s="65">
        <v>5</v>
      </c>
      <c r="AV14" s="59">
        <v>42</v>
      </c>
      <c r="AW14" s="62">
        <v>1</v>
      </c>
      <c r="AX14" s="65">
        <v>1</v>
      </c>
      <c r="AY14" s="59">
        <v>45</v>
      </c>
      <c r="AZ14" s="62">
        <v>8</v>
      </c>
      <c r="BA14" s="65">
        <v>7</v>
      </c>
      <c r="BB14" s="59">
        <v>43</v>
      </c>
      <c r="BC14" s="62">
        <v>2</v>
      </c>
      <c r="BD14" s="65">
        <v>2</v>
      </c>
      <c r="BE14" s="59">
        <v>67</v>
      </c>
      <c r="BF14" s="62">
        <v>6</v>
      </c>
      <c r="BG14" s="65">
        <v>5</v>
      </c>
      <c r="BH14" s="59">
        <v>41</v>
      </c>
      <c r="BI14" s="62">
        <v>2</v>
      </c>
      <c r="BJ14" s="65">
        <v>5</v>
      </c>
      <c r="BK14" s="59">
        <v>53</v>
      </c>
      <c r="BL14" s="62">
        <v>1</v>
      </c>
      <c r="BM14" s="65">
        <v>1</v>
      </c>
      <c r="BN14" s="59">
        <v>52</v>
      </c>
      <c r="BO14" s="62">
        <v>2</v>
      </c>
      <c r="BP14" s="65">
        <v>3</v>
      </c>
      <c r="BQ14" s="59">
        <v>38</v>
      </c>
      <c r="BR14" s="62">
        <v>3</v>
      </c>
      <c r="BS14" s="65">
        <v>4</v>
      </c>
      <c r="BT14" s="59">
        <v>46</v>
      </c>
      <c r="BU14" s="62">
        <v>2</v>
      </c>
      <c r="BV14" s="65">
        <v>2</v>
      </c>
      <c r="BW14" s="59">
        <v>45</v>
      </c>
      <c r="BX14" s="62">
        <v>2</v>
      </c>
      <c r="BY14" s="65">
        <v>4</v>
      </c>
      <c r="BZ14" s="59">
        <v>67</v>
      </c>
      <c r="CA14" s="62">
        <v>3</v>
      </c>
      <c r="CB14" s="65">
        <v>4</v>
      </c>
      <c r="CC14" s="59">
        <v>38</v>
      </c>
      <c r="CD14" s="62">
        <v>1</v>
      </c>
      <c r="CE14" s="65">
        <v>2</v>
      </c>
      <c r="CF14" s="59"/>
      <c r="CG14" s="62"/>
      <c r="CH14" s="65"/>
      <c r="CI14" s="59"/>
      <c r="CJ14" s="62"/>
      <c r="CK14" s="65"/>
    </row>
    <row r="15" ht="25.15" customHeight="1">
      <c r="A15" s="3" t="s">
        <v>98</v>
      </c>
      <c r="B15" s="9">
        <v>8</v>
      </c>
      <c r="C15" s="57" t="s">
        <v>99</v>
      </c>
      <c r="D15" s="70" t="s">
        <v>50</v>
      </c>
      <c r="E15" s="59">
        <v>690</v>
      </c>
      <c r="F15" s="11">
        <f t="shared" si="8"/>
        <v>7.9666666666666668</v>
      </c>
      <c r="G15" s="61">
        <v>76</v>
      </c>
      <c r="H15" s="11">
        <f t="shared" si="9"/>
        <v>2.8947368421052633</v>
      </c>
      <c r="I15" s="62">
        <v>179</v>
      </c>
      <c r="J15" s="110">
        <f t="shared" si="11"/>
        <v>0.98324022346368711</v>
      </c>
      <c r="K15" s="112">
        <f t="shared" si="10"/>
        <v>-5.0719298245614031</v>
      </c>
      <c r="L15" s="64">
        <v>0</v>
      </c>
      <c r="M15" s="62">
        <v>0</v>
      </c>
      <c r="N15" s="65">
        <v>0</v>
      </c>
      <c r="O15" s="59">
        <v>412</v>
      </c>
      <c r="P15" s="62">
        <v>17</v>
      </c>
      <c r="Q15" s="65">
        <v>12</v>
      </c>
      <c r="R15" s="59">
        <v>314</v>
      </c>
      <c r="S15" s="62">
        <v>16</v>
      </c>
      <c r="T15" s="65">
        <v>18</v>
      </c>
      <c r="U15" s="59">
        <v>11</v>
      </c>
      <c r="V15" s="62">
        <v>2</v>
      </c>
      <c r="W15" s="65">
        <v>3</v>
      </c>
      <c r="X15" s="59">
        <v>139</v>
      </c>
      <c r="Y15" s="62">
        <v>7</v>
      </c>
      <c r="Z15" s="65">
        <v>6</v>
      </c>
      <c r="AA15" s="59">
        <v>277</v>
      </c>
      <c r="AB15" s="62">
        <v>13</v>
      </c>
      <c r="AC15" s="65">
        <v>11</v>
      </c>
      <c r="AD15" s="59"/>
      <c r="AE15" s="62"/>
      <c r="AF15" s="65"/>
      <c r="AG15" s="59"/>
      <c r="AH15" s="62"/>
      <c r="AI15" s="65"/>
      <c r="AJ15" s="59">
        <v>247</v>
      </c>
      <c r="AK15" s="62">
        <v>8</v>
      </c>
      <c r="AL15" s="65">
        <v>7</v>
      </c>
      <c r="AM15" s="59">
        <v>436</v>
      </c>
      <c r="AN15" s="62">
        <v>15</v>
      </c>
      <c r="AO15" s="65">
        <v>10</v>
      </c>
      <c r="AP15" s="59">
        <v>255</v>
      </c>
      <c r="AQ15" s="62">
        <v>10</v>
      </c>
      <c r="AR15" s="65">
        <v>7</v>
      </c>
      <c r="AS15" s="59">
        <v>79</v>
      </c>
      <c r="AT15" s="62">
        <v>4</v>
      </c>
      <c r="AU15" s="65">
        <v>3</v>
      </c>
      <c r="AV15" s="59">
        <v>249</v>
      </c>
      <c r="AW15" s="62">
        <v>14</v>
      </c>
      <c r="AX15" s="65">
        <v>7</v>
      </c>
      <c r="AY15" s="59">
        <v>258</v>
      </c>
      <c r="AZ15" s="62">
        <v>8</v>
      </c>
      <c r="BA15" s="65">
        <v>5</v>
      </c>
      <c r="BB15" s="59">
        <v>216</v>
      </c>
      <c r="BC15" s="62">
        <v>17</v>
      </c>
      <c r="BD15" s="65">
        <v>14</v>
      </c>
      <c r="BE15" s="59">
        <v>351</v>
      </c>
      <c r="BF15" s="62">
        <v>15</v>
      </c>
      <c r="BG15" s="65">
        <v>12</v>
      </c>
      <c r="BH15" s="59">
        <v>237</v>
      </c>
      <c r="BI15" s="62">
        <v>9</v>
      </c>
      <c r="BJ15" s="65">
        <v>7</v>
      </c>
      <c r="BK15" s="59">
        <v>231</v>
      </c>
      <c r="BL15" s="62">
        <v>8</v>
      </c>
      <c r="BM15" s="65">
        <v>4</v>
      </c>
      <c r="BN15" s="59">
        <v>212</v>
      </c>
      <c r="BO15" s="62">
        <v>4</v>
      </c>
      <c r="BP15" s="65">
        <v>2</v>
      </c>
      <c r="BQ15" s="59">
        <v>273</v>
      </c>
      <c r="BR15" s="62">
        <v>10</v>
      </c>
      <c r="BS15" s="65">
        <v>7</v>
      </c>
      <c r="BT15" s="59">
        <v>212</v>
      </c>
      <c r="BU15" s="62">
        <v>9</v>
      </c>
      <c r="BV15" s="65">
        <v>7</v>
      </c>
      <c r="BW15" s="59">
        <v>256</v>
      </c>
      <c r="BX15" s="62">
        <v>8</v>
      </c>
      <c r="BY15" s="65">
        <v>9</v>
      </c>
      <c r="BZ15" s="59">
        <v>229</v>
      </c>
      <c r="CA15" s="62">
        <v>3</v>
      </c>
      <c r="CB15" s="65">
        <v>3</v>
      </c>
      <c r="CC15" s="59">
        <v>251</v>
      </c>
      <c r="CD15" s="62">
        <v>9</v>
      </c>
      <c r="CE15" s="65">
        <v>10</v>
      </c>
      <c r="CF15" s="59"/>
      <c r="CG15" s="62"/>
      <c r="CH15" s="65"/>
      <c r="CI15" s="59"/>
      <c r="CJ15" s="62"/>
      <c r="CK15" s="65"/>
    </row>
    <row r="16" ht="25.15" customHeight="1">
      <c r="A16" s="3" t="s">
        <v>100</v>
      </c>
      <c r="B16" s="9">
        <v>9</v>
      </c>
      <c r="C16" s="57" t="s">
        <v>101</v>
      </c>
      <c r="D16" s="70" t="s">
        <v>51</v>
      </c>
      <c r="E16" s="59">
        <v>2340</v>
      </c>
      <c r="F16" s="11">
        <f t="shared" si="8"/>
        <v>3.2777777777777777</v>
      </c>
      <c r="G16" s="61">
        <v>33</v>
      </c>
      <c r="H16" s="11">
        <f t="shared" si="9"/>
        <v>1.1212121212121211</v>
      </c>
      <c r="I16" s="62">
        <v>126</v>
      </c>
      <c r="J16" s="110">
        <f t="shared" si="11"/>
        <v>0.30952380952380953</v>
      </c>
      <c r="K16" s="112">
        <f t="shared" si="10"/>
        <v>-2.1565656565656566</v>
      </c>
      <c r="L16" s="64">
        <v>0</v>
      </c>
      <c r="M16" s="62">
        <v>0</v>
      </c>
      <c r="N16" s="65">
        <v>0</v>
      </c>
      <c r="O16" s="59"/>
      <c r="P16" s="62"/>
      <c r="Q16" s="65"/>
      <c r="R16" s="59"/>
      <c r="S16" s="62"/>
      <c r="T16" s="65"/>
      <c r="U16" s="59">
        <v>0</v>
      </c>
      <c r="V16" s="62">
        <v>0</v>
      </c>
      <c r="W16" s="65">
        <v>0</v>
      </c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>
        <v>951</v>
      </c>
      <c r="AK16" s="62">
        <v>4</v>
      </c>
      <c r="AL16" s="65">
        <v>3</v>
      </c>
      <c r="AM16" s="59">
        <v>1532</v>
      </c>
      <c r="AN16" s="62">
        <v>6</v>
      </c>
      <c r="AO16" s="65">
        <v>7</v>
      </c>
      <c r="AP16" s="59">
        <v>144</v>
      </c>
      <c r="AQ16" s="62">
        <v>0</v>
      </c>
      <c r="AR16" s="65">
        <v>3</v>
      </c>
      <c r="AS16" s="59">
        <v>821</v>
      </c>
      <c r="AT16" s="62">
        <v>6</v>
      </c>
      <c r="AU16" s="65">
        <v>6</v>
      </c>
      <c r="AV16" s="59">
        <v>107</v>
      </c>
      <c r="AW16" s="62">
        <v>0</v>
      </c>
      <c r="AX16" s="65">
        <v>0</v>
      </c>
      <c r="AY16" s="59">
        <v>572</v>
      </c>
      <c r="AZ16" s="62">
        <v>6</v>
      </c>
      <c r="BA16" s="65">
        <v>5</v>
      </c>
      <c r="BB16" s="59">
        <v>811</v>
      </c>
      <c r="BC16" s="62">
        <v>4</v>
      </c>
      <c r="BD16" s="65">
        <v>4</v>
      </c>
      <c r="BE16" s="59">
        <v>633</v>
      </c>
      <c r="BF16" s="62">
        <v>0</v>
      </c>
      <c r="BG16" s="65">
        <v>0</v>
      </c>
      <c r="BH16" s="59">
        <v>522</v>
      </c>
      <c r="BI16" s="62">
        <v>1</v>
      </c>
      <c r="BJ16" s="65">
        <v>1</v>
      </c>
      <c r="BK16" s="59">
        <v>283</v>
      </c>
      <c r="BL16" s="62">
        <v>2</v>
      </c>
      <c r="BM16" s="65">
        <v>2</v>
      </c>
      <c r="BN16" s="59">
        <v>566</v>
      </c>
      <c r="BO16" s="62">
        <v>1</v>
      </c>
      <c r="BP16" s="65">
        <v>1</v>
      </c>
      <c r="BQ16" s="59">
        <v>134</v>
      </c>
      <c r="BR16" s="62">
        <v>3</v>
      </c>
      <c r="BS16" s="65">
        <v>3</v>
      </c>
      <c r="BT16" s="59">
        <v>224</v>
      </c>
      <c r="BU16" s="62">
        <v>0</v>
      </c>
      <c r="BV16" s="65">
        <v>0</v>
      </c>
      <c r="BW16" s="59">
        <v>110</v>
      </c>
      <c r="BX16" s="62">
        <v>0</v>
      </c>
      <c r="BY16" s="65">
        <v>0</v>
      </c>
      <c r="BZ16" s="59">
        <v>204</v>
      </c>
      <c r="CA16" s="62">
        <v>2</v>
      </c>
      <c r="CB16" s="65">
        <v>2</v>
      </c>
      <c r="CC16" s="59">
        <v>56</v>
      </c>
      <c r="CD16" s="62">
        <v>2</v>
      </c>
      <c r="CE16" s="65">
        <v>2</v>
      </c>
      <c r="CF16" s="59"/>
      <c r="CG16" s="62"/>
      <c r="CH16" s="65"/>
      <c r="CI16" s="59"/>
      <c r="CJ16" s="62"/>
      <c r="CK16" s="65"/>
    </row>
    <row r="17" ht="25.15" customHeight="1">
      <c r="A17" s="3" t="s">
        <v>102</v>
      </c>
      <c r="B17" s="9">
        <v>10</v>
      </c>
      <c r="C17" s="57" t="s">
        <v>103</v>
      </c>
      <c r="D17" s="70" t="s">
        <v>50</v>
      </c>
      <c r="E17" s="59">
        <v>546</v>
      </c>
      <c r="F17" s="11">
        <f t="shared" si="8"/>
        <v>3.08974358974359</v>
      </c>
      <c r="G17" s="61">
        <v>59</v>
      </c>
      <c r="H17" s="11">
        <f t="shared" si="9"/>
        <v>2.6610169491525424</v>
      </c>
      <c r="I17" s="62">
        <v>285</v>
      </c>
      <c r="J17" s="110">
        <f t="shared" si="11"/>
        <v>0.53333333333333333</v>
      </c>
      <c r="K17" s="112">
        <f t="shared" si="10"/>
        <v>-0.42872664059104748</v>
      </c>
      <c r="L17" s="64">
        <v>7</v>
      </c>
      <c r="M17" s="62">
        <v>0</v>
      </c>
      <c r="N17" s="65">
        <v>0</v>
      </c>
      <c r="O17" s="59">
        <v>82</v>
      </c>
      <c r="P17" s="62">
        <v>3</v>
      </c>
      <c r="Q17" s="65">
        <v>0</v>
      </c>
      <c r="R17" s="59">
        <v>27</v>
      </c>
      <c r="S17" s="62">
        <v>6</v>
      </c>
      <c r="T17" s="65">
        <v>5</v>
      </c>
      <c r="U17" s="59">
        <v>84</v>
      </c>
      <c r="V17" s="62">
        <v>1</v>
      </c>
      <c r="W17" s="65">
        <v>1</v>
      </c>
      <c r="X17" s="59">
        <v>76</v>
      </c>
      <c r="Y17" s="62">
        <v>6</v>
      </c>
      <c r="Z17" s="65">
        <v>7</v>
      </c>
      <c r="AA17" s="59">
        <v>151</v>
      </c>
      <c r="AB17" s="62">
        <v>13</v>
      </c>
      <c r="AC17" s="65">
        <v>14</v>
      </c>
      <c r="AD17" s="59">
        <v>420</v>
      </c>
      <c r="AE17" s="62">
        <v>15</v>
      </c>
      <c r="AF17" s="65">
        <v>23</v>
      </c>
      <c r="AG17" s="59">
        <v>210</v>
      </c>
      <c r="AH17" s="62">
        <v>7</v>
      </c>
      <c r="AI17" s="65">
        <v>11</v>
      </c>
      <c r="AJ17" s="59">
        <v>21</v>
      </c>
      <c r="AK17" s="62">
        <v>0</v>
      </c>
      <c r="AL17" s="65">
        <v>1</v>
      </c>
      <c r="AM17" s="59">
        <v>77</v>
      </c>
      <c r="AN17" s="62">
        <v>3</v>
      </c>
      <c r="AO17" s="65">
        <v>3</v>
      </c>
      <c r="AP17" s="59">
        <v>49</v>
      </c>
      <c r="AQ17" s="62">
        <v>1</v>
      </c>
      <c r="AR17" s="65">
        <v>3</v>
      </c>
      <c r="AS17" s="59">
        <v>27</v>
      </c>
      <c r="AT17" s="62">
        <v>3</v>
      </c>
      <c r="AU17" s="65">
        <v>2</v>
      </c>
      <c r="AV17" s="59">
        <v>47</v>
      </c>
      <c r="AW17" s="62">
        <v>7</v>
      </c>
      <c r="AX17" s="65">
        <v>6</v>
      </c>
      <c r="AY17" s="59">
        <v>43</v>
      </c>
      <c r="AZ17" s="62">
        <v>10</v>
      </c>
      <c r="BA17" s="65">
        <v>9</v>
      </c>
      <c r="BB17" s="59">
        <v>45</v>
      </c>
      <c r="BC17" s="62">
        <v>10</v>
      </c>
      <c r="BD17" s="65">
        <v>7</v>
      </c>
      <c r="BE17" s="59">
        <v>75</v>
      </c>
      <c r="BF17" s="62">
        <v>15</v>
      </c>
      <c r="BG17" s="65">
        <v>11</v>
      </c>
      <c r="BH17" s="59">
        <v>49</v>
      </c>
      <c r="BI17" s="62">
        <v>11</v>
      </c>
      <c r="BJ17" s="65">
        <v>7</v>
      </c>
      <c r="BK17" s="59">
        <v>24</v>
      </c>
      <c r="BL17" s="62">
        <v>6</v>
      </c>
      <c r="BM17" s="65">
        <v>4</v>
      </c>
      <c r="BN17" s="59">
        <v>37</v>
      </c>
      <c r="BO17" s="62">
        <v>9</v>
      </c>
      <c r="BP17" s="65">
        <v>9</v>
      </c>
      <c r="BQ17" s="59">
        <v>52</v>
      </c>
      <c r="BR17" s="62">
        <v>7</v>
      </c>
      <c r="BS17" s="65">
        <v>6</v>
      </c>
      <c r="BT17" s="59">
        <v>27</v>
      </c>
      <c r="BU17" s="62">
        <v>5</v>
      </c>
      <c r="BV17" s="65">
        <v>7</v>
      </c>
      <c r="BW17" s="59">
        <v>51</v>
      </c>
      <c r="BX17" s="62">
        <v>7</v>
      </c>
      <c r="BY17" s="65">
        <v>6</v>
      </c>
      <c r="BZ17" s="59">
        <v>18</v>
      </c>
      <c r="CA17" s="62">
        <v>4</v>
      </c>
      <c r="CB17" s="65">
        <v>4</v>
      </c>
      <c r="CC17" s="59">
        <v>24</v>
      </c>
      <c r="CD17" s="62">
        <v>5</v>
      </c>
      <c r="CE17" s="65">
        <v>5</v>
      </c>
      <c r="CF17" s="59"/>
      <c r="CG17" s="62"/>
      <c r="CH17" s="65"/>
      <c r="CI17" s="59"/>
      <c r="CJ17" s="62"/>
      <c r="CK17" s="65"/>
    </row>
    <row r="18" ht="25.15" customHeight="1">
      <c r="A18" s="3" t="s">
        <v>104</v>
      </c>
      <c r="B18" s="9">
        <v>11</v>
      </c>
      <c r="C18" s="57" t="s">
        <v>105</v>
      </c>
      <c r="D18" s="70" t="s">
        <v>51</v>
      </c>
      <c r="E18" s="59">
        <v>2054</v>
      </c>
      <c r="F18" s="11">
        <f t="shared" si="8"/>
        <v>5.757059396299903</v>
      </c>
      <c r="G18" s="61">
        <v>121</v>
      </c>
      <c r="H18" s="11">
        <f t="shared" si="9"/>
        <v>1.0330578512396693</v>
      </c>
      <c r="I18" s="62">
        <v>305</v>
      </c>
      <c r="J18" s="110">
        <f t="shared" si="11"/>
        <v>0.36721311475409835</v>
      </c>
      <c r="K18" s="112">
        <f t="shared" si="10"/>
        <v>-4.7240015450602337</v>
      </c>
      <c r="L18" s="64">
        <v>0</v>
      </c>
      <c r="M18" s="62">
        <v>0</v>
      </c>
      <c r="N18" s="65">
        <v>0</v>
      </c>
      <c r="O18" s="59"/>
      <c r="P18" s="62"/>
      <c r="Q18" s="65"/>
      <c r="R18" s="59"/>
      <c r="S18" s="62"/>
      <c r="T18" s="65"/>
      <c r="U18" s="59">
        <v>0</v>
      </c>
      <c r="V18" s="62">
        <v>0</v>
      </c>
      <c r="W18" s="65">
        <v>0</v>
      </c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>
        <v>766</v>
      </c>
      <c r="AK18" s="62">
        <v>12</v>
      </c>
      <c r="AL18" s="65">
        <v>12</v>
      </c>
      <c r="AM18" s="59">
        <v>997</v>
      </c>
      <c r="AN18" s="62">
        <v>20</v>
      </c>
      <c r="AO18" s="65">
        <v>18</v>
      </c>
      <c r="AP18" s="59">
        <v>638</v>
      </c>
      <c r="AQ18" s="62">
        <v>8</v>
      </c>
      <c r="AR18" s="65">
        <v>8</v>
      </c>
      <c r="AS18" s="59">
        <v>625</v>
      </c>
      <c r="AT18" s="62">
        <v>19</v>
      </c>
      <c r="AU18" s="65">
        <v>8</v>
      </c>
      <c r="AV18" s="59">
        <v>600</v>
      </c>
      <c r="AW18" s="62">
        <v>6</v>
      </c>
      <c r="AX18" s="65">
        <v>6</v>
      </c>
      <c r="AY18" s="59">
        <v>706</v>
      </c>
      <c r="AZ18" s="62">
        <v>6</v>
      </c>
      <c r="BA18" s="65">
        <v>6</v>
      </c>
      <c r="BB18" s="59">
        <v>605</v>
      </c>
      <c r="BC18" s="62">
        <v>1</v>
      </c>
      <c r="BD18" s="65">
        <v>1</v>
      </c>
      <c r="BE18" s="59">
        <v>1637</v>
      </c>
      <c r="BF18" s="62">
        <v>18</v>
      </c>
      <c r="BG18" s="65">
        <v>20</v>
      </c>
      <c r="BH18" s="59">
        <v>457</v>
      </c>
      <c r="BI18" s="62">
        <v>7</v>
      </c>
      <c r="BJ18" s="65">
        <v>7</v>
      </c>
      <c r="BK18" s="59">
        <v>512</v>
      </c>
      <c r="BL18" s="62">
        <v>12</v>
      </c>
      <c r="BM18" s="65">
        <v>10</v>
      </c>
      <c r="BN18" s="59">
        <v>553</v>
      </c>
      <c r="BO18" s="62">
        <v>2</v>
      </c>
      <c r="BP18" s="65">
        <v>2</v>
      </c>
      <c r="BQ18" s="59">
        <v>565</v>
      </c>
      <c r="BR18" s="62">
        <v>4</v>
      </c>
      <c r="BS18" s="65">
        <v>4</v>
      </c>
      <c r="BT18" s="59">
        <v>901</v>
      </c>
      <c r="BU18" s="62">
        <v>4</v>
      </c>
      <c r="BV18" s="65">
        <v>4</v>
      </c>
      <c r="BW18" s="59">
        <v>801</v>
      </c>
      <c r="BX18" s="62">
        <v>1</v>
      </c>
      <c r="BY18" s="65">
        <v>1</v>
      </c>
      <c r="BZ18" s="59">
        <v>936</v>
      </c>
      <c r="CA18" s="62">
        <v>2</v>
      </c>
      <c r="CB18" s="65">
        <v>2</v>
      </c>
      <c r="CC18" s="59">
        <v>526</v>
      </c>
      <c r="CD18" s="62">
        <v>3</v>
      </c>
      <c r="CE18" s="65">
        <v>3</v>
      </c>
      <c r="CF18" s="59"/>
      <c r="CG18" s="62"/>
      <c r="CH18" s="65"/>
      <c r="CI18" s="59"/>
      <c r="CJ18" s="62"/>
      <c r="CK18" s="65"/>
    </row>
    <row r="19" ht="25.15" customHeight="1">
      <c r="A19" s="3" t="s">
        <v>106</v>
      </c>
      <c r="B19" s="9">
        <v>12</v>
      </c>
      <c r="C19" s="57" t="s">
        <v>107</v>
      </c>
      <c r="D19" s="70" t="s">
        <v>51</v>
      </c>
      <c r="E19" s="59">
        <v>297</v>
      </c>
      <c r="F19" s="11">
        <f t="shared" si="8"/>
        <v>3.2794612794612794</v>
      </c>
      <c r="G19" s="61">
        <v>29</v>
      </c>
      <c r="H19" s="11">
        <f t="shared" si="9"/>
        <v>1.5517241379310345</v>
      </c>
      <c r="I19" s="62">
        <v>93</v>
      </c>
      <c r="J19" s="110">
        <f t="shared" si="11"/>
        <v>0.43010752688172044</v>
      </c>
      <c r="K19" s="112">
        <f t="shared" si="10"/>
        <v>-1.7277371415302449</v>
      </c>
      <c r="L19" s="64">
        <v>0</v>
      </c>
      <c r="M19" s="62">
        <v>0</v>
      </c>
      <c r="N19" s="65">
        <v>0</v>
      </c>
      <c r="O19" s="59">
        <v>67</v>
      </c>
      <c r="P19" s="62">
        <v>2</v>
      </c>
      <c r="Q19" s="65">
        <v>0</v>
      </c>
      <c r="R19" s="59">
        <v>14</v>
      </c>
      <c r="S19" s="62">
        <v>0</v>
      </c>
      <c r="T19" s="65">
        <v>1</v>
      </c>
      <c r="U19" s="59">
        <v>0</v>
      </c>
      <c r="V19" s="62">
        <v>0</v>
      </c>
      <c r="W19" s="65">
        <v>0</v>
      </c>
      <c r="X19" s="59">
        <v>8</v>
      </c>
      <c r="Y19" s="62">
        <v>1</v>
      </c>
      <c r="Z19" s="65">
        <v>1</v>
      </c>
      <c r="AA19" s="59">
        <v>17</v>
      </c>
      <c r="AB19" s="62">
        <v>2</v>
      </c>
      <c r="AC19" s="65">
        <v>2</v>
      </c>
      <c r="AD19" s="59">
        <v>61</v>
      </c>
      <c r="AE19" s="62">
        <v>2</v>
      </c>
      <c r="AF19" s="65">
        <v>2</v>
      </c>
      <c r="AG19" s="59">
        <v>30</v>
      </c>
      <c r="AH19" s="62">
        <v>1</v>
      </c>
      <c r="AI19" s="65">
        <v>1</v>
      </c>
      <c r="AJ19" s="59">
        <v>54</v>
      </c>
      <c r="AK19" s="62">
        <v>5</v>
      </c>
      <c r="AL19" s="65">
        <v>5</v>
      </c>
      <c r="AM19" s="59">
        <v>130</v>
      </c>
      <c r="AN19" s="62">
        <v>0</v>
      </c>
      <c r="AO19" s="65">
        <v>0</v>
      </c>
      <c r="AP19" s="59">
        <v>130</v>
      </c>
      <c r="AQ19" s="62">
        <v>3</v>
      </c>
      <c r="AR19" s="65">
        <v>3</v>
      </c>
      <c r="AS19" s="59">
        <v>33</v>
      </c>
      <c r="AT19" s="62">
        <v>3</v>
      </c>
      <c r="AU19" s="65">
        <v>3</v>
      </c>
      <c r="AV19" s="59">
        <v>29</v>
      </c>
      <c r="AW19" s="62">
        <v>1</v>
      </c>
      <c r="AX19" s="65">
        <v>0</v>
      </c>
      <c r="AY19" s="59">
        <v>34</v>
      </c>
      <c r="AZ19" s="62">
        <v>3</v>
      </c>
      <c r="BA19" s="65">
        <v>1</v>
      </c>
      <c r="BB19" s="59">
        <v>40</v>
      </c>
      <c r="BC19" s="62">
        <v>7</v>
      </c>
      <c r="BD19" s="65">
        <v>7</v>
      </c>
      <c r="BE19" s="59">
        <v>43</v>
      </c>
      <c r="BF19" s="62">
        <v>4</v>
      </c>
      <c r="BG19" s="65">
        <v>4</v>
      </c>
      <c r="BH19" s="59">
        <v>17</v>
      </c>
      <c r="BI19" s="62">
        <v>0</v>
      </c>
      <c r="BJ19" s="65">
        <v>0</v>
      </c>
      <c r="BK19" s="59">
        <v>55</v>
      </c>
      <c r="BL19" s="62">
        <v>4</v>
      </c>
      <c r="BM19" s="65">
        <v>2</v>
      </c>
      <c r="BN19" s="59">
        <v>34</v>
      </c>
      <c r="BO19" s="62">
        <v>0</v>
      </c>
      <c r="BP19" s="65">
        <v>0</v>
      </c>
      <c r="BQ19" s="59">
        <v>49</v>
      </c>
      <c r="BR19" s="62">
        <v>3</v>
      </c>
      <c r="BS19" s="65">
        <v>4</v>
      </c>
      <c r="BT19" s="59">
        <v>29</v>
      </c>
      <c r="BU19" s="62">
        <v>0</v>
      </c>
      <c r="BV19" s="65">
        <v>0</v>
      </c>
      <c r="BW19" s="59">
        <v>12</v>
      </c>
      <c r="BX19" s="62">
        <v>1</v>
      </c>
      <c r="BY19" s="65">
        <v>1</v>
      </c>
      <c r="BZ19" s="59">
        <v>14</v>
      </c>
      <c r="CA19" s="62">
        <v>2</v>
      </c>
      <c r="CB19" s="65">
        <v>2</v>
      </c>
      <c r="CC19" s="59">
        <v>34</v>
      </c>
      <c r="CD19" s="62">
        <v>0</v>
      </c>
      <c r="CE19" s="65">
        <v>0</v>
      </c>
      <c r="CF19" s="59"/>
      <c r="CG19" s="62"/>
      <c r="CH19" s="65"/>
      <c r="CI19" s="59"/>
      <c r="CJ19" s="62"/>
      <c r="CK19" s="65"/>
    </row>
    <row r="20" ht="25.15" customHeight="1">
      <c r="A20" s="3" t="s">
        <v>108</v>
      </c>
      <c r="B20" s="9">
        <v>13</v>
      </c>
      <c r="C20" s="57" t="s">
        <v>109</v>
      </c>
      <c r="D20" s="70" t="s">
        <v>50</v>
      </c>
      <c r="E20" s="59">
        <v>398</v>
      </c>
      <c r="F20" s="11">
        <f t="shared" si="8"/>
        <v>12.944723618090451</v>
      </c>
      <c r="G20" s="61">
        <v>16</v>
      </c>
      <c r="H20" s="11">
        <f t="shared" si="9"/>
        <v>1.9375</v>
      </c>
      <c r="I20" s="62">
        <v>40</v>
      </c>
      <c r="J20" s="110">
        <f t="shared" si="11"/>
        <v>0.675</v>
      </c>
      <c r="K20" s="112">
        <f t="shared" si="10"/>
        <v>-11.007223618090451</v>
      </c>
      <c r="L20" s="64">
        <v>33</v>
      </c>
      <c r="M20" s="62">
        <v>1</v>
      </c>
      <c r="N20" s="65">
        <v>0</v>
      </c>
      <c r="O20" s="59"/>
      <c r="P20" s="62"/>
      <c r="Q20" s="65"/>
      <c r="R20" s="59"/>
      <c r="S20" s="62"/>
      <c r="T20" s="65"/>
      <c r="U20" s="59">
        <v>7</v>
      </c>
      <c r="V20" s="62">
        <v>0</v>
      </c>
      <c r="W20" s="65">
        <v>1</v>
      </c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>
        <v>0</v>
      </c>
      <c r="AK20" s="62">
        <v>0</v>
      </c>
      <c r="AL20" s="65">
        <v>0</v>
      </c>
      <c r="AM20" s="59">
        <v>0</v>
      </c>
      <c r="AN20" s="62">
        <v>0</v>
      </c>
      <c r="AO20" s="65">
        <v>0</v>
      </c>
      <c r="AP20" s="59">
        <v>0</v>
      </c>
      <c r="AQ20" s="62">
        <v>0</v>
      </c>
      <c r="AR20" s="65">
        <v>0</v>
      </c>
      <c r="AS20" s="59">
        <v>587</v>
      </c>
      <c r="AT20" s="62">
        <v>8</v>
      </c>
      <c r="AU20" s="65">
        <v>6</v>
      </c>
      <c r="AV20" s="59">
        <v>112</v>
      </c>
      <c r="AW20" s="62">
        <v>0</v>
      </c>
      <c r="AX20" s="65">
        <v>0</v>
      </c>
      <c r="AY20" s="59">
        <v>818</v>
      </c>
      <c r="AZ20" s="62">
        <v>7</v>
      </c>
      <c r="BA20" s="65">
        <v>7</v>
      </c>
      <c r="BB20" s="59">
        <v>335</v>
      </c>
      <c r="BC20" s="62">
        <v>5</v>
      </c>
      <c r="BD20" s="65">
        <v>5</v>
      </c>
      <c r="BE20" s="59">
        <v>181</v>
      </c>
      <c r="BF20" s="62">
        <v>0</v>
      </c>
      <c r="BG20" s="65">
        <v>0</v>
      </c>
      <c r="BH20" s="59">
        <v>585</v>
      </c>
      <c r="BI20" s="62">
        <v>0</v>
      </c>
      <c r="BJ20" s="65">
        <v>0</v>
      </c>
      <c r="BK20" s="59">
        <v>364</v>
      </c>
      <c r="BL20" s="62">
        <v>3</v>
      </c>
      <c r="BM20" s="65">
        <v>3</v>
      </c>
      <c r="BN20" s="59">
        <v>317</v>
      </c>
      <c r="BO20" s="62">
        <v>5</v>
      </c>
      <c r="BP20" s="65">
        <v>3</v>
      </c>
      <c r="BQ20" s="59">
        <v>453</v>
      </c>
      <c r="BR20" s="62">
        <v>2</v>
      </c>
      <c r="BS20" s="65">
        <v>2</v>
      </c>
      <c r="BT20" s="59">
        <v>547</v>
      </c>
      <c r="BU20" s="62">
        <v>1</v>
      </c>
      <c r="BV20" s="65">
        <v>1</v>
      </c>
      <c r="BW20" s="59">
        <v>395</v>
      </c>
      <c r="BX20" s="62">
        <v>0</v>
      </c>
      <c r="BY20" s="65">
        <v>0</v>
      </c>
      <c r="BZ20" s="59">
        <v>452</v>
      </c>
      <c r="CA20" s="62">
        <v>0</v>
      </c>
      <c r="CB20" s="65">
        <v>0</v>
      </c>
      <c r="CC20" s="59">
        <v>6</v>
      </c>
      <c r="CD20" s="62">
        <v>0</v>
      </c>
      <c r="CE20" s="65">
        <v>0</v>
      </c>
      <c r="CF20" s="59"/>
      <c r="CG20" s="62"/>
      <c r="CH20" s="65"/>
      <c r="CI20" s="59"/>
      <c r="CJ20" s="62"/>
      <c r="CK20" s="65"/>
    </row>
    <row r="21" ht="25.15" customHeight="1">
      <c r="A21" s="3" t="s">
        <v>110</v>
      </c>
      <c r="B21" s="9">
        <v>14</v>
      </c>
      <c r="C21" s="57" t="s">
        <v>111</v>
      </c>
      <c r="D21" s="70" t="s">
        <v>50</v>
      </c>
      <c r="E21" s="59">
        <v>840</v>
      </c>
      <c r="F21" s="11">
        <f t="shared" si="8"/>
        <v>2.6035714285714286</v>
      </c>
      <c r="G21" s="61">
        <v>125</v>
      </c>
      <c r="H21" s="11">
        <f t="shared" si="9"/>
        <v>1.024</v>
      </c>
      <c r="I21" s="62">
        <v>345</v>
      </c>
      <c r="J21" s="110">
        <f t="shared" si="11"/>
        <v>0.30144927536231886</v>
      </c>
      <c r="K21" s="112">
        <f t="shared" si="10"/>
        <v>-1.5795714285714286</v>
      </c>
      <c r="L21" s="64">
        <v>16</v>
      </c>
      <c r="M21" s="62">
        <v>0</v>
      </c>
      <c r="N21" s="65">
        <v>0</v>
      </c>
      <c r="O21" s="59">
        <v>63</v>
      </c>
      <c r="P21" s="62">
        <v>1</v>
      </c>
      <c r="Q21" s="65">
        <v>0</v>
      </c>
      <c r="R21" s="59">
        <v>144</v>
      </c>
      <c r="S21" s="62">
        <v>10</v>
      </c>
      <c r="T21" s="65">
        <v>1</v>
      </c>
      <c r="U21" s="59">
        <v>16</v>
      </c>
      <c r="V21" s="62">
        <v>0</v>
      </c>
      <c r="W21" s="65">
        <v>0</v>
      </c>
      <c r="X21" s="59">
        <v>58</v>
      </c>
      <c r="Y21" s="62">
        <v>5</v>
      </c>
      <c r="Z21" s="65">
        <v>5</v>
      </c>
      <c r="AA21" s="59">
        <v>115</v>
      </c>
      <c r="AB21" s="62">
        <v>10</v>
      </c>
      <c r="AC21" s="65">
        <v>11</v>
      </c>
      <c r="AD21" s="59">
        <v>585</v>
      </c>
      <c r="AE21" s="62">
        <v>18</v>
      </c>
      <c r="AF21" s="65">
        <v>10</v>
      </c>
      <c r="AG21" s="59">
        <v>293</v>
      </c>
      <c r="AH21" s="62">
        <v>9</v>
      </c>
      <c r="AI21" s="65">
        <v>5</v>
      </c>
      <c r="AJ21" s="59">
        <v>92</v>
      </c>
      <c r="AK21" s="62">
        <v>13</v>
      </c>
      <c r="AL21" s="65">
        <v>15</v>
      </c>
      <c r="AM21" s="59">
        <v>148</v>
      </c>
      <c r="AN21" s="62">
        <v>15</v>
      </c>
      <c r="AO21" s="65">
        <v>14</v>
      </c>
      <c r="AP21" s="59">
        <v>93</v>
      </c>
      <c r="AQ21" s="62">
        <v>6</v>
      </c>
      <c r="AR21" s="65">
        <v>8</v>
      </c>
      <c r="AS21" s="59">
        <v>26</v>
      </c>
      <c r="AT21" s="62">
        <v>0</v>
      </c>
      <c r="AU21" s="65">
        <v>0</v>
      </c>
      <c r="AV21" s="59">
        <v>44</v>
      </c>
      <c r="AW21" s="62">
        <v>4</v>
      </c>
      <c r="AX21" s="65">
        <v>1</v>
      </c>
      <c r="AY21" s="59">
        <v>26</v>
      </c>
      <c r="AZ21" s="62">
        <v>4</v>
      </c>
      <c r="BA21" s="65">
        <v>4</v>
      </c>
      <c r="BB21" s="59">
        <v>21</v>
      </c>
      <c r="BC21" s="62">
        <v>1</v>
      </c>
      <c r="BD21" s="65">
        <v>3</v>
      </c>
      <c r="BE21" s="59">
        <v>45</v>
      </c>
      <c r="BF21" s="62">
        <v>8</v>
      </c>
      <c r="BG21" s="65">
        <v>8</v>
      </c>
      <c r="BH21" s="59">
        <v>45</v>
      </c>
      <c r="BI21" s="62">
        <v>5</v>
      </c>
      <c r="BJ21" s="65">
        <v>5</v>
      </c>
      <c r="BK21" s="59">
        <v>50</v>
      </c>
      <c r="BL21" s="62">
        <v>4</v>
      </c>
      <c r="BM21" s="65">
        <v>2</v>
      </c>
      <c r="BN21" s="59">
        <v>100</v>
      </c>
      <c r="BO21" s="62">
        <v>2</v>
      </c>
      <c r="BP21" s="65">
        <v>2</v>
      </c>
      <c r="BQ21" s="59">
        <v>34</v>
      </c>
      <c r="BR21" s="62">
        <v>2</v>
      </c>
      <c r="BS21" s="65">
        <v>2</v>
      </c>
      <c r="BT21" s="59">
        <v>29</v>
      </c>
      <c r="BU21" s="62">
        <v>0</v>
      </c>
      <c r="BV21" s="65">
        <v>0</v>
      </c>
      <c r="BW21" s="59">
        <v>11</v>
      </c>
      <c r="BX21" s="62">
        <v>1</v>
      </c>
      <c r="BY21" s="65">
        <v>4</v>
      </c>
      <c r="BZ21" s="59">
        <v>37</v>
      </c>
      <c r="CA21" s="62">
        <v>0</v>
      </c>
      <c r="CB21" s="65">
        <v>0</v>
      </c>
      <c r="CC21" s="59">
        <v>24</v>
      </c>
      <c r="CD21" s="62">
        <v>5</v>
      </c>
      <c r="CE21" s="65">
        <v>3</v>
      </c>
      <c r="CF21" s="59"/>
      <c r="CG21" s="62"/>
      <c r="CH21" s="65"/>
      <c r="CI21" s="59"/>
      <c r="CJ21" s="62"/>
      <c r="CK21" s="65"/>
    </row>
    <row r="22" ht="25.15" customHeight="1">
      <c r="A22" s="3" t="s">
        <v>112</v>
      </c>
      <c r="B22" s="9">
        <v>15</v>
      </c>
      <c r="C22" s="57" t="s">
        <v>113</v>
      </c>
      <c r="D22" s="70" t="s">
        <v>51</v>
      </c>
      <c r="E22" s="59">
        <v>1994</v>
      </c>
      <c r="F22" s="11">
        <f t="shared" si="8"/>
        <v>3.7803410230692078</v>
      </c>
      <c r="G22" s="61">
        <v>106</v>
      </c>
      <c r="H22" s="11">
        <f t="shared" si="9"/>
        <v>0.93396226415094341</v>
      </c>
      <c r="I22" s="62">
        <v>285</v>
      </c>
      <c r="J22" s="110">
        <f t="shared" si="11"/>
        <v>0.312280701754386</v>
      </c>
      <c r="K22" s="112">
        <f t="shared" si="10"/>
        <v>-2.8463787589182643</v>
      </c>
      <c r="L22" s="64">
        <v>0</v>
      </c>
      <c r="M22" s="62">
        <v>0</v>
      </c>
      <c r="N22" s="65">
        <v>0</v>
      </c>
      <c r="O22" s="59"/>
      <c r="P22" s="62"/>
      <c r="Q22" s="65"/>
      <c r="R22" s="59"/>
      <c r="S22" s="62"/>
      <c r="T22" s="65"/>
      <c r="U22" s="59">
        <v>0</v>
      </c>
      <c r="V22" s="62">
        <v>0</v>
      </c>
      <c r="W22" s="65">
        <v>0</v>
      </c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>
        <v>790</v>
      </c>
      <c r="AK22" s="62">
        <v>4</v>
      </c>
      <c r="AL22" s="65">
        <v>3</v>
      </c>
      <c r="AM22" s="59">
        <v>1170</v>
      </c>
      <c r="AN22" s="62">
        <v>22</v>
      </c>
      <c r="AO22" s="65">
        <v>18</v>
      </c>
      <c r="AP22" s="59">
        <v>569</v>
      </c>
      <c r="AQ22" s="62">
        <v>20</v>
      </c>
      <c r="AR22" s="65">
        <v>16</v>
      </c>
      <c r="AS22" s="59">
        <v>409</v>
      </c>
      <c r="AT22" s="62">
        <v>6</v>
      </c>
      <c r="AU22" s="65">
        <v>6</v>
      </c>
      <c r="AV22" s="59">
        <v>484</v>
      </c>
      <c r="AW22" s="62">
        <v>7</v>
      </c>
      <c r="AX22" s="65">
        <v>7</v>
      </c>
      <c r="AY22" s="59">
        <v>602</v>
      </c>
      <c r="AZ22" s="62">
        <v>10</v>
      </c>
      <c r="BA22" s="65">
        <v>10</v>
      </c>
      <c r="BB22" s="59">
        <v>650</v>
      </c>
      <c r="BC22" s="62">
        <v>6</v>
      </c>
      <c r="BD22" s="65">
        <v>6</v>
      </c>
      <c r="BE22" s="59">
        <v>272</v>
      </c>
      <c r="BF22" s="62">
        <v>7</v>
      </c>
      <c r="BG22" s="65">
        <v>6</v>
      </c>
      <c r="BH22" s="59">
        <v>293</v>
      </c>
      <c r="BI22" s="62">
        <v>4</v>
      </c>
      <c r="BJ22" s="65">
        <v>4</v>
      </c>
      <c r="BK22" s="59">
        <v>415</v>
      </c>
      <c r="BL22" s="62">
        <v>2</v>
      </c>
      <c r="BM22" s="65">
        <v>2</v>
      </c>
      <c r="BN22" s="59">
        <v>262</v>
      </c>
      <c r="BO22" s="62">
        <v>0</v>
      </c>
      <c r="BP22" s="65">
        <v>0</v>
      </c>
      <c r="BQ22" s="59">
        <v>222</v>
      </c>
      <c r="BR22" s="62">
        <v>1</v>
      </c>
      <c r="BS22" s="65">
        <v>1</v>
      </c>
      <c r="BT22" s="59">
        <v>547</v>
      </c>
      <c r="BU22" s="62">
        <v>1</v>
      </c>
      <c r="BV22" s="65">
        <v>1</v>
      </c>
      <c r="BW22" s="59">
        <v>454</v>
      </c>
      <c r="BX22" s="62">
        <v>1</v>
      </c>
      <c r="BY22" s="65">
        <v>1</v>
      </c>
      <c r="BZ22" s="59">
        <v>291</v>
      </c>
      <c r="CA22" s="62">
        <v>5</v>
      </c>
      <c r="CB22" s="65">
        <v>5</v>
      </c>
      <c r="CC22" s="59">
        <v>108</v>
      </c>
      <c r="CD22" s="62">
        <v>3</v>
      </c>
      <c r="CE22" s="65">
        <v>3</v>
      </c>
      <c r="CF22" s="59"/>
      <c r="CG22" s="62"/>
      <c r="CH22" s="65"/>
      <c r="CI22" s="59"/>
      <c r="CJ22" s="62"/>
      <c r="CK22" s="65"/>
    </row>
    <row r="23" ht="25.15" customHeight="1">
      <c r="A23" s="3" t="s">
        <v>114</v>
      </c>
      <c r="B23" s="9">
        <v>16</v>
      </c>
      <c r="C23" s="57" t="s">
        <v>115</v>
      </c>
      <c r="D23" s="70" t="s">
        <v>50</v>
      </c>
      <c r="E23" s="59">
        <v>732</v>
      </c>
      <c r="F23" s="11">
        <f t="shared" si="8"/>
        <v>2.4535519125683058</v>
      </c>
      <c r="G23" s="61">
        <v>45</v>
      </c>
      <c r="H23" s="11">
        <f t="shared" si="9"/>
        <v>1.6888888888888889</v>
      </c>
      <c r="I23" s="62">
        <v>232</v>
      </c>
      <c r="J23" s="110">
        <f t="shared" si="11"/>
        <v>0.42672413793103448</v>
      </c>
      <c r="K23" s="112">
        <f t="shared" si="10"/>
        <v>-0.764663023679417</v>
      </c>
      <c r="L23" s="64">
        <v>41</v>
      </c>
      <c r="M23" s="62">
        <v>1</v>
      </c>
      <c r="N23" s="65">
        <v>0</v>
      </c>
      <c r="O23" s="59">
        <v>15</v>
      </c>
      <c r="P23" s="62">
        <v>0</v>
      </c>
      <c r="Q23" s="65">
        <v>0</v>
      </c>
      <c r="R23" s="59">
        <v>169</v>
      </c>
      <c r="S23" s="62">
        <v>2</v>
      </c>
      <c r="T23" s="65">
        <v>1</v>
      </c>
      <c r="U23" s="59">
        <v>14</v>
      </c>
      <c r="V23" s="62">
        <v>3</v>
      </c>
      <c r="W23" s="65">
        <v>2</v>
      </c>
      <c r="X23" s="59">
        <v>9</v>
      </c>
      <c r="Y23" s="62">
        <v>2</v>
      </c>
      <c r="Z23" s="65">
        <v>2</v>
      </c>
      <c r="AA23" s="59">
        <v>19</v>
      </c>
      <c r="AB23" s="62">
        <v>4</v>
      </c>
      <c r="AC23" s="65">
        <v>3</v>
      </c>
      <c r="AD23" s="59">
        <v>601</v>
      </c>
      <c r="AE23" s="62">
        <v>11</v>
      </c>
      <c r="AF23" s="65">
        <v>19</v>
      </c>
      <c r="AG23" s="59">
        <v>301</v>
      </c>
      <c r="AH23" s="62">
        <v>5</v>
      </c>
      <c r="AI23" s="65">
        <v>10</v>
      </c>
      <c r="AJ23" s="59">
        <v>25</v>
      </c>
      <c r="AK23" s="62">
        <v>0</v>
      </c>
      <c r="AL23" s="65">
        <v>0</v>
      </c>
      <c r="AM23" s="59">
        <v>47</v>
      </c>
      <c r="AN23" s="62">
        <v>2</v>
      </c>
      <c r="AO23" s="65">
        <v>1</v>
      </c>
      <c r="AP23" s="59">
        <v>84</v>
      </c>
      <c r="AQ23" s="62">
        <v>2</v>
      </c>
      <c r="AR23" s="65">
        <v>3</v>
      </c>
      <c r="AS23" s="59">
        <v>21</v>
      </c>
      <c r="AT23" s="62">
        <v>2</v>
      </c>
      <c r="AU23" s="65">
        <v>2</v>
      </c>
      <c r="AV23" s="59">
        <v>19</v>
      </c>
      <c r="AW23" s="62">
        <v>2</v>
      </c>
      <c r="AX23" s="65">
        <v>1</v>
      </c>
      <c r="AY23" s="59">
        <v>28</v>
      </c>
      <c r="AZ23" s="62">
        <v>0</v>
      </c>
      <c r="BA23" s="65">
        <v>0</v>
      </c>
      <c r="BB23" s="59">
        <v>19</v>
      </c>
      <c r="BC23" s="62">
        <v>1</v>
      </c>
      <c r="BD23" s="65">
        <v>3</v>
      </c>
      <c r="BE23" s="59">
        <v>31</v>
      </c>
      <c r="BF23" s="62">
        <v>3</v>
      </c>
      <c r="BG23" s="65">
        <v>5</v>
      </c>
      <c r="BH23" s="59">
        <v>56</v>
      </c>
      <c r="BI23" s="62">
        <v>7</v>
      </c>
      <c r="BJ23" s="65">
        <v>8</v>
      </c>
      <c r="BK23" s="59">
        <v>47</v>
      </c>
      <c r="BL23" s="62">
        <v>1</v>
      </c>
      <c r="BM23" s="65">
        <v>5</v>
      </c>
      <c r="BN23" s="59">
        <v>48</v>
      </c>
      <c r="BO23" s="62">
        <v>5</v>
      </c>
      <c r="BP23" s="65">
        <v>9</v>
      </c>
      <c r="BQ23" s="59">
        <v>37</v>
      </c>
      <c r="BR23" s="62">
        <v>7</v>
      </c>
      <c r="BS23" s="65">
        <v>7</v>
      </c>
      <c r="BT23" s="59">
        <v>29</v>
      </c>
      <c r="BU23" s="62">
        <v>0</v>
      </c>
      <c r="BV23" s="65">
        <v>0</v>
      </c>
      <c r="BW23" s="59">
        <v>31</v>
      </c>
      <c r="BX23" s="62">
        <v>4</v>
      </c>
      <c r="BY23" s="65">
        <v>5</v>
      </c>
      <c r="BZ23" s="59">
        <v>23</v>
      </c>
      <c r="CA23" s="62">
        <v>2</v>
      </c>
      <c r="CB23" s="65">
        <v>2</v>
      </c>
      <c r="CC23" s="59">
        <v>46</v>
      </c>
      <c r="CD23" s="62">
        <v>13</v>
      </c>
      <c r="CE23" s="65">
        <v>12</v>
      </c>
      <c r="CF23" s="59"/>
      <c r="CG23" s="62"/>
      <c r="CH23" s="65"/>
      <c r="CI23" s="59"/>
      <c r="CJ23" s="62"/>
      <c r="CK23" s="65"/>
    </row>
    <row r="24" ht="25.15" customHeight="1">
      <c r="A24" s="3" t="s">
        <v>116</v>
      </c>
      <c r="B24" s="9">
        <v>17</v>
      </c>
      <c r="C24" s="57" t="s">
        <v>117</v>
      </c>
      <c r="D24" s="70" t="s">
        <v>51</v>
      </c>
      <c r="E24" s="59">
        <v>1346</v>
      </c>
      <c r="F24" s="11">
        <f t="shared" si="8"/>
        <v>4.4650817236255573</v>
      </c>
      <c r="G24" s="61">
        <v>39</v>
      </c>
      <c r="H24" s="11">
        <f t="shared" si="9"/>
        <v>1.0512820512820513</v>
      </c>
      <c r="I24" s="62">
        <v>119</v>
      </c>
      <c r="J24" s="110">
        <f t="shared" si="11"/>
        <v>0.32773109243697479</v>
      </c>
      <c r="K24" s="112">
        <f t="shared" si="10"/>
        <v>-3.4137996723435062</v>
      </c>
      <c r="L24" s="64">
        <v>0</v>
      </c>
      <c r="M24" s="62">
        <v>0</v>
      </c>
      <c r="N24" s="65">
        <v>0</v>
      </c>
      <c r="O24" s="59"/>
      <c r="P24" s="62"/>
      <c r="Q24" s="65"/>
      <c r="R24" s="59"/>
      <c r="S24" s="62"/>
      <c r="T24" s="65"/>
      <c r="U24" s="59">
        <v>0</v>
      </c>
      <c r="V24" s="62">
        <v>0</v>
      </c>
      <c r="W24" s="65">
        <v>0</v>
      </c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>
        <v>660</v>
      </c>
      <c r="AK24" s="62">
        <v>7</v>
      </c>
      <c r="AL24" s="65">
        <v>7</v>
      </c>
      <c r="AM24" s="59">
        <v>550</v>
      </c>
      <c r="AN24" s="62">
        <v>2</v>
      </c>
      <c r="AO24" s="65">
        <v>3</v>
      </c>
      <c r="AP24" s="59">
        <v>463</v>
      </c>
      <c r="AQ24" s="62">
        <v>5</v>
      </c>
      <c r="AR24" s="65">
        <v>3</v>
      </c>
      <c r="AS24" s="59">
        <v>310</v>
      </c>
      <c r="AT24" s="62">
        <v>5</v>
      </c>
      <c r="AU24" s="65">
        <v>5</v>
      </c>
      <c r="AV24" s="59">
        <v>433</v>
      </c>
      <c r="AW24" s="62">
        <v>1</v>
      </c>
      <c r="AX24" s="65">
        <v>1</v>
      </c>
      <c r="AY24" s="59">
        <v>457</v>
      </c>
      <c r="AZ24" s="62">
        <v>5</v>
      </c>
      <c r="BA24" s="65">
        <v>4</v>
      </c>
      <c r="BB24" s="59">
        <v>422</v>
      </c>
      <c r="BC24" s="62">
        <v>2</v>
      </c>
      <c r="BD24" s="65">
        <v>2</v>
      </c>
      <c r="BE24" s="59">
        <v>395</v>
      </c>
      <c r="BF24" s="62">
        <v>1</v>
      </c>
      <c r="BG24" s="65">
        <v>1</v>
      </c>
      <c r="BH24" s="59">
        <v>429</v>
      </c>
      <c r="BI24" s="62">
        <v>5</v>
      </c>
      <c r="BJ24" s="65">
        <v>5</v>
      </c>
      <c r="BK24" s="59">
        <v>303</v>
      </c>
      <c r="BL24" s="62">
        <v>2</v>
      </c>
      <c r="BM24" s="65">
        <v>2</v>
      </c>
      <c r="BN24" s="59">
        <v>307</v>
      </c>
      <c r="BO24" s="62">
        <v>1</v>
      </c>
      <c r="BP24" s="65">
        <v>1</v>
      </c>
      <c r="BQ24" s="59">
        <v>291</v>
      </c>
      <c r="BR24" s="62">
        <v>0</v>
      </c>
      <c r="BS24" s="65">
        <v>0</v>
      </c>
      <c r="BT24" s="59">
        <v>547</v>
      </c>
      <c r="BU24" s="62">
        <v>1</v>
      </c>
      <c r="BV24" s="65">
        <v>1</v>
      </c>
      <c r="BW24" s="59">
        <v>147</v>
      </c>
      <c r="BX24" s="62">
        <v>2</v>
      </c>
      <c r="BY24" s="65">
        <v>2</v>
      </c>
      <c r="BZ24" s="59">
        <v>296</v>
      </c>
      <c r="CA24" s="62">
        <v>2</v>
      </c>
      <c r="CB24" s="65">
        <v>2</v>
      </c>
      <c r="CC24" s="59">
        <v>0</v>
      </c>
      <c r="CD24" s="62">
        <v>0</v>
      </c>
      <c r="CE24" s="65">
        <v>0</v>
      </c>
      <c r="CF24" s="59"/>
      <c r="CG24" s="62"/>
      <c r="CH24" s="65"/>
      <c r="CI24" s="59"/>
      <c r="CJ24" s="62"/>
      <c r="CK24" s="65"/>
    </row>
    <row r="25" ht="25.15" customHeight="1">
      <c r="A25" s="3" t="s">
        <v>118</v>
      </c>
      <c r="B25" s="9">
        <v>18</v>
      </c>
      <c r="C25" s="57" t="s">
        <v>119</v>
      </c>
      <c r="D25" s="70" t="s">
        <v>50</v>
      </c>
      <c r="E25" s="59">
        <v>753</v>
      </c>
      <c r="F25" s="11">
        <f t="shared" si="8"/>
        <v>3.240371845949535</v>
      </c>
      <c r="G25" s="61">
        <v>88</v>
      </c>
      <c r="H25" s="11">
        <f t="shared" si="9"/>
        <v>1.3295454545454546</v>
      </c>
      <c r="I25" s="62">
        <v>285</v>
      </c>
      <c r="J25" s="110">
        <f t="shared" si="11"/>
        <v>0.41754385964912283</v>
      </c>
      <c r="K25" s="112">
        <f t="shared" si="10"/>
        <v>-1.9108263914040804</v>
      </c>
      <c r="L25" s="64">
        <v>67</v>
      </c>
      <c r="M25" s="62">
        <v>21</v>
      </c>
      <c r="N25" s="65">
        <v>0</v>
      </c>
      <c r="O25" s="59">
        <v>31</v>
      </c>
      <c r="P25" s="62">
        <v>0</v>
      </c>
      <c r="Q25" s="65">
        <v>0</v>
      </c>
      <c r="R25" s="59">
        <v>33</v>
      </c>
      <c r="S25" s="62">
        <v>0</v>
      </c>
      <c r="T25" s="65">
        <v>0</v>
      </c>
      <c r="U25" s="59">
        <v>53</v>
      </c>
      <c r="V25" s="62">
        <v>21</v>
      </c>
      <c r="W25" s="65">
        <v>36</v>
      </c>
      <c r="X25" s="59">
        <v>108</v>
      </c>
      <c r="Y25" s="62">
        <v>5</v>
      </c>
      <c r="Z25" s="65">
        <v>5</v>
      </c>
      <c r="AA25" s="59">
        <v>215</v>
      </c>
      <c r="AB25" s="62">
        <v>11</v>
      </c>
      <c r="AC25" s="65">
        <v>9</v>
      </c>
      <c r="AD25" s="59">
        <v>533</v>
      </c>
      <c r="AE25" s="62">
        <v>7</v>
      </c>
      <c r="AF25" s="65">
        <v>7</v>
      </c>
      <c r="AG25" s="59">
        <v>267</v>
      </c>
      <c r="AH25" s="62">
        <v>3</v>
      </c>
      <c r="AI25" s="65">
        <v>4</v>
      </c>
      <c r="AJ25" s="59">
        <v>32</v>
      </c>
      <c r="AK25" s="62">
        <v>2</v>
      </c>
      <c r="AL25" s="65">
        <v>3</v>
      </c>
      <c r="AM25" s="59">
        <v>98</v>
      </c>
      <c r="AN25" s="62">
        <v>18</v>
      </c>
      <c r="AO25" s="65">
        <v>18</v>
      </c>
      <c r="AP25" s="59">
        <v>96</v>
      </c>
      <c r="AQ25" s="62">
        <v>8</v>
      </c>
      <c r="AR25" s="65">
        <v>6</v>
      </c>
      <c r="AS25" s="59">
        <v>83</v>
      </c>
      <c r="AT25" s="62">
        <v>5</v>
      </c>
      <c r="AU25" s="65">
        <v>5</v>
      </c>
      <c r="AV25" s="59">
        <v>110</v>
      </c>
      <c r="AW25" s="62">
        <v>6</v>
      </c>
      <c r="AX25" s="65">
        <v>4</v>
      </c>
      <c r="AY25" s="59">
        <v>86</v>
      </c>
      <c r="AZ25" s="62">
        <v>3</v>
      </c>
      <c r="BA25" s="65">
        <v>3</v>
      </c>
      <c r="BB25" s="59">
        <v>76</v>
      </c>
      <c r="BC25" s="62">
        <v>6</v>
      </c>
      <c r="BD25" s="65">
        <v>6</v>
      </c>
      <c r="BE25" s="59">
        <v>95</v>
      </c>
      <c r="BF25" s="62">
        <v>4</v>
      </c>
      <c r="BG25" s="65">
        <v>10</v>
      </c>
      <c r="BH25" s="59">
        <v>83</v>
      </c>
      <c r="BI25" s="62">
        <v>2</v>
      </c>
      <c r="BJ25" s="65">
        <v>2</v>
      </c>
      <c r="BK25" s="59">
        <v>97</v>
      </c>
      <c r="BL25" s="62">
        <v>5</v>
      </c>
      <c r="BM25" s="65">
        <v>5</v>
      </c>
      <c r="BN25" s="59">
        <v>84</v>
      </c>
      <c r="BO25" s="62">
        <v>5</v>
      </c>
      <c r="BP25" s="65">
        <v>5</v>
      </c>
      <c r="BQ25" s="59">
        <v>58</v>
      </c>
      <c r="BR25" s="62">
        <v>9</v>
      </c>
      <c r="BS25" s="65">
        <v>9</v>
      </c>
      <c r="BT25" s="59">
        <v>29</v>
      </c>
      <c r="BU25" s="62">
        <v>0</v>
      </c>
      <c r="BV25" s="65">
        <v>0</v>
      </c>
      <c r="BW25" s="59">
        <v>59</v>
      </c>
      <c r="BX25" s="62">
        <v>11</v>
      </c>
      <c r="BY25" s="65">
        <v>11</v>
      </c>
      <c r="BZ25" s="59">
        <v>91</v>
      </c>
      <c r="CA25" s="62">
        <v>4</v>
      </c>
      <c r="CB25" s="65">
        <v>4</v>
      </c>
      <c r="CC25" s="59">
        <v>44</v>
      </c>
      <c r="CD25" s="62">
        <v>3</v>
      </c>
      <c r="CE25" s="65">
        <v>3</v>
      </c>
      <c r="CF25" s="59"/>
      <c r="CG25" s="62"/>
      <c r="CH25" s="65"/>
      <c r="CI25" s="59"/>
      <c r="CJ25" s="62"/>
      <c r="CK25" s="65"/>
    </row>
    <row r="26" ht="25.15" customHeight="1">
      <c r="A26" s="3" t="s">
        <v>120</v>
      </c>
      <c r="B26" s="9">
        <v>19</v>
      </c>
      <c r="C26" s="57" t="s">
        <v>121</v>
      </c>
      <c r="D26" s="70" t="s">
        <v>51</v>
      </c>
      <c r="E26" s="59">
        <v>1940</v>
      </c>
      <c r="F26" s="11">
        <f t="shared" si="8"/>
        <v>4.1613402061855673</v>
      </c>
      <c r="G26" s="61">
        <v>67</v>
      </c>
      <c r="H26" s="11">
        <f t="shared" si="9"/>
        <v>0.79104477611940294</v>
      </c>
      <c r="I26" s="62">
        <v>159</v>
      </c>
      <c r="J26" s="110">
        <f t="shared" si="11"/>
        <v>0.25786163522012578</v>
      </c>
      <c r="K26" s="112">
        <f t="shared" si="10"/>
        <v>-3.3702954300661645</v>
      </c>
      <c r="L26" s="64">
        <v>0</v>
      </c>
      <c r="M26" s="62">
        <v>0</v>
      </c>
      <c r="N26" s="65">
        <v>0</v>
      </c>
      <c r="O26" s="59"/>
      <c r="P26" s="62"/>
      <c r="Q26" s="65"/>
      <c r="R26" s="59"/>
      <c r="S26" s="62"/>
      <c r="T26" s="65"/>
      <c r="U26" s="59">
        <v>0</v>
      </c>
      <c r="V26" s="62">
        <v>0</v>
      </c>
      <c r="W26" s="65">
        <v>0</v>
      </c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>
        <v>820</v>
      </c>
      <c r="AK26" s="62">
        <v>18</v>
      </c>
      <c r="AL26" s="65">
        <v>13</v>
      </c>
      <c r="AM26" s="59">
        <v>828</v>
      </c>
      <c r="AN26" s="62">
        <v>4</v>
      </c>
      <c r="AO26" s="65">
        <v>4</v>
      </c>
      <c r="AP26" s="59">
        <v>705</v>
      </c>
      <c r="AQ26" s="62">
        <v>5</v>
      </c>
      <c r="AR26" s="65">
        <v>1</v>
      </c>
      <c r="AS26" s="59">
        <v>505</v>
      </c>
      <c r="AT26" s="62">
        <v>6</v>
      </c>
      <c r="AU26" s="65">
        <v>6</v>
      </c>
      <c r="AV26" s="59">
        <v>455</v>
      </c>
      <c r="AW26" s="62">
        <v>4</v>
      </c>
      <c r="AX26" s="65">
        <v>4</v>
      </c>
      <c r="AY26" s="59">
        <v>474</v>
      </c>
      <c r="AZ26" s="62">
        <v>0</v>
      </c>
      <c r="BA26" s="65">
        <v>0</v>
      </c>
      <c r="BB26" s="59">
        <v>261</v>
      </c>
      <c r="BC26" s="62">
        <v>0</v>
      </c>
      <c r="BD26" s="65">
        <v>0</v>
      </c>
      <c r="BE26" s="59">
        <v>519</v>
      </c>
      <c r="BF26" s="62">
        <v>2</v>
      </c>
      <c r="BG26" s="65">
        <v>3</v>
      </c>
      <c r="BH26" s="59">
        <v>1275</v>
      </c>
      <c r="BI26" s="62">
        <v>3</v>
      </c>
      <c r="BJ26" s="65">
        <v>3</v>
      </c>
      <c r="BK26" s="59">
        <v>623</v>
      </c>
      <c r="BL26" s="62">
        <v>4</v>
      </c>
      <c r="BM26" s="65">
        <v>2</v>
      </c>
      <c r="BN26" s="59">
        <v>410</v>
      </c>
      <c r="BO26" s="62">
        <v>4</v>
      </c>
      <c r="BP26" s="65">
        <v>2</v>
      </c>
      <c r="BQ26" s="59">
        <v>515</v>
      </c>
      <c r="BR26" s="62">
        <v>2</v>
      </c>
      <c r="BS26" s="65">
        <v>2</v>
      </c>
      <c r="BT26" s="59">
        <v>547</v>
      </c>
      <c r="BU26" s="62">
        <v>1</v>
      </c>
      <c r="BV26" s="65">
        <v>1</v>
      </c>
      <c r="BW26" s="59">
        <v>66</v>
      </c>
      <c r="BX26" s="62">
        <v>0</v>
      </c>
      <c r="BY26" s="65">
        <v>0</v>
      </c>
      <c r="BZ26" s="59">
        <v>44</v>
      </c>
      <c r="CA26" s="62">
        <v>0</v>
      </c>
      <c r="CB26" s="65">
        <v>0</v>
      </c>
      <c r="CC26" s="59">
        <v>26</v>
      </c>
      <c r="CD26" s="62">
        <v>0</v>
      </c>
      <c r="CE26" s="65">
        <v>0</v>
      </c>
      <c r="CF26" s="59"/>
      <c r="CG26" s="62"/>
      <c r="CH26" s="65"/>
      <c r="CI26" s="59"/>
      <c r="CJ26" s="62"/>
      <c r="CK26" s="65"/>
    </row>
    <row r="27" ht="25.15" customHeight="1">
      <c r="A27" s="3" t="s">
        <v>122</v>
      </c>
      <c r="B27" s="9">
        <v>20</v>
      </c>
      <c r="C27" s="57" t="s">
        <v>123</v>
      </c>
      <c r="D27" s="70" t="s">
        <v>50</v>
      </c>
      <c r="E27" s="59">
        <v>897</v>
      </c>
      <c r="F27" s="11">
        <f t="shared" si="8"/>
        <v>1.8461538461538463</v>
      </c>
      <c r="G27" s="61">
        <v>92</v>
      </c>
      <c r="H27" s="11">
        <f t="shared" si="9"/>
        <v>0.70652173913043481</v>
      </c>
      <c r="I27" s="62">
        <v>292</v>
      </c>
      <c r="J27" s="110">
        <f t="shared" si="11"/>
        <v>0.23287671232876711</v>
      </c>
      <c r="K27" s="112">
        <f t="shared" si="10"/>
        <v>-1.1396321070234114</v>
      </c>
      <c r="L27" s="64">
        <v>149</v>
      </c>
      <c r="M27" s="62">
        <v>6</v>
      </c>
      <c r="N27" s="65">
        <v>3</v>
      </c>
      <c r="O27" s="59"/>
      <c r="P27" s="62"/>
      <c r="Q27" s="65"/>
      <c r="R27" s="59">
        <v>22</v>
      </c>
      <c r="S27" s="62">
        <v>5</v>
      </c>
      <c r="T27" s="65">
        <v>5</v>
      </c>
      <c r="U27" s="59">
        <v>10</v>
      </c>
      <c r="V27" s="62">
        <v>2</v>
      </c>
      <c r="W27" s="65">
        <v>4</v>
      </c>
      <c r="X27" s="59"/>
      <c r="Y27" s="62"/>
      <c r="Z27" s="65"/>
      <c r="AA27" s="59"/>
      <c r="AB27" s="62"/>
      <c r="AC27" s="65"/>
      <c r="AD27" s="59">
        <v>735</v>
      </c>
      <c r="AE27" s="62">
        <v>15</v>
      </c>
      <c r="AF27" s="65">
        <v>13</v>
      </c>
      <c r="AG27" s="59">
        <v>367</v>
      </c>
      <c r="AH27" s="62">
        <v>7</v>
      </c>
      <c r="AI27" s="65">
        <v>6</v>
      </c>
      <c r="AJ27" s="59">
        <v>46</v>
      </c>
      <c r="AK27" s="62">
        <v>9</v>
      </c>
      <c r="AL27" s="65">
        <v>9</v>
      </c>
      <c r="AM27" s="59">
        <v>94</v>
      </c>
      <c r="AN27" s="62">
        <v>11</v>
      </c>
      <c r="AO27" s="65">
        <v>10</v>
      </c>
      <c r="AP27" s="59">
        <v>60</v>
      </c>
      <c r="AQ27" s="62">
        <v>1</v>
      </c>
      <c r="AR27" s="65">
        <v>1</v>
      </c>
      <c r="AS27" s="59">
        <v>19</v>
      </c>
      <c r="AT27" s="62">
        <v>2</v>
      </c>
      <c r="AU27" s="65">
        <v>5</v>
      </c>
      <c r="AV27" s="59">
        <v>22</v>
      </c>
      <c r="AW27" s="62">
        <v>2</v>
      </c>
      <c r="AX27" s="65">
        <v>3</v>
      </c>
      <c r="AY27" s="59">
        <v>20</v>
      </c>
      <c r="AZ27" s="62">
        <v>2</v>
      </c>
      <c r="BA27" s="65">
        <v>2</v>
      </c>
      <c r="BB27" s="59">
        <v>19</v>
      </c>
      <c r="BC27" s="62">
        <v>1</v>
      </c>
      <c r="BD27" s="65">
        <v>2</v>
      </c>
      <c r="BE27" s="59">
        <v>23</v>
      </c>
      <c r="BF27" s="62">
        <v>2</v>
      </c>
      <c r="BG27" s="65">
        <v>2</v>
      </c>
      <c r="BH27" s="59">
        <v>44</v>
      </c>
      <c r="BI27" s="62">
        <v>1</v>
      </c>
      <c r="BJ27" s="65">
        <v>2</v>
      </c>
      <c r="BK27" s="59">
        <v>29</v>
      </c>
      <c r="BL27" s="62">
        <v>0</v>
      </c>
      <c r="BM27" s="65">
        <v>0</v>
      </c>
      <c r="BN27" s="59">
        <v>10</v>
      </c>
      <c r="BO27" s="62">
        <v>1</v>
      </c>
      <c r="BP27" s="65">
        <v>1</v>
      </c>
      <c r="BQ27" s="59">
        <v>31</v>
      </c>
      <c r="BR27" s="62">
        <v>2</v>
      </c>
      <c r="BS27" s="65">
        <v>0</v>
      </c>
      <c r="BT27" s="59">
        <v>29</v>
      </c>
      <c r="BU27" s="62">
        <v>0</v>
      </c>
      <c r="BV27" s="65">
        <v>0</v>
      </c>
      <c r="BW27" s="59">
        <v>24</v>
      </c>
      <c r="BX27" s="62">
        <v>1</v>
      </c>
      <c r="BY27" s="65">
        <v>3</v>
      </c>
      <c r="BZ27" s="59">
        <v>27</v>
      </c>
      <c r="CA27" s="62">
        <v>0</v>
      </c>
      <c r="CB27" s="65">
        <v>0</v>
      </c>
      <c r="CC27" s="59">
        <v>24</v>
      </c>
      <c r="CD27" s="62">
        <v>1</v>
      </c>
      <c r="CE27" s="65">
        <v>1</v>
      </c>
      <c r="CF27" s="59"/>
      <c r="CG27" s="62"/>
      <c r="CH27" s="65"/>
      <c r="CI27" s="59"/>
      <c r="CJ27" s="62"/>
      <c r="CK27" s="65"/>
    </row>
    <row r="28" ht="25.15" customHeight="1">
      <c r="A28" s="3" t="s">
        <v>124</v>
      </c>
      <c r="B28" s="9">
        <v>21</v>
      </c>
      <c r="C28" s="57" t="s">
        <v>125</v>
      </c>
      <c r="D28" s="70" t="s">
        <v>51</v>
      </c>
      <c r="E28" s="59">
        <v>2109</v>
      </c>
      <c r="F28" s="11">
        <f t="shared" si="8"/>
        <v>3.2114746325272643</v>
      </c>
      <c r="G28" s="61">
        <v>57</v>
      </c>
      <c r="H28" s="11">
        <f t="shared" si="9"/>
        <v>0.89473684210526316</v>
      </c>
      <c r="I28" s="62">
        <v>119</v>
      </c>
      <c r="J28" s="110">
        <f t="shared" si="11"/>
        <v>0.34453781512605042</v>
      </c>
      <c r="K28" s="112">
        <f t="shared" si="10"/>
        <v>-2.316737790422001</v>
      </c>
      <c r="L28" s="64">
        <v>0</v>
      </c>
      <c r="M28" s="62">
        <v>0</v>
      </c>
      <c r="N28" s="65">
        <v>0</v>
      </c>
      <c r="O28" s="59"/>
      <c r="P28" s="62"/>
      <c r="Q28" s="65"/>
      <c r="R28" s="59"/>
      <c r="S28" s="62"/>
      <c r="T28" s="65"/>
      <c r="U28" s="59">
        <v>0</v>
      </c>
      <c r="V28" s="62">
        <v>0</v>
      </c>
      <c r="W28" s="65">
        <v>0</v>
      </c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>
        <v>944</v>
      </c>
      <c r="AK28" s="62">
        <v>8</v>
      </c>
      <c r="AL28" s="65">
        <v>2</v>
      </c>
      <c r="AM28" s="59">
        <v>1153</v>
      </c>
      <c r="AN28" s="62">
        <v>10</v>
      </c>
      <c r="AO28" s="65">
        <v>7</v>
      </c>
      <c r="AP28" s="59">
        <v>502</v>
      </c>
      <c r="AQ28" s="62">
        <v>7</v>
      </c>
      <c r="AR28" s="65">
        <v>7</v>
      </c>
      <c r="AS28" s="59">
        <v>508</v>
      </c>
      <c r="AT28" s="62">
        <v>3</v>
      </c>
      <c r="AU28" s="65">
        <v>2</v>
      </c>
      <c r="AV28" s="59">
        <v>0</v>
      </c>
      <c r="AW28" s="62">
        <v>0</v>
      </c>
      <c r="AX28" s="65">
        <v>0</v>
      </c>
      <c r="AY28" s="59">
        <v>640</v>
      </c>
      <c r="AZ28" s="62">
        <v>4</v>
      </c>
      <c r="BA28" s="65">
        <v>3</v>
      </c>
      <c r="BB28" s="59">
        <v>399</v>
      </c>
      <c r="BC28" s="62">
        <v>2</v>
      </c>
      <c r="BD28" s="65">
        <v>2</v>
      </c>
      <c r="BE28" s="59">
        <v>711</v>
      </c>
      <c r="BF28" s="62">
        <v>7</v>
      </c>
      <c r="BG28" s="65">
        <v>7</v>
      </c>
      <c r="BH28" s="59">
        <v>719</v>
      </c>
      <c r="BI28" s="62">
        <v>4</v>
      </c>
      <c r="BJ28" s="65">
        <v>3</v>
      </c>
      <c r="BK28" s="59">
        <v>174</v>
      </c>
      <c r="BL28" s="62">
        <v>2</v>
      </c>
      <c r="BM28" s="65">
        <v>2</v>
      </c>
      <c r="BN28" s="59">
        <v>264</v>
      </c>
      <c r="BO28" s="62">
        <v>1</v>
      </c>
      <c r="BP28" s="65">
        <v>3</v>
      </c>
      <c r="BQ28" s="59">
        <v>84</v>
      </c>
      <c r="BR28" s="62">
        <v>1</v>
      </c>
      <c r="BS28" s="65">
        <v>1</v>
      </c>
      <c r="BT28" s="59">
        <v>547</v>
      </c>
      <c r="BU28" s="62">
        <v>1</v>
      </c>
      <c r="BV28" s="65">
        <v>1</v>
      </c>
      <c r="BW28" s="59">
        <v>48</v>
      </c>
      <c r="BX28" s="62">
        <v>0</v>
      </c>
      <c r="BY28" s="65">
        <v>0</v>
      </c>
      <c r="BZ28" s="59">
        <v>59</v>
      </c>
      <c r="CA28" s="62">
        <v>1</v>
      </c>
      <c r="CB28" s="65">
        <v>1</v>
      </c>
      <c r="CC28" s="59">
        <v>21</v>
      </c>
      <c r="CD28" s="62">
        <v>0</v>
      </c>
      <c r="CE28" s="65">
        <v>0</v>
      </c>
      <c r="CF28" s="59"/>
      <c r="CG28" s="62"/>
      <c r="CH28" s="65"/>
      <c r="CI28" s="59"/>
      <c r="CJ28" s="62"/>
      <c r="CK28" s="65"/>
    </row>
    <row r="29" ht="25.15" customHeight="1">
      <c r="A29" s="3" t="s">
        <v>126</v>
      </c>
      <c r="B29" s="9">
        <v>22</v>
      </c>
      <c r="C29" s="57" t="s">
        <v>127</v>
      </c>
      <c r="D29" s="70" t="s">
        <v>50</v>
      </c>
      <c r="E29" s="59">
        <v>743</v>
      </c>
      <c r="F29" s="11">
        <f t="shared" si="8"/>
        <v>2.9596231493943472</v>
      </c>
      <c r="G29" s="61">
        <v>69</v>
      </c>
      <c r="H29" s="11">
        <f t="shared" si="9"/>
        <v>1.2898550724637681</v>
      </c>
      <c r="I29" s="62">
        <v>232</v>
      </c>
      <c r="J29" s="110">
        <f t="shared" si="11"/>
        <v>0.35775862068965519</v>
      </c>
      <c r="K29" s="112">
        <f t="shared" si="10"/>
        <v>-1.6697680769305792</v>
      </c>
      <c r="L29" s="64">
        <v>28</v>
      </c>
      <c r="M29" s="62">
        <v>0</v>
      </c>
      <c r="N29" s="65">
        <v>0</v>
      </c>
      <c r="O29" s="59">
        <v>57</v>
      </c>
      <c r="P29" s="62">
        <v>0</v>
      </c>
      <c r="Q29" s="65">
        <v>0</v>
      </c>
      <c r="R29" s="59">
        <v>89</v>
      </c>
      <c r="S29" s="62">
        <v>3</v>
      </c>
      <c r="T29" s="65">
        <v>0</v>
      </c>
      <c r="U29" s="59">
        <v>45</v>
      </c>
      <c r="V29" s="62">
        <v>1</v>
      </c>
      <c r="W29" s="65">
        <v>0</v>
      </c>
      <c r="X29" s="59">
        <v>80</v>
      </c>
      <c r="Y29" s="62">
        <v>6</v>
      </c>
      <c r="Z29" s="65">
        <v>6</v>
      </c>
      <c r="AA29" s="59">
        <v>161</v>
      </c>
      <c r="AB29" s="62">
        <v>12</v>
      </c>
      <c r="AC29" s="65">
        <v>11</v>
      </c>
      <c r="AD29" s="59">
        <v>563</v>
      </c>
      <c r="AE29" s="62">
        <v>11</v>
      </c>
      <c r="AF29" s="65">
        <v>15</v>
      </c>
      <c r="AG29" s="59">
        <v>282</v>
      </c>
      <c r="AH29" s="62">
        <v>6</v>
      </c>
      <c r="AI29" s="65">
        <v>7</v>
      </c>
      <c r="AJ29" s="59">
        <v>60</v>
      </c>
      <c r="AK29" s="62">
        <v>7</v>
      </c>
      <c r="AL29" s="65">
        <v>6</v>
      </c>
      <c r="AM29" s="59">
        <v>84</v>
      </c>
      <c r="AN29" s="62">
        <v>4</v>
      </c>
      <c r="AO29" s="65">
        <v>2</v>
      </c>
      <c r="AP29" s="59">
        <v>90</v>
      </c>
      <c r="AQ29" s="62">
        <v>3</v>
      </c>
      <c r="AR29" s="65">
        <v>2</v>
      </c>
      <c r="AS29" s="59">
        <v>16</v>
      </c>
      <c r="AT29" s="62">
        <v>3</v>
      </c>
      <c r="AU29" s="65">
        <v>3</v>
      </c>
      <c r="AV29" s="59">
        <v>26</v>
      </c>
      <c r="AW29" s="62">
        <v>4</v>
      </c>
      <c r="AX29" s="65">
        <v>4</v>
      </c>
      <c r="AY29" s="59">
        <v>51</v>
      </c>
      <c r="AZ29" s="62">
        <v>3</v>
      </c>
      <c r="BA29" s="65">
        <v>3</v>
      </c>
      <c r="BB29" s="59">
        <v>42</v>
      </c>
      <c r="BC29" s="62">
        <v>2</v>
      </c>
      <c r="BD29" s="65">
        <v>2</v>
      </c>
      <c r="BE29" s="59">
        <v>73</v>
      </c>
      <c r="BF29" s="62">
        <v>1</v>
      </c>
      <c r="BG29" s="65">
        <v>1</v>
      </c>
      <c r="BH29" s="59">
        <v>73</v>
      </c>
      <c r="BI29" s="62">
        <v>5</v>
      </c>
      <c r="BJ29" s="65">
        <v>5</v>
      </c>
      <c r="BK29" s="59">
        <v>75</v>
      </c>
      <c r="BL29" s="62">
        <v>8</v>
      </c>
      <c r="BM29" s="65">
        <v>7</v>
      </c>
      <c r="BN29" s="59">
        <v>34</v>
      </c>
      <c r="BO29" s="62">
        <v>1</v>
      </c>
      <c r="BP29" s="65">
        <v>0</v>
      </c>
      <c r="BQ29" s="59">
        <v>92</v>
      </c>
      <c r="BR29" s="62">
        <v>6</v>
      </c>
      <c r="BS29" s="65">
        <v>6</v>
      </c>
      <c r="BT29" s="59">
        <v>29</v>
      </c>
      <c r="BU29" s="62">
        <v>0</v>
      </c>
      <c r="BV29" s="65">
        <v>0</v>
      </c>
      <c r="BW29" s="59">
        <v>85</v>
      </c>
      <c r="BX29" s="62">
        <v>2</v>
      </c>
      <c r="BY29" s="65">
        <v>2</v>
      </c>
      <c r="BZ29" s="59">
        <v>45</v>
      </c>
      <c r="CA29" s="62">
        <v>1</v>
      </c>
      <c r="CB29" s="65">
        <v>1</v>
      </c>
      <c r="CC29" s="59">
        <v>19</v>
      </c>
      <c r="CD29" s="62">
        <v>0</v>
      </c>
      <c r="CE29" s="65">
        <v>0</v>
      </c>
      <c r="CF29" s="59"/>
      <c r="CG29" s="62"/>
      <c r="CH29" s="65"/>
      <c r="CI29" s="59"/>
      <c r="CJ29" s="62"/>
      <c r="CK29" s="65"/>
    </row>
    <row r="30" ht="25.15" customHeight="1">
      <c r="A30" s="3" t="s">
        <v>128</v>
      </c>
      <c r="B30" s="9">
        <v>23</v>
      </c>
      <c r="C30" s="57" t="s">
        <v>129</v>
      </c>
      <c r="D30" s="70" t="s">
        <v>51</v>
      </c>
      <c r="E30" s="59">
        <v>2791</v>
      </c>
      <c r="F30" s="11">
        <f t="shared" si="8"/>
        <v>2.8462916517377286</v>
      </c>
      <c r="G30" s="61">
        <v>71</v>
      </c>
      <c r="H30" s="11">
        <f t="shared" si="9"/>
        <v>0.78873239436619713</v>
      </c>
      <c r="I30" s="62">
        <v>243</v>
      </c>
      <c r="J30" s="110">
        <f t="shared" si="11"/>
        <v>0.23868312757201646</v>
      </c>
      <c r="K30" s="112">
        <f t="shared" si="10"/>
        <v>-2.0575592573715316</v>
      </c>
      <c r="L30" s="64">
        <v>0</v>
      </c>
      <c r="M30" s="62">
        <v>0</v>
      </c>
      <c r="N30" s="65">
        <v>0</v>
      </c>
      <c r="O30" s="59"/>
      <c r="P30" s="62"/>
      <c r="Q30" s="65"/>
      <c r="R30" s="59"/>
      <c r="S30" s="62"/>
      <c r="T30" s="65"/>
      <c r="U30" s="59">
        <v>0</v>
      </c>
      <c r="V30" s="62">
        <v>0</v>
      </c>
      <c r="W30" s="65">
        <v>0</v>
      </c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>
        <v>1263</v>
      </c>
      <c r="AK30" s="62">
        <v>1</v>
      </c>
      <c r="AL30" s="65">
        <v>6</v>
      </c>
      <c r="AM30" s="59">
        <v>1442</v>
      </c>
      <c r="AN30" s="62">
        <v>15</v>
      </c>
      <c r="AO30" s="65">
        <v>13</v>
      </c>
      <c r="AP30" s="59">
        <v>599</v>
      </c>
      <c r="AQ30" s="62">
        <v>8</v>
      </c>
      <c r="AR30" s="65">
        <v>7</v>
      </c>
      <c r="AS30" s="59">
        <v>812</v>
      </c>
      <c r="AT30" s="62">
        <v>10</v>
      </c>
      <c r="AU30" s="65">
        <v>10</v>
      </c>
      <c r="AV30" s="59">
        <v>602</v>
      </c>
      <c r="AW30" s="62">
        <v>1</v>
      </c>
      <c r="AX30" s="65">
        <v>1</v>
      </c>
      <c r="AY30" s="59">
        <v>553</v>
      </c>
      <c r="AZ30" s="62">
        <v>6</v>
      </c>
      <c r="BA30" s="65">
        <v>6</v>
      </c>
      <c r="BB30" s="59">
        <v>412</v>
      </c>
      <c r="BC30" s="62">
        <v>5</v>
      </c>
      <c r="BD30" s="65">
        <v>5</v>
      </c>
      <c r="BE30" s="59">
        <v>474</v>
      </c>
      <c r="BF30" s="62">
        <v>3</v>
      </c>
      <c r="BG30" s="65">
        <v>4</v>
      </c>
      <c r="BH30" s="59">
        <v>253</v>
      </c>
      <c r="BI30" s="62">
        <v>0</v>
      </c>
      <c r="BJ30" s="65">
        <v>0</v>
      </c>
      <c r="BK30" s="59">
        <v>357</v>
      </c>
      <c r="BL30" s="62">
        <v>4</v>
      </c>
      <c r="BM30" s="65">
        <v>4</v>
      </c>
      <c r="BN30" s="59">
        <v>247</v>
      </c>
      <c r="BO30" s="62">
        <v>0</v>
      </c>
      <c r="BP30" s="65">
        <v>0</v>
      </c>
      <c r="BQ30" s="59">
        <v>99</v>
      </c>
      <c r="BR30" s="62">
        <v>0</v>
      </c>
      <c r="BS30" s="65">
        <v>0</v>
      </c>
      <c r="BT30" s="59">
        <v>547</v>
      </c>
      <c r="BU30" s="62">
        <v>1</v>
      </c>
      <c r="BV30" s="65">
        <v>1</v>
      </c>
      <c r="BW30" s="59">
        <v>37</v>
      </c>
      <c r="BX30" s="62">
        <v>0</v>
      </c>
      <c r="BY30" s="65">
        <v>0</v>
      </c>
      <c r="BZ30" s="59">
        <v>132</v>
      </c>
      <c r="CA30" s="62">
        <v>1</v>
      </c>
      <c r="CB30" s="65">
        <v>1</v>
      </c>
      <c r="CC30" s="59">
        <v>115</v>
      </c>
      <c r="CD30" s="62">
        <v>1</v>
      </c>
      <c r="CE30" s="65">
        <v>0</v>
      </c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1"/>
      </c>
      <c r="K31" s="112" t="str">
        <f t="shared" si="10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1"/>
      </c>
      <c r="K32" s="112" t="str">
        <f t="shared" si="10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1"/>
      </c>
      <c r="K33" s="112" t="str">
        <f t="shared" si="10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1"/>
      </c>
      <c r="K34" s="112" t="str">
        <f t="shared" si="10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1"/>
      </c>
      <c r="K35" s="112" t="str">
        <f t="shared" si="10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1"/>
      </c>
      <c r="K36" s="112" t="str">
        <f t="shared" si="10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1"/>
      </c>
      <c r="K37" s="112" t="str">
        <f t="shared" si="10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1"/>
      </c>
      <c r="K38" s="112" t="str">
        <f t="shared" si="10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1"/>
      </c>
      <c r="K39" s="112" t="str">
        <f t="shared" si="10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1"/>
      </c>
      <c r="K40" s="112" t="str">
        <f t="shared" si="10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1"/>
      </c>
      <c r="K41" s="112" t="str">
        <f t="shared" si="10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1"/>
      </c>
      <c r="K42" s="112" t="str">
        <f t="shared" si="10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1"/>
      </c>
      <c r="K43" s="112" t="str">
        <f t="shared" si="10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1"/>
      </c>
      <c r="K44" s="112" t="str">
        <f t="shared" si="10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1"/>
      </c>
      <c r="K45" s="112" t="str">
        <f t="shared" si="10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1"/>
      </c>
      <c r="K46" s="112" t="str">
        <f t="shared" si="10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1"/>
      </c>
      <c r="K47" s="112" t="str">
        <f t="shared" si="10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1"/>
      </c>
      <c r="K48" s="112" t="str">
        <f t="shared" si="10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1"/>
      </c>
      <c r="K49" s="112" t="str">
        <f t="shared" si="10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1"/>
      </c>
      <c r="K50" s="112" t="str">
        <f t="shared" si="10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1"/>
      </c>
      <c r="K51" s="112" t="str">
        <f t="shared" si="10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1"/>
      </c>
      <c r="K52" s="112" t="str">
        <f t="shared" si="10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1"/>
      </c>
      <c r="K53" s="112" t="str">
        <f t="shared" si="10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1"/>
      </c>
      <c r="K54" s="112" t="str">
        <f t="shared" si="10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1"/>
      </c>
      <c r="K55" s="112" t="str">
        <f t="shared" si="10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1"/>
      </c>
      <c r="K56" s="112" t="str">
        <f t="shared" si="10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1"/>
      </c>
      <c r="K57" s="112" t="str">
        <f t="shared" si="10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1"/>
      </c>
      <c r="K58" s="112" t="str">
        <f t="shared" si="10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1"/>
      </c>
      <c r="K59" s="112" t="str">
        <f t="shared" si="10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1"/>
      </c>
      <c r="K60" s="112" t="str">
        <f t="shared" si="10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1"/>
      </c>
      <c r="K61" s="112" t="str">
        <f t="shared" si="10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1"/>
      </c>
      <c r="K62" s="112" t="str">
        <f t="shared" si="10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1"/>
      </c>
      <c r="K63" s="112" t="str">
        <f t="shared" si="10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1"/>
      </c>
      <c r="K64" s="112" t="str">
        <f t="shared" si="10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1"/>
      </c>
      <c r="K65" s="112" t="str">
        <f t="shared" si="10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1"/>
      </c>
      <c r="K66" s="112" t="str">
        <f t="shared" si="10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1"/>
      </c>
      <c r="K67" s="112" t="str">
        <f t="shared" si="10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1"/>
      </c>
      <c r="K68" s="112" t="str">
        <f t="shared" si="10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1"/>
      </c>
      <c r="K69" s="112" t="str">
        <f t="shared" si="10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1"/>
      </c>
      <c r="K70" s="112" t="str">
        <f t="shared" si="10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1"/>
      </c>
      <c r="K71" s="112" t="str">
        <f t="shared" si="10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1"/>
      </c>
      <c r="K72" s="112" t="str">
        <f t="shared" si="10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1"/>
      </c>
      <c r="K73" s="112" t="str">
        <f t="shared" si="10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1"/>
      </c>
      <c r="K74" s="112" t="str">
        <f t="shared" si="10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1"/>
      </c>
      <c r="K75" s="112" t="str">
        <f t="shared" si="10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1"/>
      </c>
      <c r="K76" s="112" t="str">
        <f t="shared" si="10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1"/>
      </c>
      <c r="K77" s="112" t="str">
        <f t="shared" si="10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1"/>
      </c>
      <c r="K78" s="112" t="str">
        <f t="shared" si="10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1"/>
      </c>
      <c r="K79" s="112" t="str">
        <f t="shared" si="10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1"/>
      </c>
      <c r="K80" s="112" t="str">
        <f t="shared" si="10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1"/>
      </c>
      <c r="K81" s="112" t="str">
        <f t="shared" si="10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1"/>
      </c>
      <c r="K82" s="112" t="str">
        <f t="shared" si="10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1"/>
      </c>
      <c r="K83" s="112" t="str">
        <f t="shared" si="10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1"/>
      </c>
      <c r="K84" s="112" t="str">
        <f t="shared" si="10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1"/>
      </c>
      <c r="K85" s="112" t="str">
        <f t="shared" si="10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1"/>
      </c>
      <c r="K86" s="112" t="str">
        <f t="shared" si="10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1"/>
      </c>
      <c r="K87" s="112" t="str">
        <f t="shared" si="10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1"/>
      </c>
      <c r="K88" s="112" t="str">
        <f t="shared" si="10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1"/>
      </c>
      <c r="K89" s="112" t="str">
        <f t="shared" si="10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1"/>
      </c>
      <c r="K90" s="112" t="str">
        <f t="shared" si="10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1"/>
      </c>
      <c r="K91" s="112" t="str">
        <f t="shared" si="10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1"/>
      </c>
      <c r="K92" s="112" t="str">
        <f t="shared" si="10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1"/>
      </c>
      <c r="K93" s="112" t="str">
        <f t="shared" si="10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1"/>
      </c>
      <c r="K94" s="112" t="str">
        <f t="shared" si="10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1"/>
      </c>
      <c r="K95" s="112" t="str">
        <f t="shared" si="10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1"/>
      </c>
      <c r="K96" s="112" t="str">
        <f t="shared" si="10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1"/>
      </c>
      <c r="K97" s="112" t="str">
        <f t="shared" si="10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1"/>
      </c>
      <c r="K98" s="112" t="str">
        <f t="shared" si="10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1"/>
      </c>
      <c r="K99" s="112" t="str">
        <f t="shared" si="10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1"/>
      </c>
      <c r="K100" s="112" t="str">
        <f t="shared" si="10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1"/>
      </c>
      <c r="K101" s="112" t="str">
        <f t="shared" si="10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1"/>
      </c>
      <c r="K102" s="112" t="str">
        <f t="shared" si="10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1"/>
      </c>
      <c r="K103" s="112" t="str">
        <f t="shared" si="10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1"/>
      </c>
      <c r="K104" s="112" t="str">
        <f t="shared" si="10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1"/>
      </c>
      <c r="K105" s="112" t="str">
        <f t="shared" si="10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1"/>
      </c>
      <c r="K106" s="112" t="str">
        <f t="shared" si="10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1"/>
      </c>
      <c r="K107" s="112" t="str">
        <f t="shared" si="10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1"/>
      </c>
      <c r="K108" s="112" t="str">
        <f t="shared" si="10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1"/>
      </c>
      <c r="K109" s="112" t="str">
        <f t="shared" si="10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1"/>
      </c>
      <c r="K110" s="112" t="str">
        <f t="shared" si="10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1"/>
      </c>
      <c r="K111" s="112" t="str">
        <f t="shared" si="10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1"/>
      </c>
      <c r="K112" s="112" t="str">
        <f t="shared" si="10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1"/>
      </c>
      <c r="K113" s="112" t="str">
        <f t="shared" si="10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1"/>
      </c>
      <c r="K114" s="112" t="str">
        <f t="shared" si="10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1"/>
      </c>
      <c r="K115" s="112" t="str">
        <f t="shared" si="10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1"/>
      </c>
      <c r="K116" s="112" t="str">
        <f t="shared" si="10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1"/>
      </c>
      <c r="K117" s="112" t="str">
        <f t="shared" si="10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1"/>
      </c>
      <c r="K118" s="112" t="str">
        <f t="shared" si="10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1"/>
      </c>
      <c r="K119" s="112" t="str">
        <f t="shared" si="10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1"/>
      </c>
      <c r="K120" s="112" t="str">
        <f t="shared" si="10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1"/>
      </c>
      <c r="K121" s="112" t="str">
        <f t="shared" si="10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1"/>
      </c>
      <c r="K122" s="112" t="str">
        <f t="shared" si="10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1"/>
      </c>
      <c r="K123" s="112" t="str">
        <f t="shared" si="10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1"/>
      </c>
      <c r="K124" s="112" t="str">
        <f t="shared" si="10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1"/>
      </c>
      <c r="K125" s="112" t="str">
        <f t="shared" si="10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1"/>
      </c>
      <c r="K126" s="112" t="str">
        <f t="shared" si="10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1"/>
      </c>
      <c r="K127" s="112" t="str">
        <f t="shared" si="10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1"/>
      </c>
      <c r="K128" s="112" t="str">
        <f t="shared" si="10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1"/>
      </c>
      <c r="K129" s="112" t="str">
        <f t="shared" si="10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1"/>
      </c>
      <c r="K130" s="112" t="str">
        <f t="shared" si="10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1"/>
      </c>
      <c r="K131" s="112" t="str">
        <f t="shared" si="10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1"/>
      </c>
      <c r="K132" s="112" t="str">
        <f t="shared" si="10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1"/>
      </c>
      <c r="K133" s="112" t="str">
        <f t="shared" si="10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1"/>
      </c>
      <c r="K134" s="112" t="str">
        <f t="shared" si="10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1"/>
      </c>
      <c r="K135" s="112" t="str">
        <f t="shared" si="10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1"/>
      </c>
      <c r="K136" s="112" t="str">
        <f t="shared" si="10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1"/>
      </c>
      <c r="K137" s="112" t="str">
        <f t="shared" si="10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1"/>
      </c>
      <c r="K138" s="112" t="str">
        <f t="shared" si="10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1"/>
      </c>
      <c r="K139" s="112" t="str">
        <f t="shared" si="10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1"/>
      </c>
      <c r="K140" s="112" t="str">
        <f t="shared" si="10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1"/>
      </c>
      <c r="K141" s="112" t="str">
        <f t="shared" si="10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1"/>
      </c>
      <c r="K142" s="112" t="str">
        <f t="shared" si="10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1"/>
      </c>
      <c r="K143" s="112" t="str">
        <f t="shared" si="10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1"/>
      </c>
      <c r="K144" s="112" t="str">
        <f t="shared" si="10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1"/>
      </c>
      <c r="K145" s="112" t="str">
        <f t="shared" si="10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1"/>
      </c>
      <c r="K146" s="112" t="str">
        <f t="shared" si="10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1"/>
      </c>
      <c r="K147" s="112" t="str">
        <f t="shared" si="10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1"/>
      </c>
      <c r="K148" s="112" t="str">
        <f t="shared" si="10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1"/>
      </c>
      <c r="K149" s="112" t="str">
        <f t="shared" si="10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1"/>
      </c>
      <c r="K150" s="112" t="str">
        <f t="shared" si="10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1"/>
      </c>
      <c r="K151" s="112" t="str">
        <f t="shared" si="10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1"/>
      </c>
      <c r="K152" s="112" t="str">
        <f t="shared" si="10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1"/>
      </c>
      <c r="K153" s="112" t="str">
        <f t="shared" si="10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1"/>
      </c>
      <c r="K154" s="112" t="str">
        <f t="shared" si="10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1"/>
      </c>
      <c r="K155" s="112" t="str">
        <f t="shared" si="10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1"/>
      </c>
      <c r="K156" s="112" t="str">
        <f t="shared" si="10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1"/>
      </c>
      <c r="K157" s="112" t="str">
        <f t="shared" si="10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1"/>
      </c>
      <c r="K158" s="112" t="str">
        <f t="shared" si="10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1"/>
      </c>
      <c r="K159" s="112" t="str">
        <f t="shared" si="10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1"/>
      </c>
      <c r="K160" s="112" t="str">
        <f t="shared" si="10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1"/>
      </c>
      <c r="K161" s="112" t="str">
        <f t="shared" si="10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1"/>
      </c>
      <c r="K162" s="112" t="str">
        <f t="shared" si="10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1"/>
      </c>
      <c r="K163" s="112" t="str">
        <f t="shared" si="10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1"/>
      </c>
      <c r="K164" s="112" t="str">
        <f t="shared" si="10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1"/>
      </c>
      <c r="K165" s="112" t="str">
        <f t="shared" si="10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1"/>
      </c>
      <c r="K166" s="112" t="str">
        <f t="shared" si="10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1"/>
      </c>
      <c r="K167" s="112" t="str">
        <f t="shared" si="10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1"/>
      </c>
      <c r="K168" s="112" t="str">
        <f t="shared" si="10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1"/>
      </c>
      <c r="K169" s="112" t="str">
        <f t="shared" si="10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1"/>
      </c>
      <c r="K170" s="112" t="str">
        <f t="shared" si="10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1"/>
      </c>
      <c r="K171" s="112" t="str">
        <f t="shared" si="10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1"/>
      </c>
      <c r="K172" s="112" t="str">
        <f t="shared" si="10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1"/>
      </c>
      <c r="K173" s="112" t="str">
        <f t="shared" si="10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1"/>
      </c>
      <c r="K174" s="112" t="str">
        <f t="shared" si="10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1"/>
      </c>
      <c r="K175" s="112" t="str">
        <f t="shared" si="10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1"/>
      </c>
      <c r="K176" s="112" t="str">
        <f t="shared" si="10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1"/>
      </c>
      <c r="K177" s="112" t="str">
        <f t="shared" si="10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1"/>
      </c>
      <c r="K178" s="112" t="str">
        <f t="shared" si="10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1"/>
      </c>
      <c r="K179" s="112" t="str">
        <f t="shared" si="10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1"/>
      </c>
      <c r="K180" s="112" t="str">
        <f t="shared" si="10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1"/>
      </c>
      <c r="K181" s="112" t="str">
        <f t="shared" si="10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1"/>
      </c>
      <c r="K182" s="112" t="str">
        <f t="shared" si="10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1"/>
      </c>
      <c r="K183" s="112" t="str">
        <f t="shared" si="10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1"/>
      </c>
      <c r="K184" s="112" t="str">
        <f t="shared" si="10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1"/>
      </c>
      <c r="K185" s="112" t="str">
        <f t="shared" si="10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1"/>
      </c>
      <c r="K186" s="112" t="str">
        <f t="shared" si="10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1"/>
      </c>
      <c r="K187" s="112" t="str">
        <f t="shared" si="10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1"/>
      </c>
      <c r="K188" s="112" t="str">
        <f t="shared" si="10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1"/>
      </c>
      <c r="K189" s="112" t="str">
        <f t="shared" si="10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1"/>
      </c>
      <c r="K190" s="112" t="str">
        <f t="shared" si="10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1"/>
      </c>
      <c r="K191" s="112" t="str">
        <f t="shared" si="10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1"/>
      </c>
      <c r="K192" s="112" t="str">
        <f t="shared" si="10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1"/>
      </c>
      <c r="K193" s="112" t="str">
        <f t="shared" si="10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1"/>
      </c>
      <c r="K194" s="112" t="str">
        <f t="shared" si="10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1"/>
      </c>
      <c r="K195" s="112" t="str">
        <f t="shared" si="10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1"/>
      </c>
      <c r="K196" s="112" t="str">
        <f t="shared" si="10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1"/>
      </c>
      <c r="K197" s="112" t="str">
        <f t="shared" si="10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1"/>
      </c>
      <c r="K198" s="112" t="str">
        <f t="shared" si="10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1"/>
      </c>
      <c r="K199" s="112" t="str">
        <f t="shared" si="10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1"/>
      </c>
      <c r="K200" s="112" t="str">
        <f t="shared" si="10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1"/>
      </c>
      <c r="K201" s="112" t="str">
        <f t="shared" si="10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1"/>
      </c>
      <c r="K202" s="112" t="str">
        <f t="shared" si="10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1"/>
      </c>
      <c r="K203" s="112" t="str">
        <f t="shared" si="10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1"/>
      </c>
      <c r="K204" s="112" t="str">
        <f t="shared" si="10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1"/>
      </c>
      <c r="K205" s="112" t="str">
        <f t="shared" si="10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1"/>
      </c>
      <c r="K206" s="112" t="str">
        <f t="shared" si="10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1"/>
      </c>
      <c r="K207" s="112" t="str">
        <f t="shared" si="10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1"/>
      </c>
      <c r="K208" s="112" t="str">
        <f t="shared" si="10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1"/>
      </c>
      <c r="K209" s="112" t="str">
        <f t="shared" si="10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1"/>
      </c>
      <c r="K210" s="112" t="str">
        <f t="shared" si="10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1"/>
      </c>
      <c r="K211" s="112" t="str">
        <f t="shared" si="10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1"/>
      </c>
      <c r="K212" s="112" t="str">
        <f t="shared" si="10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1"/>
      </c>
      <c r="K213" s="112" t="str">
        <f t="shared" si="10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1"/>
      </c>
      <c r="K214" s="112" t="str">
        <f t="shared" si="10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1"/>
      </c>
      <c r="K215" s="112" t="str">
        <f t="shared" si="10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1"/>
      </c>
      <c r="K216" s="112" t="str">
        <f t="shared" si="10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1"/>
      </c>
      <c r="K217" s="112" t="str">
        <f t="shared" si="10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1"/>
      </c>
      <c r="K218" s="112" t="str">
        <f t="shared" si="10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1"/>
      </c>
      <c r="K219" s="112" t="str">
        <f t="shared" si="10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1"/>
      </c>
      <c r="K220" s="112" t="str">
        <f t="shared" si="10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1"/>
      </c>
      <c r="K221" s="112" t="str">
        <f t="shared" si="10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1"/>
      </c>
      <c r="K222" s="112" t="str">
        <f t="shared" si="10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1"/>
      </c>
      <c r="K223" s="112" t="str">
        <f t="shared" si="10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1"/>
      </c>
      <c r="K224" s="112" t="str">
        <f t="shared" si="10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1"/>
      </c>
      <c r="K225" s="112" t="str">
        <f t="shared" si="10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1"/>
      </c>
      <c r="K226" s="112" t="str">
        <f t="shared" si="10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1"/>
      </c>
      <c r="K227" s="112" t="str">
        <f t="shared" si="10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1"/>
      </c>
      <c r="K228" s="112" t="str">
        <f t="shared" si="10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1"/>
      </c>
      <c r="K229" s="112" t="str">
        <f t="shared" si="10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1"/>
      </c>
      <c r="K230" s="112" t="str">
        <f t="shared" si="10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1"/>
      </c>
      <c r="K231" s="112" t="str">
        <f t="shared" si="10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1"/>
      </c>
      <c r="K232" s="112" t="str">
        <f t="shared" si="10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1"/>
      </c>
      <c r="K233" s="112" t="str">
        <f t="shared" si="10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1"/>
      </c>
      <c r="K234" s="112" t="str">
        <f t="shared" si="10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1"/>
      </c>
      <c r="K235" s="112" t="str">
        <f t="shared" si="10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1"/>
      </c>
      <c r="K236" s="112" t="str">
        <f t="shared" si="10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1"/>
      </c>
      <c r="K237" s="112" t="str">
        <f t="shared" si="10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1"/>
      </c>
      <c r="K238" s="112" t="str">
        <f t="shared" si="10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1"/>
      </c>
      <c r="K239" s="112" t="str">
        <f t="shared" si="10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1"/>
      </c>
      <c r="K240" s="112" t="str">
        <f t="shared" si="10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1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1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1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1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1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1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1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1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1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1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1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1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1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1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1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08" t="str">
        <f>'LGA Registration'!A9</f>
        <v>LGA6</v>
      </c>
      <c r="B1" s="209"/>
      <c r="C1" s="120" t="s">
        <v>70</v>
      </c>
      <c r="D1" s="206" t="s">
        <v>71</v>
      </c>
      <c r="E1" s="207"/>
      <c r="F1" s="207"/>
      <c r="G1" s="207"/>
      <c r="H1" s="207"/>
      <c r="I1" s="207"/>
      <c r="J1" s="210" t="s">
        <v>31</v>
      </c>
      <c r="K1" s="202" t="s">
        <v>1</v>
      </c>
      <c r="L1" s="211"/>
      <c r="M1" s="212"/>
      <c r="N1" s="202" t="s">
        <v>2</v>
      </c>
      <c r="O1" s="203"/>
      <c r="P1" s="204"/>
      <c r="Q1" s="202" t="s">
        <v>3</v>
      </c>
      <c r="R1" s="203"/>
      <c r="S1" s="204"/>
      <c r="T1" s="202" t="s">
        <v>4</v>
      </c>
      <c r="U1" s="211"/>
      <c r="V1" s="212"/>
      <c r="W1" s="202" t="s">
        <v>5</v>
      </c>
      <c r="X1" s="203"/>
      <c r="Y1" s="212"/>
      <c r="Z1" s="202" t="s">
        <v>72</v>
      </c>
      <c r="AA1" s="203"/>
      <c r="AB1" s="204"/>
      <c r="AC1" s="202" t="s">
        <v>7</v>
      </c>
      <c r="AD1" s="203"/>
      <c r="AE1" s="212"/>
      <c r="AF1" s="202" t="s">
        <v>8</v>
      </c>
      <c r="AG1" s="203"/>
      <c r="AH1" s="204"/>
      <c r="AI1" s="202" t="s">
        <v>9</v>
      </c>
      <c r="AJ1" s="211"/>
      <c r="AK1" s="212"/>
      <c r="AL1" s="202" t="s">
        <v>73</v>
      </c>
      <c r="AM1" s="211"/>
      <c r="AN1" s="212"/>
      <c r="AO1" s="202" t="s">
        <v>11</v>
      </c>
      <c r="AP1" s="211"/>
      <c r="AQ1" s="212"/>
      <c r="AR1" s="202" t="s">
        <v>12</v>
      </c>
      <c r="AS1" s="211"/>
      <c r="AT1" s="212"/>
      <c r="AU1" s="202" t="s">
        <v>13</v>
      </c>
      <c r="AV1" s="211"/>
      <c r="AW1" s="212"/>
      <c r="AX1" s="202" t="s">
        <v>14</v>
      </c>
      <c r="AY1" s="211"/>
      <c r="AZ1" s="212"/>
      <c r="BA1" s="202" t="s">
        <v>15</v>
      </c>
      <c r="BB1" s="211"/>
      <c r="BC1" s="212"/>
      <c r="BD1" s="202" t="s">
        <v>16</v>
      </c>
      <c r="BE1" s="211"/>
      <c r="BF1" s="212"/>
      <c r="BG1" s="202" t="s">
        <v>17</v>
      </c>
      <c r="BH1" s="211"/>
      <c r="BI1" s="212"/>
      <c r="BJ1" s="202" t="s">
        <v>18</v>
      </c>
      <c r="BK1" s="211"/>
      <c r="BL1" s="212"/>
      <c r="BM1" s="202" t="s">
        <v>19</v>
      </c>
      <c r="BN1" s="211"/>
      <c r="BO1" s="212"/>
      <c r="BP1" s="202" t="s">
        <v>20</v>
      </c>
      <c r="BQ1" s="211"/>
      <c r="BR1" s="212"/>
      <c r="BS1" s="202" t="s">
        <v>21</v>
      </c>
      <c r="BT1" s="211"/>
      <c r="BU1" s="212"/>
      <c r="BV1" s="202" t="s">
        <v>22</v>
      </c>
      <c r="BW1" s="211"/>
      <c r="BX1" s="212"/>
      <c r="BY1" s="202" t="s">
        <v>23</v>
      </c>
      <c r="BZ1" s="211"/>
      <c r="CA1" s="212"/>
      <c r="CB1" s="205" t="s">
        <v>24</v>
      </c>
      <c r="CC1" s="203"/>
      <c r="CD1" s="204"/>
      <c r="CE1" s="202"/>
      <c r="CF1" s="203"/>
      <c r="CG1" s="204"/>
      <c r="CH1" s="205"/>
      <c r="CI1" s="203"/>
      <c r="CJ1" s="204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0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40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ref="J241:J255" t="shared" si="12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6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08" t="str">
        <f>'LGA Registration'!A10</f>
        <v>LGA7</v>
      </c>
      <c r="B1" s="209"/>
      <c r="C1" s="120" t="s">
        <v>70</v>
      </c>
      <c r="D1" s="206" t="s">
        <v>71</v>
      </c>
      <c r="E1" s="207"/>
      <c r="F1" s="207"/>
      <c r="G1" s="207"/>
      <c r="H1" s="207"/>
      <c r="I1" s="207"/>
      <c r="J1" s="210" t="s">
        <v>31</v>
      </c>
      <c r="K1" s="202" t="s">
        <v>1</v>
      </c>
      <c r="L1" s="211"/>
      <c r="M1" s="212"/>
      <c r="N1" s="202" t="s">
        <v>2</v>
      </c>
      <c r="O1" s="203"/>
      <c r="P1" s="204"/>
      <c r="Q1" s="202" t="s">
        <v>3</v>
      </c>
      <c r="R1" s="203"/>
      <c r="S1" s="204"/>
      <c r="T1" s="202" t="s">
        <v>4</v>
      </c>
      <c r="U1" s="211"/>
      <c r="V1" s="212"/>
      <c r="W1" s="202" t="s">
        <v>5</v>
      </c>
      <c r="X1" s="203"/>
      <c r="Y1" s="212"/>
      <c r="Z1" s="202" t="s">
        <v>72</v>
      </c>
      <c r="AA1" s="203"/>
      <c r="AB1" s="204"/>
      <c r="AC1" s="202" t="s">
        <v>7</v>
      </c>
      <c r="AD1" s="203"/>
      <c r="AE1" s="212"/>
      <c r="AF1" s="202" t="s">
        <v>8</v>
      </c>
      <c r="AG1" s="203"/>
      <c r="AH1" s="204"/>
      <c r="AI1" s="202" t="s">
        <v>9</v>
      </c>
      <c r="AJ1" s="211"/>
      <c r="AK1" s="212"/>
      <c r="AL1" s="202" t="s">
        <v>73</v>
      </c>
      <c r="AM1" s="211"/>
      <c r="AN1" s="212"/>
      <c r="AO1" s="202" t="s">
        <v>11</v>
      </c>
      <c r="AP1" s="211"/>
      <c r="AQ1" s="212"/>
      <c r="AR1" s="202" t="s">
        <v>12</v>
      </c>
      <c r="AS1" s="211"/>
      <c r="AT1" s="212"/>
      <c r="AU1" s="202" t="s">
        <v>13</v>
      </c>
      <c r="AV1" s="211"/>
      <c r="AW1" s="212"/>
      <c r="AX1" s="202" t="s">
        <v>14</v>
      </c>
      <c r="AY1" s="211"/>
      <c r="AZ1" s="212"/>
      <c r="BA1" s="202" t="s">
        <v>15</v>
      </c>
      <c r="BB1" s="211"/>
      <c r="BC1" s="212"/>
      <c r="BD1" s="202" t="s">
        <v>16</v>
      </c>
      <c r="BE1" s="211"/>
      <c r="BF1" s="212"/>
      <c r="BG1" s="202" t="s">
        <v>17</v>
      </c>
      <c r="BH1" s="211"/>
      <c r="BI1" s="212"/>
      <c r="BJ1" s="202" t="s">
        <v>18</v>
      </c>
      <c r="BK1" s="211"/>
      <c r="BL1" s="212"/>
      <c r="BM1" s="202" t="s">
        <v>19</v>
      </c>
      <c r="BN1" s="211"/>
      <c r="BO1" s="212"/>
      <c r="BP1" s="202" t="s">
        <v>20</v>
      </c>
      <c r="BQ1" s="211"/>
      <c r="BR1" s="212"/>
      <c r="BS1" s="202" t="s">
        <v>21</v>
      </c>
      <c r="BT1" s="211"/>
      <c r="BU1" s="212"/>
      <c r="BV1" s="202" t="s">
        <v>22</v>
      </c>
      <c r="BW1" s="211"/>
      <c r="BX1" s="212"/>
      <c r="BY1" s="202" t="s">
        <v>23</v>
      </c>
      <c r="BZ1" s="211"/>
      <c r="CA1" s="212"/>
      <c r="CB1" s="205" t="s">
        <v>24</v>
      </c>
      <c r="CC1" s="203"/>
      <c r="CD1" s="204"/>
      <c r="CE1" s="202"/>
      <c r="CF1" s="203"/>
      <c r="CG1" s="204"/>
      <c r="CH1" s="205"/>
      <c r="CI1" s="203"/>
      <c r="CJ1" s="204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0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40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ref="J241:J255" t="shared" si="12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08" t="str">
        <f>'LGA Registration'!A11</f>
        <v>LGA8</v>
      </c>
      <c r="B1" s="209"/>
      <c r="C1" s="120" t="s">
        <v>70</v>
      </c>
      <c r="D1" s="206" t="s">
        <v>71</v>
      </c>
      <c r="E1" s="207"/>
      <c r="F1" s="207"/>
      <c r="G1" s="207"/>
      <c r="H1" s="207"/>
      <c r="I1" s="207"/>
      <c r="J1" s="210" t="s">
        <v>31</v>
      </c>
      <c r="K1" s="202" t="s">
        <v>1</v>
      </c>
      <c r="L1" s="211"/>
      <c r="M1" s="212"/>
      <c r="N1" s="202" t="s">
        <v>2</v>
      </c>
      <c r="O1" s="203"/>
      <c r="P1" s="204"/>
      <c r="Q1" s="202" t="s">
        <v>3</v>
      </c>
      <c r="R1" s="203"/>
      <c r="S1" s="204"/>
      <c r="T1" s="202" t="s">
        <v>4</v>
      </c>
      <c r="U1" s="211"/>
      <c r="V1" s="212"/>
      <c r="W1" s="202" t="s">
        <v>5</v>
      </c>
      <c r="X1" s="203"/>
      <c r="Y1" s="212"/>
      <c r="Z1" s="202" t="s">
        <v>72</v>
      </c>
      <c r="AA1" s="203"/>
      <c r="AB1" s="204"/>
      <c r="AC1" s="202" t="s">
        <v>7</v>
      </c>
      <c r="AD1" s="203"/>
      <c r="AE1" s="212"/>
      <c r="AF1" s="202" t="s">
        <v>8</v>
      </c>
      <c r="AG1" s="203"/>
      <c r="AH1" s="204"/>
      <c r="AI1" s="202" t="s">
        <v>9</v>
      </c>
      <c r="AJ1" s="211"/>
      <c r="AK1" s="212"/>
      <c r="AL1" s="202" t="s">
        <v>73</v>
      </c>
      <c r="AM1" s="211"/>
      <c r="AN1" s="212"/>
      <c r="AO1" s="202" t="s">
        <v>11</v>
      </c>
      <c r="AP1" s="211"/>
      <c r="AQ1" s="212"/>
      <c r="AR1" s="202" t="s">
        <v>12</v>
      </c>
      <c r="AS1" s="211"/>
      <c r="AT1" s="212"/>
      <c r="AU1" s="202" t="s">
        <v>13</v>
      </c>
      <c r="AV1" s="211"/>
      <c r="AW1" s="212"/>
      <c r="AX1" s="202" t="s">
        <v>14</v>
      </c>
      <c r="AY1" s="211"/>
      <c r="AZ1" s="212"/>
      <c r="BA1" s="202" t="s">
        <v>15</v>
      </c>
      <c r="BB1" s="211"/>
      <c r="BC1" s="212"/>
      <c r="BD1" s="202" t="s">
        <v>16</v>
      </c>
      <c r="BE1" s="211"/>
      <c r="BF1" s="212"/>
      <c r="BG1" s="202" t="s">
        <v>17</v>
      </c>
      <c r="BH1" s="211"/>
      <c r="BI1" s="212"/>
      <c r="BJ1" s="202" t="s">
        <v>18</v>
      </c>
      <c r="BK1" s="211"/>
      <c r="BL1" s="212"/>
      <c r="BM1" s="202" t="s">
        <v>19</v>
      </c>
      <c r="BN1" s="211"/>
      <c r="BO1" s="212"/>
      <c r="BP1" s="202" t="s">
        <v>20</v>
      </c>
      <c r="BQ1" s="211"/>
      <c r="BR1" s="212"/>
      <c r="BS1" s="202" t="s">
        <v>21</v>
      </c>
      <c r="BT1" s="211"/>
      <c r="BU1" s="212"/>
      <c r="BV1" s="202" t="s">
        <v>22</v>
      </c>
      <c r="BW1" s="211"/>
      <c r="BX1" s="212"/>
      <c r="BY1" s="202" t="s">
        <v>23</v>
      </c>
      <c r="BZ1" s="211"/>
      <c r="CA1" s="212"/>
      <c r="CB1" s="205" t="s">
        <v>24</v>
      </c>
      <c r="CC1" s="203"/>
      <c r="CD1" s="204"/>
      <c r="CE1" s="202"/>
      <c r="CF1" s="203"/>
      <c r="CG1" s="204"/>
      <c r="CH1" s="205"/>
      <c r="CI1" s="203"/>
      <c r="CJ1" s="204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0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81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40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ref="J241:J255" t="shared" si="11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1" t="str">
        <f t="shared" si="7"/>
      </c>
      <c r="F255" s="61"/>
      <c r="G255" s="11" t="str">
        <f t="shared" si="8"/>
      </c>
      <c r="H255" s="62"/>
      <c r="I255" s="110" t="str">
        <f t="shared" si="9"/>
      </c>
      <c r="J255" s="112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08" t="str">
        <f>'LGA Registration'!A12</f>
        <v>LGA9</v>
      </c>
      <c r="B1" s="209"/>
      <c r="C1" s="120" t="s">
        <v>70</v>
      </c>
      <c r="D1" s="206" t="s">
        <v>71</v>
      </c>
      <c r="E1" s="207"/>
      <c r="F1" s="207"/>
      <c r="G1" s="207"/>
      <c r="H1" s="207"/>
      <c r="I1" s="207"/>
      <c r="J1" s="210" t="s">
        <v>31</v>
      </c>
      <c r="K1" s="202" t="s">
        <v>1</v>
      </c>
      <c r="L1" s="211"/>
      <c r="M1" s="212"/>
      <c r="N1" s="202" t="s">
        <v>2</v>
      </c>
      <c r="O1" s="203"/>
      <c r="P1" s="204"/>
      <c r="Q1" s="202" t="s">
        <v>3</v>
      </c>
      <c r="R1" s="203"/>
      <c r="S1" s="204"/>
      <c r="T1" s="202" t="s">
        <v>4</v>
      </c>
      <c r="U1" s="211"/>
      <c r="V1" s="212"/>
      <c r="W1" s="202" t="s">
        <v>5</v>
      </c>
      <c r="X1" s="203"/>
      <c r="Y1" s="212"/>
      <c r="Z1" s="202" t="s">
        <v>72</v>
      </c>
      <c r="AA1" s="203"/>
      <c r="AB1" s="204"/>
      <c r="AC1" s="202" t="s">
        <v>7</v>
      </c>
      <c r="AD1" s="203"/>
      <c r="AE1" s="212"/>
      <c r="AF1" s="202" t="s">
        <v>8</v>
      </c>
      <c r="AG1" s="203"/>
      <c r="AH1" s="204"/>
      <c r="AI1" s="202" t="s">
        <v>9</v>
      </c>
      <c r="AJ1" s="211"/>
      <c r="AK1" s="212"/>
      <c r="AL1" s="202" t="s">
        <v>73</v>
      </c>
      <c r="AM1" s="211"/>
      <c r="AN1" s="212"/>
      <c r="AO1" s="202" t="s">
        <v>11</v>
      </c>
      <c r="AP1" s="211"/>
      <c r="AQ1" s="212"/>
      <c r="AR1" s="202" t="s">
        <v>12</v>
      </c>
      <c r="AS1" s="211"/>
      <c r="AT1" s="212"/>
      <c r="AU1" s="202" t="s">
        <v>13</v>
      </c>
      <c r="AV1" s="211"/>
      <c r="AW1" s="212"/>
      <c r="AX1" s="202" t="s">
        <v>14</v>
      </c>
      <c r="AY1" s="211"/>
      <c r="AZ1" s="212"/>
      <c r="BA1" s="202" t="s">
        <v>15</v>
      </c>
      <c r="BB1" s="211"/>
      <c r="BC1" s="212"/>
      <c r="BD1" s="202" t="s">
        <v>16</v>
      </c>
      <c r="BE1" s="211"/>
      <c r="BF1" s="212"/>
      <c r="BG1" s="202" t="s">
        <v>17</v>
      </c>
      <c r="BH1" s="211"/>
      <c r="BI1" s="212"/>
      <c r="BJ1" s="202" t="s">
        <v>18</v>
      </c>
      <c r="BK1" s="211"/>
      <c r="BL1" s="212"/>
      <c r="BM1" s="202" t="s">
        <v>19</v>
      </c>
      <c r="BN1" s="211"/>
      <c r="BO1" s="212"/>
      <c r="BP1" s="202" t="s">
        <v>20</v>
      </c>
      <c r="BQ1" s="211"/>
      <c r="BR1" s="212"/>
      <c r="BS1" s="202" t="s">
        <v>21</v>
      </c>
      <c r="BT1" s="211"/>
      <c r="BU1" s="212"/>
      <c r="BV1" s="202" t="s">
        <v>22</v>
      </c>
      <c r="BW1" s="211"/>
      <c r="BX1" s="212"/>
      <c r="BY1" s="202" t="s">
        <v>23</v>
      </c>
      <c r="BZ1" s="211"/>
      <c r="CA1" s="212"/>
      <c r="CB1" s="205" t="s">
        <v>24</v>
      </c>
      <c r="CC1" s="203"/>
      <c r="CD1" s="204"/>
      <c r="CE1" s="202"/>
      <c r="CF1" s="203"/>
      <c r="CG1" s="204"/>
      <c r="CH1" s="205"/>
      <c r="CI1" s="203"/>
      <c r="CJ1" s="204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0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81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40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ref="J241:J255" t="shared" si="11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7"/>
      </c>
      <c r="F255" s="174"/>
      <c r="G255" s="173" t="str">
        <f t="shared" si="8"/>
      </c>
      <c r="H255" s="63"/>
      <c r="I255" s="175" t="str">
        <f t="shared" si="9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08" t="str">
        <f>'LGA Registration'!A13</f>
        <v>LGA10</v>
      </c>
      <c r="B1" s="209"/>
      <c r="C1" s="120" t="s">
        <v>70</v>
      </c>
      <c r="D1" s="206" t="s">
        <v>71</v>
      </c>
      <c r="E1" s="207"/>
      <c r="F1" s="207"/>
      <c r="G1" s="207"/>
      <c r="H1" s="207"/>
      <c r="I1" s="207"/>
      <c r="J1" s="210" t="s">
        <v>31</v>
      </c>
      <c r="K1" s="202" t="s">
        <v>1</v>
      </c>
      <c r="L1" s="211"/>
      <c r="M1" s="212"/>
      <c r="N1" s="202" t="s">
        <v>2</v>
      </c>
      <c r="O1" s="203"/>
      <c r="P1" s="204"/>
      <c r="Q1" s="202" t="s">
        <v>3</v>
      </c>
      <c r="R1" s="203"/>
      <c r="S1" s="204"/>
      <c r="T1" s="202" t="s">
        <v>4</v>
      </c>
      <c r="U1" s="211"/>
      <c r="V1" s="212"/>
      <c r="W1" s="202" t="s">
        <v>5</v>
      </c>
      <c r="X1" s="203"/>
      <c r="Y1" s="212"/>
      <c r="Z1" s="202" t="s">
        <v>72</v>
      </c>
      <c r="AA1" s="203"/>
      <c r="AB1" s="204"/>
      <c r="AC1" s="202" t="s">
        <v>7</v>
      </c>
      <c r="AD1" s="203"/>
      <c r="AE1" s="212"/>
      <c r="AF1" s="202" t="s">
        <v>8</v>
      </c>
      <c r="AG1" s="203"/>
      <c r="AH1" s="204"/>
      <c r="AI1" s="202" t="s">
        <v>9</v>
      </c>
      <c r="AJ1" s="211"/>
      <c r="AK1" s="212"/>
      <c r="AL1" s="202" t="s">
        <v>73</v>
      </c>
      <c r="AM1" s="211"/>
      <c r="AN1" s="212"/>
      <c r="AO1" s="202" t="s">
        <v>11</v>
      </c>
      <c r="AP1" s="211"/>
      <c r="AQ1" s="212"/>
      <c r="AR1" s="202" t="s">
        <v>12</v>
      </c>
      <c r="AS1" s="211"/>
      <c r="AT1" s="212"/>
      <c r="AU1" s="202" t="s">
        <v>13</v>
      </c>
      <c r="AV1" s="211"/>
      <c r="AW1" s="212"/>
      <c r="AX1" s="202" t="s">
        <v>14</v>
      </c>
      <c r="AY1" s="211"/>
      <c r="AZ1" s="212"/>
      <c r="BA1" s="202" t="s">
        <v>15</v>
      </c>
      <c r="BB1" s="211"/>
      <c r="BC1" s="212"/>
      <c r="BD1" s="202" t="s">
        <v>16</v>
      </c>
      <c r="BE1" s="211"/>
      <c r="BF1" s="212"/>
      <c r="BG1" s="202" t="s">
        <v>17</v>
      </c>
      <c r="BH1" s="211"/>
      <c r="BI1" s="212"/>
      <c r="BJ1" s="202" t="s">
        <v>18</v>
      </c>
      <c r="BK1" s="211"/>
      <c r="BL1" s="212"/>
      <c r="BM1" s="202" t="s">
        <v>19</v>
      </c>
      <c r="BN1" s="211"/>
      <c r="BO1" s="212"/>
      <c r="BP1" s="202" t="s">
        <v>20</v>
      </c>
      <c r="BQ1" s="211"/>
      <c r="BR1" s="212"/>
      <c r="BS1" s="202" t="s">
        <v>21</v>
      </c>
      <c r="BT1" s="211"/>
      <c r="BU1" s="212"/>
      <c r="BV1" s="202" t="s">
        <v>22</v>
      </c>
      <c r="BW1" s="211"/>
      <c r="BX1" s="212"/>
      <c r="BY1" s="202" t="s">
        <v>23</v>
      </c>
      <c r="BZ1" s="211"/>
      <c r="CA1" s="212"/>
      <c r="CB1" s="205" t="s">
        <v>24</v>
      </c>
      <c r="CC1" s="203"/>
      <c r="CD1" s="204"/>
      <c r="CE1" s="202"/>
      <c r="CF1" s="203"/>
      <c r="CG1" s="204"/>
      <c r="CH1" s="205"/>
      <c r="CI1" s="203"/>
      <c r="CJ1" s="204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0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37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ref="J238:J255" t="shared" si="12">IFERROR(G238-E238,"")</f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2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2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2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Tarka</vt:lpstr>
      <vt:lpstr>Logo </vt:lpstr>
      <vt:lpstr>Katsina-Ala</vt:lpstr>
      <vt:lpstr>Gwer West</vt:lpstr>
      <vt:lpstr>Konshisha</vt:lpstr>
      <vt:lpstr>LGA6</vt:lpstr>
      <vt:lpstr>LGA7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2017-01-26T08:18:39Z</dcterms:modified>
</cp:coreProperties>
</file>