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arlie\Desktop\"/>
    </mc:Choice>
  </mc:AlternateContent>
  <bookViews>
    <workbookView xWindow="0" yWindow="0" windowWidth="20496" windowHeight="7452" activeTab="3"/>
  </bookViews>
  <sheets>
    <sheet name="CDC DQA" sheetId="1" r:id="rId1"/>
    <sheet name="DQ Dimensions" sheetId="7" r:id="rId2"/>
    <sheet name="Summary Page" sheetId="4" r:id="rId3"/>
    <sheet name="Data entry" sheetId="5" r:id="rId4"/>
  </sheets>
  <externalReferences>
    <externalReference r:id="rId5"/>
    <externalReference r:id="rId6"/>
  </externalReferences>
  <definedNames>
    <definedName name="_xlnm._FilterDatabase" localSheetId="3" hidden="1">'Data entry'!$A$112:$E$199</definedName>
    <definedName name="_xlnm._FilterDatabase" localSheetId="2" hidden="1">'Summary Page'!$B$9:$U$18</definedName>
    <definedName name="Fundingagency">'[1]IP List'!$A$2:$A$20</definedName>
    <definedName name="IPList" localSheetId="0">#REF!</definedName>
    <definedName name="IPList">#REF!</definedName>
    <definedName name="IPs">'[1]IP List'!$B$2:$B$96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'CDC DQA'!$B$3:$Y$30</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0" i="4" l="1"/>
  <c r="H10" i="4"/>
  <c r="M10" i="4"/>
  <c r="S18" i="4"/>
  <c r="R18" i="4"/>
  <c r="Q18" i="4"/>
  <c r="P18" i="4"/>
  <c r="O18" i="4"/>
  <c r="N18" i="4"/>
  <c r="M18" i="4"/>
  <c r="L18" i="4"/>
  <c r="K18" i="4"/>
  <c r="J18" i="4"/>
  <c r="I18" i="4"/>
  <c r="H18" i="4"/>
  <c r="G18" i="4"/>
  <c r="F18" i="4"/>
  <c r="E18" i="4"/>
  <c r="E16" i="4"/>
  <c r="I15" i="4"/>
  <c r="N15" i="4"/>
  <c r="S15" i="4"/>
  <c r="R15" i="4"/>
  <c r="M15" i="4"/>
  <c r="H15" i="4"/>
  <c r="Q15" i="4"/>
  <c r="L15" i="5"/>
  <c r="G15" i="4"/>
  <c r="P15" i="4"/>
  <c r="K15" i="4"/>
  <c r="F15" i="4"/>
  <c r="E15" i="4"/>
  <c r="O15" i="4"/>
  <c r="J15" i="4"/>
  <c r="C57" i="5"/>
  <c r="C70" i="5"/>
  <c r="C69" i="5"/>
  <c r="C43" i="5"/>
  <c r="D860" i="5"/>
  <c r="D862" i="5"/>
  <c r="D865" i="5"/>
  <c r="D859" i="5"/>
  <c r="E860" i="5"/>
  <c r="E862" i="5"/>
  <c r="E865" i="5"/>
  <c r="E859" i="5"/>
  <c r="C860" i="5"/>
  <c r="C862" i="5"/>
  <c r="C865" i="5"/>
  <c r="C859" i="5"/>
  <c r="D911" i="5"/>
  <c r="E911" i="5"/>
  <c r="C911" i="5"/>
  <c r="E849" i="5"/>
  <c r="D849" i="5"/>
  <c r="C849" i="5"/>
  <c r="E760" i="5"/>
  <c r="D760" i="5"/>
  <c r="C760" i="5"/>
  <c r="C733" i="5"/>
  <c r="C731" i="5"/>
  <c r="C729" i="5"/>
  <c r="C727" i="5"/>
  <c r="D725" i="5"/>
  <c r="E725" i="5"/>
  <c r="C725" i="5"/>
  <c r="D620" i="5"/>
  <c r="E620" i="5"/>
  <c r="D618" i="5"/>
  <c r="E618" i="5"/>
  <c r="C498" i="5"/>
  <c r="D481" i="5"/>
  <c r="E481" i="5"/>
  <c r="C481" i="5"/>
  <c r="D477" i="5"/>
  <c r="E477" i="5"/>
  <c r="C477" i="5"/>
  <c r="D473" i="5"/>
  <c r="E473" i="5"/>
  <c r="C473" i="5"/>
  <c r="D438" i="5"/>
  <c r="E438" i="5"/>
  <c r="D427" i="5"/>
  <c r="E427" i="5"/>
  <c r="D301" i="5"/>
  <c r="E301" i="5"/>
  <c r="C301" i="5"/>
  <c r="D298" i="5"/>
  <c r="E298" i="5"/>
  <c r="C298" i="5"/>
  <c r="D295" i="5"/>
  <c r="E295" i="5"/>
  <c r="C295" i="5"/>
  <c r="D292" i="5"/>
  <c r="E292" i="5"/>
  <c r="C292" i="5"/>
  <c r="C230" i="5"/>
  <c r="D133" i="5"/>
  <c r="E133" i="5"/>
  <c r="C133" i="5"/>
  <c r="D121" i="5"/>
  <c r="E121" i="5"/>
  <c r="D117" i="5"/>
  <c r="E117" i="5"/>
  <c r="D119" i="5"/>
  <c r="E119" i="5"/>
  <c r="D114" i="5"/>
  <c r="E114" i="5"/>
  <c r="C114" i="5"/>
  <c r="C724" i="5"/>
  <c r="E291" i="5"/>
  <c r="D291" i="5"/>
  <c r="D113" i="5"/>
  <c r="C291" i="5"/>
  <c r="E113" i="5"/>
  <c r="E5" i="5"/>
  <c r="P12" i="4"/>
  <c r="K12" i="4"/>
  <c r="F12" i="4"/>
  <c r="D123" i="5"/>
  <c r="J12" i="4"/>
  <c r="E123" i="5"/>
  <c r="O12" i="4"/>
  <c r="C123" i="5"/>
  <c r="E12" i="4"/>
  <c r="O11" i="4"/>
  <c r="J11" i="4"/>
  <c r="D179" i="5"/>
  <c r="M11" i="4"/>
  <c r="E179" i="5"/>
  <c r="R11" i="4"/>
  <c r="D181" i="5"/>
  <c r="E181" i="5"/>
  <c r="C181" i="5"/>
  <c r="C179" i="5"/>
  <c r="H11" i="4"/>
  <c r="R16" i="4"/>
  <c r="M16" i="4"/>
  <c r="H16" i="4"/>
  <c r="D45" i="5"/>
  <c r="E45" i="5"/>
  <c r="D57" i="5"/>
  <c r="E57" i="5"/>
  <c r="C45" i="5"/>
  <c r="D107" i="5"/>
  <c r="E107" i="5"/>
  <c r="D104" i="5"/>
  <c r="N16" i="4"/>
  <c r="E104" i="5"/>
  <c r="C107" i="5"/>
  <c r="C104" i="5"/>
  <c r="I16" i="4"/>
  <c r="D15" i="5"/>
  <c r="E15" i="5"/>
  <c r="C15" i="5"/>
  <c r="D19" i="5"/>
  <c r="E19" i="5"/>
  <c r="D16" i="5"/>
  <c r="J16" i="4"/>
  <c r="E16" i="5"/>
  <c r="O16" i="4"/>
  <c r="C19" i="5"/>
  <c r="C16" i="5"/>
  <c r="D819" i="5"/>
  <c r="E819" i="5"/>
  <c r="D809" i="5"/>
  <c r="E809" i="5"/>
  <c r="C819" i="5"/>
  <c r="C809" i="5"/>
  <c r="D798" i="5"/>
  <c r="E798" i="5"/>
  <c r="D788" i="5"/>
  <c r="E788" i="5"/>
  <c r="C798" i="5"/>
  <c r="C788" i="5"/>
  <c r="D777" i="5"/>
  <c r="E777" i="5"/>
  <c r="C777" i="5"/>
  <c r="D767" i="5"/>
  <c r="E767" i="5"/>
  <c r="C767" i="5"/>
  <c r="E22" i="5"/>
  <c r="E197" i="5"/>
  <c r="S12" i="4"/>
  <c r="D197" i="5"/>
  <c r="N12" i="4"/>
  <c r="C197" i="5"/>
  <c r="I12" i="4"/>
  <c r="E194" i="5"/>
  <c r="D194" i="5"/>
  <c r="C194" i="5"/>
  <c r="E191" i="5"/>
  <c r="S11" i="4"/>
  <c r="D191" i="5"/>
  <c r="N11" i="4"/>
  <c r="C191" i="5"/>
  <c r="I11" i="4"/>
  <c r="J10" i="4"/>
  <c r="J17" i="4"/>
  <c r="O10" i="4"/>
  <c r="N27" i="4"/>
  <c r="S27" i="4"/>
  <c r="I27" i="4"/>
  <c r="D906" i="5"/>
  <c r="E906" i="5"/>
  <c r="D903" i="5"/>
  <c r="E903" i="5"/>
  <c r="C906" i="5"/>
  <c r="C903" i="5"/>
  <c r="D893" i="5"/>
  <c r="D892" i="5"/>
  <c r="E893" i="5"/>
  <c r="E892" i="5"/>
  <c r="D889" i="5"/>
  <c r="D888" i="5"/>
  <c r="E889" i="5"/>
  <c r="E888" i="5"/>
  <c r="D897" i="5"/>
  <c r="D896" i="5"/>
  <c r="E897" i="5"/>
  <c r="E896" i="5"/>
  <c r="C897" i="5"/>
  <c r="C896" i="5"/>
  <c r="C893" i="5"/>
  <c r="C892" i="5"/>
  <c r="C889" i="5"/>
  <c r="C888" i="5"/>
  <c r="E878" i="5"/>
  <c r="D878" i="5"/>
  <c r="C878" i="5"/>
  <c r="D882" i="5"/>
  <c r="E882" i="5"/>
  <c r="C882" i="5"/>
  <c r="D880" i="5"/>
  <c r="E880" i="5"/>
  <c r="C880" i="5"/>
  <c r="D875" i="5"/>
  <c r="E875" i="5"/>
  <c r="C875" i="5"/>
  <c r="D870" i="5"/>
  <c r="E870" i="5"/>
  <c r="C870" i="5"/>
  <c r="D868" i="5"/>
  <c r="E868" i="5"/>
  <c r="C868" i="5"/>
  <c r="D853" i="5"/>
  <c r="N26" i="4"/>
  <c r="E853" i="5"/>
  <c r="S26" i="4"/>
  <c r="C853" i="5"/>
  <c r="I26" i="4"/>
  <c r="C845" i="5"/>
  <c r="D847" i="5"/>
  <c r="E847" i="5"/>
  <c r="C847" i="5"/>
  <c r="D845" i="5"/>
  <c r="E845" i="5"/>
  <c r="D843" i="5"/>
  <c r="E843" i="5"/>
  <c r="D839" i="5"/>
  <c r="E839" i="5"/>
  <c r="C839" i="5"/>
  <c r="C838" i="5"/>
  <c r="D833" i="5"/>
  <c r="E833" i="5"/>
  <c r="C833" i="5"/>
  <c r="D830" i="5"/>
  <c r="E830" i="5"/>
  <c r="C830" i="5"/>
  <c r="D755" i="5"/>
  <c r="E755" i="5"/>
  <c r="E757" i="5"/>
  <c r="E754" i="5"/>
  <c r="D757" i="5"/>
  <c r="C757" i="5"/>
  <c r="C755" i="5"/>
  <c r="C754" i="5"/>
  <c r="D749" i="5"/>
  <c r="E749" i="5"/>
  <c r="C749" i="5"/>
  <c r="D746" i="5"/>
  <c r="E746" i="5"/>
  <c r="D744" i="5"/>
  <c r="E744" i="5"/>
  <c r="C746" i="5"/>
  <c r="C744" i="5"/>
  <c r="D737" i="5"/>
  <c r="N25" i="4"/>
  <c r="E737" i="5"/>
  <c r="S25" i="4"/>
  <c r="C737" i="5"/>
  <c r="I25" i="4"/>
  <c r="H25" i="4"/>
  <c r="D733" i="5"/>
  <c r="E733" i="5"/>
  <c r="D731" i="5"/>
  <c r="E731" i="5"/>
  <c r="D729" i="5"/>
  <c r="E729" i="5"/>
  <c r="D727" i="5"/>
  <c r="E727" i="5"/>
  <c r="D720" i="5"/>
  <c r="E720" i="5"/>
  <c r="C720" i="5"/>
  <c r="D712" i="5"/>
  <c r="D711" i="5"/>
  <c r="E712" i="5"/>
  <c r="E711" i="5"/>
  <c r="D703" i="5"/>
  <c r="D702" i="5"/>
  <c r="E703" i="5"/>
  <c r="E702" i="5"/>
  <c r="C712" i="5"/>
  <c r="C711" i="5"/>
  <c r="C703" i="5"/>
  <c r="C702" i="5"/>
  <c r="D693" i="5"/>
  <c r="E693" i="5"/>
  <c r="C693" i="5"/>
  <c r="D690" i="5"/>
  <c r="E690" i="5"/>
  <c r="C690" i="5"/>
  <c r="D696" i="5"/>
  <c r="E696" i="5"/>
  <c r="C696" i="5"/>
  <c r="D672" i="5"/>
  <c r="E672" i="5"/>
  <c r="D675" i="5"/>
  <c r="E675" i="5"/>
  <c r="D678" i="5"/>
  <c r="E678" i="5"/>
  <c r="D681" i="5"/>
  <c r="E681" i="5"/>
  <c r="D684" i="5"/>
  <c r="E684" i="5"/>
  <c r="C684" i="5"/>
  <c r="C681" i="5"/>
  <c r="C678" i="5"/>
  <c r="C675" i="5"/>
  <c r="C672" i="5"/>
  <c r="C670" i="5"/>
  <c r="D663" i="5"/>
  <c r="N24" i="4"/>
  <c r="E663" i="5"/>
  <c r="S24" i="4"/>
  <c r="C663" i="5"/>
  <c r="I24" i="4"/>
  <c r="D655" i="5"/>
  <c r="E655" i="5"/>
  <c r="D658" i="5"/>
  <c r="E658" i="5"/>
  <c r="C658" i="5"/>
  <c r="C655" i="5"/>
  <c r="D652" i="5"/>
  <c r="E652" i="5"/>
  <c r="C652" i="5"/>
  <c r="D649" i="5"/>
  <c r="E649" i="5"/>
  <c r="C649" i="5"/>
  <c r="D639" i="5"/>
  <c r="D638" i="5"/>
  <c r="E639" i="5"/>
  <c r="E638" i="5"/>
  <c r="C639" i="5"/>
  <c r="C638" i="5"/>
  <c r="D631" i="5"/>
  <c r="D630" i="5"/>
  <c r="E631" i="5"/>
  <c r="E630" i="5"/>
  <c r="C631" i="5"/>
  <c r="C630" i="5"/>
  <c r="D624" i="5"/>
  <c r="K24" i="4"/>
  <c r="E624" i="5"/>
  <c r="P24" i="4"/>
  <c r="C624" i="5"/>
  <c r="F24" i="4"/>
  <c r="D617" i="5"/>
  <c r="J24" i="4"/>
  <c r="E617" i="5"/>
  <c r="O24" i="4"/>
  <c r="C620" i="5"/>
  <c r="C618" i="5"/>
  <c r="D611" i="5"/>
  <c r="N23" i="4"/>
  <c r="E611" i="5"/>
  <c r="S23" i="4"/>
  <c r="C611" i="5"/>
  <c r="I23" i="4"/>
  <c r="D606" i="5"/>
  <c r="E606" i="5"/>
  <c r="C606" i="5"/>
  <c r="D603" i="5"/>
  <c r="E603" i="5"/>
  <c r="C603" i="5"/>
  <c r="D600" i="5"/>
  <c r="E600" i="5"/>
  <c r="C600" i="5"/>
  <c r="D594" i="5"/>
  <c r="E594" i="5"/>
  <c r="D591" i="5"/>
  <c r="E591" i="5"/>
  <c r="D581" i="5"/>
  <c r="E581" i="5"/>
  <c r="D571" i="5"/>
  <c r="E571" i="5"/>
  <c r="C581" i="5"/>
  <c r="C571" i="5"/>
  <c r="C594" i="5"/>
  <c r="C591" i="5"/>
  <c r="D565" i="5"/>
  <c r="K23" i="4"/>
  <c r="E565" i="5"/>
  <c r="P23" i="4"/>
  <c r="C565" i="5"/>
  <c r="F23" i="4"/>
  <c r="D560" i="5"/>
  <c r="J23" i="4"/>
  <c r="E560" i="5"/>
  <c r="O23" i="4"/>
  <c r="C560" i="5"/>
  <c r="E23" i="4"/>
  <c r="D522" i="5"/>
  <c r="E522" i="5"/>
  <c r="C522" i="5"/>
  <c r="D519" i="5"/>
  <c r="E519" i="5"/>
  <c r="C519" i="5"/>
  <c r="D513" i="5"/>
  <c r="E513" i="5"/>
  <c r="C513" i="5"/>
  <c r="D510" i="5"/>
  <c r="E510" i="5"/>
  <c r="C510" i="5"/>
  <c r="D504" i="5"/>
  <c r="E504" i="5"/>
  <c r="C504" i="5"/>
  <c r="D501" i="5"/>
  <c r="E501" i="5"/>
  <c r="C501" i="5"/>
  <c r="D498" i="5"/>
  <c r="E498" i="5"/>
  <c r="D554" i="5"/>
  <c r="N22" i="4"/>
  <c r="E554" i="5"/>
  <c r="S22" i="4"/>
  <c r="C554" i="5"/>
  <c r="I22" i="4"/>
  <c r="D540" i="5"/>
  <c r="E540" i="5"/>
  <c r="C540" i="5"/>
  <c r="D537" i="5"/>
  <c r="E537" i="5"/>
  <c r="C537" i="5"/>
  <c r="D534" i="5"/>
  <c r="E534" i="5"/>
  <c r="C534" i="5"/>
  <c r="D531" i="5"/>
  <c r="E531" i="5"/>
  <c r="C531" i="5"/>
  <c r="D528" i="5"/>
  <c r="E528" i="5"/>
  <c r="C528" i="5"/>
  <c r="D525" i="5"/>
  <c r="E525" i="5"/>
  <c r="C525" i="5"/>
  <c r="D549" i="5"/>
  <c r="E549" i="5"/>
  <c r="C549" i="5"/>
  <c r="D546" i="5"/>
  <c r="E546" i="5"/>
  <c r="C546" i="5"/>
  <c r="D724" i="5"/>
  <c r="P26" i="4"/>
  <c r="F26" i="4"/>
  <c r="D754" i="5"/>
  <c r="K26" i="4"/>
  <c r="E724" i="5"/>
  <c r="D689" i="5"/>
  <c r="K25" i="4"/>
  <c r="E509" i="5"/>
  <c r="C689" i="5"/>
  <c r="F25" i="4"/>
  <c r="E701" i="5"/>
  <c r="E689" i="5"/>
  <c r="P25" i="4"/>
  <c r="D701" i="5"/>
  <c r="C701" i="5"/>
  <c r="G25" i="4"/>
  <c r="C509" i="5"/>
  <c r="D518" i="5"/>
  <c r="L22" i="4"/>
  <c r="D509" i="5"/>
  <c r="K22" i="4"/>
  <c r="E518" i="5"/>
  <c r="Q22" i="4"/>
  <c r="C518" i="5"/>
  <c r="G22" i="4"/>
  <c r="D545" i="5"/>
  <c r="M22" i="4"/>
  <c r="D808" i="5"/>
  <c r="E44" i="5"/>
  <c r="Q16" i="4"/>
  <c r="C545" i="5"/>
  <c r="H22" i="4"/>
  <c r="C178" i="5"/>
  <c r="E178" i="5"/>
  <c r="C808" i="5"/>
  <c r="G16" i="4"/>
  <c r="D766" i="5"/>
  <c r="D178" i="5"/>
  <c r="S16" i="4"/>
  <c r="E545" i="5"/>
  <c r="R22" i="4"/>
  <c r="E766" i="5"/>
  <c r="E808" i="5"/>
  <c r="E902" i="5"/>
  <c r="R27" i="4"/>
  <c r="E787" i="5"/>
  <c r="D44" i="5"/>
  <c r="L16" i="4"/>
  <c r="E27" i="4"/>
  <c r="C874" i="5"/>
  <c r="F27" i="4"/>
  <c r="C766" i="5"/>
  <c r="D902" i="5"/>
  <c r="M27" i="4"/>
  <c r="C902" i="5"/>
  <c r="H27" i="4"/>
  <c r="C787" i="5"/>
  <c r="O27" i="4"/>
  <c r="D874" i="5"/>
  <c r="K27" i="4"/>
  <c r="D887" i="5"/>
  <c r="L27" i="4"/>
  <c r="E874" i="5"/>
  <c r="P27" i="4"/>
  <c r="E887" i="5"/>
  <c r="Q27" i="4"/>
  <c r="J27" i="4"/>
  <c r="D787" i="5"/>
  <c r="C887" i="5"/>
  <c r="G27" i="4"/>
  <c r="E842" i="5"/>
  <c r="D842" i="5"/>
  <c r="D629" i="5"/>
  <c r="L24" i="4"/>
  <c r="C829" i="5"/>
  <c r="E829" i="5"/>
  <c r="D829" i="5"/>
  <c r="H26" i="4"/>
  <c r="R25" i="4"/>
  <c r="C743" i="5"/>
  <c r="E26" i="4"/>
  <c r="Q25" i="4"/>
  <c r="L25" i="4"/>
  <c r="E743" i="5"/>
  <c r="O26" i="4"/>
  <c r="D743" i="5"/>
  <c r="J26" i="4"/>
  <c r="M25" i="4"/>
  <c r="E629" i="5"/>
  <c r="Q24" i="4"/>
  <c r="C629" i="5"/>
  <c r="G24" i="4"/>
  <c r="C674" i="5"/>
  <c r="C669" i="5"/>
  <c r="E25" i="4"/>
  <c r="E674" i="5"/>
  <c r="E669" i="5"/>
  <c r="O25" i="4"/>
  <c r="D674" i="5"/>
  <c r="D669" i="5"/>
  <c r="J25" i="4"/>
  <c r="C648" i="5"/>
  <c r="H24" i="4"/>
  <c r="E648" i="5"/>
  <c r="R24" i="4"/>
  <c r="D648" i="5"/>
  <c r="M24" i="4"/>
  <c r="C617" i="5"/>
  <c r="E24" i="4"/>
  <c r="P22" i="4"/>
  <c r="C599" i="5"/>
  <c r="H23" i="4"/>
  <c r="E599" i="5"/>
  <c r="R23" i="4"/>
  <c r="D599" i="5"/>
  <c r="M23" i="4"/>
  <c r="C590" i="5"/>
  <c r="C570" i="5"/>
  <c r="G23" i="4"/>
  <c r="E497" i="5"/>
  <c r="O22" i="4"/>
  <c r="E590" i="5"/>
  <c r="E570" i="5"/>
  <c r="Q23" i="4"/>
  <c r="D590" i="5"/>
  <c r="D570" i="5"/>
  <c r="L23" i="4"/>
  <c r="F22" i="4"/>
  <c r="D497" i="5"/>
  <c r="J22" i="4"/>
  <c r="C497" i="5"/>
  <c r="E22" i="4"/>
  <c r="E838" i="5"/>
  <c r="R26" i="4"/>
  <c r="D838" i="5"/>
  <c r="M26" i="4"/>
  <c r="D765" i="5"/>
  <c r="L26" i="4"/>
  <c r="E765" i="5"/>
  <c r="Q26" i="4"/>
  <c r="C765" i="5"/>
  <c r="G26" i="4"/>
  <c r="D491" i="5"/>
  <c r="N21" i="4"/>
  <c r="E491" i="5"/>
  <c r="S21" i="4"/>
  <c r="C491" i="5"/>
  <c r="I21" i="4"/>
  <c r="D487" i="5"/>
  <c r="E487" i="5"/>
  <c r="C487" i="5"/>
  <c r="D485" i="5"/>
  <c r="E485" i="5"/>
  <c r="C485" i="5"/>
  <c r="D470" i="5"/>
  <c r="D469" i="5"/>
  <c r="M21" i="4"/>
  <c r="E470" i="5"/>
  <c r="E469" i="5"/>
  <c r="R21" i="4"/>
  <c r="C470" i="5"/>
  <c r="C469" i="5"/>
  <c r="H21" i="4"/>
  <c r="D455" i="5"/>
  <c r="D454" i="5"/>
  <c r="E455" i="5"/>
  <c r="E454" i="5"/>
  <c r="C455" i="5"/>
  <c r="C454" i="5"/>
  <c r="D446" i="5"/>
  <c r="D445" i="5"/>
  <c r="E446" i="5"/>
  <c r="E445" i="5"/>
  <c r="C446" i="5"/>
  <c r="C445" i="5"/>
  <c r="D465" i="5"/>
  <c r="E465" i="5"/>
  <c r="D463" i="5"/>
  <c r="E463" i="5"/>
  <c r="C465" i="5"/>
  <c r="C463" i="5"/>
  <c r="C438" i="5"/>
  <c r="D435" i="5"/>
  <c r="E435" i="5"/>
  <c r="C435" i="5"/>
  <c r="D424" i="5"/>
  <c r="E424" i="5"/>
  <c r="C424" i="5"/>
  <c r="C427" i="5"/>
  <c r="D429" i="5"/>
  <c r="E429" i="5"/>
  <c r="C429" i="5"/>
  <c r="E399" i="5"/>
  <c r="D399" i="5"/>
  <c r="C399" i="5"/>
  <c r="D394" i="5"/>
  <c r="E394" i="5"/>
  <c r="C394" i="5"/>
  <c r="D392" i="5"/>
  <c r="E392" i="5"/>
  <c r="C392" i="5"/>
  <c r="D389" i="5"/>
  <c r="E389" i="5"/>
  <c r="C389" i="5"/>
  <c r="D386" i="5"/>
  <c r="E386" i="5"/>
  <c r="C386" i="5"/>
  <c r="D444" i="5"/>
  <c r="D443" i="5"/>
  <c r="C444" i="5"/>
  <c r="C443" i="5"/>
  <c r="E444" i="5"/>
  <c r="E443" i="5"/>
  <c r="D434" i="5"/>
  <c r="K21" i="4"/>
  <c r="D423" i="5"/>
  <c r="J21" i="4"/>
  <c r="C423" i="5"/>
  <c r="E21" i="4"/>
  <c r="U27" i="4"/>
  <c r="E434" i="5"/>
  <c r="P21" i="4"/>
  <c r="C434" i="5"/>
  <c r="F21" i="4"/>
  <c r="E423" i="5"/>
  <c r="O21" i="4"/>
  <c r="C385" i="5"/>
  <c r="L21" i="4"/>
  <c r="G21" i="4"/>
  <c r="E385" i="5"/>
  <c r="D385" i="5"/>
  <c r="D417" i="5"/>
  <c r="E417" i="5"/>
  <c r="C417" i="5"/>
  <c r="D414" i="5"/>
  <c r="E414" i="5"/>
  <c r="C414" i="5"/>
  <c r="D411" i="5"/>
  <c r="E411" i="5"/>
  <c r="C411" i="5"/>
  <c r="D408" i="5"/>
  <c r="E408" i="5"/>
  <c r="C408" i="5"/>
  <c r="E403" i="5"/>
  <c r="D403" i="5"/>
  <c r="C403" i="5"/>
  <c r="D401" i="5"/>
  <c r="E401" i="5"/>
  <c r="C401" i="5"/>
  <c r="D379" i="5"/>
  <c r="K20" i="4"/>
  <c r="E379" i="5"/>
  <c r="P20" i="4"/>
  <c r="C379" i="5"/>
  <c r="F20" i="4"/>
  <c r="E375" i="5"/>
  <c r="D375" i="5"/>
  <c r="C375" i="5"/>
  <c r="D361" i="5"/>
  <c r="N19" i="4"/>
  <c r="E361" i="5"/>
  <c r="S19" i="4"/>
  <c r="C361" i="5"/>
  <c r="I19" i="4"/>
  <c r="D372" i="5"/>
  <c r="E372" i="5"/>
  <c r="C372" i="5"/>
  <c r="D369" i="5"/>
  <c r="E369" i="5"/>
  <c r="C369" i="5"/>
  <c r="E356" i="5"/>
  <c r="D356" i="5"/>
  <c r="C356" i="5"/>
  <c r="D353" i="5"/>
  <c r="E353" i="5"/>
  <c r="C353" i="5"/>
  <c r="D350" i="5"/>
  <c r="E350" i="5"/>
  <c r="C350" i="5"/>
  <c r="D344" i="5"/>
  <c r="D343" i="5"/>
  <c r="E344" i="5"/>
  <c r="E343" i="5"/>
  <c r="D340" i="5"/>
  <c r="D339" i="5"/>
  <c r="E340" i="5"/>
  <c r="E339" i="5"/>
  <c r="D336" i="5"/>
  <c r="D335" i="5"/>
  <c r="E336" i="5"/>
  <c r="E335" i="5"/>
  <c r="C344" i="5"/>
  <c r="C343" i="5"/>
  <c r="C340" i="5"/>
  <c r="C339" i="5"/>
  <c r="C336" i="5"/>
  <c r="C335" i="5"/>
  <c r="D329" i="5"/>
  <c r="E329" i="5"/>
  <c r="C329" i="5"/>
  <c r="E324" i="5"/>
  <c r="D324" i="5"/>
  <c r="C324" i="5"/>
  <c r="D317" i="5"/>
  <c r="K19" i="4"/>
  <c r="E317" i="5"/>
  <c r="P19" i="4"/>
  <c r="C317" i="5"/>
  <c r="F19" i="4"/>
  <c r="C312" i="5"/>
  <c r="E19" i="4"/>
  <c r="D312" i="5"/>
  <c r="J19" i="4"/>
  <c r="E312" i="5"/>
  <c r="O19" i="4"/>
  <c r="C31" i="5"/>
  <c r="D31" i="5"/>
  <c r="D306" i="5"/>
  <c r="N14" i="4"/>
  <c r="E306" i="5"/>
  <c r="S14" i="4"/>
  <c r="C306" i="5"/>
  <c r="I14" i="4"/>
  <c r="E287" i="5"/>
  <c r="D287" i="5"/>
  <c r="E285" i="5"/>
  <c r="D285" i="5"/>
  <c r="E283" i="5"/>
  <c r="D283" i="5"/>
  <c r="E281" i="5"/>
  <c r="D281" i="5"/>
  <c r="C287" i="5"/>
  <c r="C285" i="5"/>
  <c r="C283" i="5"/>
  <c r="C281" i="5"/>
  <c r="E255" i="5"/>
  <c r="D255" i="5"/>
  <c r="C255" i="5"/>
  <c r="E275" i="5"/>
  <c r="D275" i="5"/>
  <c r="C275" i="5"/>
  <c r="E272" i="5"/>
  <c r="D272" i="5"/>
  <c r="C272" i="5"/>
  <c r="E269" i="5"/>
  <c r="D269" i="5"/>
  <c r="C269" i="5"/>
  <c r="E266" i="5"/>
  <c r="D266" i="5"/>
  <c r="C266" i="5"/>
  <c r="E213" i="5"/>
  <c r="D213" i="5"/>
  <c r="E216" i="5"/>
  <c r="D216" i="5"/>
  <c r="E219" i="5"/>
  <c r="D219" i="5"/>
  <c r="C219" i="5"/>
  <c r="C216" i="5"/>
  <c r="C213" i="5"/>
  <c r="E261" i="5"/>
  <c r="D261" i="5"/>
  <c r="C261" i="5"/>
  <c r="E259" i="5"/>
  <c r="D259" i="5"/>
  <c r="C259" i="5"/>
  <c r="E257" i="5"/>
  <c r="D257" i="5"/>
  <c r="C257" i="5"/>
  <c r="E248" i="5"/>
  <c r="S13" i="4"/>
  <c r="D248" i="5"/>
  <c r="N13" i="4"/>
  <c r="C248" i="5"/>
  <c r="I13" i="4"/>
  <c r="E230" i="5"/>
  <c r="E229" i="5"/>
  <c r="D230" i="5"/>
  <c r="D229" i="5"/>
  <c r="C229" i="5"/>
  <c r="E234" i="5"/>
  <c r="E233" i="5"/>
  <c r="D234" i="5"/>
  <c r="D233" i="5"/>
  <c r="E244" i="5"/>
  <c r="D244" i="5"/>
  <c r="C244" i="5"/>
  <c r="E242" i="5"/>
  <c r="D242" i="5"/>
  <c r="C242" i="5"/>
  <c r="E240" i="5"/>
  <c r="D240" i="5"/>
  <c r="C240" i="5"/>
  <c r="C234" i="5"/>
  <c r="C233" i="5"/>
  <c r="E226" i="5"/>
  <c r="E225" i="5"/>
  <c r="D226" i="5"/>
  <c r="D225" i="5"/>
  <c r="C226" i="5"/>
  <c r="C225" i="5"/>
  <c r="E208" i="5"/>
  <c r="D208" i="5"/>
  <c r="E206" i="5"/>
  <c r="D206" i="5"/>
  <c r="E204" i="5"/>
  <c r="D204" i="5"/>
  <c r="C204" i="5"/>
  <c r="C208" i="5"/>
  <c r="C206" i="5"/>
  <c r="E188" i="5"/>
  <c r="D188" i="5"/>
  <c r="C188" i="5"/>
  <c r="E183" i="5"/>
  <c r="R12" i="4"/>
  <c r="D183" i="5"/>
  <c r="M12" i="4"/>
  <c r="E176" i="5"/>
  <c r="E175" i="5"/>
  <c r="D176" i="5"/>
  <c r="D175" i="5"/>
  <c r="C183" i="5"/>
  <c r="H12" i="4"/>
  <c r="C176" i="5"/>
  <c r="C175" i="5"/>
  <c r="E165" i="5"/>
  <c r="Q12" i="4"/>
  <c r="D165" i="5"/>
  <c r="L12" i="4"/>
  <c r="E157" i="5"/>
  <c r="D157" i="5"/>
  <c r="E148" i="5"/>
  <c r="Q11" i="4"/>
  <c r="D148" i="5"/>
  <c r="L11" i="4"/>
  <c r="C165" i="5"/>
  <c r="G12" i="4"/>
  <c r="C157" i="5"/>
  <c r="C148" i="5"/>
  <c r="G11" i="4"/>
  <c r="E138" i="5"/>
  <c r="D138" i="5"/>
  <c r="C138" i="5"/>
  <c r="E131" i="5"/>
  <c r="D131" i="5"/>
  <c r="E128" i="5"/>
  <c r="P11" i="4"/>
  <c r="D128" i="5"/>
  <c r="K11" i="4"/>
  <c r="C131" i="5"/>
  <c r="C128" i="5"/>
  <c r="F11" i="4"/>
  <c r="C117" i="5"/>
  <c r="C119" i="5"/>
  <c r="C121" i="5"/>
  <c r="E11" i="4"/>
  <c r="E82" i="5"/>
  <c r="D82" i="5"/>
  <c r="E70" i="5"/>
  <c r="D70" i="5"/>
  <c r="C82" i="5"/>
  <c r="E36" i="5"/>
  <c r="D36" i="5"/>
  <c r="E31" i="5"/>
  <c r="C36" i="5"/>
  <c r="E10" i="5"/>
  <c r="E25" i="5"/>
  <c r="D25" i="5"/>
  <c r="C25" i="5"/>
  <c r="C10" i="5"/>
  <c r="D22" i="5"/>
  <c r="C22" i="5"/>
  <c r="D10" i="5"/>
  <c r="D5" i="5"/>
  <c r="C5" i="5"/>
  <c r="E280" i="5"/>
  <c r="C398" i="5"/>
  <c r="D280" i="5"/>
  <c r="L14" i="4"/>
  <c r="C407" i="5"/>
  <c r="I20" i="4"/>
  <c r="D407" i="5"/>
  <c r="N20" i="4"/>
  <c r="E407" i="5"/>
  <c r="S20" i="4"/>
  <c r="D398" i="5"/>
  <c r="M20" i="4"/>
  <c r="E398" i="5"/>
  <c r="R20" i="4"/>
  <c r="Q20" i="4"/>
  <c r="E384" i="5"/>
  <c r="L20" i="4"/>
  <c r="D384" i="5"/>
  <c r="G20" i="4"/>
  <c r="C384" i="5"/>
  <c r="O20" i="4"/>
  <c r="E368" i="5"/>
  <c r="J20" i="4"/>
  <c r="D368" i="5"/>
  <c r="E20" i="4"/>
  <c r="C368" i="5"/>
  <c r="D254" i="5"/>
  <c r="J14" i="4"/>
  <c r="C280" i="5"/>
  <c r="G14" i="4"/>
  <c r="C265" i="5"/>
  <c r="F14" i="4"/>
  <c r="D265" i="5"/>
  <c r="K14" i="4"/>
  <c r="E265" i="5"/>
  <c r="P14" i="4"/>
  <c r="E254" i="5"/>
  <c r="O14" i="4"/>
  <c r="C254" i="5"/>
  <c r="E14" i="4"/>
  <c r="N10" i="4"/>
  <c r="N17" i="4"/>
  <c r="D187" i="5"/>
  <c r="S10" i="4"/>
  <c r="S17" i="4"/>
  <c r="E187" i="5"/>
  <c r="I10" i="4"/>
  <c r="I17" i="4"/>
  <c r="C187" i="5"/>
  <c r="C113" i="5"/>
  <c r="E10" i="4"/>
  <c r="F16" i="4"/>
  <c r="C30" i="5"/>
  <c r="P16" i="4"/>
  <c r="E30" i="5"/>
  <c r="K16" i="4"/>
  <c r="D30" i="5"/>
  <c r="U26" i="4"/>
  <c r="M17" i="4"/>
  <c r="H17" i="4"/>
  <c r="U12" i="4"/>
  <c r="D69" i="5"/>
  <c r="R17" i="4"/>
  <c r="E69" i="5"/>
  <c r="Q21" i="4"/>
  <c r="U11" i="4"/>
  <c r="H20" i="4"/>
  <c r="C323" i="5"/>
  <c r="D323" i="5"/>
  <c r="D349" i="5"/>
  <c r="M19" i="4"/>
  <c r="E323" i="5"/>
  <c r="C334" i="5"/>
  <c r="D334" i="5"/>
  <c r="C349" i="5"/>
  <c r="H19" i="4"/>
  <c r="E334" i="5"/>
  <c r="E349" i="5"/>
  <c r="R19" i="4"/>
  <c r="M14" i="4"/>
  <c r="R14" i="4"/>
  <c r="H14" i="4"/>
  <c r="Q14" i="4"/>
  <c r="D224" i="5"/>
  <c r="L13" i="4"/>
  <c r="E224" i="5"/>
  <c r="Q13" i="4"/>
  <c r="D239" i="5"/>
  <c r="M13" i="4"/>
  <c r="D203" i="5"/>
  <c r="J13" i="4"/>
  <c r="E239" i="5"/>
  <c r="R13" i="4"/>
  <c r="D212" i="5"/>
  <c r="K13" i="4"/>
  <c r="E212" i="5"/>
  <c r="P13" i="4"/>
  <c r="E203" i="5"/>
  <c r="O13" i="4"/>
  <c r="C239" i="5"/>
  <c r="H13" i="4"/>
  <c r="D147" i="5"/>
  <c r="D137" i="5"/>
  <c r="L10" i="4"/>
  <c r="L17" i="4"/>
  <c r="C212" i="5"/>
  <c r="F13" i="4"/>
  <c r="C224" i="5"/>
  <c r="G13" i="4"/>
  <c r="C203" i="5"/>
  <c r="E13" i="4"/>
  <c r="E147" i="5"/>
  <c r="E137" i="5"/>
  <c r="Q10" i="4"/>
  <c r="Q17" i="4"/>
  <c r="C147" i="5"/>
  <c r="C137" i="5"/>
  <c r="G10" i="4"/>
  <c r="G17" i="4"/>
  <c r="C127" i="5"/>
  <c r="F10" i="4"/>
  <c r="F17" i="4"/>
  <c r="D127" i="5"/>
  <c r="K10" i="4"/>
  <c r="K17" i="4"/>
  <c r="E127" i="5"/>
  <c r="P10" i="4"/>
  <c r="P17" i="4"/>
  <c r="C4" i="5"/>
  <c r="E43" i="5"/>
  <c r="D43" i="5"/>
  <c r="D4" i="5"/>
  <c r="E4" i="5"/>
  <c r="U22" i="4"/>
  <c r="U16" i="4"/>
  <c r="D322" i="5"/>
  <c r="L19" i="4"/>
  <c r="C322" i="5"/>
  <c r="G19" i="4"/>
  <c r="U25" i="4"/>
  <c r="U14" i="4"/>
  <c r="U13" i="4"/>
  <c r="U20" i="4"/>
  <c r="U10" i="4"/>
  <c r="E322" i="5"/>
  <c r="Q19" i="4"/>
  <c r="U19" i="4"/>
  <c r="O17" i="4"/>
  <c r="U21" i="4"/>
  <c r="U15" i="4"/>
  <c r="E17" i="4"/>
  <c r="U18" i="4"/>
  <c r="U24" i="4"/>
  <c r="U17" i="4"/>
  <c r="U23" i="4"/>
</calcChain>
</file>

<file path=xl/comments1.xml><?xml version="1.0" encoding="utf-8"?>
<comments xmlns="http://schemas.openxmlformats.org/spreadsheetml/2006/main">
  <authors>
    <author>Piringar Niyang</author>
  </authors>
  <commentList>
    <comment ref="V3" authorId="0" shapeId="0">
      <text>
        <r>
          <rPr>
            <b/>
            <sz val="20"/>
            <color indexed="81"/>
            <rFont val="Tahoma"/>
            <family val="2"/>
          </rPr>
          <t>Piring</t>
        </r>
        <r>
          <rPr>
            <b/>
            <sz val="22"/>
            <color indexed="81"/>
            <rFont val="Tahoma"/>
            <family val="2"/>
          </rPr>
          <t>ar Niyang:</t>
        </r>
        <r>
          <rPr>
            <sz val="22"/>
            <color indexed="81"/>
            <rFont val="Tahoma"/>
            <family val="2"/>
          </rPr>
          <t xml:space="preserve">
to be printed in blank copies and hand filled at the sites with result from the excel based version </t>
        </r>
      </text>
    </comment>
    <comment ref="C29" authorId="0" shapeId="0">
      <text>
        <r>
          <rPr>
            <b/>
            <sz val="18"/>
            <color indexed="81"/>
            <rFont val="Tahoma"/>
            <family val="2"/>
          </rPr>
          <t>Piringar Niyang:</t>
        </r>
        <r>
          <rPr>
            <sz val="18"/>
            <color indexed="81"/>
            <rFont val="Tahoma"/>
            <family val="2"/>
          </rPr>
          <t xml:space="preserve">
to add sign off by facility M &amp; E team </t>
        </r>
      </text>
    </comment>
  </commentList>
</comments>
</file>

<file path=xl/comments2.xml><?xml version="1.0" encoding="utf-8"?>
<comments xmlns="http://schemas.openxmlformats.org/spreadsheetml/2006/main">
  <authors>
    <author>Piringar Niyang</author>
  </authors>
  <commentList>
    <comment ref="F1" authorId="0" shapeId="0">
      <text>
        <r>
          <rPr>
            <b/>
            <sz val="9"/>
            <color indexed="81"/>
            <rFont val="Tahoma"/>
            <family val="2"/>
          </rPr>
          <t>Piringar Niyang:</t>
        </r>
        <r>
          <rPr>
            <sz val="9"/>
            <color indexed="81"/>
            <rFont val="Tahoma"/>
            <family val="2"/>
          </rPr>
          <t xml:space="preserve">
to be counted at the health facility from the source registers </t>
        </r>
      </text>
    </comment>
  </commentList>
</comments>
</file>

<file path=xl/sharedStrings.xml><?xml version="1.0" encoding="utf-8"?>
<sst xmlns="http://schemas.openxmlformats.org/spreadsheetml/2006/main" count="1800" uniqueCount="1155">
  <si>
    <t>site GIS Coordinate:</t>
  </si>
  <si>
    <t>State:</t>
  </si>
  <si>
    <t>Funding Agency:</t>
  </si>
  <si>
    <t>LGA:</t>
  </si>
  <si>
    <t>Sustained support LGA</t>
  </si>
  <si>
    <t>Implementing Partner:</t>
  </si>
  <si>
    <t>Site name:</t>
  </si>
  <si>
    <t>Fiscal year:</t>
  </si>
  <si>
    <t>Assessment team:</t>
  </si>
  <si>
    <t>Assessment week</t>
  </si>
  <si>
    <t>Indicators</t>
  </si>
  <si>
    <t>SAPR '16 
(Reported in DATIM)</t>
  </si>
  <si>
    <t>Onsite validated results</t>
  </si>
  <si>
    <t>Concurrence rate
(Validated/
Reported)</t>
  </si>
  <si>
    <r>
      <rPr>
        <b/>
        <sz val="14"/>
        <color theme="1"/>
        <rFont val="Calibri"/>
        <family val="2"/>
        <scheme val="minor"/>
      </rPr>
      <t>Reason if concurence rate is above or below standard</t>
    </r>
    <r>
      <rPr>
        <sz val="14"/>
        <color theme="1"/>
        <rFont val="Calibri"/>
        <family val="2"/>
        <scheme val="minor"/>
      </rPr>
      <t xml:space="preserve">
</t>
    </r>
    <r>
      <rPr>
        <i/>
        <sz val="14"/>
        <color theme="1"/>
        <rFont val="Calibri"/>
        <family val="2"/>
        <scheme val="minor"/>
      </rPr>
      <t>(Not applicable
Over reported
Under reported)</t>
    </r>
  </si>
  <si>
    <t>Comments</t>
  </si>
  <si>
    <t>Oct '15</t>
  </si>
  <si>
    <t>Nov '15</t>
  </si>
  <si>
    <t>Dec '15</t>
  </si>
  <si>
    <t>Jan '16</t>
  </si>
  <si>
    <t>Feb '16</t>
  </si>
  <si>
    <t>Mar '16</t>
  </si>
  <si>
    <t>SAPR '16 (validated)</t>
  </si>
  <si>
    <r>
      <t xml:space="preserve">Number of individuals counseled, tested, and received results 
</t>
    </r>
    <r>
      <rPr>
        <b/>
        <sz val="17"/>
        <color theme="1"/>
        <rFont val="Times New Roman"/>
        <family val="1"/>
      </rPr>
      <t>(HTC Only)</t>
    </r>
  </si>
  <si>
    <t>Blank</t>
  </si>
  <si>
    <t>1i.</t>
  </si>
  <si>
    <r>
      <t>Number of individuals tested HIV positive</t>
    </r>
    <r>
      <rPr>
        <i/>
        <sz val="17"/>
        <color theme="1"/>
        <rFont val="Times New Roman"/>
        <family val="1"/>
      </rPr>
      <t xml:space="preserve"> 
</t>
    </r>
    <r>
      <rPr>
        <b/>
        <i/>
        <sz val="17"/>
        <color theme="1"/>
        <rFont val="Times New Roman"/>
        <family val="1"/>
      </rPr>
      <t>(subset of 1 above)</t>
    </r>
  </si>
  <si>
    <r>
      <t>Number of pregnant women with known HIV status (includes women who were tested for HIV and received their results) [</t>
    </r>
    <r>
      <rPr>
        <b/>
        <sz val="17"/>
        <color theme="1"/>
        <rFont val="Times New Roman"/>
        <family val="1"/>
      </rPr>
      <t>PMTCT_STAT]</t>
    </r>
  </si>
  <si>
    <t>2i.</t>
  </si>
  <si>
    <r>
      <t xml:space="preserve">Number of pregnant women tested HIV positive
</t>
    </r>
    <r>
      <rPr>
        <b/>
        <i/>
        <sz val="17"/>
        <color theme="1"/>
        <rFont val="Times New Roman"/>
        <family val="1"/>
      </rPr>
      <t>(subset of 2 above)</t>
    </r>
  </si>
  <si>
    <t>2ii.</t>
  </si>
  <si>
    <r>
      <t xml:space="preserve">Number of pregnant women with previously known HIV positive status at entry
</t>
    </r>
    <r>
      <rPr>
        <b/>
        <i/>
        <sz val="17"/>
        <color theme="1"/>
        <rFont val="Times New Roman"/>
        <family val="1"/>
      </rPr>
      <t>(subset of 2 above)</t>
    </r>
  </si>
  <si>
    <r>
      <rPr>
        <sz val="17"/>
        <color theme="1"/>
        <rFont val="Times New Roman"/>
        <family val="1"/>
      </rPr>
      <t xml:space="preserve">Total number of individuals counseled, tested, and received results including PMTCT 
</t>
    </r>
    <r>
      <rPr>
        <b/>
        <sz val="17"/>
        <color theme="1"/>
        <rFont val="Times New Roman"/>
        <family val="1"/>
      </rPr>
      <t>(1+2 above)  [HTC_TST]</t>
    </r>
  </si>
  <si>
    <r>
      <t>Total number of individuals tested HIV positive  including PMTCT</t>
    </r>
    <r>
      <rPr>
        <b/>
        <sz val="17"/>
        <color theme="1"/>
        <rFont val="Times New Roman"/>
        <family val="1"/>
      </rPr>
      <t xml:space="preserve"> 
(1i+2i above)</t>
    </r>
  </si>
  <si>
    <r>
      <t>Number of HIV-positive pregnant women who received antiretrovirals to reduce risk of mother-to-child-transmission (MTCT) during pregnancy and delivery [</t>
    </r>
    <r>
      <rPr>
        <b/>
        <sz val="17"/>
        <color theme="1"/>
        <rFont val="Times New Roman"/>
        <family val="1"/>
      </rPr>
      <t>PMTCT_ARV]</t>
    </r>
  </si>
  <si>
    <r>
      <t>Number of HIV-positive adults and children newly enrolled on ART during the reporting period [</t>
    </r>
    <r>
      <rPr>
        <b/>
        <sz val="17"/>
        <color theme="1"/>
        <rFont val="Times New Roman"/>
        <family val="1"/>
      </rPr>
      <t>TX_NEW]</t>
    </r>
  </si>
  <si>
    <r>
      <t xml:space="preserve">Number of adults and children currently receiving antiretroviral therapy (ART) </t>
    </r>
    <r>
      <rPr>
        <b/>
        <sz val="17"/>
        <color theme="1"/>
        <rFont val="Times New Roman"/>
        <family val="1"/>
      </rPr>
      <t>[TX_CURR]</t>
    </r>
  </si>
  <si>
    <r>
      <t xml:space="preserve">Enter results for randomly selected RADET validated </t>
    </r>
    <r>
      <rPr>
        <b/>
        <i/>
        <sz val="14"/>
        <color rgb="FFFF0000"/>
        <rFont val="Times New Roman"/>
        <family val="1"/>
      </rPr>
      <t>inactive</t>
    </r>
    <r>
      <rPr>
        <b/>
        <i/>
        <sz val="14"/>
        <color theme="1"/>
        <rFont val="Times New Roman"/>
        <family val="1"/>
      </rPr>
      <t xml:space="preserve"> clients only</t>
    </r>
  </si>
  <si>
    <r>
      <t xml:space="preserve">Enter results for randomly selected RADET validated </t>
    </r>
    <r>
      <rPr>
        <b/>
        <i/>
        <sz val="14"/>
        <color rgb="FFFF0000"/>
        <rFont val="Times New Roman"/>
        <family val="1"/>
      </rPr>
      <t>active</t>
    </r>
    <r>
      <rPr>
        <b/>
        <i/>
        <sz val="14"/>
        <color theme="1"/>
        <rFont val="Times New Roman"/>
        <family val="1"/>
      </rPr>
      <t xml:space="preserve"> clients only</t>
    </r>
  </si>
  <si>
    <t>(A) Number of inactive clients sampled (from RADET)</t>
  </si>
  <si>
    <t>(B) Number of inactive clients' folders seen onsite</t>
  </si>
  <si>
    <t xml:space="preserve">(C) Number of RADET inactive clients validated as inactive onsite </t>
  </si>
  <si>
    <t>(D) Proportion of inactive clients' folders seen onsite (B/A)*100</t>
  </si>
  <si>
    <t>(E) Proportion of selected RADET inactive clients validated as inactive onsite (C/A)*100</t>
  </si>
  <si>
    <t>(F) Number of active clients sampled (from RADET)</t>
  </si>
  <si>
    <t>(G) Number of active clients' folders seen onsite</t>
  </si>
  <si>
    <t xml:space="preserve">(H) Number of RADET active clients validated as active onsite </t>
  </si>
  <si>
    <t>(D) Proportion of active clients' folders seen onsite (G/F)*100</t>
  </si>
  <si>
    <t>(E) Proportion of selected RADET active clients validated as active onsite (H/F)*100</t>
  </si>
  <si>
    <t>Is there evidence of any form of monthly data validation?</t>
  </si>
  <si>
    <t>YES</t>
  </si>
  <si>
    <t xml:space="preserve">Comments: </t>
  </si>
  <si>
    <t>By who?  (Service provider, DEC, IP staff, LGA staff)</t>
  </si>
  <si>
    <t>IP STAFF</t>
  </si>
  <si>
    <t xml:space="preserve">Was a post assessment out brief done onsite?: </t>
  </si>
  <si>
    <t xml:space="preserve">If no, provide comments: </t>
  </si>
  <si>
    <t>Assessed by (USG POC):</t>
  </si>
  <si>
    <t>__________________________________________________________________</t>
  </si>
  <si>
    <t>Signature:</t>
  </si>
  <si>
    <t>Date:</t>
  </si>
  <si>
    <t>_______________________________</t>
  </si>
  <si>
    <t>Site M&amp;E focal person:</t>
  </si>
  <si>
    <t>Data Quality Assessment Summary</t>
  </si>
  <si>
    <t>Q1 DATIM Report</t>
  </si>
  <si>
    <t>Completeness</t>
  </si>
  <si>
    <t xml:space="preserve">Consistency </t>
  </si>
  <si>
    <t xml:space="preserve">Precision </t>
  </si>
  <si>
    <t xml:space="preserve">Intergrity </t>
  </si>
  <si>
    <t xml:space="preserve">Validty </t>
  </si>
  <si>
    <t>S/N</t>
  </si>
  <si>
    <t xml:space="preserve">HTS_TST:Number of individuals who received HIV Testing Services (HTS) and received their test results </t>
  </si>
  <si>
    <t>How many individuals have a positive or negative test result?</t>
  </si>
  <si>
    <t>How many individuals had a post-test counselling &amp; received their test results?</t>
  </si>
  <si>
    <t>How many individuals had a syndromic STI screening</t>
  </si>
  <si>
    <t>Consistency</t>
  </si>
  <si>
    <t>Precision</t>
  </si>
  <si>
    <t>Male</t>
  </si>
  <si>
    <t>Female</t>
  </si>
  <si>
    <t>&lt;1 year</t>
  </si>
  <si>
    <t>1-9years</t>
  </si>
  <si>
    <t>10- 14years</t>
  </si>
  <si>
    <t>15-19years</t>
  </si>
  <si>
    <t>20-24years</t>
  </si>
  <si>
    <t>25-49years</t>
  </si>
  <si>
    <t>50+years</t>
  </si>
  <si>
    <t>Integrity</t>
  </si>
  <si>
    <t>EMR</t>
  </si>
  <si>
    <t>Validity</t>
  </si>
  <si>
    <t>Number of individuals who received HIV Testing Services (HTS) and received their test results.</t>
  </si>
  <si>
    <t>PMTCT_STAT:Percentage of pregnant women with known HIV status at antenatal care (includes those who already knew their HIV status prior to ANC)</t>
  </si>
  <si>
    <t>PMTCT HCT Register</t>
  </si>
  <si>
    <t>Positive</t>
  </si>
  <si>
    <t>Negative</t>
  </si>
  <si>
    <t>&lt;10 years</t>
  </si>
  <si>
    <t>PMTCT_ART:Percentage of HIV-positive pregnant women who received ART to reduce the risk of mother-to-child-transmission (MTCT) during pregnancy</t>
  </si>
  <si>
    <t>PMTCT_EID:Percentage of infants born to HIV-positive women who had a virologic HIV test done within 12 months of birth</t>
  </si>
  <si>
    <t>How many infants had a virologic test (DBS) done within 0-12months of birth as documented In the registers</t>
  </si>
  <si>
    <t>0-2 months</t>
  </si>
  <si>
    <t>2-12months</t>
  </si>
  <si>
    <t xml:space="preserve">PMTCT_FO:Percentage of final outcomes among HIV exposed infants registered in a birth cohort </t>
  </si>
  <si>
    <t>OVC_HIVSTAT:Percentage of orphans and vulnerable children (&lt;18 years old) with HIV status reported to implementing partner</t>
  </si>
  <si>
    <t>HTC Register</t>
  </si>
  <si>
    <t>ART Register</t>
  </si>
  <si>
    <t>Not on  ART</t>
  </si>
  <si>
    <t>Already on ART</t>
  </si>
  <si>
    <t>What is the number of  orphans and vulnerable children with unknown HIV status reported to implementing partners</t>
  </si>
  <si>
    <t>TX_NEW: Number of adults and children newly enrolled on antiretroviral therapy</t>
  </si>
  <si>
    <t>Precsion</t>
  </si>
  <si>
    <t>1-9 years</t>
  </si>
  <si>
    <t>10-14 years</t>
  </si>
  <si>
    <t>15-19 years</t>
  </si>
  <si>
    <t>20-24 years</t>
  </si>
  <si>
    <t>25-49 years</t>
  </si>
  <si>
    <t>50+ years</t>
  </si>
  <si>
    <t>Pregnant</t>
  </si>
  <si>
    <t>TB_ART: The number of HIV-positive new and relapsed TB cases on ART during TB treatment</t>
  </si>
  <si>
    <t>New on ART</t>
  </si>
  <si>
    <t>TB_STAT: Percentage of new and relapse TB cases with documented HIV status</t>
  </si>
  <si>
    <t>&lt;15</t>
  </si>
  <si>
    <t>&gt;15</t>
  </si>
  <si>
    <t>Known HIV-positive at service entry</t>
  </si>
  <si>
    <t>Newly tested HIV-positive</t>
  </si>
  <si>
    <t>Tested HIV- negative</t>
  </si>
  <si>
    <t>TX_Curr: Number of adults and children currently receiving antiretroviral therapy (ART)</t>
  </si>
  <si>
    <t>Pharmacy Records</t>
  </si>
  <si>
    <t>&lt; 15 yrs</t>
  </si>
  <si>
    <t>&gt; 15 yrs</t>
  </si>
  <si>
    <t>1-9</t>
  </si>
  <si>
    <t>10-14</t>
  </si>
  <si>
    <t>15-19</t>
  </si>
  <si>
    <t>20-24</t>
  </si>
  <si>
    <t>25-49</t>
  </si>
  <si>
    <t>50+</t>
  </si>
  <si>
    <t>TX_RET: Percentage of adults and children known to be on treatment 12 months after initiation of antiretroviral therapy</t>
  </si>
  <si>
    <t>Number of clients who initiated treatment in the twelve months prior to the review period and are still on treatment</t>
  </si>
  <si>
    <t>Number of clients who initiated treatment in the twelve months prior to the review period and are not on treatment</t>
  </si>
  <si>
    <t>LTFU</t>
  </si>
  <si>
    <t>Transferred out</t>
  </si>
  <si>
    <t>Stopped ART</t>
  </si>
  <si>
    <t>Breast feeding</t>
  </si>
  <si>
    <t>TX_PVLS:Percentage of ART patients with a viral load result documented in the medical record and/or laboratory information systems (LIS) within the past 12 months with a suppressed viral load (&lt;1000 copies/ml)</t>
  </si>
  <si>
    <t>Number of samples  collected for viral load test in the reporting period</t>
  </si>
  <si>
    <t>Number of viral load results received in the reporting period. (From the Lab register/viral load log book</t>
  </si>
  <si>
    <t>Routine</t>
  </si>
  <si>
    <t>Targeted</t>
  </si>
  <si>
    <t>10-14years</t>
  </si>
  <si>
    <t>Number of patients with documented viral load results during the reporting period</t>
  </si>
  <si>
    <t>TX_TB:The proportion of ART patients who were screened who are receiving TB treatment.</t>
  </si>
  <si>
    <t>Number of ART patients who were screened for TB at least once during the reporting period</t>
  </si>
  <si>
    <t>Reference</t>
  </si>
  <si>
    <t>USAID MER 2.0</t>
  </si>
  <si>
    <t>Oct</t>
  </si>
  <si>
    <t>Nov</t>
  </si>
  <si>
    <t>Dec</t>
  </si>
  <si>
    <t xml:space="preserve">How many individual had clinical TB screening </t>
  </si>
  <si>
    <t>Number of individuals counseled, tested, and received results 
(HTC Only)</t>
  </si>
  <si>
    <t xml:space="preserve">HTC </t>
  </si>
  <si>
    <t xml:space="preserve">Code </t>
  </si>
  <si>
    <t>Month</t>
  </si>
  <si>
    <t xml:space="preserve">Indicator/DQA element </t>
  </si>
  <si>
    <t>PMTCT_STAT</t>
  </si>
  <si>
    <t>PMTCT_ARV</t>
  </si>
  <si>
    <t>Percentage of HIV-positive pregnant women who received ART to reduce the risk of mother-to-child-transmission (MTCT) during pregnancy</t>
  </si>
  <si>
    <t>PMTCT_EID</t>
  </si>
  <si>
    <t>Percentage of infants born to HIV-positive women who had a virologic HIV test done within 12 months of birth</t>
  </si>
  <si>
    <t xml:space="preserve">Percentage of final outcomes among HIV exposed infants registered in a birth cohort </t>
  </si>
  <si>
    <t>PMTCT_FO</t>
  </si>
  <si>
    <t>Number of individuals tested HIV positive 
(subset of 1 above)</t>
  </si>
  <si>
    <t>HTC_TST</t>
  </si>
  <si>
    <t>Number of pregnant women tested HIV positive
(subset of 2 above)</t>
  </si>
  <si>
    <t>Number of pregnant women with previously known HIV positive status at entry
(subset of 2 above)</t>
  </si>
  <si>
    <t>OVC_HIVSTAT</t>
  </si>
  <si>
    <t>TX_NEW</t>
  </si>
  <si>
    <t>TB_ART</t>
  </si>
  <si>
    <t>TB_STAT</t>
  </si>
  <si>
    <t>TX_CURR</t>
  </si>
  <si>
    <t>TX_RET</t>
  </si>
  <si>
    <t>TX_PVLS</t>
  </si>
  <si>
    <t>TX_TB</t>
  </si>
  <si>
    <t>Client Intake form</t>
  </si>
  <si>
    <t>HTC Client Intake form</t>
  </si>
  <si>
    <t>HCT Register</t>
  </si>
  <si>
    <t>Daily HIV Test Worksheet</t>
  </si>
  <si>
    <t>Request and Result Form</t>
  </si>
  <si>
    <t>Request and Result form</t>
  </si>
  <si>
    <t>What is the number of positive HIV clients documented during the reporting period?</t>
  </si>
  <si>
    <t>What is the number of negative HIV clients documented during the reporting period?</t>
  </si>
  <si>
    <t>General ANC Register</t>
  </si>
  <si>
    <t>Number of pregnant women booked for ANC during the reporting period</t>
  </si>
  <si>
    <t>Number of pregnant women who received post-test counselling &amp; test results</t>
  </si>
  <si>
    <t xml:space="preserve">Number of HIV negative pregnant women who were documented: </t>
  </si>
  <si>
    <t>Number of pregnant women with previously known HIV positive status</t>
  </si>
  <si>
    <t>Number of new ANC clients in the reporting period</t>
  </si>
  <si>
    <t>Number of client  with HCT Client Intake Forms available</t>
  </si>
  <si>
    <t xml:space="preserve">Number of clients with HIV Test Request and Result Forms available </t>
  </si>
  <si>
    <t xml:space="preserve">Number of the clients registered in the General ANC register </t>
  </si>
  <si>
    <t>Number of HIV infected  client who had post-test counselling and received result</t>
  </si>
  <si>
    <t>Number of HIV infected patient who previously knew status prior to ANC</t>
  </si>
  <si>
    <t>Number of pregnant women with known HIV status at antenatal care (includes those who already knew their HIV status prior to ANC)</t>
  </si>
  <si>
    <t>Number of infants who had first virologic test (DBS) done and  results received received by guardian</t>
  </si>
  <si>
    <t>Number of test results returned to the facility and documented</t>
  </si>
  <si>
    <t xml:space="preserve">Number of infants with a positive virologic test result within 0-12 months of birth as documented </t>
  </si>
  <si>
    <t>Child follow up Register</t>
  </si>
  <si>
    <t xml:space="preserve">Child follow up Register </t>
  </si>
  <si>
    <t xml:space="preserve">Number of infants who had first virologic test (DBS) done and  had a postive result documented </t>
  </si>
  <si>
    <t xml:space="preserve">Number of infants who had first virologic test (DBS) done within the age of 0-12monnths  and had  result received by guardian </t>
  </si>
  <si>
    <t>Number of infants who had first virologic test (DBS) done and  had a negative result documented</t>
  </si>
  <si>
    <t>Number of infants who had a first virologic test done and result documented within 0-12 months of birth during the reporting period</t>
  </si>
  <si>
    <t>Number of HIV exposed infants registered in the birth cohort at any time between 0-18months of age</t>
  </si>
  <si>
    <t xml:space="preserve">Number of HIV exposed infants who were positive, ages 0 – 18 months </t>
  </si>
  <si>
    <t xml:space="preserve">Number of HIV exposed infants who were negative, ages 0 – 18 months  </t>
  </si>
  <si>
    <t>Number of HIV exposed infants who had an unknown status, ages 0 – 18 months in:</t>
  </si>
  <si>
    <t xml:space="preserve">Number of HIV exposed infants who died with an unknown status, ages 0 – 18 months </t>
  </si>
  <si>
    <t>Number of HIV exposed infants registered in the birth cohort between 0-18months who were HIV infected</t>
  </si>
  <si>
    <t>Number of HIV exposed infants registered in the birth cohort between 0-18months of age who were HIV uninfected</t>
  </si>
  <si>
    <t>Number of HIV exposed infants registered in the birth cohort between 0-18months of age who had status unknown</t>
  </si>
  <si>
    <t xml:space="preserve">Number of HIV-exposed infants with a documented outcome by 18 months of age </t>
  </si>
  <si>
    <t xml:space="preserve">Number of HIV-exposed infants with a documented outcome by 18 months of age who are HIV infected </t>
  </si>
  <si>
    <t xml:space="preserve">Number of HIV-exposed infants with a documented outcome by 18 months of age who are HIV unfected </t>
  </si>
  <si>
    <t>Number of HIV-exposed infants with a documented outcome by 18 months of age whose status is unknown</t>
  </si>
  <si>
    <t xml:space="preserve">Number of HIV-exposed infants  who died without HIV status documented as outcome by 18 months of age </t>
  </si>
  <si>
    <t>LG Central  TB Register</t>
  </si>
  <si>
    <t>LG Central TB Register</t>
  </si>
  <si>
    <t>OVC enrolment card</t>
  </si>
  <si>
    <t>Number of  orphans and vulnerable children with HIV status reported to implementing partners</t>
  </si>
  <si>
    <t xml:space="preserve">Number of  orphans and vulnerable children who had HIV test and received their results </t>
  </si>
  <si>
    <t>Number of  orphans and vulnerable children with HIV positive status reported to implementing partner</t>
  </si>
  <si>
    <t xml:space="preserve">Number of  orphans and vulnerable children with HIV negative status reported to implementing partners </t>
  </si>
  <si>
    <t>OVC Enrollment Register</t>
  </si>
  <si>
    <t>Number of orphans and vulnerable children with HIV positive status and are on ART reported to implementing Partners</t>
  </si>
  <si>
    <t>Number of orphans and vulnerable children with HIV negative status reported to implementing partners</t>
  </si>
  <si>
    <t>Number of adult and children that were initiated on ART within the reporting period</t>
  </si>
  <si>
    <t>Number of adult and children started treatment from the pharmacy records</t>
  </si>
  <si>
    <t>Number of  orphans and vulnerable children with HIV positive status reported to implementing partners</t>
  </si>
  <si>
    <t>Number of ophans and vulnerable children with unknown HIV status reported to Implementing partners</t>
  </si>
  <si>
    <t xml:space="preserve">Oct </t>
  </si>
  <si>
    <t xml:space="preserve">Nov </t>
  </si>
  <si>
    <t>Pharmacy worksheet</t>
  </si>
  <si>
    <t>Number of adult and children have CD4 status at start of treatment</t>
  </si>
  <si>
    <t xml:space="preserve">Number of male patients who are newly started on ART as documented </t>
  </si>
  <si>
    <t>Number of female patients who are newly started on ART as documented</t>
  </si>
  <si>
    <t>Number the number of adult and children initiated on ART during the reporting period</t>
  </si>
  <si>
    <t>Number of patients with a confirmed diagnoses of TB (New and relapseed) at initiation of ART</t>
  </si>
  <si>
    <t>Number of HIV infected women who were pregnant or breastfeeding newly initiated on ART</t>
  </si>
  <si>
    <t xml:space="preserve">Number of the HIV infected patient with CD4 count recorded during the reporting period </t>
  </si>
  <si>
    <t>Pharmacy daily worksheet</t>
  </si>
  <si>
    <t>Number of the HIV infected patient on first line regimen of ART during the reporting period</t>
  </si>
  <si>
    <t>Number of confirmed TB patients receiving treatment and are newly started on ART</t>
  </si>
  <si>
    <t>Number of adult and children that were initiated on ART within the reporting period?</t>
  </si>
  <si>
    <t>Number of HIV positive pregnant women receiving ART to reduce mother to child transmission</t>
  </si>
  <si>
    <t>PMTCT NEW ARV</t>
  </si>
  <si>
    <t>Delivery register</t>
  </si>
  <si>
    <t xml:space="preserve">Number of HIV positive pregnant women were newly started on ART </t>
  </si>
  <si>
    <t>Number of HIV positive pregnant women were already on ART at the beginning of pregnancy</t>
  </si>
  <si>
    <t>PMTCT ARV</t>
  </si>
  <si>
    <t>Number of HIV positive pregnant women, who were newly started on ART to reduce mother to child transmission</t>
  </si>
  <si>
    <t>Deliver register</t>
  </si>
  <si>
    <t>New PMTCT ARV Register</t>
  </si>
  <si>
    <t>PMTCT HTC Register</t>
  </si>
  <si>
    <t>Number of HIV positive pregnant women who were already on ART to reduce mother to child transmission at the start of pregnancy</t>
  </si>
  <si>
    <t>Delivery Register</t>
  </si>
  <si>
    <t>Number of HIV-positive new and relapsed TB cases on ART during the reporting period</t>
  </si>
  <si>
    <t>TB treatment Register</t>
  </si>
  <si>
    <t>Number of TB cases with documented HIV-positive status who start or continue ART during the reporting period</t>
  </si>
  <si>
    <t xml:space="preserve">Number of  HIV positive new and relapse TB patients  already started on ART and have Care Card? </t>
  </si>
  <si>
    <t xml:space="preserve">Number of TB cases with documented HIV-positive status who are already on ART </t>
  </si>
  <si>
    <t>Number of TB cases with documented HIV-positive status who are new on ART</t>
  </si>
  <si>
    <t>Number of patients who had ART refill at least once in the last 3 months from pharmacy records</t>
  </si>
  <si>
    <t>Pharmacy Record</t>
  </si>
  <si>
    <t>Number of adults and children currently on ART</t>
  </si>
  <si>
    <t>Number of adults and children currently receiving ART</t>
  </si>
  <si>
    <t>Patient Care card</t>
  </si>
  <si>
    <t xml:space="preserve">Number of HIV infected patients on first line regimen of ARV during the reporting period </t>
  </si>
  <si>
    <t xml:space="preserve">Number of the patient on ARV who have care card </t>
  </si>
  <si>
    <t>Number of HIV infected patients on 2nd line regimen of ARV during the reporting period</t>
  </si>
  <si>
    <t>Number of HIV infected patients on Salvage regimen of ARV during the reporting period</t>
  </si>
  <si>
    <t>ART  Register</t>
  </si>
  <si>
    <t>Number of patients who commenced treatment in the twelve months prior to the review period</t>
  </si>
  <si>
    <t>Number of patients who commenced treatment twelve months prior to the review period</t>
  </si>
  <si>
    <t>Number of pregnant and breastfeeding women who initiated treatment twelve months prior to the review period and are still on treatment</t>
  </si>
  <si>
    <t>Number of clients who initiated treatment twelve months prior to the review period and are still on treatment</t>
  </si>
  <si>
    <t>Number of clients who commenced treatment twelve months prior to the reporting period were still on treatment</t>
  </si>
  <si>
    <t xml:space="preserve">Number of clients who commenced treatment twelve months prior to review period who stopped ART  </t>
  </si>
  <si>
    <t>Number of clients who commenced treatment twelve months prior to review LTFU</t>
  </si>
  <si>
    <t xml:space="preserve">Number of clients who commenced treatment twelve months prior to review who died </t>
  </si>
  <si>
    <t>Care/ ART card</t>
  </si>
  <si>
    <t>Number of patients with documented viral load results</t>
  </si>
  <si>
    <t>Number of adult and pediatric patients on ART with suppressed viral load results (&lt;1,000 copies/ml) documented in the medical records within the past 12 months</t>
  </si>
  <si>
    <t>Lab order &amp; Result form</t>
  </si>
  <si>
    <t>Cohort Analysis Report</t>
  </si>
  <si>
    <t>Number of adult and pediatric ART patients with a viral load result documented in the patient medical record and /or laboratory records in the past 12 months.</t>
  </si>
  <si>
    <t>Number of adult and pediatric patients with a viral load results &lt;1000 copies/ml documented in medical record</t>
  </si>
  <si>
    <t>Care/ ART  Card</t>
  </si>
  <si>
    <t>Not documented</t>
  </si>
  <si>
    <t xml:space="preserve">Number of patient with viral load suppression results (&lt;1,000 copies/ml) documented </t>
  </si>
  <si>
    <t xml:space="preserve">Number of patient with blood samples collected for viral load test in the reporting period </t>
  </si>
  <si>
    <t>Number of ART patients were screened for TB at least once during the reporting period</t>
  </si>
  <si>
    <t>TB Treatment Register</t>
  </si>
  <si>
    <t>LG TB Central Register</t>
  </si>
  <si>
    <t>Number of HIV infected patients who have been commenced on TB treatment</t>
  </si>
  <si>
    <t xml:space="preserve">Number of ART patients screened who were suspected for TB as documented </t>
  </si>
  <si>
    <t>Number of ART patients tested positive for TB</t>
  </si>
  <si>
    <t>Number of ART patients who were commenced on TB treatment</t>
  </si>
  <si>
    <t xml:space="preserve">Number of ART patients screened for TB and are receiving treatment </t>
  </si>
  <si>
    <t>Number of patients starting TB treatment and new on ART</t>
  </si>
  <si>
    <t>TB Central Register</t>
  </si>
  <si>
    <t>Number of individuals who were tested ?</t>
  </si>
  <si>
    <t>Number of HCT clients with completed data fields in the following data collection tool</t>
  </si>
  <si>
    <t>Number of Clients with Consistent data</t>
  </si>
  <si>
    <t>Number of individuals tested for HIV and received a test results</t>
  </si>
  <si>
    <t>Number of individuals who received HIV Testing Services (HTS) and received their test results</t>
  </si>
  <si>
    <t>Number of positive pregnant women (newly tested/previously known)</t>
  </si>
  <si>
    <t>Number of pregnant women with HIV negative status at ANC</t>
  </si>
  <si>
    <t xml:space="preserve">Number of pregnant women with known HIV positive status who were documented: </t>
  </si>
  <si>
    <t>Number of pregnant women with known HIV status at antenatal care with consistent report</t>
  </si>
  <si>
    <t>Number of pregnant women with known HIV status at antenatal care</t>
  </si>
  <si>
    <t xml:space="preserve">Number of infants who had a true representation of data </t>
  </si>
  <si>
    <t xml:space="preserve">Number of infants with a negative virologic test result within 0-12 months of birth as documented </t>
  </si>
  <si>
    <t>Number of Infant with consistent report</t>
  </si>
  <si>
    <t>Lab Records</t>
  </si>
  <si>
    <t>Lab Record</t>
  </si>
  <si>
    <t xml:space="preserve">Number of HIV exposed infants who had positive status, age 0 – 18 months </t>
  </si>
  <si>
    <t xml:space="preserve">Number of HIV exposed infants who had negative status, age 0 – 18 months </t>
  </si>
  <si>
    <t>Number of infant with consistent data</t>
  </si>
  <si>
    <t>Number of HIV exposed infants registered in the birth cohort between 0-18months of age who died with status unknown</t>
  </si>
  <si>
    <t>Number of HIV-exposed infant with precise data recorded in the cohort</t>
  </si>
  <si>
    <t>Number of new and relapsed TB cases with documented HIV test results during the reporting period.</t>
  </si>
  <si>
    <t>Number of ART patients who were screened for TB at least once with test results documented during the reporting period.</t>
  </si>
  <si>
    <t>Number of new and relapse TB cases with documented HIV status during the reporting period.</t>
  </si>
  <si>
    <t>Number ofTB patients who were screened and have HIV status documented  during the reporting period.</t>
  </si>
  <si>
    <t>Number of new and relapsed TB cases with HIV status precisely  documented during the reporting period.</t>
  </si>
  <si>
    <t>Number of new and relapsed TB cases with HIV status recorded during the reporting period.</t>
  </si>
  <si>
    <t>Number of new and relapsed TB cases who had HIV negative status during the reporting period.</t>
  </si>
  <si>
    <t>Number of new and relapsed TB cases who had HIV positive status during the reporting period.</t>
  </si>
  <si>
    <t>Number of orphans and vulnerable children with HIV status unknown reported to implementing partners</t>
  </si>
  <si>
    <t>Number of the HIV infected patient on second line regimen of ART during the reporting period</t>
  </si>
  <si>
    <t>Number of HIV positive pregnant women new on ART to reduce mother to child transmission</t>
  </si>
  <si>
    <t>Number of HIV positive pregnant women Already on ART to reduce mother to child transmission</t>
  </si>
  <si>
    <t>Number of HIV positive pregnant women on ART to reduce mother to child transmission</t>
  </si>
  <si>
    <t>Number of HIV positive pregnant women on double regimen of ARV to reduce mother to child transmission</t>
  </si>
  <si>
    <t>Number of HIV positive pregnant women on ZDV to reduce mother to child transmission</t>
  </si>
  <si>
    <t>Number of HIV positive pregnant women on SdNVP to reduce mother to child transmission</t>
  </si>
  <si>
    <t>Number of HIV positive women who received ART to reduce mother to child transmission(both new and already on ART)</t>
  </si>
  <si>
    <t>Number of pregnant women who had ART to reduce mother to child transmission</t>
  </si>
  <si>
    <t>Number of pregnant women with complete fields</t>
  </si>
  <si>
    <t>Number of HIV positive pregnant women on ART for prevention of mother to child transmission</t>
  </si>
  <si>
    <t>Number of patients who have complete fields</t>
  </si>
  <si>
    <t>Number of patients with complete fields</t>
  </si>
  <si>
    <t>Number of ART patients with complete fields</t>
  </si>
  <si>
    <t>Number of ART patients with</t>
  </si>
  <si>
    <t>Number of adult and pediatric ART patients who had viral load suppresssion &lt;1000 copies</t>
  </si>
  <si>
    <t>Number of ART patients were screened for TB at least once during the reporting period with complete fields</t>
  </si>
  <si>
    <t>Number of ART patients tested negative for TB</t>
  </si>
  <si>
    <t>Number of ART patients who were screened for TB at least once during the reporting period with precise documentation</t>
  </si>
  <si>
    <t xml:space="preserve">Number of current ART patients who were screened for TB and are started on treatment </t>
  </si>
  <si>
    <t xml:space="preserve">Number of new ART patients who were screened for TB and are started on treatment </t>
  </si>
  <si>
    <t>Number of ART patients screened for TB and started on treatment</t>
  </si>
  <si>
    <t>Number of pregnant women with known HIV negative status at antenatal care</t>
  </si>
  <si>
    <t>Number of pregnant women with known HIV positive status at antenatal care</t>
  </si>
  <si>
    <t>Number of children and adult who initiated ART</t>
  </si>
  <si>
    <t>0ct</t>
  </si>
  <si>
    <t xml:space="preserve">Number of clients have actual HIV positive Test Results consistently transcribed </t>
  </si>
  <si>
    <t xml:space="preserve">Number of clients have actual HIV negative Test Results consistently transcribed </t>
  </si>
  <si>
    <t>Total number of individuals tested HIV positive  including PMTCT 
(1i+4i above)</t>
  </si>
  <si>
    <t>Total number of individuals counseled, tested, and received results including PMTCT 
(1+4 above)  [HTC_TST]</t>
  </si>
  <si>
    <t>Number of pregnant women with previously known HIV positive status at the start of ANC</t>
  </si>
  <si>
    <t xml:space="preserve">Number of pregnant women with previously known HIV status at antenatal care </t>
  </si>
  <si>
    <t xml:space="preserve">Facility Name </t>
  </si>
  <si>
    <t>LGA</t>
  </si>
  <si>
    <t>State</t>
  </si>
  <si>
    <t xml:space="preserve">Implementing Partner </t>
  </si>
  <si>
    <t>Name of Assessor</t>
  </si>
  <si>
    <t xml:space="preserve">Designation </t>
  </si>
  <si>
    <t xml:space="preserve">Date of assessment </t>
  </si>
  <si>
    <t xml:space="preserve">                              Concurrence rate
</t>
  </si>
  <si>
    <t xml:space="preserve">October </t>
  </si>
  <si>
    <t xml:space="preserve">November </t>
  </si>
  <si>
    <t>December</t>
  </si>
  <si>
    <t>DEFINITION</t>
  </si>
  <si>
    <t>SOURCE</t>
  </si>
  <si>
    <t>The proportion of stored data against the potential of 100 percent complete</t>
  </si>
  <si>
    <t xml:space="preserve">CDC </t>
  </si>
  <si>
    <t>https://www.cdc.gov/ncbddd/hearingloss/documents/dataqualityworksheet.pdf</t>
  </si>
  <si>
    <t>Completeness means that an information system from which results are derived is appropriately inclusive, it represents the complete list eligible persons or units not just a fraction of the list</t>
  </si>
  <si>
    <t xml:space="preserve">PEPFAR </t>
  </si>
  <si>
    <t>www.pepfar.gov/documents/organization/79628.pdf</t>
  </si>
  <si>
    <t>Completeness is defined as expected comprehensiveness. Data can be complete even if optional data is missing. As long as the data meets the expectations then the data is considered complete.</t>
  </si>
  <si>
    <t>www.whitepapers.em360tech.com/wp-content/files_mf/1407250286DAMAUKDQDimensionsWhitePaperR37.pdf</t>
  </si>
  <si>
    <t>Completeness means that the values of all components of a single datum are valid.</t>
  </si>
  <si>
    <t>http://datascience.codata.org/articles/10.5334/dsj-2015-002/</t>
  </si>
  <si>
    <t xml:space="preserve">Inclusive, without omissions </t>
  </si>
  <si>
    <t xml:space="preserve">(WHO) </t>
  </si>
  <si>
    <t>http://www.ntdsupport.org/sites/default/files/uploads/docs/resources/10.%20MBABAZI%20-%20PS%20Data%20Quality%20Assessments.pdf</t>
  </si>
  <si>
    <t xml:space="preserve">Relevant data should be collected by the designated disaggregation characteristics such as sex age and geographical location </t>
  </si>
  <si>
    <t>http://www.pactworld.org/sites/default/files/DQM%20Manual_FINAL_November%202014.pdf</t>
  </si>
  <si>
    <t xml:space="preserve">Has sufficient and appropriate details </t>
  </si>
  <si>
    <t>WHO http://www.ntdsupport.org/sites/default/files/uploads/docs/resources/10.%20MBABAZI%20-%20PS%20Data%20Quality%20Assessments.pdf</t>
  </si>
  <si>
    <t>This means that the data have sufficient detail.  For example, an indicator requires the number of individuals who received HIV counseling &amp; testing and received their test results by sex of the individual.  An information system lacks precision if it is not designed to record the sex of the individual who received counseling and testing</t>
  </si>
  <si>
    <t>Data Quality Assurance Tool</t>
  </si>
  <si>
    <t>for Program-Level Indicators</t>
  </si>
  <si>
    <t xml:space="preserve">Data should be precise enough to present a fair picture of performance and enable management </t>
  </si>
  <si>
    <t xml:space="preserve">decision making at the appropriate levels. One issue is whether data is at an appropriate level of detail </t>
  </si>
  <si>
    <t>to influence related management decisions.</t>
  </si>
  <si>
    <t>http://www.cybermanual.com/how-to-conduct-a-data-quality-assessment-dqa-an-aid-memoir-for-a-cor_aor.html?page=5</t>
  </si>
  <si>
    <t>Data should clearly and adequately represent the intended results.</t>
  </si>
  <si>
    <t>For a data set to be valid, we need to ensure that</t>
  </si>
  <si>
    <t>data adequately represent performance. The key question on validity is whether the data</t>
  </si>
  <si>
    <t>actually represent what they are supposed to represent</t>
  </si>
  <si>
    <t>Field Guide for Data Quality</t>
  </si>
  <si>
    <t>Management</t>
  </si>
  <si>
    <t>Data are valid if it conforms to the syntax (format, type, range) of its definition</t>
  </si>
  <si>
    <t>Integrity means validity of data across the relationships and ensures that all data in a database can be traced and connected to other data.</t>
  </si>
  <si>
    <t>http://smartbridge.com/data-done-right-6-dimensions-of-data-quality-part-1/</t>
  </si>
  <si>
    <t xml:space="preserve">When data are collected, analyzed, and reported, there should be mechanisms in place to reduce the </t>
  </si>
  <si>
    <t>possibility that they are intentionally manipulated for any reason.</t>
  </si>
  <si>
    <t>For integrity</t>
  </si>
  <si>
    <t>Free from deliberate bias or manipulation throughout system</t>
  </si>
  <si>
    <t>Consistency means data across all systems reflects the same information and are in synch with each other across the enterprise</t>
  </si>
  <si>
    <t>The absence of difference, when comparing two or more representations of a</t>
  </si>
  <si>
    <t>thing against a definition</t>
  </si>
  <si>
    <t>Data consistency refers to whether the logical relationship between correlated data is correct and complete.</t>
  </si>
  <si>
    <t xml:space="preserve"> DIMENSIONS </t>
  </si>
  <si>
    <t xml:space="preserve">Indicator </t>
  </si>
  <si>
    <t>Number of pregnant women with known  HIV status at ANC</t>
  </si>
  <si>
    <t>Number of pregnant women with known HIV status at antenatal care with consistent data</t>
  </si>
  <si>
    <t>Number of pregnant women with complete field with known HIV status at ANC</t>
  </si>
  <si>
    <t>Number of pregnant women with known HIV status at antenatal care with valid data</t>
  </si>
  <si>
    <t>Number of HCT clients with completed data fields in the data collection tool</t>
  </si>
  <si>
    <t>Number of infants who had a virologic test (DBS) done within 0-12months of birth with results received</t>
  </si>
  <si>
    <t>Number of infants with a negative virologic test result within 0-12 months of birth as documented in</t>
  </si>
  <si>
    <t>Number of infants who had a virologic test (DBS) done within 0-12months of birth as documented</t>
  </si>
  <si>
    <t>Number of infants with precise virologic (DBS) test result during reporting period</t>
  </si>
  <si>
    <t xml:space="preserve">Number of HIV exposed infant who died with unknown status </t>
  </si>
  <si>
    <t>Number of HIV exposed infant with unknown HIV status, age 0- 18months</t>
  </si>
  <si>
    <t>Number of ART patients who were screened for TB at least once with test result documented during the reporting period.</t>
  </si>
  <si>
    <t>Number of new and relapse TB cases with documented HIV status</t>
  </si>
  <si>
    <t>Number of  orphans and vulnerable children who are HIV infected and are on ART reported to implementing partners</t>
  </si>
  <si>
    <t>Number of orphans and vulnerable children &lt; 18 years old with complete fields in the reporting tools</t>
  </si>
  <si>
    <t>Number of orphan and vulnerable children &lt;18 years old with HIV status reported to implementing partner</t>
  </si>
  <si>
    <t>Number of orphans and vulnerable children with valid HIV status reported to implimenting partner</t>
  </si>
  <si>
    <t>Number of orphans and vulnerable children with valid HIV status reported to implementing partner</t>
  </si>
  <si>
    <t>Number of orphans and vulnerable children with HIV negative status reported to Implementing partners</t>
  </si>
  <si>
    <t>Number of adults and children initiated on ART with complete fields</t>
  </si>
  <si>
    <t>Number of the HIV infected patient on salvage regimen of ART during the reporting period</t>
  </si>
  <si>
    <t>Number of HIV positive pregnant women on triple regimen of ARV to reduce mother to child transmission</t>
  </si>
  <si>
    <t>Number of HIV positive pregnant women on salvage regimen of ARV to reduce mother to child transmission</t>
  </si>
  <si>
    <t xml:space="preserve"> Number of pregnant women who tested positive in the PMTCT HTC Register were commenced treatment in the L&amp;D Register </t>
  </si>
  <si>
    <t>Number of pregnant women who tested positive in the PMTCT HTC Register and commenced treatment in the PMTCT ARV Register</t>
  </si>
  <si>
    <t>Number of ART patients had a clinic visit and had a ART refill in the last 3 months</t>
  </si>
  <si>
    <t>Number of adult and children were initiated on ART 12 months prior to the reporting period and are still on treatment</t>
  </si>
  <si>
    <t>Died</t>
  </si>
  <si>
    <t>Number of adult and children known to be on treatment twelve months after initiation of ART</t>
  </si>
  <si>
    <t>Number of adult and pediatric patients on ART with suppressed viral load results (&gt;1,000 copies/ml) documented in the medical records within the past 12 months</t>
  </si>
  <si>
    <t>Number of pregnant and breastfeeding women with a viral load results &lt;1000 copies/ml documented in medical record</t>
  </si>
  <si>
    <t xml:space="preserve">Number of patient with viral load suppression results (&gt;1,000 copies/ml) documented </t>
  </si>
  <si>
    <t xml:space="preserve">How many patients have a documented viral load result of &lt;1000 copies </t>
  </si>
  <si>
    <t>Number of ART patients who are not infected with TB</t>
  </si>
  <si>
    <t>Number of ART patients who are infected with TB</t>
  </si>
  <si>
    <t>Number of TB/HIV co-infected patients on Septrin</t>
  </si>
  <si>
    <t>Number of ART patient screened for TB</t>
  </si>
  <si>
    <t>Number of patients starting TB treatment who already started ART during the reporting period</t>
  </si>
  <si>
    <t xml:space="preserve"> </t>
  </si>
  <si>
    <t>1.1.1</t>
  </si>
  <si>
    <t>1.1.2</t>
  </si>
  <si>
    <t>1.1.1.1</t>
  </si>
  <si>
    <t>1.1.1.2</t>
  </si>
  <si>
    <t>1.1.1.3</t>
  </si>
  <si>
    <t>1.1.1.4</t>
  </si>
  <si>
    <t>1.1.2.1</t>
  </si>
  <si>
    <t>1.1.2.2</t>
  </si>
  <si>
    <t>1.1.2.3</t>
  </si>
  <si>
    <t>1.1.2.4</t>
  </si>
  <si>
    <t>1.1.3</t>
  </si>
  <si>
    <t>1.1.4</t>
  </si>
  <si>
    <t>1.1.4.1</t>
  </si>
  <si>
    <t>1.1.4.2</t>
  </si>
  <si>
    <t>1.1.5</t>
  </si>
  <si>
    <t>1.1.5.1</t>
  </si>
  <si>
    <t>1.1.3.1</t>
  </si>
  <si>
    <t>1.1.3.2</t>
  </si>
  <si>
    <t>1.1.3.1.1</t>
  </si>
  <si>
    <t>1.1.3.1.2</t>
  </si>
  <si>
    <t>1.1.3.2.1</t>
  </si>
  <si>
    <t>1.1.3.2.2</t>
  </si>
  <si>
    <t>1.1.5.2</t>
  </si>
  <si>
    <t>1.2.1</t>
  </si>
  <si>
    <t>1.2.2</t>
  </si>
  <si>
    <t>1.2.1.1</t>
  </si>
  <si>
    <t>1.2.1.2</t>
  </si>
  <si>
    <t>1.2.1.3</t>
  </si>
  <si>
    <t>1.2.1.4</t>
  </si>
  <si>
    <t>1.2.2.1</t>
  </si>
  <si>
    <t>1.2.2.2</t>
  </si>
  <si>
    <t>1.2.2.3</t>
  </si>
  <si>
    <t>1.2.2.4</t>
  </si>
  <si>
    <t>1.3.1</t>
  </si>
  <si>
    <t>1.3.1.1</t>
  </si>
  <si>
    <t>1.3.1.2</t>
  </si>
  <si>
    <t>1.3.2</t>
  </si>
  <si>
    <t>1.3.2.1</t>
  </si>
  <si>
    <t>1.3.2.2</t>
  </si>
  <si>
    <t>1.5.1</t>
  </si>
  <si>
    <t>1.5.2</t>
  </si>
  <si>
    <t>1.5.1.1</t>
  </si>
  <si>
    <t>1.5.1.2</t>
  </si>
  <si>
    <t>1.5.2.1</t>
  </si>
  <si>
    <t>1.5.2.2</t>
  </si>
  <si>
    <t>1.4.1</t>
  </si>
  <si>
    <t>1.4.1.1</t>
  </si>
  <si>
    <t>1.4.1.2</t>
  </si>
  <si>
    <t>1.4.1.3</t>
  </si>
  <si>
    <t>1.3.2.2.1</t>
  </si>
  <si>
    <t>1.3.2.2.2</t>
  </si>
  <si>
    <t>1.3.2.2.3</t>
  </si>
  <si>
    <t>1.3.2.2.4</t>
  </si>
  <si>
    <t>1.3.1.1.1</t>
  </si>
  <si>
    <t>1.3.1.1.2</t>
  </si>
  <si>
    <t>1.3.1.1.3</t>
  </si>
  <si>
    <t>1.3.1.1.4</t>
  </si>
  <si>
    <t>1.3.1.1.5</t>
  </si>
  <si>
    <t>1.3.1.1.6</t>
  </si>
  <si>
    <t>1.3.1.1.7</t>
  </si>
  <si>
    <t>1.3.1.1.8</t>
  </si>
  <si>
    <t>1.3.1.1.9</t>
  </si>
  <si>
    <t>1.3.1.1.10</t>
  </si>
  <si>
    <t>1.3.1.1.11</t>
  </si>
  <si>
    <t>1.3.1.2.1</t>
  </si>
  <si>
    <t>1.3.1.2.3</t>
  </si>
  <si>
    <t>1.3.1.2.2</t>
  </si>
  <si>
    <t>1.3.1.2.4</t>
  </si>
  <si>
    <t>1.3.1.2.5</t>
  </si>
  <si>
    <t>1.3.1.2.6</t>
  </si>
  <si>
    <t>1.3.1.2.11</t>
  </si>
  <si>
    <t>1.3.1.2.10</t>
  </si>
  <si>
    <t>1.3.1.2.9</t>
  </si>
  <si>
    <t>1.3.1.2.8</t>
  </si>
  <si>
    <t>1.3.1.2.7</t>
  </si>
  <si>
    <t>1.3.2.1.1</t>
  </si>
  <si>
    <t>1.3.2.1.2</t>
  </si>
  <si>
    <t>1.3.2.1.3</t>
  </si>
  <si>
    <t>1.3.2.1.4</t>
  </si>
  <si>
    <t>1.3.2.1.5</t>
  </si>
  <si>
    <t>1.3.2.1.6</t>
  </si>
  <si>
    <t>1.3.2.1.7</t>
  </si>
  <si>
    <t>1.3.2.1.8</t>
  </si>
  <si>
    <t>1.3.2.1.9</t>
  </si>
  <si>
    <t>1.3.2.1.10</t>
  </si>
  <si>
    <t>1.3.2.2.5</t>
  </si>
  <si>
    <t>1.3.2.2.6</t>
  </si>
  <si>
    <t>1.3.2.2.7</t>
  </si>
  <si>
    <t>1.3.2.2.8</t>
  </si>
  <si>
    <t>1.3.2.2.9</t>
  </si>
  <si>
    <t>1.3.2.2.10</t>
  </si>
  <si>
    <t>1.3.2.2.11</t>
  </si>
  <si>
    <t>2.1.1</t>
  </si>
  <si>
    <t>2.1.1.1</t>
  </si>
  <si>
    <t>2.1.1.2</t>
  </si>
  <si>
    <t>2.1.2</t>
  </si>
  <si>
    <t>2.1.2.1</t>
  </si>
  <si>
    <t>2.1.3</t>
  </si>
  <si>
    <t>2.1.3.1</t>
  </si>
  <si>
    <t>2.1.4</t>
  </si>
  <si>
    <t>2.1.4.1</t>
  </si>
  <si>
    <t>2.1.5</t>
  </si>
  <si>
    <t>2.1.5.1</t>
  </si>
  <si>
    <t>2.2.1</t>
  </si>
  <si>
    <t>2.2.1.1</t>
  </si>
  <si>
    <t>2.2.1.2</t>
  </si>
  <si>
    <t>2.2.2</t>
  </si>
  <si>
    <t>2.2.2.1</t>
  </si>
  <si>
    <t>2.2.3</t>
  </si>
  <si>
    <t>2.2.3.1</t>
  </si>
  <si>
    <t>2.3.1</t>
  </si>
  <si>
    <t>2.3.1.1</t>
  </si>
  <si>
    <t>2.3.1.2</t>
  </si>
  <si>
    <t>2.3.1.3</t>
  </si>
  <si>
    <t>2.3.1.4</t>
  </si>
  <si>
    <t>2.3.1.5</t>
  </si>
  <si>
    <t>2.3.1.6</t>
  </si>
  <si>
    <t>2.3.1.7</t>
  </si>
  <si>
    <t>2.3.1.8</t>
  </si>
  <si>
    <t>2.3.2</t>
  </si>
  <si>
    <t>2.3.2.1</t>
  </si>
  <si>
    <t>2.3.2.2</t>
  </si>
  <si>
    <t>2.3.2.1.1</t>
  </si>
  <si>
    <t>2.3.2.1.2</t>
  </si>
  <si>
    <t>2.3.2.1.3</t>
  </si>
  <si>
    <t>2.3.2.1.4</t>
  </si>
  <si>
    <t>2.3.2.1.5</t>
  </si>
  <si>
    <t>2.3.2.1.6</t>
  </si>
  <si>
    <t>2.3.2.1.7</t>
  </si>
  <si>
    <t>2.3.2.1.8</t>
  </si>
  <si>
    <t>2.3.2.2.1</t>
  </si>
  <si>
    <t>2.3.2.2.2</t>
  </si>
  <si>
    <t>2.3.2.2.3</t>
  </si>
  <si>
    <t>2.3.2.2.4</t>
  </si>
  <si>
    <t>2.3.2.2.5</t>
  </si>
  <si>
    <t>2.3.2.2.6</t>
  </si>
  <si>
    <t>2.3.2.2.7</t>
  </si>
  <si>
    <t>2.3.3</t>
  </si>
  <si>
    <t>2.3.4</t>
  </si>
  <si>
    <t>2.3.5</t>
  </si>
  <si>
    <t>2.3.6</t>
  </si>
  <si>
    <t>2.3.7</t>
  </si>
  <si>
    <t>2.4.1</t>
  </si>
  <si>
    <t>2.4.2</t>
  </si>
  <si>
    <t>2.4.2.1</t>
  </si>
  <si>
    <t>2.4.2.2</t>
  </si>
  <si>
    <t>2.4.3</t>
  </si>
  <si>
    <t>2.4.3.1</t>
  </si>
  <si>
    <t>2.4.2.2.1</t>
  </si>
  <si>
    <t>2.4.2.1.1</t>
  </si>
  <si>
    <t>2.4.1.1</t>
  </si>
  <si>
    <t>2.5.1</t>
  </si>
  <si>
    <t>2.5.2</t>
  </si>
  <si>
    <t>2.5.3</t>
  </si>
  <si>
    <t>2.5.4</t>
  </si>
  <si>
    <t>2.5.4.1</t>
  </si>
  <si>
    <t>2.5.4.2</t>
  </si>
  <si>
    <t>2.5.3.1</t>
  </si>
  <si>
    <t>2.5.3.2</t>
  </si>
  <si>
    <t>2.5.2.1</t>
  </si>
  <si>
    <t>2.5.2.2</t>
  </si>
  <si>
    <t>2.5.1.1</t>
  </si>
  <si>
    <t>2.5.1.2</t>
  </si>
  <si>
    <t>3.1.1</t>
  </si>
  <si>
    <t>3.1.1.1</t>
  </si>
  <si>
    <t>3.1.2</t>
  </si>
  <si>
    <t>3.1.2.1</t>
  </si>
  <si>
    <t>3.1.3</t>
  </si>
  <si>
    <t>3.1.3.1</t>
  </si>
  <si>
    <t>3.2.1</t>
  </si>
  <si>
    <t>3.2.1.1</t>
  </si>
  <si>
    <t>3.2.1.2</t>
  </si>
  <si>
    <t>3.2.2</t>
  </si>
  <si>
    <t>3.2.2.1</t>
  </si>
  <si>
    <t>3.2.2.2</t>
  </si>
  <si>
    <t>3.2.3</t>
  </si>
  <si>
    <t>3.2.3.1</t>
  </si>
  <si>
    <t>3.2.3.2</t>
  </si>
  <si>
    <t>3.3.3</t>
  </si>
  <si>
    <t>3.3.1</t>
  </si>
  <si>
    <t>3.3.1.1</t>
  </si>
  <si>
    <t>3.3.1.1.1</t>
  </si>
  <si>
    <t>3.3.1.1.2</t>
  </si>
  <si>
    <t>3.3.2</t>
  </si>
  <si>
    <t>3.3.2.1</t>
  </si>
  <si>
    <t>3.3.2.1.1</t>
  </si>
  <si>
    <t>3.3.2.1.2</t>
  </si>
  <si>
    <t>3.3.3.1</t>
  </si>
  <si>
    <t>3.3.3.1.1</t>
  </si>
  <si>
    <t>3.3.3.1.2</t>
  </si>
  <si>
    <t>3.5.1</t>
  </si>
  <si>
    <t>3.5.2</t>
  </si>
  <si>
    <t>3.4.1</t>
  </si>
  <si>
    <t>3.4.2</t>
  </si>
  <si>
    <t>3.4.3</t>
  </si>
  <si>
    <t>3.4.3.1</t>
  </si>
  <si>
    <t>3.4.2.1</t>
  </si>
  <si>
    <t>3.4.1.1</t>
  </si>
  <si>
    <t>4.1.1</t>
  </si>
  <si>
    <t>4.1.1.1</t>
  </si>
  <si>
    <t>4.1.2</t>
  </si>
  <si>
    <t>4.1.2.1</t>
  </si>
  <si>
    <t>4.1.3</t>
  </si>
  <si>
    <t>4.1.3.1</t>
  </si>
  <si>
    <t>4.1.5</t>
  </si>
  <si>
    <t>4.1.5.2</t>
  </si>
  <si>
    <t>4.2.1</t>
  </si>
  <si>
    <t>4.2.1.1</t>
  </si>
  <si>
    <t>4.2.1.2</t>
  </si>
  <si>
    <t>4.2.2</t>
  </si>
  <si>
    <t>4.2.2.1</t>
  </si>
  <si>
    <t>4.2.2.2</t>
  </si>
  <si>
    <t>4.2.3</t>
  </si>
  <si>
    <t>4.2.3.1</t>
  </si>
  <si>
    <t>4.2.3.2</t>
  </si>
  <si>
    <t>4.2.4</t>
  </si>
  <si>
    <t>4.2.4.1</t>
  </si>
  <si>
    <t>4.2.4.2</t>
  </si>
  <si>
    <t>4.3.1</t>
  </si>
  <si>
    <t>4.3.1.1</t>
  </si>
  <si>
    <t>4.3.2</t>
  </si>
  <si>
    <t>4.3.2.1</t>
  </si>
  <si>
    <t>4.3.3</t>
  </si>
  <si>
    <t>4.3.3.1</t>
  </si>
  <si>
    <t>4.3.4</t>
  </si>
  <si>
    <t>4.3.4.1</t>
  </si>
  <si>
    <t>4.4.1</t>
  </si>
  <si>
    <t>4.4.1.1</t>
  </si>
  <si>
    <t>4.4.1.2</t>
  </si>
  <si>
    <t>4.4.2</t>
  </si>
  <si>
    <t>4.4.2.1</t>
  </si>
  <si>
    <t>4.4.2.2</t>
  </si>
  <si>
    <t>4.4.3</t>
  </si>
  <si>
    <t>4.4.3.1</t>
  </si>
  <si>
    <t>4.4.4</t>
  </si>
  <si>
    <t>4.4.3.2</t>
  </si>
  <si>
    <t>4.4.4.1</t>
  </si>
  <si>
    <t>4.4.4.2</t>
  </si>
  <si>
    <t>4.5.1</t>
  </si>
  <si>
    <t>4.5.2</t>
  </si>
  <si>
    <t>5.1.1</t>
  </si>
  <si>
    <t>5.1.2</t>
  </si>
  <si>
    <t>5.2.1</t>
  </si>
  <si>
    <t>5.3.1</t>
  </si>
  <si>
    <t>5.3.1.2.2</t>
  </si>
  <si>
    <t>5.3.1.1</t>
  </si>
  <si>
    <t>5.3.1.1.1</t>
  </si>
  <si>
    <t>5.3.1.2</t>
  </si>
  <si>
    <t>5.3.1.2.1</t>
  </si>
  <si>
    <t>5.3.1.2.3</t>
  </si>
  <si>
    <t>5.3.1.2.4</t>
  </si>
  <si>
    <t>5.3.1.1.2</t>
  </si>
  <si>
    <t>5.2.2</t>
  </si>
  <si>
    <t>5.3.1.1.3</t>
  </si>
  <si>
    <t>5.3.1.1.4</t>
  </si>
  <si>
    <t>5.3.2</t>
  </si>
  <si>
    <t>5.3.2.1</t>
  </si>
  <si>
    <t>5.3.2.1.1</t>
  </si>
  <si>
    <t>5.3.2.1.2</t>
  </si>
  <si>
    <t>5.3.2.1.3</t>
  </si>
  <si>
    <t>5.3.2.2</t>
  </si>
  <si>
    <t>5.3.2.2.1</t>
  </si>
  <si>
    <t>5.3.2.2.2</t>
  </si>
  <si>
    <t>5.3.2.2.3</t>
  </si>
  <si>
    <t>5.3.2.3</t>
  </si>
  <si>
    <t>5.3.2.3.1</t>
  </si>
  <si>
    <t>5.3.2.3.2</t>
  </si>
  <si>
    <t>5.3.2.3.3</t>
  </si>
  <si>
    <t>5.4.1</t>
  </si>
  <si>
    <t>5.4.1.1</t>
  </si>
  <si>
    <t>5.4.1.2</t>
  </si>
  <si>
    <t>5.4.2</t>
  </si>
  <si>
    <t>5.4.2.1</t>
  </si>
  <si>
    <t>5.4.2.2</t>
  </si>
  <si>
    <t>5.4.3</t>
  </si>
  <si>
    <t>5.4.3.1</t>
  </si>
  <si>
    <t>5.4.3.2</t>
  </si>
  <si>
    <t>5.5.1</t>
  </si>
  <si>
    <t>5.5.2</t>
  </si>
  <si>
    <t>5.5.3</t>
  </si>
  <si>
    <t>6.2.1</t>
  </si>
  <si>
    <t>6.2.2</t>
  </si>
  <si>
    <t>6.3.1</t>
  </si>
  <si>
    <t>6.3.1.1</t>
  </si>
  <si>
    <t>6.3.1.1.1</t>
  </si>
  <si>
    <t>6.3.1.1.2</t>
  </si>
  <si>
    <t>6.3.1.2</t>
  </si>
  <si>
    <t>6.3.1.2.1</t>
  </si>
  <si>
    <t>6.3.1.2.2</t>
  </si>
  <si>
    <t>6.3.2</t>
  </si>
  <si>
    <t>6.3.2.1</t>
  </si>
  <si>
    <t>6.3.3</t>
  </si>
  <si>
    <t>6.3.3.1</t>
  </si>
  <si>
    <t>6.1.1</t>
  </si>
  <si>
    <t>6.1.1.1</t>
  </si>
  <si>
    <t>6.1.1.2</t>
  </si>
  <si>
    <t>6.1.2</t>
  </si>
  <si>
    <t>6.1.2.1</t>
  </si>
  <si>
    <t>6.1.3</t>
  </si>
  <si>
    <t>6.1.3.1</t>
  </si>
  <si>
    <t>6.4.1</t>
  </si>
  <si>
    <t>6.4.1.1</t>
  </si>
  <si>
    <t>6.4.2</t>
  </si>
  <si>
    <t>6.4.2.1</t>
  </si>
  <si>
    <t>6.4.3</t>
  </si>
  <si>
    <t>6.4.3.1</t>
  </si>
  <si>
    <t>6.5.1</t>
  </si>
  <si>
    <t>6.5.1.1</t>
  </si>
  <si>
    <t>6.5.1.2</t>
  </si>
  <si>
    <t>6.5.2</t>
  </si>
  <si>
    <t>6.5.2.1</t>
  </si>
  <si>
    <t>6.5.2.2</t>
  </si>
  <si>
    <t>6.5.3</t>
  </si>
  <si>
    <t>6.5.3.1</t>
  </si>
  <si>
    <t>6.5.3.2</t>
  </si>
  <si>
    <t>6.5.4.1</t>
  </si>
  <si>
    <t>6.5.4.2</t>
  </si>
  <si>
    <t>7.1.1</t>
  </si>
  <si>
    <t>7.1.1.1</t>
  </si>
  <si>
    <t>7.1.1.2</t>
  </si>
  <si>
    <t>7.1.2</t>
  </si>
  <si>
    <t>7.1.2.1</t>
  </si>
  <si>
    <t>7.1.3</t>
  </si>
  <si>
    <t>7.1.3.1</t>
  </si>
  <si>
    <t>7.1.3.2</t>
  </si>
  <si>
    <t>7.2.1</t>
  </si>
  <si>
    <t>7.2.1.1</t>
  </si>
  <si>
    <t>7.2.1.2</t>
  </si>
  <si>
    <t>7.2.2</t>
  </si>
  <si>
    <t>7.2.2.1</t>
  </si>
  <si>
    <t>7.2.2.2</t>
  </si>
  <si>
    <t>7.3.1</t>
  </si>
  <si>
    <t>7.3.1.1</t>
  </si>
  <si>
    <t>7.3.1.1.1</t>
  </si>
  <si>
    <t>7.3.1.1.1.1</t>
  </si>
  <si>
    <t>7.3.1.1.1.2</t>
  </si>
  <si>
    <t>7.3.1.1.1.3</t>
  </si>
  <si>
    <t>7.3.1.1.1.4</t>
  </si>
  <si>
    <t>7.3.1.1.1.5</t>
  </si>
  <si>
    <t>7.3.1.1.1.6</t>
  </si>
  <si>
    <t>7.3.1.1.1.7</t>
  </si>
  <si>
    <t>7.3.1.2</t>
  </si>
  <si>
    <t>7.3.1.2.1</t>
  </si>
  <si>
    <t>7.3.1.2.1.1</t>
  </si>
  <si>
    <t>7.3.1.2.1.2</t>
  </si>
  <si>
    <t>7.3.1.2.1.3</t>
  </si>
  <si>
    <t>7.3.1.2.1.4</t>
  </si>
  <si>
    <t>7.3.1.2.1.5</t>
  </si>
  <si>
    <t>7.3.1.2.1.6</t>
  </si>
  <si>
    <t>7.3.1.2.1.7</t>
  </si>
  <si>
    <t>7.3.2</t>
  </si>
  <si>
    <t>7.3.2.1</t>
  </si>
  <si>
    <t>7.3.3</t>
  </si>
  <si>
    <t>7.3.3.1</t>
  </si>
  <si>
    <t>7.4.1</t>
  </si>
  <si>
    <t>7.4.1.1</t>
  </si>
  <si>
    <t>7.4.1.2</t>
  </si>
  <si>
    <t>7.4.2</t>
  </si>
  <si>
    <t>7.4.3</t>
  </si>
  <si>
    <t>7.4.4</t>
  </si>
  <si>
    <t>7.4.5</t>
  </si>
  <si>
    <t>7.4.2.1</t>
  </si>
  <si>
    <t>7.4.2.2</t>
  </si>
  <si>
    <t>7.4.2.3</t>
  </si>
  <si>
    <t>7.4.3.1</t>
  </si>
  <si>
    <t>7.4.3.2</t>
  </si>
  <si>
    <t>7.4.3.3</t>
  </si>
  <si>
    <t>7.4.4.1</t>
  </si>
  <si>
    <t>7.4.4.2</t>
  </si>
  <si>
    <t>7.4.4.3</t>
  </si>
  <si>
    <t>7.4.5.1</t>
  </si>
  <si>
    <t>7.4.6</t>
  </si>
  <si>
    <t>7.4.6.1</t>
  </si>
  <si>
    <t>7.5.1</t>
  </si>
  <si>
    <t>7.5.2</t>
  </si>
  <si>
    <t>8.1.1</t>
  </si>
  <si>
    <t>8.1.1.1</t>
  </si>
  <si>
    <t>8.1.1.2</t>
  </si>
  <si>
    <t>8.1.2</t>
  </si>
  <si>
    <t>8.1.2.1</t>
  </si>
  <si>
    <t>8.1.2.2</t>
  </si>
  <si>
    <t>8.1.3</t>
  </si>
  <si>
    <t>8.1.3.1</t>
  </si>
  <si>
    <t>8.1.3.2</t>
  </si>
  <si>
    <t>8.2.1</t>
  </si>
  <si>
    <t>8.2.1.1</t>
  </si>
  <si>
    <t>8.2.1.2</t>
  </si>
  <si>
    <t>8.2.2</t>
  </si>
  <si>
    <t>8.2.2.1</t>
  </si>
  <si>
    <t>8.2.2.2</t>
  </si>
  <si>
    <t>8.3.1</t>
  </si>
  <si>
    <t>8.3.1.1</t>
  </si>
  <si>
    <t>8.3.1.2</t>
  </si>
  <si>
    <t>8.3.2</t>
  </si>
  <si>
    <t>8.3.2.1</t>
  </si>
  <si>
    <t>8.3.2.2</t>
  </si>
  <si>
    <t>8.3.3</t>
  </si>
  <si>
    <t>8.3.3.1</t>
  </si>
  <si>
    <t>8.3.3.2</t>
  </si>
  <si>
    <t>8.3.4</t>
  </si>
  <si>
    <t>8.3.4.1</t>
  </si>
  <si>
    <t>8.3.4.2</t>
  </si>
  <si>
    <t>8.3.5</t>
  </si>
  <si>
    <t>8.3.6</t>
  </si>
  <si>
    <t>8.3.7</t>
  </si>
  <si>
    <t>8.3.5.1</t>
  </si>
  <si>
    <t>8.3.5.2</t>
  </si>
  <si>
    <t>8.3.6.1</t>
  </si>
  <si>
    <t>8.3.6.2</t>
  </si>
  <si>
    <t>8.3.7.1</t>
  </si>
  <si>
    <t>8.3.7.2</t>
  </si>
  <si>
    <t>8.3.8</t>
  </si>
  <si>
    <t>8.3.8.1</t>
  </si>
  <si>
    <t>8.3.8.2</t>
  </si>
  <si>
    <t>8.4.1</t>
  </si>
  <si>
    <t>8.4.1.1</t>
  </si>
  <si>
    <t>8.4.1.2</t>
  </si>
  <si>
    <t>8.4.2</t>
  </si>
  <si>
    <t>8.4.2.1</t>
  </si>
  <si>
    <t>8.4.2.2</t>
  </si>
  <si>
    <t>8.5.1</t>
  </si>
  <si>
    <t>8.5.2</t>
  </si>
  <si>
    <t>9.1.1</t>
  </si>
  <si>
    <t>9.1.2</t>
  </si>
  <si>
    <t>9.2.1</t>
  </si>
  <si>
    <t>9.2.2</t>
  </si>
  <si>
    <t>9.3.1</t>
  </si>
  <si>
    <t>9.3.1.1</t>
  </si>
  <si>
    <t>9.3.1.2</t>
  </si>
  <si>
    <t>9.3.1.3</t>
  </si>
  <si>
    <t>9.3.1.4</t>
  </si>
  <si>
    <t>9.3.1.5</t>
  </si>
  <si>
    <t>9.3.1.6</t>
  </si>
  <si>
    <t>9.3.1.7</t>
  </si>
  <si>
    <t>9.3.1.8</t>
  </si>
  <si>
    <t>9.3.1.9</t>
  </si>
  <si>
    <t>9.3.2</t>
  </si>
  <si>
    <t>9.3.2.1</t>
  </si>
  <si>
    <t>9.3.2.2</t>
  </si>
  <si>
    <t>9.3.2.3</t>
  </si>
  <si>
    <t>9.3.2.4</t>
  </si>
  <si>
    <t>9.3.2.5</t>
  </si>
  <si>
    <t>9.3.2.6</t>
  </si>
  <si>
    <t>9.3.2.7</t>
  </si>
  <si>
    <t>9.3.2.8</t>
  </si>
  <si>
    <t>9.3.3</t>
  </si>
  <si>
    <t>9.3.3.1</t>
  </si>
  <si>
    <t>9.3.3.1.1</t>
  </si>
  <si>
    <t>9.3.3.1.2</t>
  </si>
  <si>
    <t>9.3.3.2.1</t>
  </si>
  <si>
    <t>9.3.3.2</t>
  </si>
  <si>
    <t>9.3.3.2.2</t>
  </si>
  <si>
    <t>9.4.1</t>
  </si>
  <si>
    <t>9.4.1.1</t>
  </si>
  <si>
    <t>9.4.1.2</t>
  </si>
  <si>
    <t>9.4.2</t>
  </si>
  <si>
    <t>9.4.2.1</t>
  </si>
  <si>
    <t>9.4.2.2</t>
  </si>
  <si>
    <t>9.4.3</t>
  </si>
  <si>
    <t>9.4.3.1</t>
  </si>
  <si>
    <t>9.4.3.2</t>
  </si>
  <si>
    <t>9.5.1</t>
  </si>
  <si>
    <t>9.5.2</t>
  </si>
  <si>
    <t>10.1.1</t>
  </si>
  <si>
    <t>10.1.1.1</t>
  </si>
  <si>
    <t>10.1.2</t>
  </si>
  <si>
    <t>10.1.2.1</t>
  </si>
  <si>
    <t>10.2.1</t>
  </si>
  <si>
    <t>10.2.2</t>
  </si>
  <si>
    <t>10.3.1</t>
  </si>
  <si>
    <t>10.3.1.1</t>
  </si>
  <si>
    <t>10.3.1.1.1</t>
  </si>
  <si>
    <t>10.3.1.1.2</t>
  </si>
  <si>
    <t>10.3.1.1.3</t>
  </si>
  <si>
    <t>10.3.1.1.4</t>
  </si>
  <si>
    <t>10.3.1.1.5</t>
  </si>
  <si>
    <t>10.3.1.1.6</t>
  </si>
  <si>
    <t>10.3.2</t>
  </si>
  <si>
    <t>10.3.2.1</t>
  </si>
  <si>
    <t>10.3.2.1.1</t>
  </si>
  <si>
    <t>10.3.2.1.2</t>
  </si>
  <si>
    <t>10.3.2.1.3</t>
  </si>
  <si>
    <t>10.3.2.1.4</t>
  </si>
  <si>
    <t>10.3.2.1.5</t>
  </si>
  <si>
    <t>10.3.2.1.6</t>
  </si>
  <si>
    <t>10.4.1</t>
  </si>
  <si>
    <t>10.4.1.1</t>
  </si>
  <si>
    <t>10.4.1.2</t>
  </si>
  <si>
    <t>10.4.2</t>
  </si>
  <si>
    <t>10.4.2.1</t>
  </si>
  <si>
    <t>10.4.2.2</t>
  </si>
  <si>
    <t>10.4.3</t>
  </si>
  <si>
    <t>10.4.3.1</t>
  </si>
  <si>
    <t>10.4.3.2</t>
  </si>
  <si>
    <t>10.4.4</t>
  </si>
  <si>
    <t>10.4.4.1</t>
  </si>
  <si>
    <t>10.5.1</t>
  </si>
  <si>
    <t>10.5.2</t>
  </si>
  <si>
    <t>11.1.1</t>
  </si>
  <si>
    <t>11.1.1.1</t>
  </si>
  <si>
    <t>11.1.2</t>
  </si>
  <si>
    <t>11.1.2.1</t>
  </si>
  <si>
    <t>11.1.3</t>
  </si>
  <si>
    <t>11.1.3.1</t>
  </si>
  <si>
    <t>11.1.3.2</t>
  </si>
  <si>
    <t>11.1.3.3</t>
  </si>
  <si>
    <t>11.1.3.4</t>
  </si>
  <si>
    <t>11.1.3.1.1</t>
  </si>
  <si>
    <t>11.1.3.1.2</t>
  </si>
  <si>
    <t>11.1.3.2.1</t>
  </si>
  <si>
    <t>11.1.3.2.2</t>
  </si>
  <si>
    <t>11.1.3.3.1</t>
  </si>
  <si>
    <t>11.1.3.3.2</t>
  </si>
  <si>
    <t>11.1.3.4.1</t>
  </si>
  <si>
    <t>11.1.3.4.2</t>
  </si>
  <si>
    <t>11.2.1</t>
  </si>
  <si>
    <t>11.2.1.1</t>
  </si>
  <si>
    <t>11.2.1.2</t>
  </si>
  <si>
    <t>11.2.2</t>
  </si>
  <si>
    <t>11.2.2.1</t>
  </si>
  <si>
    <t>11.2.2.2</t>
  </si>
  <si>
    <t>11.2.3</t>
  </si>
  <si>
    <t>11.2.3.1</t>
  </si>
  <si>
    <t>11.2.3.2</t>
  </si>
  <si>
    <t>11.3.1</t>
  </si>
  <si>
    <t>11.3.1.1</t>
  </si>
  <si>
    <t>11.3.1.1.1</t>
  </si>
  <si>
    <t>11.3.1.1.2</t>
  </si>
  <si>
    <t>11.3.1.1.3</t>
  </si>
  <si>
    <t>11.3.1.1.4</t>
  </si>
  <si>
    <t>11.3.1.1.5</t>
  </si>
  <si>
    <t>11.3.1.1.6</t>
  </si>
  <si>
    <t>11.3.1.1.7</t>
  </si>
  <si>
    <t>11.3.2</t>
  </si>
  <si>
    <t>11.3.2.1</t>
  </si>
  <si>
    <t>11.3.2.1.1</t>
  </si>
  <si>
    <t>11.3.2.1.2</t>
  </si>
  <si>
    <t>11.3.2.1.3</t>
  </si>
  <si>
    <t>11.3.2.1.4</t>
  </si>
  <si>
    <t>11.3.2.1.5</t>
  </si>
  <si>
    <t>11.3.2.1.6</t>
  </si>
  <si>
    <t>11.3.2.1.7</t>
  </si>
  <si>
    <t>11.4.1</t>
  </si>
  <si>
    <t>11.4.1.1</t>
  </si>
  <si>
    <t>11.4.2</t>
  </si>
  <si>
    <t>11.4.2.1</t>
  </si>
  <si>
    <t>11.4.3</t>
  </si>
  <si>
    <t>11.4.3.1</t>
  </si>
  <si>
    <t>11.4.4</t>
  </si>
  <si>
    <t>11.4.4.1</t>
  </si>
  <si>
    <t>11.4.5</t>
  </si>
  <si>
    <t>11.4.5.1</t>
  </si>
  <si>
    <t>11.5.1</t>
  </si>
  <si>
    <t>11.5.2</t>
  </si>
  <si>
    <t>12.1.1</t>
  </si>
  <si>
    <t>12.1.1.1</t>
  </si>
  <si>
    <t>12.1.2</t>
  </si>
  <si>
    <t>12.1.2.1</t>
  </si>
  <si>
    <t>12.1.2.2</t>
  </si>
  <si>
    <t>12.1.3</t>
  </si>
  <si>
    <t>12.1.3.1</t>
  </si>
  <si>
    <t>12.1.3.2</t>
  </si>
  <si>
    <t>12.2.1</t>
  </si>
  <si>
    <t>12.2.1.1</t>
  </si>
  <si>
    <t>12.2.2</t>
  </si>
  <si>
    <t>12.2.2.1</t>
  </si>
  <si>
    <t>12.2.2.2</t>
  </si>
  <si>
    <t>12.2.3</t>
  </si>
  <si>
    <t>12.2.3.1</t>
  </si>
  <si>
    <t>12.3.1</t>
  </si>
  <si>
    <t>12.3.1.1</t>
  </si>
  <si>
    <t>12.3.1.1.1</t>
  </si>
  <si>
    <t>12.3.1.1.2</t>
  </si>
  <si>
    <t>12.3.1.1.3</t>
  </si>
  <si>
    <t>12.3.1.1.4</t>
  </si>
  <si>
    <t>12.3.1.1.5</t>
  </si>
  <si>
    <t>12.3.1.1.6</t>
  </si>
  <si>
    <t>12.3.1.1.7</t>
  </si>
  <si>
    <t>12.3.1.1.8</t>
  </si>
  <si>
    <t>12.3.1.1.9</t>
  </si>
  <si>
    <t>12.3.1.2</t>
  </si>
  <si>
    <t>12.3.1.2.1</t>
  </si>
  <si>
    <t>12.3.1.2.2</t>
  </si>
  <si>
    <t>12.3.1.2.3</t>
  </si>
  <si>
    <t>12.3.1.2.4</t>
  </si>
  <si>
    <t>12.3.1.2.5</t>
  </si>
  <si>
    <t>12.3.1.2.6</t>
  </si>
  <si>
    <t>12.3.1.2.7</t>
  </si>
  <si>
    <t>12.3.1.2.8</t>
  </si>
  <si>
    <t>12.3.1.2.9</t>
  </si>
  <si>
    <t>12.3.2</t>
  </si>
  <si>
    <t>12.3.2.1</t>
  </si>
  <si>
    <t>12.3.2.1.1</t>
  </si>
  <si>
    <t>12.3.2.1.2</t>
  </si>
  <si>
    <t>12.3.2.1.3</t>
  </si>
  <si>
    <t>12.3.2.1.4</t>
  </si>
  <si>
    <t>12.3.2.1.5</t>
  </si>
  <si>
    <t>12.3.2.1.6</t>
  </si>
  <si>
    <t>12.3.2.1.7</t>
  </si>
  <si>
    <t>12.3.2.1.8</t>
  </si>
  <si>
    <t>12.3.2.1.9</t>
  </si>
  <si>
    <t>12.3.2.2</t>
  </si>
  <si>
    <t>12.3.2.2.1</t>
  </si>
  <si>
    <t>12.3.2.2.2</t>
  </si>
  <si>
    <t>12.3.2.2.3</t>
  </si>
  <si>
    <t>12.3.2.2.4</t>
  </si>
  <si>
    <t>12.3.2.2.5</t>
  </si>
  <si>
    <t>12.3.2.2.6</t>
  </si>
  <si>
    <t>12.3.2.2.7</t>
  </si>
  <si>
    <t>12.3.2.2.8</t>
  </si>
  <si>
    <t>12.3.2.2.9</t>
  </si>
  <si>
    <t>12.3.3</t>
  </si>
  <si>
    <t>12.3.3.1</t>
  </si>
  <si>
    <t>12.3.3.1.1</t>
  </si>
  <si>
    <t>12.3.3.1.2</t>
  </si>
  <si>
    <t>12.3.3.1.3</t>
  </si>
  <si>
    <t>12.3.3.1.4</t>
  </si>
  <si>
    <t>12.3.3.1.5</t>
  </si>
  <si>
    <t>12.3.3.1.6</t>
  </si>
  <si>
    <t>12.3.3.1.7</t>
  </si>
  <si>
    <t>12.3.3.1.8</t>
  </si>
  <si>
    <t>12.3.3.1.9</t>
  </si>
  <si>
    <t>12.3.3.2</t>
  </si>
  <si>
    <t>12.3.3.2.1</t>
  </si>
  <si>
    <t>12.3.3.2.2</t>
  </si>
  <si>
    <t>12.3.3.2.3</t>
  </si>
  <si>
    <t>12.3.3.2.4</t>
  </si>
  <si>
    <t>12.3.3.2.5</t>
  </si>
  <si>
    <t>12.3.3.2.6</t>
  </si>
  <si>
    <t>12.3.3.2.7</t>
  </si>
  <si>
    <t>12.3.3.2.8</t>
  </si>
  <si>
    <t>12.3.3.2.9</t>
  </si>
  <si>
    <t>12.3.4</t>
  </si>
  <si>
    <t>12.3.4.1</t>
  </si>
  <si>
    <t>12.3.4.1.1</t>
  </si>
  <si>
    <t>12.3.4.1.2</t>
  </si>
  <si>
    <t>12.3.4.2</t>
  </si>
  <si>
    <t>12.3.4.2.1</t>
  </si>
  <si>
    <t>12.3.4.2.2</t>
  </si>
  <si>
    <t>12.4.1</t>
  </si>
  <si>
    <t>12.4.1.1</t>
  </si>
  <si>
    <t>12.4.1.2</t>
  </si>
  <si>
    <t>12.4.2</t>
  </si>
  <si>
    <t>12.4.2.1</t>
  </si>
  <si>
    <t>12.4.2.2</t>
  </si>
  <si>
    <t>12.4.2.3</t>
  </si>
  <si>
    <t>12.4.2.4</t>
  </si>
  <si>
    <t>12.4.3</t>
  </si>
  <si>
    <t>12.4.3.1</t>
  </si>
  <si>
    <t>12.4.4</t>
  </si>
  <si>
    <t>12.4..1</t>
  </si>
  <si>
    <t>13.1.1</t>
  </si>
  <si>
    <t>13.1.1.1</t>
  </si>
  <si>
    <t>13.1.2</t>
  </si>
  <si>
    <t>13.1.2.1</t>
  </si>
  <si>
    <t>13.1.2.2</t>
  </si>
  <si>
    <t>13.1.3</t>
  </si>
  <si>
    <t>13.1.3.1</t>
  </si>
  <si>
    <t>13.1.3.2</t>
  </si>
  <si>
    <t>13.1.4</t>
  </si>
  <si>
    <t>13.1.4.1</t>
  </si>
  <si>
    <t>13.1.5</t>
  </si>
  <si>
    <t>13.1.5.1</t>
  </si>
  <si>
    <t>13.2.1</t>
  </si>
  <si>
    <t>13.2.1.1</t>
  </si>
  <si>
    <t>13.2.1.2</t>
  </si>
  <si>
    <t>13.2.2</t>
  </si>
  <si>
    <t>13.2.2.1</t>
  </si>
  <si>
    <t>13.2.3</t>
  </si>
  <si>
    <t>13.2.3.1</t>
  </si>
  <si>
    <t>13.2.4</t>
  </si>
  <si>
    <t>13.2.4.1</t>
  </si>
  <si>
    <t>13.2.4.2</t>
  </si>
  <si>
    <t>13.3.1</t>
  </si>
  <si>
    <t>13.3.1.1</t>
  </si>
  <si>
    <t>13.3.1.1.1</t>
  </si>
  <si>
    <t>13.3.1.1.2</t>
  </si>
  <si>
    <t>13.3.2</t>
  </si>
  <si>
    <t>13.3.2.1</t>
  </si>
  <si>
    <t>13.3.2.1.1</t>
  </si>
  <si>
    <t>13.3.2.1.2</t>
  </si>
  <si>
    <t>13.3.3</t>
  </si>
  <si>
    <t>13.3.3.1</t>
  </si>
  <si>
    <t>13.3.3.1.1</t>
  </si>
  <si>
    <t>13.3.3.1.2</t>
  </si>
  <si>
    <t>13.4.1</t>
  </si>
  <si>
    <t>13.4.1.1</t>
  </si>
  <si>
    <t>13.4.1.2</t>
  </si>
  <si>
    <t>13.4.2</t>
  </si>
  <si>
    <t>13.4.2.1</t>
  </si>
  <si>
    <t>13.4.2.2</t>
  </si>
  <si>
    <t>13.5.2</t>
  </si>
  <si>
    <t>13.5.3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</si>
</sst>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4"/>
      <color theme="1"/>
      <name val="Times New Roman"/>
      <family val="1"/>
    </font>
    <font>
      <b/>
      <sz val="18"/>
      <color theme="1"/>
      <name val="Times New Roman"/>
      <family val="1"/>
    </font>
    <font>
      <b/>
      <sz val="12"/>
      <color theme="1"/>
      <name val="Times New Roman"/>
      <family val="1"/>
    </font>
    <font>
      <sz val="18"/>
      <color theme="1"/>
      <name val="Times New Roman"/>
      <family val="1"/>
    </font>
    <font>
      <b/>
      <sz val="14"/>
      <color theme="1"/>
      <name val="Times New Roman"/>
      <family val="1"/>
    </font>
    <font>
      <b/>
      <sz val="22"/>
      <color theme="1"/>
      <name val="Times New Roman"/>
      <family val="1"/>
    </font>
    <font>
      <sz val="14"/>
      <color theme="1"/>
      <name val="Calibri"/>
      <family val="2"/>
      <scheme val="minor"/>
    </font>
    <font>
      <b/>
      <sz val="14"/>
      <color theme="1"/>
      <name val="Calibri"/>
      <family val="2"/>
      <scheme val="minor"/>
    </font>
    <font>
      <i/>
      <sz val="14"/>
      <color theme="1"/>
      <name val="Calibri"/>
      <family val="2"/>
      <scheme val="minor"/>
    </font>
    <font>
      <b/>
      <sz val="16"/>
      <color theme="1"/>
      <name val="Times New Roman"/>
      <family val="1"/>
    </font>
    <font>
      <sz val="17"/>
      <color theme="1"/>
      <name val="Times New Roman"/>
      <family val="1"/>
    </font>
    <font>
      <b/>
      <sz val="17"/>
      <color theme="1"/>
      <name val="Times New Roman"/>
      <family val="1"/>
    </font>
    <font>
      <sz val="16"/>
      <color theme="1"/>
      <name val="Times New Roman"/>
      <family val="1"/>
    </font>
    <font>
      <sz val="14"/>
      <color theme="1"/>
      <name val="Times New Roman"/>
      <family val="1"/>
    </font>
    <font>
      <i/>
      <sz val="17"/>
      <color theme="1"/>
      <name val="Times New Roman"/>
      <family val="1"/>
    </font>
    <font>
      <b/>
      <i/>
      <sz val="17"/>
      <color theme="1"/>
      <name val="Times New Roman"/>
      <family val="1"/>
    </font>
    <font>
      <b/>
      <i/>
      <sz val="14"/>
      <color theme="1"/>
      <name val="Times New Roman"/>
      <family val="1"/>
    </font>
    <font>
      <b/>
      <i/>
      <sz val="14"/>
      <color rgb="FFFF0000"/>
      <name val="Times New Roman"/>
      <family val="1"/>
    </font>
    <font>
      <b/>
      <sz val="13"/>
      <color theme="1"/>
      <name val="Times New Roman"/>
      <family val="1"/>
    </font>
    <font>
      <sz val="12"/>
      <color theme="1"/>
      <name val="Times New Roman"/>
      <family val="1"/>
    </font>
    <font>
      <b/>
      <sz val="24"/>
      <color theme="1"/>
      <name val="Calibri"/>
      <family val="2"/>
      <scheme val="minor"/>
    </font>
    <font>
      <b/>
      <sz val="16"/>
      <color theme="1"/>
      <name val="Calibri"/>
      <family val="2"/>
      <scheme val="minor"/>
    </font>
    <font>
      <b/>
      <sz val="10"/>
      <color theme="1"/>
      <name val="Calibri"/>
      <family val="2"/>
      <scheme val="minor"/>
    </font>
    <font>
      <sz val="11"/>
      <color theme="1"/>
      <name val="Corbel"/>
      <family val="2"/>
    </font>
    <font>
      <b/>
      <sz val="24"/>
      <color theme="1"/>
      <name val="Corbel"/>
      <family val="2"/>
    </font>
    <font>
      <b/>
      <sz val="12"/>
      <color theme="1"/>
      <name val="Corbel"/>
      <family val="2"/>
    </font>
    <font>
      <b/>
      <sz val="11"/>
      <color theme="1"/>
      <name val="Corbel"/>
      <family val="2"/>
    </font>
    <font>
      <b/>
      <sz val="16"/>
      <color theme="1"/>
      <name val="Corbel"/>
      <family val="2"/>
    </font>
    <font>
      <b/>
      <sz val="8"/>
      <color theme="1"/>
      <name val="Corbel"/>
      <family val="2"/>
    </font>
    <font>
      <sz val="8"/>
      <color theme="1"/>
      <name val="Corbel"/>
      <family val="2"/>
    </font>
    <font>
      <sz val="10"/>
      <color theme="1"/>
      <name val="Corbel"/>
      <family val="2"/>
    </font>
    <font>
      <sz val="17"/>
      <color theme="1"/>
      <name val="Corbel"/>
      <family val="2"/>
    </font>
    <font>
      <b/>
      <sz val="14"/>
      <color theme="1"/>
      <name val="Corbel"/>
      <family val="2"/>
    </font>
    <font>
      <sz val="10"/>
      <name val="Arial"/>
      <family val="2"/>
    </font>
    <font>
      <b/>
      <sz val="20"/>
      <color theme="1"/>
      <name val="Calibri"/>
      <family val="2"/>
      <scheme val="minor"/>
    </font>
    <font>
      <sz val="18"/>
      <color theme="1"/>
      <name val="Corbel"/>
      <family val="2"/>
    </font>
    <font>
      <sz val="16"/>
      <color theme="1"/>
      <name val="Corbel"/>
      <family val="2"/>
    </font>
    <font>
      <b/>
      <sz val="12"/>
      <color rgb="FFC00000"/>
      <name val="Corbel"/>
      <family val="2"/>
    </font>
    <font>
      <b/>
      <sz val="11"/>
      <color rgb="FFC00000"/>
      <name val="Corbel"/>
      <family val="2"/>
    </font>
    <font>
      <sz val="9"/>
      <color indexed="81"/>
      <name val="Tahoma"/>
      <family val="2"/>
    </font>
    <font>
      <b/>
      <sz val="9"/>
      <color indexed="81"/>
      <name val="Tahoma"/>
      <family val="2"/>
    </font>
    <font>
      <b/>
      <sz val="18"/>
      <color indexed="81"/>
      <name val="Tahoma"/>
      <family val="2"/>
    </font>
    <font>
      <sz val="18"/>
      <color indexed="81"/>
      <name val="Tahoma"/>
      <family val="2"/>
    </font>
    <font>
      <b/>
      <sz val="20"/>
      <color indexed="81"/>
      <name val="Tahoma"/>
      <family val="2"/>
    </font>
    <font>
      <b/>
      <sz val="22"/>
      <color indexed="81"/>
      <name val="Tahoma"/>
      <family val="2"/>
    </font>
    <font>
      <sz val="22"/>
      <color indexed="81"/>
      <name val="Tahoma"/>
      <family val="2"/>
    </font>
    <font>
      <b/>
      <sz val="11"/>
      <color rgb="FF292934"/>
      <name val="Calibri"/>
      <family val="2"/>
      <scheme val="minor"/>
    </font>
    <font>
      <sz val="11"/>
      <color rgb="FF292934"/>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bgColor indexed="64"/>
      </patternFill>
    </fill>
    <fill>
      <patternFill patternType="solid">
        <fgColor rgb="FFFFFFCC"/>
        <bgColor indexed="64"/>
      </patternFill>
    </fill>
    <fill>
      <patternFill patternType="solid">
        <fgColor theme="4" tint="0.79998168889431442"/>
        <bgColor indexed="64"/>
      </patternFill>
    </fill>
    <fill>
      <patternFill patternType="solid">
        <fgColor theme="0"/>
        <bgColor indexed="64"/>
      </patternFill>
    </fill>
    <fill>
      <patternFill patternType="darkGray">
        <fgColor auto="1"/>
        <bgColor auto="1"/>
      </patternFill>
    </fill>
    <fill>
      <patternFill patternType="solid">
        <fgColor theme="7"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s>
  <borders count="7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theme="1"/>
      </right>
      <top style="medium">
        <color indexed="64"/>
      </top>
      <bottom/>
      <diagonal/>
    </border>
    <border>
      <left style="medium">
        <color theme="1"/>
      </left>
      <right style="medium">
        <color theme="1"/>
      </right>
      <top/>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theme="1"/>
      </bottom>
      <diagonal/>
    </border>
    <border>
      <left style="medium">
        <color theme="1"/>
      </left>
      <right style="medium">
        <color theme="1"/>
      </right>
      <top style="thin">
        <color theme="1"/>
      </top>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style="medium">
        <color theme="1"/>
      </left>
      <right/>
      <top style="medium">
        <color indexed="64"/>
      </top>
      <bottom style="medium">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bottom/>
      <diagonal/>
    </border>
    <border>
      <left/>
      <right style="medium">
        <color rgb="FFBFBFBF"/>
      </right>
      <top/>
      <bottom style="medium">
        <color rgb="FFBFBFBF"/>
      </bottom>
      <diagonal/>
    </border>
    <border>
      <left/>
      <right style="medium">
        <color rgb="FFBFBFBF"/>
      </right>
      <top/>
      <bottom/>
      <diagonal/>
    </border>
    <border>
      <left style="medium">
        <color rgb="FFBFBFBF"/>
      </left>
      <right style="medium">
        <color rgb="FFBFBFBF"/>
      </right>
      <top style="medium">
        <color rgb="FFBFBFBF"/>
      </top>
      <bottom/>
      <diagonal/>
    </border>
    <border>
      <left style="thin">
        <color indexed="64"/>
      </left>
      <right style="thin">
        <color indexed="64"/>
      </right>
      <top style="thin">
        <color indexed="64"/>
      </top>
      <bottom style="thin">
        <color theme="1"/>
      </bottom>
      <diagonal/>
    </border>
  </borders>
  <cellStyleXfs count="4">
    <xf numFmtId="0" fontId="0" fillId="0" borderId="0"/>
    <xf numFmtId="9" fontId="1" fillId="0" borderId="0" applyFont="0" applyFill="0" applyBorder="0" applyAlignment="0" applyProtection="0"/>
    <xf numFmtId="0" fontId="39" fillId="0" borderId="0" applyNumberFormat="0" applyFill="0" applyBorder="0" applyAlignment="0" applyProtection="0"/>
    <xf numFmtId="9" fontId="39" fillId="0" borderId="0" applyFont="0" applyFill="0" applyBorder="0" applyAlignment="0" applyProtection="0"/>
  </cellStyleXfs>
  <cellXfs count="365">
    <xf numFmtId="0" fontId="0" fillId="0" borderId="0" xfId="0"/>
    <xf numFmtId="0" fontId="4" fillId="0" borderId="0" xfId="0" applyFont="1" applyAlignment="1" applyProtection="1">
      <alignment horizontal="center" vertical="center"/>
      <protection locked="0"/>
    </xf>
    <xf numFmtId="0" fontId="5" fillId="0" borderId="0" xfId="0" applyFont="1" applyAlignment="1" applyProtection="1">
      <alignment horizontal="left"/>
      <protection locked="0"/>
    </xf>
    <xf numFmtId="0" fontId="5" fillId="0" borderId="0" xfId="0" applyFont="1" applyAlignment="1" applyProtection="1">
      <alignment vertical="center"/>
      <protection locked="0"/>
    </xf>
    <xf numFmtId="0" fontId="5" fillId="0" borderId="0" xfId="0" applyFont="1" applyAlignment="1" applyProtection="1">
      <alignment horizontal="center" vertical="center"/>
      <protection locked="0"/>
    </xf>
    <xf numFmtId="9" fontId="4" fillId="0" borderId="0" xfId="1" applyFont="1" applyAlignment="1" applyProtection="1">
      <alignment horizontal="center" vertical="center"/>
      <protection locked="0"/>
    </xf>
    <xf numFmtId="0" fontId="4" fillId="0" borderId="0" xfId="0" applyFont="1" applyAlignment="1" applyProtection="1">
      <alignment horizontal="left" vertical="center"/>
      <protection locked="0"/>
    </xf>
    <xf numFmtId="0" fontId="7" fillId="2" borderId="0" xfId="0" applyFont="1" applyFill="1" applyBorder="1" applyAlignment="1" applyProtection="1">
      <alignment vertical="center"/>
    </xf>
    <xf numFmtId="0" fontId="8" fillId="2" borderId="0" xfId="0" applyFont="1" applyFill="1" applyBorder="1" applyAlignment="1" applyProtection="1">
      <alignment horizontal="center" vertical="center"/>
      <protection locked="0"/>
    </xf>
    <xf numFmtId="0" fontId="7" fillId="0" borderId="7" xfId="0" applyFont="1" applyFill="1" applyBorder="1" applyAlignment="1" applyProtection="1">
      <alignment vertical="center"/>
    </xf>
    <xf numFmtId="0" fontId="7" fillId="0" borderId="9" xfId="0" applyFont="1" applyFill="1" applyBorder="1" applyAlignment="1" applyProtection="1">
      <alignment vertical="center"/>
    </xf>
    <xf numFmtId="0" fontId="4" fillId="0" borderId="7" xfId="0" applyFont="1" applyBorder="1" applyAlignment="1" applyProtection="1">
      <alignment horizontal="center" vertical="center"/>
    </xf>
    <xf numFmtId="0" fontId="4" fillId="0" borderId="7" xfId="0" applyFont="1" applyBorder="1" applyAlignment="1" applyProtection="1">
      <alignment horizontal="center"/>
    </xf>
    <xf numFmtId="0" fontId="10" fillId="5" borderId="17" xfId="0" applyFont="1" applyFill="1" applyBorder="1" applyAlignment="1" applyProtection="1">
      <alignment horizontal="center" wrapText="1"/>
    </xf>
    <xf numFmtId="0" fontId="5" fillId="0" borderId="0" xfId="0" applyFont="1" applyAlignment="1" applyProtection="1">
      <protection locked="0"/>
    </xf>
    <xf numFmtId="0" fontId="8" fillId="0" borderId="7" xfId="0" applyFont="1" applyBorder="1" applyAlignment="1" applyProtection="1">
      <alignment horizontal="center" vertical="center"/>
    </xf>
    <xf numFmtId="0" fontId="16" fillId="0" borderId="18" xfId="0" applyFont="1" applyBorder="1" applyAlignment="1" applyProtection="1">
      <alignment horizontal="left" vertical="center" wrapText="1"/>
    </xf>
    <xf numFmtId="38" fontId="15" fillId="5" borderId="22" xfId="0" applyNumberFormat="1" applyFont="1" applyFill="1" applyBorder="1" applyAlignment="1" applyProtection="1">
      <alignment horizontal="center" vertical="center"/>
    </xf>
    <xf numFmtId="38" fontId="18" fillId="8" borderId="2" xfId="0" applyNumberFormat="1" applyFont="1" applyFill="1" applyBorder="1" applyAlignment="1" applyProtection="1">
      <alignment vertical="center"/>
    </xf>
    <xf numFmtId="1" fontId="18" fillId="9" borderId="14" xfId="1" applyNumberFormat="1" applyFont="1" applyFill="1" applyBorder="1" applyAlignment="1" applyProtection="1">
      <alignment horizontal="center" vertical="center"/>
      <protection locked="0"/>
    </xf>
    <xf numFmtId="38" fontId="18" fillId="8" borderId="0" xfId="0" applyNumberFormat="1" applyFont="1" applyFill="1" applyBorder="1" applyAlignment="1" applyProtection="1">
      <alignment vertical="center"/>
    </xf>
    <xf numFmtId="38" fontId="15" fillId="5" borderId="28" xfId="0" applyNumberFormat="1" applyFont="1" applyFill="1" applyBorder="1" applyAlignment="1" applyProtection="1">
      <alignment horizontal="center" vertical="center"/>
      <protection locked="0"/>
    </xf>
    <xf numFmtId="164" fontId="15" fillId="0" borderId="29" xfId="1" applyNumberFormat="1" applyFont="1" applyFill="1" applyBorder="1" applyAlignment="1" applyProtection="1">
      <alignment horizontal="center" vertical="center"/>
    </xf>
    <xf numFmtId="38" fontId="15" fillId="5" borderId="33" xfId="0" applyNumberFormat="1" applyFont="1" applyFill="1" applyBorder="1" applyAlignment="1" applyProtection="1">
      <alignment horizontal="center" vertical="center"/>
    </xf>
    <xf numFmtId="0" fontId="17" fillId="0" borderId="18" xfId="0" applyFont="1" applyBorder="1" applyAlignment="1" applyProtection="1">
      <alignment horizontal="left" vertical="center" wrapText="1"/>
    </xf>
    <xf numFmtId="38" fontId="15" fillId="5" borderId="34" xfId="0" applyNumberFormat="1" applyFont="1" applyFill="1" applyBorder="1" applyAlignment="1" applyProtection="1">
      <alignment horizontal="center" vertical="center"/>
    </xf>
    <xf numFmtId="38" fontId="15" fillId="5" borderId="8" xfId="0" applyNumberFormat="1" applyFont="1" applyFill="1" applyBorder="1" applyAlignment="1" applyProtection="1">
      <alignment horizontal="center" vertical="center"/>
    </xf>
    <xf numFmtId="38" fontId="15" fillId="5" borderId="38" xfId="0" applyNumberFormat="1" applyFont="1" applyFill="1" applyBorder="1" applyAlignment="1" applyProtection="1">
      <alignment horizontal="center" vertical="center"/>
      <protection locked="0"/>
    </xf>
    <xf numFmtId="38" fontId="24" fillId="10" borderId="8" xfId="0" applyNumberFormat="1" applyFont="1" applyFill="1" applyBorder="1" applyAlignment="1" applyProtection="1">
      <alignment horizontal="center" vertical="center"/>
    </xf>
    <xf numFmtId="38" fontId="25" fillId="8" borderId="0" xfId="0" applyNumberFormat="1" applyFont="1" applyFill="1" applyBorder="1" applyAlignment="1" applyProtection="1">
      <alignment vertical="center"/>
    </xf>
    <xf numFmtId="9" fontId="25" fillId="9" borderId="0" xfId="1" applyFont="1" applyFill="1" applyBorder="1" applyAlignment="1" applyProtection="1">
      <alignment vertical="center"/>
      <protection locked="0"/>
    </xf>
    <xf numFmtId="0" fontId="5" fillId="0" borderId="0" xfId="0" applyFont="1" applyBorder="1" applyAlignment="1" applyProtection="1">
      <alignment vertical="center"/>
      <protection locked="0"/>
    </xf>
    <xf numFmtId="0" fontId="8" fillId="0" borderId="7" xfId="0" applyFont="1" applyBorder="1" applyAlignment="1" applyProtection="1">
      <alignment horizontal="center"/>
    </xf>
    <xf numFmtId="9" fontId="25" fillId="9" borderId="0" xfId="1" applyFont="1" applyFill="1" applyBorder="1" applyAlignment="1" applyProtection="1">
      <protection locked="0"/>
    </xf>
    <xf numFmtId="0" fontId="5" fillId="0" borderId="0" xfId="0" applyFont="1" applyBorder="1" applyAlignment="1" applyProtection="1">
      <protection locked="0"/>
    </xf>
    <xf numFmtId="0" fontId="8" fillId="0" borderId="9" xfId="0" applyFont="1" applyBorder="1" applyAlignment="1" applyProtection="1">
      <alignment horizontal="center" vertical="center"/>
    </xf>
    <xf numFmtId="0" fontId="4" fillId="0" borderId="0" xfId="0" applyFont="1" applyAlignment="1" applyProtection="1">
      <alignment vertical="center"/>
      <protection locked="0"/>
    </xf>
    <xf numFmtId="0" fontId="4" fillId="3" borderId="34" xfId="0" applyFont="1" applyFill="1" applyBorder="1" applyAlignment="1" applyProtection="1">
      <alignment vertical="center"/>
      <protection locked="0"/>
    </xf>
    <xf numFmtId="0" fontId="27" fillId="3" borderId="0" xfId="0" applyFont="1" applyFill="1" applyAlignment="1" applyProtection="1">
      <alignment horizontal="center" vertical="center"/>
      <protection locked="0"/>
    </xf>
    <xf numFmtId="0" fontId="27" fillId="0" borderId="0" xfId="0" applyFont="1" applyAlignment="1" applyProtection="1">
      <alignment horizontal="center" vertical="center"/>
      <protection locked="0"/>
    </xf>
    <xf numFmtId="9" fontId="27" fillId="0" borderId="0" xfId="1" applyFont="1" applyAlignment="1" applyProtection="1">
      <alignment horizontal="center" vertical="center"/>
      <protection locked="0"/>
    </xf>
    <xf numFmtId="0" fontId="27" fillId="0" borderId="0" xfId="0" applyFont="1" applyAlignment="1" applyProtection="1">
      <alignment vertical="center"/>
      <protection locked="0"/>
    </xf>
    <xf numFmtId="0" fontId="4" fillId="3" borderId="0" xfId="0" applyFont="1" applyFill="1" applyAlignment="1" applyProtection="1">
      <alignment vertical="center"/>
      <protection locked="0"/>
    </xf>
    <xf numFmtId="0" fontId="4" fillId="3" borderId="0" xfId="0" applyFont="1" applyFill="1" applyAlignment="1" applyProtection="1">
      <alignment horizontal="center" vertical="center"/>
      <protection locked="0"/>
    </xf>
    <xf numFmtId="0" fontId="4" fillId="0" borderId="0" xfId="0" applyFont="1" applyAlignment="1" applyProtection="1">
      <alignment horizontal="right" vertical="center"/>
      <protection locked="0"/>
    </xf>
    <xf numFmtId="0" fontId="27" fillId="0" borderId="0" xfId="0" applyFont="1" applyAlignment="1" applyProtection="1">
      <alignment horizontal="right" vertical="center"/>
      <protection locked="0"/>
    </xf>
    <xf numFmtId="0" fontId="27" fillId="0" borderId="0" xfId="0" applyFont="1" applyBorder="1" applyAlignment="1" applyProtection="1">
      <alignment vertical="center"/>
      <protection locked="0"/>
    </xf>
    <xf numFmtId="0" fontId="27" fillId="0" borderId="0" xfId="0" applyFont="1" applyBorder="1" applyAlignment="1" applyProtection="1">
      <alignment horizontal="right" vertical="center"/>
      <protection locked="0"/>
    </xf>
    <xf numFmtId="0" fontId="0" fillId="11" borderId="0" xfId="0" applyFill="1"/>
    <xf numFmtId="0" fontId="3" fillId="11" borderId="0" xfId="0" applyFont="1" applyFill="1"/>
    <xf numFmtId="0" fontId="3" fillId="2" borderId="0" xfId="0" applyFont="1" applyFill="1"/>
    <xf numFmtId="0" fontId="3" fillId="2" borderId="0" xfId="0" applyFont="1" applyFill="1" applyAlignment="1">
      <alignment wrapText="1"/>
    </xf>
    <xf numFmtId="0" fontId="3" fillId="0" borderId="0" xfId="0" applyFont="1" applyAlignment="1">
      <alignment wrapText="1"/>
    </xf>
    <xf numFmtId="0" fontId="3" fillId="0" borderId="0" xfId="0" applyFont="1"/>
    <xf numFmtId="0" fontId="0" fillId="0" borderId="0" xfId="0" applyAlignment="1">
      <alignment wrapText="1"/>
    </xf>
    <xf numFmtId="0" fontId="0" fillId="0" borderId="0" xfId="0" applyAlignment="1">
      <alignment vertical="center" wrapText="1"/>
    </xf>
    <xf numFmtId="0" fontId="0" fillId="0" borderId="0" xfId="0" applyFill="1"/>
    <xf numFmtId="0" fontId="0" fillId="12" borderId="0" xfId="0" applyFill="1" applyAlignment="1">
      <alignment vertical="center" wrapText="1"/>
    </xf>
    <xf numFmtId="0" fontId="2" fillId="0" borderId="0" xfId="0" applyFont="1" applyFill="1" applyBorder="1"/>
    <xf numFmtId="0" fontId="0" fillId="0" borderId="0" xfId="0" applyFill="1" applyAlignment="1">
      <alignment wrapText="1"/>
    </xf>
    <xf numFmtId="0" fontId="3" fillId="0" borderId="0" xfId="0" applyFont="1" applyAlignment="1">
      <alignment vertical="center" wrapText="1"/>
    </xf>
    <xf numFmtId="0" fontId="3" fillId="0" borderId="0" xfId="0" applyFont="1" applyAlignment="1"/>
    <xf numFmtId="0" fontId="0" fillId="0" borderId="0" xfId="0" applyFont="1" applyAlignment="1">
      <alignment wrapText="1"/>
    </xf>
    <xf numFmtId="0" fontId="3" fillId="12" borderId="0" xfId="0" applyFont="1" applyFill="1" applyAlignment="1">
      <alignment wrapText="1"/>
    </xf>
    <xf numFmtId="0" fontId="3" fillId="2" borderId="0" xfId="0" applyFont="1" applyFill="1" applyBorder="1"/>
    <xf numFmtId="0" fontId="3" fillId="0" borderId="0" xfId="0" applyFont="1" applyFill="1" applyBorder="1"/>
    <xf numFmtId="0" fontId="3" fillId="12" borderId="0" xfId="0" applyFont="1" applyFill="1" applyBorder="1"/>
    <xf numFmtId="0" fontId="0" fillId="12" borderId="0" xfId="0" applyFont="1" applyFill="1" applyBorder="1" applyAlignment="1">
      <alignment wrapText="1"/>
    </xf>
    <xf numFmtId="0" fontId="2" fillId="0" borderId="0" xfId="0" applyFont="1" applyFill="1"/>
    <xf numFmtId="0" fontId="0" fillId="13" borderId="0" xfId="0" applyFill="1"/>
    <xf numFmtId="1" fontId="0" fillId="0" borderId="0" xfId="0" applyNumberFormat="1"/>
    <xf numFmtId="0" fontId="29" fillId="0" borderId="0" xfId="0" applyFont="1"/>
    <xf numFmtId="0" fontId="31" fillId="0" borderId="7" xfId="0" applyFont="1" applyBorder="1" applyAlignment="1" applyProtection="1">
      <alignment horizontal="center" vertical="center"/>
    </xf>
    <xf numFmtId="0" fontId="34" fillId="0" borderId="7" xfId="0" applyFont="1" applyBorder="1" applyAlignment="1" applyProtection="1">
      <alignment horizontal="center" vertical="center"/>
    </xf>
    <xf numFmtId="0" fontId="35" fillId="0" borderId="0" xfId="0" applyFont="1"/>
    <xf numFmtId="0" fontId="36" fillId="0" borderId="47" xfId="0" applyFont="1" applyBorder="1" applyAlignment="1" applyProtection="1">
      <alignment horizontal="left" vertical="center" wrapText="1"/>
    </xf>
    <xf numFmtId="0" fontId="38" fillId="0" borderId="12" xfId="0" applyFont="1" applyBorder="1" applyAlignment="1" applyProtection="1">
      <alignment vertical="center"/>
    </xf>
    <xf numFmtId="0" fontId="38" fillId="0" borderId="34" xfId="0" applyFont="1" applyBorder="1" applyAlignment="1" applyProtection="1">
      <alignment vertical="center"/>
    </xf>
    <xf numFmtId="0" fontId="36" fillId="0" borderId="26" xfId="0" applyFont="1" applyBorder="1" applyAlignment="1" applyProtection="1">
      <alignment horizontal="left" vertical="center" wrapText="1"/>
    </xf>
    <xf numFmtId="0" fontId="31" fillId="0" borderId="9" xfId="0" applyFont="1" applyBorder="1" applyAlignment="1" applyProtection="1">
      <alignment horizontal="center" vertical="center"/>
    </xf>
    <xf numFmtId="0" fontId="34" fillId="0" borderId="9" xfId="0" applyFont="1" applyBorder="1" applyAlignment="1" applyProtection="1">
      <alignment horizontal="center" vertical="center"/>
    </xf>
    <xf numFmtId="0" fontId="36" fillId="0" borderId="9" xfId="0" applyFont="1" applyBorder="1" applyAlignment="1" applyProtection="1">
      <alignment horizontal="left" vertical="center" wrapText="1"/>
    </xf>
    <xf numFmtId="17" fontId="34" fillId="7" borderId="12" xfId="0" applyNumberFormat="1" applyFont="1" applyFill="1" applyBorder="1" applyAlignment="1" applyProtection="1">
      <alignment vertical="center" wrapText="1"/>
    </xf>
    <xf numFmtId="1" fontId="37" fillId="0" borderId="24" xfId="0" applyNumberFormat="1" applyFont="1" applyBorder="1" applyAlignment="1" applyProtection="1">
      <alignment horizontal="left" vertical="center" wrapText="1"/>
    </xf>
    <xf numFmtId="1" fontId="37" fillId="0" borderId="27" xfId="0" applyNumberFormat="1" applyFont="1" applyBorder="1" applyAlignment="1" applyProtection="1">
      <alignment horizontal="left" vertical="center" wrapText="1"/>
    </xf>
    <xf numFmtId="0" fontId="3" fillId="12" borderId="54" xfId="0" applyFont="1" applyFill="1" applyBorder="1"/>
    <xf numFmtId="0" fontId="0" fillId="12" borderId="55" xfId="0" applyFill="1" applyBorder="1"/>
    <xf numFmtId="0" fontId="0" fillId="12" borderId="53" xfId="0" applyFill="1" applyBorder="1"/>
    <xf numFmtId="0" fontId="3" fillId="12" borderId="55" xfId="0" applyFont="1" applyFill="1" applyBorder="1" applyAlignment="1">
      <alignment wrapText="1"/>
    </xf>
    <xf numFmtId="0" fontId="0" fillId="12" borderId="53" xfId="0" applyFill="1" applyBorder="1" applyAlignment="1">
      <alignment wrapText="1"/>
    </xf>
    <xf numFmtId="0" fontId="0" fillId="12" borderId="56" xfId="0" applyFill="1" applyBorder="1" applyAlignment="1">
      <alignment wrapText="1"/>
    </xf>
    <xf numFmtId="0" fontId="0" fillId="12" borderId="57" xfId="0" applyFill="1" applyBorder="1" applyAlignment="1">
      <alignment wrapText="1"/>
    </xf>
    <xf numFmtId="0" fontId="0" fillId="12" borderId="55" xfId="0" applyFill="1" applyBorder="1" applyAlignment="1">
      <alignment wrapText="1"/>
    </xf>
    <xf numFmtId="0" fontId="3" fillId="12" borderId="53" xfId="0" applyFont="1" applyFill="1" applyBorder="1" applyAlignment="1">
      <alignment wrapText="1"/>
    </xf>
    <xf numFmtId="0" fontId="0" fillId="0" borderId="0" xfId="0" applyFont="1" applyFill="1" applyBorder="1"/>
    <xf numFmtId="0" fontId="3" fillId="12" borderId="24" xfId="0" applyFont="1" applyFill="1" applyBorder="1" applyAlignment="1">
      <alignment wrapText="1"/>
    </xf>
    <xf numFmtId="0" fontId="0" fillId="12" borderId="24" xfId="0" applyFont="1" applyFill="1" applyBorder="1" applyAlignment="1">
      <alignment wrapText="1"/>
    </xf>
    <xf numFmtId="0" fontId="0" fillId="0" borderId="24" xfId="0" applyBorder="1"/>
    <xf numFmtId="0" fontId="3" fillId="2" borderId="24" xfId="0" applyFont="1" applyFill="1" applyBorder="1"/>
    <xf numFmtId="0" fontId="0" fillId="12" borderId="24" xfId="0" applyFill="1" applyBorder="1" applyAlignment="1">
      <alignment wrapText="1"/>
    </xf>
    <xf numFmtId="0" fontId="0" fillId="12" borderId="24" xfId="0" applyFill="1" applyBorder="1"/>
    <xf numFmtId="0" fontId="3" fillId="12" borderId="24" xfId="0" applyFont="1" applyFill="1" applyBorder="1"/>
    <xf numFmtId="0" fontId="3" fillId="12" borderId="24" xfId="0" applyFont="1" applyFill="1" applyBorder="1" applyAlignment="1">
      <alignment vertical="center" wrapText="1"/>
    </xf>
    <xf numFmtId="0" fontId="0" fillId="12" borderId="24" xfId="0" applyFill="1" applyBorder="1" applyAlignment="1">
      <alignment vertical="center" wrapText="1"/>
    </xf>
    <xf numFmtId="0" fontId="0" fillId="12" borderId="24" xfId="0" applyFont="1" applyFill="1" applyBorder="1"/>
    <xf numFmtId="0" fontId="3" fillId="12" borderId="24" xfId="0" applyFont="1" applyFill="1" applyBorder="1" applyAlignment="1">
      <alignment horizontal="left" vertical="center" wrapText="1"/>
    </xf>
    <xf numFmtId="0" fontId="3" fillId="14" borderId="24" xfId="0" applyFont="1" applyFill="1" applyBorder="1" applyAlignment="1">
      <alignment wrapText="1"/>
    </xf>
    <xf numFmtId="0" fontId="0" fillId="14" borderId="24" xfId="0" applyFont="1" applyFill="1" applyBorder="1" applyAlignment="1">
      <alignment wrapText="1"/>
    </xf>
    <xf numFmtId="0" fontId="0" fillId="0" borderId="58" xfId="0" applyBorder="1" applyAlignment="1">
      <alignment wrapText="1"/>
    </xf>
    <xf numFmtId="0" fontId="0" fillId="12" borderId="24" xfId="0" applyFont="1" applyFill="1" applyBorder="1" applyAlignment="1">
      <alignment vertical="center" wrapText="1"/>
    </xf>
    <xf numFmtId="0" fontId="0" fillId="0" borderId="0" xfId="0" applyFont="1" applyFill="1" applyAlignment="1">
      <alignment wrapText="1"/>
    </xf>
    <xf numFmtId="0" fontId="0" fillId="0" borderId="0" xfId="0" applyBorder="1" applyAlignment="1">
      <alignment wrapText="1"/>
    </xf>
    <xf numFmtId="0" fontId="0" fillId="14" borderId="24" xfId="0" applyFill="1" applyBorder="1" applyAlignment="1">
      <alignment wrapText="1"/>
    </xf>
    <xf numFmtId="0" fontId="0" fillId="12" borderId="24" xfId="0" applyFill="1" applyBorder="1" applyAlignment="1">
      <alignment vertical="center"/>
    </xf>
    <xf numFmtId="49" fontId="0" fillId="12" borderId="24" xfId="0" applyNumberFormat="1" applyFill="1" applyBorder="1" applyAlignment="1">
      <alignment vertical="center"/>
    </xf>
    <xf numFmtId="0" fontId="3" fillId="12" borderId="24" xfId="0" applyFont="1" applyFill="1" applyBorder="1" applyAlignment="1">
      <alignment vertical="center"/>
    </xf>
    <xf numFmtId="0" fontId="0" fillId="14" borderId="24" xfId="0" applyFont="1" applyFill="1" applyBorder="1"/>
    <xf numFmtId="0" fontId="3" fillId="14" borderId="24" xfId="0" applyFont="1" applyFill="1" applyBorder="1" applyAlignment="1">
      <alignment horizontal="left" wrapText="1"/>
    </xf>
    <xf numFmtId="0" fontId="0" fillId="0" borderId="0" xfId="0" applyAlignment="1"/>
    <xf numFmtId="0" fontId="3" fillId="12" borderId="0" xfId="0" applyFont="1" applyFill="1" applyAlignment="1">
      <alignment vertical="center" wrapText="1"/>
    </xf>
    <xf numFmtId="0" fontId="0" fillId="12" borderId="0" xfId="0" applyFont="1" applyFill="1" applyAlignment="1">
      <alignment vertical="center" wrapText="1"/>
    </xf>
    <xf numFmtId="0" fontId="3" fillId="12" borderId="59" xfId="0" applyFont="1" applyFill="1" applyBorder="1" applyAlignment="1">
      <alignment wrapText="1"/>
    </xf>
    <xf numFmtId="0" fontId="0" fillId="12" borderId="59" xfId="0" applyFill="1" applyBorder="1"/>
    <xf numFmtId="0" fontId="0" fillId="12" borderId="59" xfId="0" applyFont="1" applyFill="1" applyBorder="1" applyAlignment="1">
      <alignment wrapText="1"/>
    </xf>
    <xf numFmtId="0" fontId="0" fillId="12" borderId="59" xfId="0" applyFont="1" applyFill="1" applyBorder="1" applyAlignment="1">
      <alignment vertical="center" wrapText="1"/>
    </xf>
    <xf numFmtId="0" fontId="3" fillId="12" borderId="59" xfId="0" applyFont="1" applyFill="1" applyBorder="1" applyAlignment="1">
      <alignment vertical="center" wrapText="1"/>
    </xf>
    <xf numFmtId="0" fontId="3" fillId="2" borderId="59" xfId="0" applyFont="1" applyFill="1" applyBorder="1"/>
    <xf numFmtId="0" fontId="0" fillId="12" borderId="59" xfId="0" applyFill="1" applyBorder="1" applyAlignment="1">
      <alignment wrapText="1"/>
    </xf>
    <xf numFmtId="0" fontId="0" fillId="12" borderId="59" xfId="0" applyFill="1" applyBorder="1" applyAlignment="1">
      <alignment vertical="center" wrapText="1"/>
    </xf>
    <xf numFmtId="0" fontId="0" fillId="12" borderId="59" xfId="0" applyFill="1" applyBorder="1" applyAlignment="1">
      <alignment vertical="center"/>
    </xf>
    <xf numFmtId="49" fontId="0" fillId="12" borderId="59" xfId="0" applyNumberFormat="1" applyFill="1" applyBorder="1" applyAlignment="1">
      <alignment vertical="center"/>
    </xf>
    <xf numFmtId="0" fontId="3" fillId="14" borderId="59" xfId="0" applyFont="1" applyFill="1" applyBorder="1" applyAlignment="1">
      <alignment wrapText="1"/>
    </xf>
    <xf numFmtId="0" fontId="0" fillId="14" borderId="59" xfId="0" applyFont="1" applyFill="1" applyBorder="1"/>
    <xf numFmtId="0" fontId="0" fillId="14" borderId="59" xfId="0" applyFont="1" applyFill="1" applyBorder="1" applyAlignment="1">
      <alignment wrapText="1"/>
    </xf>
    <xf numFmtId="0" fontId="3" fillId="14" borderId="59" xfId="0" applyFont="1" applyFill="1" applyBorder="1" applyAlignment="1">
      <alignment horizontal="left" wrapText="1"/>
    </xf>
    <xf numFmtId="0" fontId="0" fillId="14" borderId="59" xfId="0" applyFont="1" applyFill="1" applyBorder="1" applyAlignment="1"/>
    <xf numFmtId="0" fontId="0" fillId="12" borderId="59" xfId="0" applyFont="1" applyFill="1" applyBorder="1"/>
    <xf numFmtId="0" fontId="3" fillId="12" borderId="59" xfId="0" applyFont="1" applyFill="1" applyBorder="1"/>
    <xf numFmtId="0" fontId="0" fillId="12" borderId="59" xfId="0" applyFill="1" applyBorder="1" applyAlignment="1">
      <alignment horizontal="left" vertical="center" wrapText="1"/>
    </xf>
    <xf numFmtId="0" fontId="3" fillId="12" borderId="59" xfId="0" applyFont="1" applyFill="1" applyBorder="1" applyAlignment="1">
      <alignment horizontal="left" wrapText="1"/>
    </xf>
    <xf numFmtId="0" fontId="0" fillId="12" borderId="59" xfId="0" applyFont="1" applyFill="1" applyBorder="1" applyAlignment="1">
      <alignment horizontal="left" wrapText="1"/>
    </xf>
    <xf numFmtId="0" fontId="0" fillId="12" borderId="59" xfId="0" applyFill="1" applyBorder="1" applyAlignment="1">
      <alignment horizontal="left" wrapText="1"/>
    </xf>
    <xf numFmtId="0" fontId="0" fillId="12" borderId="60" xfId="0" applyFont="1" applyFill="1" applyBorder="1" applyAlignment="1">
      <alignment vertical="center" wrapText="1"/>
    </xf>
    <xf numFmtId="0" fontId="3" fillId="2" borderId="24" xfId="0" applyFont="1" applyFill="1" applyBorder="1" applyAlignment="1">
      <alignment wrapText="1"/>
    </xf>
    <xf numFmtId="1" fontId="0" fillId="11" borderId="0" xfId="0" applyNumberFormat="1" applyFill="1"/>
    <xf numFmtId="1" fontId="3" fillId="2" borderId="0" xfId="0" applyNumberFormat="1" applyFont="1" applyFill="1"/>
    <xf numFmtId="1" fontId="3" fillId="0" borderId="0" xfId="0" applyNumberFormat="1" applyFont="1" applyAlignment="1">
      <alignment wrapText="1"/>
    </xf>
    <xf numFmtId="1" fontId="0" fillId="0" borderId="0" xfId="0" applyNumberFormat="1" applyFont="1" applyAlignment="1">
      <alignment wrapText="1"/>
    </xf>
    <xf numFmtId="1" fontId="3" fillId="0" borderId="0" xfId="0" applyNumberFormat="1" applyFont="1"/>
    <xf numFmtId="1" fontId="0" fillId="0" borderId="0" xfId="0" applyNumberFormat="1" applyFont="1"/>
    <xf numFmtId="1" fontId="3" fillId="0" borderId="0" xfId="0" applyNumberFormat="1" applyFont="1" applyFill="1"/>
    <xf numFmtId="1" fontId="3" fillId="2" borderId="0" xfId="0" applyNumberFormat="1" applyFont="1" applyFill="1" applyAlignment="1">
      <alignment wrapText="1"/>
    </xf>
    <xf numFmtId="1" fontId="3" fillId="0" borderId="0" xfId="0" applyNumberFormat="1" applyFont="1" applyFill="1" applyAlignment="1">
      <alignment wrapText="1"/>
    </xf>
    <xf numFmtId="1" fontId="0" fillId="0" borderId="0" xfId="0" applyNumberFormat="1" applyFill="1"/>
    <xf numFmtId="1" fontId="3" fillId="2" borderId="0" xfId="0" applyNumberFormat="1" applyFont="1" applyFill="1" applyBorder="1" applyAlignment="1"/>
    <xf numFmtId="1" fontId="0" fillId="2" borderId="0" xfId="0" applyNumberFormat="1" applyFill="1"/>
    <xf numFmtId="1" fontId="3" fillId="0" borderId="0" xfId="0" applyNumberFormat="1" applyFont="1" applyFill="1" applyBorder="1" applyAlignment="1">
      <alignment wrapText="1"/>
    </xf>
    <xf numFmtId="1" fontId="0" fillId="0" borderId="0" xfId="0" applyNumberFormat="1" applyFill="1" applyBorder="1"/>
    <xf numFmtId="1" fontId="3" fillId="0" borderId="0" xfId="0" applyNumberFormat="1" applyFont="1" applyAlignment="1">
      <alignment vertical="center" wrapText="1"/>
    </xf>
    <xf numFmtId="1" fontId="0" fillId="0" borderId="0" xfId="0" applyNumberFormat="1" applyAlignment="1">
      <alignment vertical="center" wrapText="1"/>
    </xf>
    <xf numFmtId="1" fontId="0" fillId="0" borderId="0" xfId="0" applyNumberFormat="1" applyAlignment="1">
      <alignment wrapText="1"/>
    </xf>
    <xf numFmtId="1" fontId="0" fillId="2" borderId="0" xfId="0" applyNumberFormat="1" applyFill="1" applyBorder="1" applyAlignment="1"/>
    <xf numFmtId="1" fontId="0" fillId="0" borderId="0" xfId="0" applyNumberFormat="1" applyFill="1" applyBorder="1" applyAlignment="1"/>
    <xf numFmtId="1" fontId="3" fillId="0" borderId="0" xfId="0" applyNumberFormat="1" applyFont="1" applyFill="1" applyBorder="1"/>
    <xf numFmtId="1" fontId="2" fillId="0" borderId="0" xfId="0" applyNumberFormat="1" applyFont="1" applyFill="1"/>
    <xf numFmtId="1" fontId="0" fillId="0" borderId="0" xfId="0" applyNumberFormat="1" applyFill="1" applyBorder="1" applyAlignment="1">
      <alignment wrapText="1"/>
    </xf>
    <xf numFmtId="1" fontId="0" fillId="0" borderId="0" xfId="0" applyNumberFormat="1" applyFill="1" applyAlignment="1">
      <alignment wrapText="1"/>
    </xf>
    <xf numFmtId="1" fontId="0" fillId="13" borderId="0" xfId="0" applyNumberFormat="1" applyFill="1"/>
    <xf numFmtId="1" fontId="3" fillId="0" borderId="0" xfId="0" applyNumberFormat="1" applyFont="1" applyFill="1" applyAlignment="1"/>
    <xf numFmtId="1" fontId="3" fillId="0" borderId="0" xfId="0" applyNumberFormat="1" applyFont="1" applyFill="1" applyBorder="1" applyAlignment="1"/>
    <xf numFmtId="1" fontId="3" fillId="2" borderId="0" xfId="0" applyNumberFormat="1" applyFont="1" applyFill="1" applyAlignment="1">
      <alignment vertical="center" wrapText="1"/>
    </xf>
    <xf numFmtId="1" fontId="3" fillId="0" borderId="0" xfId="0" applyNumberFormat="1" applyFont="1" applyAlignment="1"/>
    <xf numFmtId="1" fontId="0" fillId="0" borderId="0" xfId="0" applyNumberFormat="1" applyFont="1" applyFill="1" applyBorder="1" applyAlignment="1">
      <alignment wrapText="1"/>
    </xf>
    <xf numFmtId="1" fontId="3" fillId="0" borderId="0" xfId="0" applyNumberFormat="1" applyFont="1" applyFill="1" applyBorder="1" applyAlignment="1">
      <alignment horizontal="right" wrapText="1"/>
    </xf>
    <xf numFmtId="0" fontId="0" fillId="12" borderId="0" xfId="0" applyFont="1" applyFill="1" applyBorder="1" applyAlignment="1">
      <alignment vertical="center" wrapText="1"/>
    </xf>
    <xf numFmtId="0" fontId="3" fillId="6" borderId="0" xfId="0" applyFont="1" applyFill="1" applyAlignment="1">
      <alignment wrapText="1"/>
    </xf>
    <xf numFmtId="0" fontId="3" fillId="14" borderId="60" xfId="0" applyFont="1" applyFill="1" applyBorder="1" applyAlignment="1">
      <alignment wrapText="1"/>
    </xf>
    <xf numFmtId="0" fontId="3" fillId="12" borderId="60" xfId="0" applyFont="1" applyFill="1" applyBorder="1" applyAlignment="1">
      <alignment vertical="center" wrapText="1"/>
    </xf>
    <xf numFmtId="0" fontId="3" fillId="6" borderId="24" xfId="0" applyFont="1" applyFill="1" applyBorder="1" applyAlignment="1">
      <alignment wrapText="1"/>
    </xf>
    <xf numFmtId="0" fontId="3" fillId="0" borderId="0" xfId="0" applyFont="1" applyFill="1" applyBorder="1" applyAlignment="1">
      <alignment vertical="center" wrapText="1"/>
    </xf>
    <xf numFmtId="0" fontId="3" fillId="12" borderId="61" xfId="0" applyFont="1" applyFill="1" applyBorder="1" applyAlignment="1">
      <alignment vertical="center" wrapText="1"/>
    </xf>
    <xf numFmtId="0" fontId="3" fillId="12" borderId="60" xfId="0" applyFont="1" applyFill="1" applyBorder="1" applyAlignment="1">
      <alignment wrapText="1"/>
    </xf>
    <xf numFmtId="0" fontId="3" fillId="15" borderId="24" xfId="0" applyFont="1" applyFill="1" applyBorder="1" applyAlignment="1">
      <alignment wrapText="1"/>
    </xf>
    <xf numFmtId="0" fontId="3" fillId="12" borderId="60" xfId="0" applyFont="1" applyFill="1" applyBorder="1" applyAlignment="1">
      <alignment horizontal="left" wrapText="1"/>
    </xf>
    <xf numFmtId="0" fontId="3" fillId="2" borderId="61" xfId="0" applyFont="1" applyFill="1" applyBorder="1"/>
    <xf numFmtId="1" fontId="37" fillId="0" borderId="19" xfId="0" applyNumberFormat="1" applyFont="1" applyBorder="1" applyAlignment="1" applyProtection="1">
      <alignment horizontal="left" vertical="center" wrapText="1"/>
    </xf>
    <xf numFmtId="1" fontId="37" fillId="0" borderId="20" xfId="0" applyNumberFormat="1" applyFont="1" applyBorder="1" applyAlignment="1" applyProtection="1">
      <alignment horizontal="left" vertical="center" wrapText="1"/>
    </xf>
    <xf numFmtId="1" fontId="37" fillId="0" borderId="39" xfId="0" applyNumberFormat="1" applyFont="1" applyBorder="1" applyAlignment="1" applyProtection="1">
      <alignment horizontal="left" vertical="center" wrapText="1"/>
    </xf>
    <xf numFmtId="1" fontId="37" fillId="0" borderId="40" xfId="0" applyNumberFormat="1" applyFont="1" applyBorder="1" applyAlignment="1" applyProtection="1">
      <alignment horizontal="left" vertical="center" wrapText="1"/>
    </xf>
    <xf numFmtId="1" fontId="41" fillId="7" borderId="20" xfId="0" applyNumberFormat="1" applyFont="1" applyFill="1" applyBorder="1" applyAlignment="1" applyProtection="1">
      <alignment vertical="center" wrapText="1"/>
    </xf>
    <xf numFmtId="1" fontId="41" fillId="7" borderId="21" xfId="0" applyNumberFormat="1" applyFont="1" applyFill="1" applyBorder="1" applyAlignment="1" applyProtection="1">
      <alignment vertical="center" wrapText="1"/>
    </xf>
    <xf numFmtId="1" fontId="41" fillId="7" borderId="24" xfId="0" applyNumberFormat="1" applyFont="1" applyFill="1" applyBorder="1" applyAlignment="1" applyProtection="1">
      <alignment vertical="center" wrapText="1"/>
    </xf>
    <xf numFmtId="1" fontId="41" fillId="7" borderId="25" xfId="0" applyNumberFormat="1" applyFont="1" applyFill="1" applyBorder="1" applyAlignment="1" applyProtection="1">
      <alignment vertical="center" wrapText="1"/>
    </xf>
    <xf numFmtId="0" fontId="41" fillId="7" borderId="24" xfId="0" applyFont="1" applyFill="1" applyBorder="1" applyAlignment="1" applyProtection="1">
      <alignment vertical="center" wrapText="1"/>
    </xf>
    <xf numFmtId="38" fontId="42" fillId="0" borderId="24" xfId="0" applyNumberFormat="1" applyFont="1" applyFill="1" applyBorder="1" applyAlignment="1" applyProtection="1">
      <alignment vertical="center"/>
    </xf>
    <xf numFmtId="38" fontId="42" fillId="0" borderId="25" xfId="0" applyNumberFormat="1" applyFont="1" applyFill="1" applyBorder="1" applyAlignment="1" applyProtection="1">
      <alignment vertical="center"/>
    </xf>
    <xf numFmtId="1" fontId="41" fillId="7" borderId="40" xfId="0" applyNumberFormat="1" applyFont="1" applyFill="1" applyBorder="1" applyAlignment="1" applyProtection="1">
      <alignment vertical="center" wrapText="1"/>
    </xf>
    <xf numFmtId="1" fontId="41" fillId="7" borderId="41" xfId="0" applyNumberFormat="1" applyFont="1" applyFill="1" applyBorder="1" applyAlignment="1" applyProtection="1">
      <alignment vertical="center" wrapText="1"/>
    </xf>
    <xf numFmtId="38" fontId="31" fillId="11" borderId="46" xfId="0" applyNumberFormat="1" applyFont="1" applyFill="1" applyBorder="1" applyAlignment="1" applyProtection="1">
      <alignment horizontal="center" vertical="center"/>
    </xf>
    <xf numFmtId="38" fontId="31" fillId="11" borderId="22" xfId="0" applyNumberFormat="1" applyFont="1" applyFill="1" applyBorder="1" applyAlignment="1" applyProtection="1">
      <alignment horizontal="center" vertical="center"/>
    </xf>
    <xf numFmtId="38" fontId="31" fillId="11" borderId="51" xfId="0" applyNumberFormat="1" applyFont="1" applyFill="1" applyBorder="1" applyAlignment="1" applyProtection="1">
      <alignment horizontal="center" vertical="center"/>
    </xf>
    <xf numFmtId="0" fontId="43" fillId="0" borderId="63" xfId="0" applyFont="1" applyBorder="1" applyAlignment="1">
      <alignment vertical="center" wrapText="1"/>
    </xf>
    <xf numFmtId="0" fontId="44" fillId="0" borderId="64" xfId="0" applyFont="1" applyBorder="1" applyAlignment="1">
      <alignment vertical="center" wrapText="1"/>
    </xf>
    <xf numFmtId="0" fontId="29" fillId="0" borderId="68" xfId="0" applyFont="1" applyBorder="1" applyAlignment="1">
      <alignment vertical="center" wrapText="1"/>
    </xf>
    <xf numFmtId="0" fontId="29" fillId="0" borderId="67" xfId="0" applyFont="1" applyBorder="1" applyAlignment="1">
      <alignment vertical="center" wrapText="1"/>
    </xf>
    <xf numFmtId="0" fontId="32" fillId="0" borderId="67" xfId="0" applyFont="1" applyBorder="1" applyAlignment="1">
      <alignment vertical="center" wrapText="1"/>
    </xf>
    <xf numFmtId="0" fontId="29" fillId="0" borderId="67" xfId="0" applyFont="1" applyBorder="1" applyAlignment="1">
      <alignment vertical="top" wrapText="1"/>
    </xf>
    <xf numFmtId="164" fontId="33" fillId="16" borderId="22" xfId="1" applyNumberFormat="1" applyFont="1" applyFill="1" applyBorder="1" applyAlignment="1" applyProtection="1">
      <alignment horizontal="center" vertical="center"/>
    </xf>
    <xf numFmtId="164" fontId="33" fillId="16" borderId="51" xfId="1" applyNumberFormat="1" applyFont="1" applyFill="1" applyBorder="1" applyAlignment="1" applyProtection="1">
      <alignment horizontal="center" vertical="center"/>
    </xf>
    <xf numFmtId="0" fontId="3" fillId="12" borderId="57" xfId="0" applyFont="1" applyFill="1" applyBorder="1" applyAlignment="1">
      <alignment wrapText="1"/>
    </xf>
    <xf numFmtId="0" fontId="0" fillId="14" borderId="36" xfId="0" applyFont="1" applyFill="1" applyBorder="1" applyAlignment="1">
      <alignment wrapText="1"/>
    </xf>
    <xf numFmtId="0" fontId="0" fillId="14" borderId="70" xfId="0" applyFont="1" applyFill="1" applyBorder="1" applyAlignment="1">
      <alignment wrapText="1"/>
    </xf>
    <xf numFmtId="1" fontId="0" fillId="0" borderId="0" xfId="0" applyNumberFormat="1" applyFont="1" applyFill="1"/>
    <xf numFmtId="1" fontId="0" fillId="2" borderId="24" xfId="0" applyNumberFormat="1" applyFill="1" applyBorder="1"/>
    <xf numFmtId="0" fontId="52" fillId="12" borderId="24" xfId="0" applyFont="1" applyFill="1" applyBorder="1" applyAlignment="1">
      <alignment horizontal="left" vertical="center" wrapText="1" readingOrder="1"/>
    </xf>
    <xf numFmtId="0" fontId="53" fillId="12" borderId="24" xfId="0" applyFont="1" applyFill="1" applyBorder="1" applyAlignment="1">
      <alignment horizontal="left" vertical="center" wrapText="1" readingOrder="1"/>
    </xf>
    <xf numFmtId="0" fontId="0" fillId="12" borderId="60" xfId="0" applyFont="1" applyFill="1" applyBorder="1" applyAlignment="1">
      <alignment wrapText="1"/>
    </xf>
    <xf numFmtId="0" fontId="0" fillId="11" borderId="0" xfId="0" applyFill="1" applyAlignment="1">
      <alignment horizontal="left"/>
    </xf>
    <xf numFmtId="0" fontId="0" fillId="0" borderId="0" xfId="0" applyAlignment="1">
      <alignment horizontal="left"/>
    </xf>
    <xf numFmtId="0" fontId="0" fillId="11" borderId="0" xfId="0" applyFill="1" applyAlignment="1">
      <alignment horizontal="left" wrapText="1"/>
    </xf>
    <xf numFmtId="0" fontId="0" fillId="0" borderId="0" xfId="0" applyFill="1" applyAlignment="1">
      <alignment horizontal="left"/>
    </xf>
    <xf numFmtId="0" fontId="3" fillId="11" borderId="0" xfId="0" applyFont="1" applyFill="1" applyAlignment="1">
      <alignment horizontal="left"/>
    </xf>
    <xf numFmtId="0" fontId="26" fillId="3" borderId="0" xfId="0" applyFont="1" applyFill="1" applyAlignment="1" applyProtection="1">
      <alignment horizontal="right" vertical="center"/>
      <protection locked="0"/>
    </xf>
    <xf numFmtId="0" fontId="4" fillId="3" borderId="7" xfId="0" applyFont="1" applyFill="1" applyBorder="1" applyAlignment="1" applyProtection="1">
      <alignment horizontal="right" vertical="center"/>
      <protection locked="0"/>
    </xf>
    <xf numFmtId="0" fontId="4" fillId="3" borderId="8" xfId="0" applyFont="1" applyFill="1" applyBorder="1" applyAlignment="1" applyProtection="1">
      <alignment horizontal="right" vertical="center"/>
      <protection locked="0"/>
    </xf>
    <xf numFmtId="0" fontId="4" fillId="3" borderId="4" xfId="0" applyFont="1" applyFill="1" applyBorder="1" applyAlignment="1" applyProtection="1">
      <alignment horizontal="center" vertical="center"/>
      <protection locked="0"/>
    </xf>
    <xf numFmtId="0" fontId="4" fillId="3" borderId="6"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26" fillId="3" borderId="0" xfId="0" applyFont="1" applyFill="1" applyAlignment="1" applyProtection="1">
      <alignment horizontal="right" vertical="center" wrapText="1"/>
      <protection locked="0"/>
    </xf>
    <xf numFmtId="0" fontId="26" fillId="3" borderId="8" xfId="0" applyFont="1" applyFill="1" applyBorder="1" applyAlignment="1" applyProtection="1">
      <alignment horizontal="right" vertical="center" wrapText="1"/>
      <protection locked="0"/>
    </xf>
    <xf numFmtId="38" fontId="15" fillId="7" borderId="50" xfId="0" applyNumberFormat="1" applyFont="1" applyFill="1" applyBorder="1" applyAlignment="1" applyProtection="1">
      <alignment horizontal="center" vertical="center"/>
      <protection locked="0"/>
    </xf>
    <xf numFmtId="38" fontId="15" fillId="7" borderId="49" xfId="0" applyNumberFormat="1" applyFont="1" applyFill="1" applyBorder="1" applyAlignment="1" applyProtection="1">
      <alignment horizontal="center" vertical="center"/>
      <protection locked="0"/>
    </xf>
    <xf numFmtId="38" fontId="15" fillId="7" borderId="51" xfId="0" applyNumberFormat="1" applyFont="1" applyFill="1" applyBorder="1" applyAlignment="1" applyProtection="1">
      <alignment horizontal="center" vertical="center"/>
      <protection locked="0"/>
    </xf>
    <xf numFmtId="164" fontId="15" fillId="9" borderId="38" xfId="1" applyNumberFormat="1" applyFont="1" applyFill="1" applyBorder="1" applyAlignment="1" applyProtection="1">
      <alignment horizontal="center" vertical="center"/>
    </xf>
    <xf numFmtId="164" fontId="15" fillId="9" borderId="51" xfId="1" applyNumberFormat="1" applyFont="1" applyFill="1" applyBorder="1" applyAlignment="1" applyProtection="1">
      <alignment horizontal="center" vertical="center"/>
    </xf>
    <xf numFmtId="0" fontId="27" fillId="0" borderId="0" xfId="0" applyFont="1" applyAlignment="1" applyProtection="1">
      <alignment horizontal="left" vertical="center"/>
      <protection locked="0"/>
    </xf>
    <xf numFmtId="38" fontId="10" fillId="6" borderId="47" xfId="0" applyNumberFormat="1" applyFont="1" applyFill="1" applyBorder="1" applyAlignment="1" applyProtection="1">
      <alignment horizontal="center" wrapText="1"/>
    </xf>
    <xf numFmtId="38" fontId="10" fillId="6" borderId="44" xfId="0" applyNumberFormat="1" applyFont="1" applyFill="1" applyBorder="1" applyAlignment="1" applyProtection="1">
      <alignment horizontal="center" wrapText="1"/>
    </xf>
    <xf numFmtId="38" fontId="10" fillId="6" borderId="45" xfId="0" applyNumberFormat="1" applyFont="1" applyFill="1" applyBorder="1" applyAlignment="1" applyProtection="1">
      <alignment horizontal="center" wrapText="1"/>
    </xf>
    <xf numFmtId="38" fontId="10" fillId="6" borderId="46" xfId="0" applyNumberFormat="1" applyFont="1" applyFill="1" applyBorder="1" applyAlignment="1" applyProtection="1">
      <alignment horizontal="center" wrapText="1"/>
    </xf>
    <xf numFmtId="9" fontId="25" fillId="0" borderId="12" xfId="1" applyFont="1" applyFill="1" applyBorder="1" applyAlignment="1" applyProtection="1">
      <alignment horizontal="left" vertical="top"/>
      <protection locked="0"/>
    </xf>
    <xf numFmtId="9" fontId="25" fillId="0" borderId="15" xfId="1" applyFont="1" applyFill="1" applyBorder="1" applyAlignment="1" applyProtection="1">
      <alignment horizontal="left" vertical="top"/>
      <protection locked="0"/>
    </xf>
    <xf numFmtId="9" fontId="19" fillId="0" borderId="23" xfId="1" applyFont="1" applyFill="1" applyBorder="1" applyAlignment="1" applyProtection="1">
      <alignment horizontal="center" vertical="top" wrapText="1"/>
      <protection locked="0"/>
    </xf>
    <xf numFmtId="9" fontId="19" fillId="0" borderId="24" xfId="1" applyFont="1" applyFill="1" applyBorder="1" applyAlignment="1" applyProtection="1">
      <alignment horizontal="center" vertical="top" wrapText="1"/>
      <protection locked="0"/>
    </xf>
    <xf numFmtId="9" fontId="19" fillId="0" borderId="25" xfId="1" applyFont="1" applyFill="1" applyBorder="1" applyAlignment="1" applyProtection="1">
      <alignment horizontal="center" vertical="top" wrapText="1"/>
      <protection locked="0"/>
    </xf>
    <xf numFmtId="0" fontId="16" fillId="0" borderId="12" xfId="0" applyFont="1" applyBorder="1" applyAlignment="1" applyProtection="1">
      <alignment horizontal="left" vertical="center" wrapText="1"/>
    </xf>
    <xf numFmtId="0" fontId="16" fillId="0" borderId="42" xfId="0" applyFont="1" applyBorder="1" applyAlignment="1" applyProtection="1">
      <alignment horizontal="left" vertical="center" wrapText="1"/>
    </xf>
    <xf numFmtId="0" fontId="16" fillId="0" borderId="15" xfId="0" applyFont="1" applyBorder="1" applyAlignment="1" applyProtection="1">
      <alignment horizontal="left" vertical="center" wrapText="1"/>
    </xf>
    <xf numFmtId="38" fontId="22" fillId="10" borderId="4" xfId="0" applyNumberFormat="1" applyFont="1" applyFill="1" applyBorder="1" applyAlignment="1" applyProtection="1">
      <alignment horizontal="center" vertical="center"/>
    </xf>
    <xf numFmtId="38" fontId="22" fillId="10" borderId="10" xfId="0" applyNumberFormat="1" applyFont="1" applyFill="1" applyBorder="1" applyAlignment="1" applyProtection="1">
      <alignment horizontal="center" vertical="center"/>
    </xf>
    <xf numFmtId="38" fontId="22" fillId="10" borderId="11" xfId="0" applyNumberFormat="1" applyFont="1" applyFill="1" applyBorder="1" applyAlignment="1" applyProtection="1">
      <alignment horizontal="center" vertical="center"/>
    </xf>
    <xf numFmtId="38" fontId="19" fillId="8" borderId="42" xfId="0" applyNumberFormat="1" applyFont="1" applyFill="1" applyBorder="1" applyAlignment="1" applyProtection="1">
      <alignment horizontal="center" vertical="center"/>
    </xf>
    <xf numFmtId="38" fontId="19" fillId="8" borderId="15" xfId="0" applyNumberFormat="1" applyFont="1" applyFill="1" applyBorder="1" applyAlignment="1" applyProtection="1">
      <alignment horizontal="center" vertical="center"/>
    </xf>
    <xf numFmtId="38" fontId="22" fillId="10" borderId="9" xfId="0" applyNumberFormat="1" applyFont="1" applyFill="1" applyBorder="1" applyAlignment="1" applyProtection="1">
      <alignment horizontal="center" vertical="center"/>
    </xf>
    <xf numFmtId="38" fontId="22" fillId="10" borderId="6" xfId="0" applyNumberFormat="1" applyFont="1" applyFill="1" applyBorder="1" applyAlignment="1" applyProtection="1">
      <alignment horizontal="center" vertical="center"/>
    </xf>
    <xf numFmtId="38" fontId="10" fillId="6" borderId="43" xfId="0" applyNumberFormat="1" applyFont="1" applyFill="1" applyBorder="1" applyAlignment="1" applyProtection="1">
      <alignment horizontal="center" wrapText="1"/>
    </xf>
    <xf numFmtId="0" fontId="7" fillId="7" borderId="39" xfId="0" applyFont="1" applyFill="1" applyBorder="1" applyAlignment="1" applyProtection="1">
      <alignment horizontal="center" vertical="center" wrapText="1"/>
    </xf>
    <xf numFmtId="0" fontId="7" fillId="7" borderId="40" xfId="0" applyFont="1" applyFill="1" applyBorder="1" applyAlignment="1" applyProtection="1">
      <alignment horizontal="center" vertical="center" wrapText="1"/>
    </xf>
    <xf numFmtId="38" fontId="15" fillId="0" borderId="40" xfId="0" applyNumberFormat="1" applyFont="1" applyBorder="1" applyAlignment="1" applyProtection="1">
      <alignment horizontal="center" vertical="center"/>
      <protection locked="0"/>
    </xf>
    <xf numFmtId="0" fontId="7" fillId="7" borderId="41" xfId="0" applyFont="1" applyFill="1" applyBorder="1" applyAlignment="1" applyProtection="1">
      <alignment horizontal="center" vertical="center" wrapText="1"/>
    </xf>
    <xf numFmtId="38" fontId="15" fillId="7" borderId="48" xfId="0" applyNumberFormat="1" applyFont="1" applyFill="1" applyBorder="1" applyAlignment="1" applyProtection="1">
      <alignment horizontal="center" vertical="center"/>
      <protection locked="0"/>
    </xf>
    <xf numFmtId="0" fontId="7" fillId="7" borderId="35" xfId="0" applyFont="1" applyFill="1" applyBorder="1" applyAlignment="1" applyProtection="1">
      <alignment horizontal="center" vertical="center" wrapText="1"/>
    </xf>
    <xf numFmtId="0" fontId="7" fillId="7" borderId="36" xfId="0" applyFont="1" applyFill="1" applyBorder="1" applyAlignment="1" applyProtection="1">
      <alignment horizontal="center" vertical="center" wrapText="1"/>
    </xf>
    <xf numFmtId="38" fontId="15" fillId="0" borderId="36" xfId="0" applyNumberFormat="1" applyFont="1" applyBorder="1" applyAlignment="1" applyProtection="1">
      <alignment horizontal="center" vertical="center"/>
      <protection locked="0"/>
    </xf>
    <xf numFmtId="0" fontId="7" fillId="7" borderId="37" xfId="0" applyFont="1" applyFill="1" applyBorder="1" applyAlignment="1" applyProtection="1">
      <alignment horizontal="center" vertical="center" wrapText="1"/>
    </xf>
    <xf numFmtId="38" fontId="15" fillId="0" borderId="4" xfId="0" applyNumberFormat="1" applyFont="1" applyFill="1" applyBorder="1" applyAlignment="1" applyProtection="1">
      <alignment horizontal="center" vertical="center"/>
    </xf>
    <xf numFmtId="38" fontId="15" fillId="0" borderId="5" xfId="0" applyNumberFormat="1" applyFont="1" applyFill="1" applyBorder="1" applyAlignment="1" applyProtection="1">
      <alignment horizontal="center" vertical="center"/>
    </xf>
    <xf numFmtId="38" fontId="15" fillId="0" borderId="6" xfId="0" applyNumberFormat="1" applyFont="1" applyFill="1" applyBorder="1" applyAlignment="1" applyProtection="1">
      <alignment horizontal="center" vertical="center"/>
    </xf>
    <xf numFmtId="0" fontId="7" fillId="7" borderId="30" xfId="0" applyFont="1" applyFill="1" applyBorder="1" applyAlignment="1" applyProtection="1">
      <alignment horizontal="center" vertical="center" wrapText="1"/>
    </xf>
    <xf numFmtId="0" fontId="7" fillId="7" borderId="31" xfId="0" applyFont="1" applyFill="1" applyBorder="1" applyAlignment="1" applyProtection="1">
      <alignment horizontal="center" vertical="center" wrapText="1"/>
    </xf>
    <xf numFmtId="38" fontId="15" fillId="0" borderId="31" xfId="0" applyNumberFormat="1" applyFont="1" applyBorder="1" applyAlignment="1" applyProtection="1">
      <alignment horizontal="center" vertical="center"/>
      <protection locked="0"/>
    </xf>
    <xf numFmtId="0" fontId="7" fillId="7" borderId="32" xfId="0" applyFont="1" applyFill="1" applyBorder="1" applyAlignment="1" applyProtection="1">
      <alignment horizontal="center" vertical="center" wrapText="1"/>
    </xf>
    <xf numFmtId="0" fontId="7" fillId="7" borderId="27" xfId="0" applyFont="1" applyFill="1" applyBorder="1" applyAlignment="1" applyProtection="1">
      <alignment horizontal="center" vertical="center" wrapText="1"/>
    </xf>
    <xf numFmtId="0" fontId="7" fillId="7" borderId="24" xfId="0" applyFont="1" applyFill="1" applyBorder="1" applyAlignment="1" applyProtection="1">
      <alignment horizontal="center" vertical="center" wrapText="1"/>
    </xf>
    <xf numFmtId="38" fontId="15" fillId="0" borderId="24" xfId="0" applyNumberFormat="1" applyFont="1" applyBorder="1" applyAlignment="1" applyProtection="1">
      <alignment horizontal="center" vertical="center"/>
      <protection locked="0"/>
    </xf>
    <xf numFmtId="0" fontId="7" fillId="7" borderId="25" xfId="0" applyFont="1" applyFill="1" applyBorder="1" applyAlignment="1" applyProtection="1">
      <alignment horizontal="center" vertical="center" wrapText="1"/>
    </xf>
    <xf numFmtId="0" fontId="7" fillId="7" borderId="20" xfId="0" applyFont="1" applyFill="1" applyBorder="1" applyAlignment="1" applyProtection="1">
      <alignment horizontal="center" vertical="center" wrapText="1"/>
    </xf>
    <xf numFmtId="0" fontId="7" fillId="7" borderId="21" xfId="0" applyFont="1" applyFill="1" applyBorder="1" applyAlignment="1" applyProtection="1">
      <alignment horizontal="center" vertical="center" wrapText="1"/>
    </xf>
    <xf numFmtId="38" fontId="18" fillId="8" borderId="1" xfId="0" applyNumberFormat="1" applyFont="1" applyFill="1" applyBorder="1" applyAlignment="1" applyProtection="1">
      <alignment horizontal="center" vertical="center"/>
    </xf>
    <xf numFmtId="38" fontId="18" fillId="8" borderId="26" xfId="0" applyNumberFormat="1" applyFont="1" applyFill="1" applyBorder="1" applyAlignment="1" applyProtection="1">
      <alignment horizontal="center" vertical="center"/>
    </xf>
    <xf numFmtId="0" fontId="7" fillId="7" borderId="19" xfId="0" applyFont="1" applyFill="1" applyBorder="1" applyAlignment="1" applyProtection="1">
      <alignment horizontal="center" vertical="center" wrapText="1"/>
    </xf>
    <xf numFmtId="38" fontId="15" fillId="0" borderId="20" xfId="0" applyNumberFormat="1" applyFont="1" applyBorder="1" applyAlignment="1" applyProtection="1">
      <alignment horizontal="center" vertical="center"/>
      <protection locked="0"/>
    </xf>
    <xf numFmtId="0" fontId="7" fillId="7" borderId="4" xfId="0" applyFont="1" applyFill="1" applyBorder="1" applyAlignment="1" applyProtection="1">
      <alignment horizontal="center" vertical="center" wrapText="1"/>
    </xf>
    <xf numFmtId="0" fontId="7" fillId="7" borderId="13" xfId="0" applyFont="1" applyFill="1" applyBorder="1" applyAlignment="1" applyProtection="1">
      <alignment horizontal="center" vertical="center" wrapText="1"/>
    </xf>
    <xf numFmtId="0" fontId="7" fillId="0" borderId="16" xfId="0" applyFont="1" applyBorder="1" applyAlignment="1" applyProtection="1">
      <alignment horizontal="center" vertical="center" wrapText="1"/>
    </xf>
    <xf numFmtId="0" fontId="7" fillId="0" borderId="6" xfId="0" applyFont="1" applyBorder="1" applyAlignment="1" applyProtection="1">
      <alignment horizontal="center" vertical="center" wrapText="1"/>
    </xf>
    <xf numFmtId="0" fontId="7" fillId="0" borderId="13"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7" fillId="4" borderId="9" xfId="0" applyFont="1" applyFill="1" applyBorder="1" applyAlignment="1" applyProtection="1">
      <alignment horizontal="right" vertical="center"/>
    </xf>
    <xf numFmtId="0" fontId="7" fillId="4" borderId="11" xfId="0" applyFont="1" applyFill="1" applyBorder="1" applyAlignment="1" applyProtection="1">
      <alignment horizontal="right" vertical="center"/>
    </xf>
    <xf numFmtId="0" fontId="9" fillId="4" borderId="4" xfId="0" applyFont="1" applyFill="1" applyBorder="1" applyAlignment="1" applyProtection="1">
      <alignment horizontal="left" vertical="center" indent="3"/>
      <protection locked="0"/>
    </xf>
    <xf numFmtId="0" fontId="9" fillId="4" borderId="6" xfId="0" applyFont="1" applyFill="1" applyBorder="1" applyAlignment="1" applyProtection="1">
      <alignment horizontal="left" vertical="center" indent="3"/>
      <protection locked="0"/>
    </xf>
    <xf numFmtId="0" fontId="9" fillId="4" borderId="5" xfId="0" applyFont="1" applyFill="1" applyBorder="1" applyAlignment="1" applyProtection="1">
      <alignment horizontal="left" vertical="center" indent="3"/>
      <protection locked="0"/>
    </xf>
    <xf numFmtId="0" fontId="7" fillId="4" borderId="4" xfId="0" applyFont="1" applyFill="1" applyBorder="1" applyAlignment="1" applyProtection="1">
      <alignment horizontal="right" vertical="center"/>
    </xf>
    <xf numFmtId="0" fontId="7" fillId="4" borderId="6" xfId="0" applyFont="1" applyFill="1" applyBorder="1" applyAlignment="1" applyProtection="1">
      <alignment horizontal="right" vertical="center"/>
    </xf>
    <xf numFmtId="0" fontId="7" fillId="4" borderId="5" xfId="0" applyFont="1" applyFill="1" applyBorder="1" applyAlignment="1" applyProtection="1">
      <alignment horizontal="right" vertical="center"/>
    </xf>
    <xf numFmtId="0" fontId="9" fillId="4" borderId="7" xfId="0" applyFont="1" applyFill="1" applyBorder="1" applyAlignment="1" applyProtection="1">
      <alignment horizontal="left" vertical="center" indent="4"/>
      <protection locked="0"/>
    </xf>
    <xf numFmtId="0" fontId="9" fillId="4" borderId="0" xfId="0" applyFont="1" applyFill="1" applyBorder="1" applyAlignment="1" applyProtection="1">
      <alignment horizontal="left" vertical="center" indent="4"/>
      <protection locked="0"/>
    </xf>
    <xf numFmtId="0" fontId="9" fillId="4" borderId="8" xfId="0" applyFont="1" applyFill="1" applyBorder="1" applyAlignment="1" applyProtection="1">
      <alignment horizontal="left" vertical="center" indent="4"/>
      <protection locked="0"/>
    </xf>
    <xf numFmtId="0" fontId="7" fillId="0" borderId="12" xfId="0" applyFont="1" applyBorder="1" applyAlignment="1" applyProtection="1">
      <alignment horizontal="center" vertical="center"/>
    </xf>
    <xf numFmtId="0" fontId="7" fillId="0" borderId="14" xfId="0" applyFont="1" applyBorder="1" applyAlignment="1" applyProtection="1">
      <alignment horizontal="center" vertical="center"/>
    </xf>
    <xf numFmtId="0" fontId="10" fillId="5" borderId="12" xfId="0" applyFont="1" applyFill="1" applyBorder="1" applyAlignment="1" applyProtection="1">
      <alignment horizontal="center" vertical="center" wrapText="1"/>
    </xf>
    <xf numFmtId="0" fontId="10" fillId="5" borderId="15" xfId="0" applyFont="1" applyFill="1" applyBorder="1" applyAlignment="1" applyProtection="1">
      <alignment horizontal="center" vertical="center" wrapText="1"/>
    </xf>
    <xf numFmtId="0" fontId="11" fillId="6" borderId="2" xfId="0" applyFont="1" applyFill="1" applyBorder="1" applyAlignment="1" applyProtection="1">
      <alignment horizontal="center" vertical="center"/>
    </xf>
    <xf numFmtId="0" fontId="11" fillId="6" borderId="13" xfId="0" applyFont="1" applyFill="1" applyBorder="1" applyAlignment="1" applyProtection="1">
      <alignment horizontal="center" vertical="center"/>
    </xf>
    <xf numFmtId="9" fontId="10" fillId="0" borderId="12" xfId="1" applyFont="1" applyBorder="1" applyAlignment="1" applyProtection="1">
      <alignment horizontal="center" vertical="center" wrapText="1"/>
    </xf>
    <xf numFmtId="9" fontId="10" fillId="0" borderId="11" xfId="1" applyFont="1" applyBorder="1" applyAlignment="1" applyProtection="1">
      <alignment horizontal="center" vertical="center" wrapText="1"/>
    </xf>
    <xf numFmtId="0" fontId="12" fillId="0" borderId="12"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protection locked="0"/>
    </xf>
    <xf numFmtId="0" fontId="15" fillId="0" borderId="2" xfId="0" applyFont="1" applyBorder="1" applyAlignment="1" applyProtection="1">
      <alignment horizontal="center" vertical="center" wrapText="1"/>
    </xf>
    <xf numFmtId="0" fontId="15" fillId="0" borderId="3"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8" xfId="0" applyFont="1" applyBorder="1" applyAlignment="1" applyProtection="1">
      <alignment horizontal="center" vertical="center" wrapText="1"/>
    </xf>
    <xf numFmtId="0" fontId="7" fillId="4" borderId="4" xfId="0" applyFont="1" applyFill="1" applyBorder="1" applyAlignment="1" applyProtection="1">
      <alignment horizontal="left" vertical="center" indent="3"/>
      <protection locked="0"/>
    </xf>
    <xf numFmtId="0" fontId="7" fillId="4" borderId="6" xfId="0" applyFont="1" applyFill="1" applyBorder="1" applyAlignment="1" applyProtection="1">
      <alignment horizontal="left" vertical="center" indent="3"/>
      <protection locked="0"/>
    </xf>
    <xf numFmtId="0" fontId="7" fillId="4" borderId="5" xfId="0" applyFont="1" applyFill="1" applyBorder="1" applyAlignment="1" applyProtection="1">
      <alignment horizontal="left" vertical="center" indent="3"/>
      <protection locked="0"/>
    </xf>
    <xf numFmtId="0" fontId="9" fillId="4" borderId="4" xfId="0" applyFont="1" applyFill="1" applyBorder="1" applyAlignment="1" applyProtection="1">
      <alignment horizontal="left" vertical="center" indent="4"/>
      <protection locked="0"/>
    </xf>
    <xf numFmtId="0" fontId="9" fillId="4" borderId="6" xfId="0" applyFont="1" applyFill="1" applyBorder="1" applyAlignment="1" applyProtection="1">
      <alignment horizontal="left" vertical="center" indent="4"/>
      <protection locked="0"/>
    </xf>
    <xf numFmtId="0" fontId="9" fillId="4" borderId="5" xfId="0" applyFont="1" applyFill="1" applyBorder="1" applyAlignment="1" applyProtection="1">
      <alignment horizontal="left" vertical="center" indent="4"/>
      <protection locked="0"/>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7" fillId="3" borderId="4" xfId="0" applyFont="1" applyFill="1" applyBorder="1" applyAlignment="1" applyProtection="1">
      <alignment horizontal="right" vertical="center"/>
    </xf>
    <xf numFmtId="0" fontId="7" fillId="3" borderId="5" xfId="0" applyFont="1" applyFill="1" applyBorder="1" applyAlignment="1" applyProtection="1">
      <alignment horizontal="right" vertical="center"/>
    </xf>
    <xf numFmtId="0" fontId="9" fillId="3" borderId="4" xfId="0" applyFont="1" applyFill="1" applyBorder="1" applyAlignment="1" applyProtection="1">
      <alignment horizontal="left" vertical="center" indent="3"/>
      <protection locked="0"/>
    </xf>
    <xf numFmtId="0" fontId="9" fillId="3" borderId="6" xfId="0" applyFont="1" applyFill="1" applyBorder="1" applyAlignment="1" applyProtection="1">
      <alignment horizontal="left" vertical="center" indent="3"/>
      <protection locked="0"/>
    </xf>
    <xf numFmtId="0" fontId="9" fillId="3" borderId="5" xfId="0" applyFont="1" applyFill="1" applyBorder="1" applyAlignment="1" applyProtection="1">
      <alignment horizontal="left" vertical="center" indent="3"/>
      <protection locked="0"/>
    </xf>
    <xf numFmtId="0" fontId="7" fillId="4" borderId="7" xfId="0" applyFont="1" applyFill="1" applyBorder="1" applyAlignment="1" applyProtection="1">
      <alignment horizontal="right" vertical="center"/>
    </xf>
    <xf numFmtId="0" fontId="7" fillId="4" borderId="8" xfId="0" applyFont="1" applyFill="1" applyBorder="1" applyAlignment="1" applyProtection="1">
      <alignment horizontal="right" vertical="center"/>
    </xf>
    <xf numFmtId="0" fontId="9" fillId="4" borderId="9" xfId="0" applyFont="1" applyFill="1" applyBorder="1" applyAlignment="1" applyProtection="1">
      <alignment horizontal="left" vertical="center" indent="3"/>
      <protection locked="0"/>
    </xf>
    <xf numFmtId="0" fontId="9" fillId="4" borderId="10" xfId="0" applyFont="1" applyFill="1" applyBorder="1" applyAlignment="1" applyProtection="1">
      <alignment horizontal="left" vertical="center" indent="3"/>
      <protection locked="0"/>
    </xf>
    <xf numFmtId="0" fontId="9" fillId="4" borderId="11" xfId="0" applyFont="1" applyFill="1" applyBorder="1" applyAlignment="1" applyProtection="1">
      <alignment horizontal="left" vertical="center" indent="3"/>
      <protection locked="0"/>
    </xf>
    <xf numFmtId="0" fontId="7" fillId="4" borderId="0" xfId="0" applyFont="1" applyFill="1" applyBorder="1" applyAlignment="1" applyProtection="1">
      <alignment horizontal="right" vertical="center"/>
    </xf>
    <xf numFmtId="0" fontId="29" fillId="0" borderId="69" xfId="0" applyFont="1" applyBorder="1" applyAlignment="1">
      <alignment vertical="center" wrapText="1"/>
    </xf>
    <xf numFmtId="0" fontId="29" fillId="0" borderId="66" xfId="0" applyFont="1" applyBorder="1" applyAlignment="1">
      <alignment vertical="center" wrapText="1"/>
    </xf>
    <xf numFmtId="0" fontId="29" fillId="0" borderId="65" xfId="0" applyFont="1" applyBorder="1" applyAlignment="1">
      <alignment vertical="center" wrapText="1"/>
    </xf>
    <xf numFmtId="0" fontId="32" fillId="0" borderId="69" xfId="0" applyFont="1" applyBorder="1" applyAlignment="1">
      <alignment vertical="center" wrapText="1"/>
    </xf>
    <xf numFmtId="0" fontId="32" fillId="0" borderId="66" xfId="0" applyFont="1" applyBorder="1" applyAlignment="1">
      <alignment vertical="center" wrapText="1"/>
    </xf>
    <xf numFmtId="0" fontId="32" fillId="0" borderId="65" xfId="0" applyFont="1" applyBorder="1" applyAlignment="1">
      <alignment vertical="center" wrapText="1"/>
    </xf>
    <xf numFmtId="0" fontId="30" fillId="2" borderId="4" xfId="0" applyFont="1" applyFill="1" applyBorder="1" applyAlignment="1" applyProtection="1">
      <alignment horizontal="center" vertical="center"/>
    </xf>
    <xf numFmtId="0" fontId="30" fillId="2" borderId="6" xfId="0" applyFont="1" applyFill="1" applyBorder="1" applyAlignment="1" applyProtection="1">
      <alignment horizontal="center" vertical="center"/>
    </xf>
    <xf numFmtId="0" fontId="30" fillId="2" borderId="5" xfId="0" applyFont="1" applyFill="1" applyBorder="1" applyAlignment="1" applyProtection="1">
      <alignment horizontal="center" vertical="center"/>
    </xf>
    <xf numFmtId="0" fontId="31" fillId="11" borderId="12" xfId="0" applyFont="1" applyFill="1" applyBorder="1" applyAlignment="1" applyProtection="1">
      <alignment horizontal="center" vertical="center" wrapText="1"/>
    </xf>
    <xf numFmtId="0" fontId="31" fillId="11" borderId="42" xfId="0" applyFont="1" applyFill="1" applyBorder="1" applyAlignment="1" applyProtection="1">
      <alignment horizontal="center" vertical="center" wrapText="1"/>
    </xf>
    <xf numFmtId="0" fontId="33" fillId="16" borderId="12" xfId="0" applyFont="1" applyFill="1" applyBorder="1" applyAlignment="1" applyProtection="1">
      <alignment horizontal="center" vertical="center" wrapText="1"/>
    </xf>
    <xf numFmtId="0" fontId="33" fillId="16" borderId="42" xfId="0" applyFont="1" applyFill="1" applyBorder="1" applyAlignment="1" applyProtection="1">
      <alignment horizontal="center" vertical="center" wrapText="1"/>
    </xf>
    <xf numFmtId="0" fontId="34" fillId="0" borderId="12" xfId="0" applyFont="1" applyBorder="1" applyAlignment="1" applyProtection="1">
      <alignment horizontal="center"/>
    </xf>
    <xf numFmtId="0" fontId="34" fillId="0" borderId="15" xfId="0" applyFont="1" applyBorder="1" applyAlignment="1" applyProtection="1">
      <alignment horizontal="center"/>
    </xf>
    <xf numFmtId="0" fontId="32" fillId="0" borderId="12" xfId="0" applyFont="1" applyBorder="1" applyAlignment="1" applyProtection="1">
      <alignment horizontal="center"/>
    </xf>
    <xf numFmtId="0" fontId="32" fillId="0" borderId="15" xfId="0" applyFont="1" applyBorder="1" applyAlignment="1" applyProtection="1">
      <alignment horizontal="center"/>
    </xf>
    <xf numFmtId="17" fontId="38" fillId="0" borderId="4" xfId="0" applyNumberFormat="1" applyFont="1" applyBorder="1" applyAlignment="1" applyProtection="1">
      <alignment horizontal="center" vertical="center"/>
    </xf>
    <xf numFmtId="17" fontId="38" fillId="0" borderId="6" xfId="0" applyNumberFormat="1" applyFont="1" applyBorder="1" applyAlignment="1" applyProtection="1">
      <alignment horizontal="center" vertical="center"/>
    </xf>
    <xf numFmtId="17" fontId="38" fillId="0" borderId="5" xfId="0" applyNumberFormat="1" applyFont="1" applyBorder="1" applyAlignment="1" applyProtection="1">
      <alignment horizontal="center" vertical="center"/>
    </xf>
    <xf numFmtId="0" fontId="38" fillId="0" borderId="6" xfId="0" applyFont="1" applyBorder="1" applyAlignment="1" applyProtection="1">
      <alignment horizontal="center" vertical="center"/>
    </xf>
    <xf numFmtId="0" fontId="38" fillId="0" borderId="5" xfId="0" applyFont="1" applyBorder="1" applyAlignment="1" applyProtection="1">
      <alignment horizontal="center" vertical="center"/>
    </xf>
    <xf numFmtId="0" fontId="30" fillId="2" borderId="62" xfId="0" applyFont="1" applyFill="1" applyBorder="1" applyAlignment="1" applyProtection="1">
      <alignment horizontal="center" vertical="center"/>
    </xf>
    <xf numFmtId="0" fontId="40" fillId="0" borderId="1" xfId="0" applyFont="1" applyBorder="1" applyAlignment="1">
      <alignment horizontal="right"/>
    </xf>
    <xf numFmtId="0" fontId="40" fillId="0" borderId="2" xfId="0" applyFont="1" applyBorder="1" applyAlignment="1">
      <alignment horizontal="right"/>
    </xf>
    <xf numFmtId="0" fontId="40" fillId="0" borderId="52" xfId="0" applyFont="1" applyBorder="1" applyAlignment="1">
      <alignment horizontal="right"/>
    </xf>
    <xf numFmtId="0" fontId="40" fillId="0" borderId="4" xfId="0" applyFont="1" applyBorder="1" applyAlignment="1">
      <alignment horizontal="right"/>
    </xf>
    <xf numFmtId="0" fontId="40" fillId="0" borderId="6" xfId="0" applyFont="1" applyBorder="1" applyAlignment="1">
      <alignment horizontal="right"/>
    </xf>
    <xf numFmtId="0" fontId="3" fillId="11" borderId="0" xfId="0" applyFont="1" applyFill="1" applyAlignment="1">
      <alignment horizontal="left" vertical="center" wrapText="1"/>
    </xf>
    <xf numFmtId="0" fontId="3" fillId="11" borderId="0" xfId="0" applyFont="1" applyFill="1" applyAlignment="1">
      <alignment horizontal="left" wrapText="1"/>
    </xf>
    <xf numFmtId="0" fontId="3" fillId="11" borderId="0" xfId="0" applyFont="1" applyFill="1" applyAlignment="1">
      <alignment horizontal="left" vertical="center"/>
    </xf>
    <xf numFmtId="0" fontId="28" fillId="11" borderId="0" xfId="0" applyFont="1" applyFill="1" applyAlignment="1">
      <alignment horizontal="left" vertical="center" wrapText="1"/>
    </xf>
  </cellXfs>
  <cellStyles count="4">
    <cellStyle name="Normal" xfId="0" builtinId="0"/>
    <cellStyle name="Normal 2" xfId="2"/>
    <cellStyle name="Percent" xfId="1" builtinId="5"/>
    <cellStyle name="Percent 2" xfId="3"/>
  </cellStyles>
  <dxfs count="82">
    <dxf>
      <font>
        <b/>
        <i val="0"/>
      </font>
      <fill>
        <patternFill>
          <bgColor rgb="FFD7D7D7"/>
        </patternFill>
      </fill>
    </dxf>
    <dxf>
      <font>
        <b val="0"/>
        <i val="0"/>
      </font>
      <fill>
        <patternFill patternType="none">
          <bgColor indexed="65"/>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4"/>
        </patternFill>
      </fill>
    </dxf>
    <dxf>
      <font>
        <color theme="0" tint="-0.24994659260841701"/>
      </font>
      <fill>
        <patternFill>
          <bgColor theme="4"/>
        </patternFill>
      </fill>
    </dxf>
    <dxf>
      <fill>
        <patternFill>
          <bgColor theme="4"/>
        </patternFill>
      </fill>
    </dxf>
    <dxf>
      <font>
        <color theme="0" tint="-0.24994659260841701"/>
      </font>
      <fill>
        <patternFill>
          <bgColor theme="4"/>
        </patternFill>
      </fill>
    </dxf>
    <dxf>
      <font>
        <color theme="0" tint="-0.24994659260841701"/>
      </font>
    </dxf>
    <dxf>
      <font>
        <b val="0"/>
        <i val="0"/>
      </font>
    </dxf>
    <dxf>
      <font>
        <color rgb="FFFF0000"/>
      </font>
      <fill>
        <patternFill patternType="none">
          <bgColor auto="1"/>
        </patternFill>
      </fill>
    </dxf>
    <dxf>
      <fill>
        <patternFill>
          <bgColor theme="4"/>
        </patternFill>
      </fill>
    </dxf>
    <dxf>
      <font>
        <color theme="0" tint="-0.24994659260841701"/>
      </font>
      <fill>
        <patternFill>
          <bgColor theme="4"/>
        </patternFill>
      </fill>
    </dxf>
    <dxf>
      <font>
        <color rgb="FFFF0000"/>
      </font>
      <fill>
        <patternFill patternType="none">
          <bgColor auto="1"/>
        </patternFill>
      </fill>
    </dxf>
    <dxf>
      <fill>
        <patternFill>
          <bgColor theme="4"/>
        </patternFill>
      </fill>
    </dxf>
    <dxf>
      <font>
        <color theme="0" tint="-0.24994659260841701"/>
      </font>
      <fill>
        <patternFill>
          <bgColor theme="4"/>
        </patternFill>
      </fill>
    </dxf>
    <dxf>
      <font>
        <color theme="0" tint="-0.24994659260841701"/>
      </font>
    </dxf>
    <dxf>
      <font>
        <b val="0"/>
        <i val="0"/>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4"/>
        </patternFill>
      </fill>
    </dxf>
    <dxf>
      <font>
        <color theme="0" tint="-0.24994659260841701"/>
      </font>
      <fill>
        <patternFill>
          <bgColor theme="4"/>
        </patternFill>
      </fill>
    </dxf>
    <dxf>
      <font>
        <color theme="0" tint="-0.24994659260841701"/>
      </font>
    </dxf>
    <dxf>
      <font>
        <b val="0"/>
        <i val="0"/>
      </font>
    </dxf>
    <dxf>
      <font>
        <color rgb="FFFF0000"/>
      </font>
      <fill>
        <patternFill patternType="none">
          <bgColor auto="1"/>
        </patternFill>
      </fill>
    </dxf>
    <dxf>
      <fill>
        <patternFill>
          <bgColor theme="4"/>
        </patternFill>
      </fill>
    </dxf>
    <dxf>
      <font>
        <color theme="0" tint="-0.24994659260841701"/>
      </font>
      <fill>
        <patternFill>
          <bgColor theme="4"/>
        </patternFill>
      </fill>
    </dxf>
    <dxf>
      <fill>
        <patternFill>
          <bgColor theme="4"/>
        </patternFill>
      </fill>
    </dxf>
    <dxf>
      <font>
        <color theme="0" tint="-0.24994659260841701"/>
      </font>
      <fill>
        <patternFill>
          <bgColor theme="4"/>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7" tint="0.79998168889431442"/>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4"/>
        </patternFill>
      </fill>
    </dxf>
    <dxf>
      <font>
        <color theme="0" tint="-0.24994659260841701"/>
      </font>
      <fill>
        <patternFill>
          <bgColor theme="4"/>
        </patternFill>
      </fill>
    </dxf>
    <dxf>
      <font>
        <color theme="2" tint="-9.9948118533890809E-2"/>
      </font>
      <fill>
        <patternFill>
          <bgColor theme="4"/>
        </patternFill>
      </fill>
    </dxf>
    <dxf>
      <font>
        <color theme="0" tint="-0.24994659260841701"/>
      </font>
    </dxf>
    <dxf>
      <font>
        <b val="0"/>
        <i val="0"/>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24994659260841701"/>
      </font>
    </dxf>
    <dxf>
      <font>
        <b val="0"/>
        <i val="0"/>
      </font>
    </dxf>
    <dxf>
      <font>
        <color rgb="FFFF0000"/>
      </font>
      <fill>
        <patternFill patternType="none">
          <bgColor auto="1"/>
        </patternFill>
      </fill>
    </dxf>
    <dxf>
      <font>
        <color theme="0" tint="-0.24994659260841701"/>
      </font>
    </dxf>
    <dxf>
      <font>
        <b val="0"/>
        <i val="0"/>
      </font>
    </dxf>
    <dxf>
      <font>
        <color rgb="FFFF0000"/>
      </font>
      <fill>
        <patternFill patternType="none">
          <bgColor auto="1"/>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395288</xdr:colOff>
      <xdr:row>2</xdr:row>
      <xdr:rowOff>38101</xdr:rowOff>
    </xdr:from>
    <xdr:to>
      <xdr:col>2</xdr:col>
      <xdr:colOff>1100138</xdr:colOff>
      <xdr:row>3</xdr:row>
      <xdr:rowOff>65315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5838" y="447676"/>
          <a:ext cx="1295400" cy="7511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Documents%20and%20Settings\amadiegwus\Local%20Settings\Temporary%20Internet%20Files\Content.Outlook\AE5SGS77\APR10%20DCT%20v2%2027Sept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rn7\Desktop\DQA%20pack%20from%20desktop\Final%20DQA%20Tool_PEPFAR_v2%200_January_11_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ick Tips and NOT a reference "/>
      <sheetName val="APR10"/>
      <sheetName val="IP List"/>
    </sheetNames>
    <sheetDataSet>
      <sheetData sheetId="0"/>
      <sheetData sheetId="1"/>
      <sheetData sheetId="2"/>
      <sheetData sheetId="3">
        <row r="2">
          <cell r="A2" t="str">
            <v>CDC</v>
          </cell>
          <cell r="B2" t="str">
            <v>ABELINK</v>
          </cell>
        </row>
        <row r="3">
          <cell r="A3" t="str">
            <v>DoD</v>
          </cell>
          <cell r="B3" t="str">
            <v>AED</v>
          </cell>
        </row>
        <row r="4">
          <cell r="A4" t="str">
            <v>USAID</v>
          </cell>
          <cell r="B4" t="str">
            <v>Africare</v>
          </cell>
        </row>
        <row r="5">
          <cell r="B5" t="str">
            <v>AIDSRelief</v>
          </cell>
        </row>
        <row r="6">
          <cell r="B6" t="str">
            <v>AIDSTAR_OVC</v>
          </cell>
        </row>
        <row r="7">
          <cell r="B7" t="str">
            <v>AIDSTAR_Prev</v>
          </cell>
        </row>
        <row r="8">
          <cell r="B8" t="str">
            <v>AIHA</v>
          </cell>
        </row>
        <row r="9">
          <cell r="B9" t="str">
            <v>APHL</v>
          </cell>
        </row>
        <row r="10">
          <cell r="B10" t="str">
            <v>APIN</v>
          </cell>
        </row>
        <row r="11">
          <cell r="B11" t="str">
            <v>APS</v>
          </cell>
        </row>
        <row r="12">
          <cell r="B12" t="str">
            <v>ASCP</v>
          </cell>
        </row>
        <row r="13">
          <cell r="B13" t="str">
            <v>ASM</v>
          </cell>
        </row>
        <row r="14">
          <cell r="B14" t="str">
            <v>Axios</v>
          </cell>
        </row>
        <row r="15">
          <cell r="B15" t="str">
            <v>C Change</v>
          </cell>
        </row>
        <row r="16">
          <cell r="B16" t="str">
            <v>CDC</v>
          </cell>
        </row>
        <row r="17">
          <cell r="B17" t="str">
            <v>CEDPA</v>
          </cell>
        </row>
        <row r="18">
          <cell r="B18" t="str">
            <v>CHAN</v>
          </cell>
        </row>
        <row r="19">
          <cell r="B19" t="str">
            <v>Children of Hope</v>
          </cell>
        </row>
        <row r="20">
          <cell r="B20" t="str">
            <v>Choices VCT-Nigeria</v>
          </cell>
        </row>
        <row r="21">
          <cell r="B21" t="str">
            <v>Christian Aid1</v>
          </cell>
        </row>
        <row r="22">
          <cell r="B22" t="str">
            <v>Christian Aid2</v>
          </cell>
        </row>
        <row r="23">
          <cell r="B23" t="str">
            <v>CLSI</v>
          </cell>
        </row>
        <row r="24">
          <cell r="B24" t="str">
            <v>Community Reach</v>
          </cell>
        </row>
        <row r="25">
          <cell r="B25" t="str">
            <v>COMPASS</v>
          </cell>
        </row>
        <row r="26">
          <cell r="B26" t="str">
            <v>CRS 7D</v>
          </cell>
        </row>
        <row r="27">
          <cell r="B27" t="str">
            <v>CRS OVC</v>
          </cell>
        </row>
        <row r="28">
          <cell r="B28" t="str">
            <v>CSN</v>
          </cell>
        </row>
        <row r="29">
          <cell r="B29" t="str">
            <v>CUB</v>
          </cell>
        </row>
        <row r="30">
          <cell r="B30" t="str">
            <v>DOD</v>
          </cell>
        </row>
        <row r="31">
          <cell r="B31" t="str">
            <v>Don Bosco</v>
          </cell>
        </row>
        <row r="32">
          <cell r="B32" t="str">
            <v>ECEWS</v>
          </cell>
        </row>
        <row r="33">
          <cell r="B33" t="str">
            <v>EUCORD</v>
          </cell>
        </row>
        <row r="34">
          <cell r="B34" t="str">
            <v>FGH</v>
          </cell>
        </row>
        <row r="35">
          <cell r="B35" t="str">
            <v>Food4Hungry</v>
          </cell>
        </row>
        <row r="36">
          <cell r="B36" t="str">
            <v>GECHAAN</v>
          </cell>
        </row>
        <row r="37">
          <cell r="B37" t="str">
            <v>GHAIN</v>
          </cell>
        </row>
        <row r="38">
          <cell r="B38" t="str">
            <v>Harvard</v>
          </cell>
        </row>
        <row r="39">
          <cell r="B39" t="str">
            <v>Health 20/20</v>
          </cell>
        </row>
        <row r="40">
          <cell r="B40" t="str">
            <v>Heartland Alliance</v>
          </cell>
        </row>
        <row r="41">
          <cell r="B41" t="str">
            <v>HopeWWN</v>
          </cell>
        </row>
        <row r="42">
          <cell r="B42" t="str">
            <v>ICAP</v>
          </cell>
        </row>
        <row r="43">
          <cell r="B43" t="str">
            <v>IFESH</v>
          </cell>
        </row>
        <row r="44">
          <cell r="B44" t="str">
            <v>IHVN</v>
          </cell>
        </row>
        <row r="45">
          <cell r="B45" t="str">
            <v>IYCN</v>
          </cell>
        </row>
        <row r="46">
          <cell r="B46" t="str">
            <v>Johns Hopkins</v>
          </cell>
        </row>
        <row r="47">
          <cell r="B47" t="str">
            <v>LMS - PLAN Health</v>
          </cell>
        </row>
        <row r="48">
          <cell r="B48" t="str">
            <v>LMS - ProACT</v>
          </cell>
        </row>
        <row r="49">
          <cell r="B49" t="str">
            <v>Macro</v>
          </cell>
        </row>
        <row r="50">
          <cell r="B50" t="str">
            <v>Markets</v>
          </cell>
        </row>
        <row r="51">
          <cell r="B51" t="str">
            <v>Measure</v>
          </cell>
        </row>
        <row r="52">
          <cell r="B52" t="str">
            <v>MMIS</v>
          </cell>
        </row>
        <row r="53">
          <cell r="B53" t="str">
            <v>MSH/CUBS</v>
          </cell>
        </row>
        <row r="54">
          <cell r="B54" t="str">
            <v>NBTS</v>
          </cell>
        </row>
        <row r="55">
          <cell r="B55" t="str">
            <v>NELA</v>
          </cell>
        </row>
        <row r="56">
          <cell r="B56" t="str">
            <v xml:space="preserve">NYSDOH-AIDS INSTITUTE </v>
          </cell>
        </row>
        <row r="57">
          <cell r="B57" t="str">
            <v>Olive Leaf Charity Foundation</v>
          </cell>
        </row>
        <row r="58">
          <cell r="B58" t="str">
            <v>Partners4Dev</v>
          </cell>
        </row>
        <row r="59">
          <cell r="B59" t="str">
            <v>PAS</v>
          </cell>
        </row>
        <row r="60">
          <cell r="B60" t="str">
            <v>Pathfinder</v>
          </cell>
        </row>
        <row r="61">
          <cell r="B61" t="str">
            <v>Pop Council CDC</v>
          </cell>
        </row>
        <row r="62">
          <cell r="B62" t="str">
            <v>Pop Council USAID</v>
          </cell>
        </row>
        <row r="63">
          <cell r="B63" t="str">
            <v>Pro Health CDC</v>
          </cell>
        </row>
        <row r="64">
          <cell r="B64" t="str">
            <v>Pro Health USAID</v>
          </cell>
        </row>
        <row r="65">
          <cell r="B65" t="str">
            <v>Save the Children</v>
          </cell>
        </row>
        <row r="66">
          <cell r="B66" t="str">
            <v>SBFAF</v>
          </cell>
        </row>
        <row r="67">
          <cell r="B67" t="str">
            <v>SCMS</v>
          </cell>
        </row>
        <row r="68">
          <cell r="B68" t="str">
            <v>Sesame</v>
          </cell>
        </row>
        <row r="69">
          <cell r="B69" t="str">
            <v>SFH</v>
          </cell>
        </row>
        <row r="70">
          <cell r="B70" t="str">
            <v>TB CAP</v>
          </cell>
        </row>
        <row r="71">
          <cell r="B71" t="str">
            <v>URC</v>
          </cell>
        </row>
        <row r="72">
          <cell r="B72" t="str">
            <v>USAID</v>
          </cell>
        </row>
        <row r="73">
          <cell r="B73" t="str">
            <v>Vanderbilt</v>
          </cell>
        </row>
        <row r="74">
          <cell r="B74" t="str">
            <v>Winrock</v>
          </cell>
        </row>
        <row r="75">
          <cell r="B75" t="str">
            <v>YWCA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4"/>
      <sheetName val="Site selection"/>
      <sheetName val="Site visit Schedule "/>
      <sheetName val="DQA tool blank"/>
      <sheetName val="Site and SNU list"/>
      <sheetName val="Dashboard"/>
      <sheetName val="Site 1"/>
      <sheetName val="POCs"/>
      <sheetName val="Site visit Schedule"/>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B30"/>
  <sheetViews>
    <sheetView showGridLines="0" view="pageBreakPreview" zoomScale="55" zoomScaleNormal="120" zoomScaleSheetLayoutView="55" workbookViewId="0">
      <pane xSplit="3" ySplit="10" topLeftCell="D23" activePane="bottomRight" state="frozen"/>
      <selection pane="topRight" activeCell="D1" sqref="D1"/>
      <selection pane="bottomLeft" activeCell="A10" sqref="A10"/>
      <selection pane="bottomRight" activeCell="Q8" sqref="Q8:Y8"/>
    </sheetView>
  </sheetViews>
  <sheetFormatPr defaultColWidth="8.88671875" defaultRowHeight="15.6" x14ac:dyDescent="0.3"/>
  <cols>
    <col min="1" max="1" width="8.88671875" style="36"/>
    <col min="2" max="2" width="8.88671875" style="1"/>
    <col min="3" max="3" width="101.5546875" style="6" customWidth="1"/>
    <col min="4" max="4" width="18.6640625" style="36" customWidth="1"/>
    <col min="5" max="7" width="15.5546875" style="36" customWidth="1"/>
    <col min="8" max="11" width="15.5546875" style="1" customWidth="1"/>
    <col min="12" max="12" width="21.6640625" style="1" customWidth="1"/>
    <col min="13" max="13" width="15.5546875" style="1" customWidth="1"/>
    <col min="14" max="14" width="1.88671875" style="1" customWidth="1"/>
    <col min="15" max="17" width="15.5546875" style="1" customWidth="1"/>
    <col min="18" max="18" width="18" style="1" customWidth="1"/>
    <col min="19" max="19" width="19.88671875" style="1" customWidth="1"/>
    <col min="20" max="20" width="27.109375" style="1" customWidth="1"/>
    <col min="21" max="22" width="12" style="1" customWidth="1"/>
    <col min="23" max="23" width="11.44140625" style="1" customWidth="1"/>
    <col min="24" max="24" width="16.44140625" style="1" customWidth="1"/>
    <col min="25" max="25" width="20.5546875" style="5" customWidth="1"/>
    <col min="26" max="26" width="5.44140625" style="36" customWidth="1"/>
    <col min="27" max="27" width="12.109375" style="36" customWidth="1"/>
    <col min="28" max="16384" width="8.88671875" style="36"/>
  </cols>
  <sheetData>
    <row r="1" spans="2:27" s="3" customFormat="1" x14ac:dyDescent="0.3">
      <c r="B1" s="1"/>
      <c r="C1" s="2"/>
      <c r="H1" s="4"/>
      <c r="I1" s="4"/>
      <c r="J1" s="4"/>
      <c r="K1" s="1"/>
      <c r="L1" s="1"/>
      <c r="M1" s="1"/>
      <c r="N1" s="1"/>
      <c r="O1" s="1"/>
      <c r="P1" s="4"/>
      <c r="Q1" s="4"/>
      <c r="R1" s="4"/>
      <c r="S1" s="4"/>
      <c r="T1" s="4"/>
      <c r="U1" s="4"/>
      <c r="V1" s="4"/>
      <c r="W1" s="4"/>
      <c r="X1" s="4"/>
      <c r="Y1" s="5"/>
    </row>
    <row r="2" spans="2:27" s="3" customFormat="1" ht="16.2" thickBot="1" x14ac:dyDescent="0.35">
      <c r="B2" s="1"/>
      <c r="C2" s="6"/>
      <c r="H2" s="4"/>
      <c r="I2" s="4"/>
      <c r="J2" s="4"/>
      <c r="K2" s="1"/>
      <c r="L2" s="1"/>
      <c r="M2" s="1"/>
      <c r="N2" s="1"/>
      <c r="O2" s="1"/>
      <c r="P2" s="4"/>
      <c r="Q2" s="4"/>
      <c r="R2" s="4"/>
      <c r="S2" s="4"/>
      <c r="T2" s="4"/>
      <c r="U2" s="4"/>
      <c r="V2" s="4"/>
      <c r="W2" s="4"/>
      <c r="X2" s="4"/>
      <c r="Y2" s="5"/>
    </row>
    <row r="3" spans="2:27" s="3" customFormat="1" ht="57.6" customHeight="1" thickBot="1" x14ac:dyDescent="0.35">
      <c r="B3" s="319" t="s">
        <v>62</v>
      </c>
      <c r="C3" s="320"/>
      <c r="D3" s="320"/>
      <c r="E3" s="320"/>
      <c r="F3" s="320"/>
      <c r="G3" s="320"/>
      <c r="H3" s="320"/>
      <c r="I3" s="320"/>
      <c r="J3" s="320"/>
      <c r="K3" s="320"/>
      <c r="L3" s="320"/>
      <c r="M3" s="320"/>
      <c r="N3" s="320"/>
      <c r="O3" s="320"/>
      <c r="P3" s="320"/>
      <c r="Q3" s="320"/>
      <c r="R3" s="320"/>
      <c r="S3" s="320"/>
      <c r="T3" s="320"/>
      <c r="U3" s="320"/>
      <c r="V3" s="320"/>
      <c r="W3" s="320"/>
      <c r="X3" s="320"/>
      <c r="Y3" s="321"/>
      <c r="Z3" s="7"/>
      <c r="AA3" s="8"/>
    </row>
    <row r="4" spans="2:27" s="3" customFormat="1" ht="36.6" customHeight="1" thickBot="1" x14ac:dyDescent="0.35">
      <c r="B4" s="322" t="s">
        <v>0</v>
      </c>
      <c r="C4" s="323"/>
      <c r="D4" s="324"/>
      <c r="E4" s="325"/>
      <c r="F4" s="325"/>
      <c r="G4" s="325"/>
      <c r="H4" s="325"/>
      <c r="I4" s="325"/>
      <c r="J4" s="325"/>
      <c r="K4" s="326"/>
      <c r="L4" s="9"/>
      <c r="M4" s="293"/>
      <c r="N4" s="294"/>
      <c r="O4" s="294"/>
      <c r="P4" s="295"/>
      <c r="Q4" s="316"/>
      <c r="R4" s="317"/>
      <c r="S4" s="317"/>
      <c r="T4" s="317"/>
      <c r="U4" s="317"/>
      <c r="V4" s="317"/>
      <c r="W4" s="317"/>
      <c r="X4" s="317"/>
      <c r="Y4" s="318"/>
    </row>
    <row r="5" spans="2:27" s="3" customFormat="1" ht="36.6" customHeight="1" thickBot="1" x14ac:dyDescent="0.35">
      <c r="B5" s="327" t="s">
        <v>1</v>
      </c>
      <c r="C5" s="328"/>
      <c r="D5" s="329"/>
      <c r="E5" s="330"/>
      <c r="F5" s="330"/>
      <c r="G5" s="330"/>
      <c r="H5" s="330"/>
      <c r="I5" s="330"/>
      <c r="J5" s="330"/>
      <c r="K5" s="331"/>
      <c r="L5" s="9"/>
      <c r="M5" s="327" t="s">
        <v>2</v>
      </c>
      <c r="N5" s="332"/>
      <c r="O5" s="332"/>
      <c r="P5" s="328"/>
      <c r="Q5" s="316"/>
      <c r="R5" s="317"/>
      <c r="S5" s="317"/>
      <c r="T5" s="317"/>
      <c r="U5" s="317"/>
      <c r="V5" s="317"/>
      <c r="W5" s="317"/>
      <c r="X5" s="317"/>
      <c r="Y5" s="318"/>
    </row>
    <row r="6" spans="2:27" s="3" customFormat="1" ht="36.6" customHeight="1" thickBot="1" x14ac:dyDescent="0.35">
      <c r="B6" s="293" t="s">
        <v>3</v>
      </c>
      <c r="C6" s="295"/>
      <c r="D6" s="290"/>
      <c r="E6" s="291"/>
      <c r="F6" s="291"/>
      <c r="G6" s="292"/>
      <c r="H6" s="313" t="s">
        <v>4</v>
      </c>
      <c r="I6" s="314"/>
      <c r="J6" s="314"/>
      <c r="K6" s="315"/>
      <c r="L6" s="9"/>
      <c r="M6" s="293" t="s">
        <v>5</v>
      </c>
      <c r="N6" s="294"/>
      <c r="O6" s="294"/>
      <c r="P6" s="295"/>
      <c r="Q6" s="296"/>
      <c r="R6" s="297"/>
      <c r="S6" s="297"/>
      <c r="T6" s="297"/>
      <c r="U6" s="297"/>
      <c r="V6" s="297"/>
      <c r="W6" s="297"/>
      <c r="X6" s="297"/>
      <c r="Y6" s="298"/>
    </row>
    <row r="7" spans="2:27" s="3" customFormat="1" ht="36.6" customHeight="1" thickBot="1" x14ac:dyDescent="0.35">
      <c r="B7" s="288" t="s">
        <v>6</v>
      </c>
      <c r="C7" s="289"/>
      <c r="D7" s="290"/>
      <c r="E7" s="291"/>
      <c r="F7" s="291"/>
      <c r="G7" s="291"/>
      <c r="H7" s="291"/>
      <c r="I7" s="291"/>
      <c r="J7" s="291"/>
      <c r="K7" s="292"/>
      <c r="L7" s="9"/>
      <c r="M7" s="293" t="s">
        <v>7</v>
      </c>
      <c r="N7" s="294"/>
      <c r="O7" s="294"/>
      <c r="P7" s="295"/>
      <c r="Q7" s="316"/>
      <c r="R7" s="317"/>
      <c r="S7" s="317"/>
      <c r="T7" s="317"/>
      <c r="U7" s="317"/>
      <c r="V7" s="317"/>
      <c r="W7" s="317"/>
      <c r="X7" s="317"/>
      <c r="Y7" s="318"/>
    </row>
    <row r="8" spans="2:27" s="3" customFormat="1" ht="36.6" customHeight="1" thickBot="1" x14ac:dyDescent="0.35">
      <c r="B8" s="288" t="s">
        <v>8</v>
      </c>
      <c r="C8" s="289"/>
      <c r="D8" s="290"/>
      <c r="E8" s="291"/>
      <c r="F8" s="291"/>
      <c r="G8" s="291"/>
      <c r="H8" s="291"/>
      <c r="I8" s="291"/>
      <c r="J8" s="291"/>
      <c r="K8" s="292"/>
      <c r="L8" s="10"/>
      <c r="M8" s="293" t="s">
        <v>9</v>
      </c>
      <c r="N8" s="294"/>
      <c r="O8" s="294"/>
      <c r="P8" s="295"/>
      <c r="Q8" s="296"/>
      <c r="R8" s="297"/>
      <c r="S8" s="297"/>
      <c r="T8" s="297"/>
      <c r="U8" s="297"/>
      <c r="V8" s="297"/>
      <c r="W8" s="297"/>
      <c r="X8" s="297"/>
      <c r="Y8" s="298"/>
    </row>
    <row r="9" spans="2:27" s="3" customFormat="1" ht="32.25" customHeight="1" thickBot="1" x14ac:dyDescent="0.35">
      <c r="B9" s="11"/>
      <c r="C9" s="299" t="s">
        <v>10</v>
      </c>
      <c r="D9" s="301" t="s">
        <v>11</v>
      </c>
      <c r="E9" s="303" t="s">
        <v>12</v>
      </c>
      <c r="F9" s="303"/>
      <c r="G9" s="303"/>
      <c r="H9" s="303"/>
      <c r="I9" s="303"/>
      <c r="J9" s="303"/>
      <c r="K9" s="303"/>
      <c r="L9" s="303"/>
      <c r="M9" s="303"/>
      <c r="N9" s="303"/>
      <c r="O9" s="303"/>
      <c r="P9" s="303"/>
      <c r="Q9" s="303"/>
      <c r="R9" s="304"/>
      <c r="S9" s="305" t="s">
        <v>13</v>
      </c>
      <c r="T9" s="307" t="s">
        <v>14</v>
      </c>
      <c r="U9" s="309" t="s">
        <v>15</v>
      </c>
      <c r="V9" s="309"/>
      <c r="W9" s="309"/>
      <c r="X9" s="309"/>
      <c r="Y9" s="310"/>
    </row>
    <row r="10" spans="2:27" s="14" customFormat="1" ht="120" customHeight="1" thickBot="1" x14ac:dyDescent="0.35">
      <c r="B10" s="12"/>
      <c r="C10" s="300"/>
      <c r="D10" s="302"/>
      <c r="E10" s="282" t="s">
        <v>16</v>
      </c>
      <c r="F10" s="283"/>
      <c r="G10" s="282" t="s">
        <v>17</v>
      </c>
      <c r="H10" s="283"/>
      <c r="I10" s="282" t="s">
        <v>18</v>
      </c>
      <c r="J10" s="283"/>
      <c r="K10" s="282" t="s">
        <v>19</v>
      </c>
      <c r="L10" s="283"/>
      <c r="M10" s="284" t="s">
        <v>20</v>
      </c>
      <c r="N10" s="285"/>
      <c r="O10" s="286"/>
      <c r="P10" s="284" t="s">
        <v>21</v>
      </c>
      <c r="Q10" s="287"/>
      <c r="R10" s="13" t="s">
        <v>22</v>
      </c>
      <c r="S10" s="306"/>
      <c r="T10" s="308"/>
      <c r="U10" s="311"/>
      <c r="V10" s="311"/>
      <c r="W10" s="311"/>
      <c r="X10" s="311"/>
      <c r="Y10" s="312"/>
    </row>
    <row r="11" spans="2:27" s="3" customFormat="1" ht="87.6" customHeight="1" x14ac:dyDescent="0.3">
      <c r="B11" s="15">
        <v>1</v>
      </c>
      <c r="C11" s="16" t="s">
        <v>23</v>
      </c>
      <c r="D11" s="278"/>
      <c r="E11" s="280">
        <v>213</v>
      </c>
      <c r="F11" s="276"/>
      <c r="G11" s="276">
        <v>186</v>
      </c>
      <c r="H11" s="276"/>
      <c r="I11" s="276">
        <v>168</v>
      </c>
      <c r="J11" s="276"/>
      <c r="K11" s="276">
        <v>264</v>
      </c>
      <c r="L11" s="276"/>
      <c r="M11" s="281">
        <v>292</v>
      </c>
      <c r="N11" s="281"/>
      <c r="O11" s="281"/>
      <c r="P11" s="276">
        <v>295</v>
      </c>
      <c r="Q11" s="277"/>
      <c r="R11" s="17">
        <v>1418</v>
      </c>
      <c r="S11" s="18"/>
      <c r="T11" s="19" t="s">
        <v>24</v>
      </c>
      <c r="U11" s="242"/>
      <c r="V11" s="243"/>
      <c r="W11" s="243"/>
      <c r="X11" s="243"/>
      <c r="Y11" s="244"/>
    </row>
    <row r="12" spans="2:27" s="3" customFormat="1" ht="87.6" customHeight="1" x14ac:dyDescent="0.3">
      <c r="B12" s="15" t="s">
        <v>25</v>
      </c>
      <c r="C12" s="16" t="s">
        <v>26</v>
      </c>
      <c r="D12" s="279"/>
      <c r="E12" s="272">
        <v>35</v>
      </c>
      <c r="F12" s="273"/>
      <c r="G12" s="273">
        <v>18</v>
      </c>
      <c r="H12" s="273"/>
      <c r="I12" s="273">
        <v>18</v>
      </c>
      <c r="J12" s="273"/>
      <c r="K12" s="273">
        <v>28</v>
      </c>
      <c r="L12" s="273"/>
      <c r="M12" s="274">
        <v>40</v>
      </c>
      <c r="N12" s="274"/>
      <c r="O12" s="274"/>
      <c r="P12" s="273">
        <v>21</v>
      </c>
      <c r="Q12" s="275"/>
      <c r="R12" s="17">
        <v>160</v>
      </c>
      <c r="S12" s="20"/>
      <c r="T12" s="19" t="s">
        <v>24</v>
      </c>
      <c r="U12" s="242"/>
      <c r="V12" s="243"/>
      <c r="W12" s="243"/>
      <c r="X12" s="243"/>
      <c r="Y12" s="244"/>
    </row>
    <row r="13" spans="2:27" s="3" customFormat="1" ht="87.6" customHeight="1" x14ac:dyDescent="0.3">
      <c r="B13" s="15">
        <v>2</v>
      </c>
      <c r="C13" s="16" t="s">
        <v>27</v>
      </c>
      <c r="D13" s="21">
        <v>5365</v>
      </c>
      <c r="E13" s="272">
        <v>836</v>
      </c>
      <c r="F13" s="273"/>
      <c r="G13" s="273">
        <v>783</v>
      </c>
      <c r="H13" s="273"/>
      <c r="I13" s="273">
        <v>1394</v>
      </c>
      <c r="J13" s="273"/>
      <c r="K13" s="273">
        <v>667</v>
      </c>
      <c r="L13" s="273"/>
      <c r="M13" s="274">
        <v>827</v>
      </c>
      <c r="N13" s="274"/>
      <c r="O13" s="274"/>
      <c r="P13" s="273">
        <v>827</v>
      </c>
      <c r="Q13" s="275"/>
      <c r="R13" s="17">
        <v>5334</v>
      </c>
      <c r="S13" s="22">
        <v>1.0049999999999999</v>
      </c>
      <c r="T13" s="19" t="s">
        <v>24</v>
      </c>
      <c r="U13" s="242"/>
      <c r="V13" s="243"/>
      <c r="W13" s="243"/>
      <c r="X13" s="243"/>
      <c r="Y13" s="244"/>
    </row>
    <row r="14" spans="2:27" s="3" customFormat="1" ht="87.6" customHeight="1" x14ac:dyDescent="0.3">
      <c r="B14" s="15" t="s">
        <v>28</v>
      </c>
      <c r="C14" s="16" t="s">
        <v>29</v>
      </c>
      <c r="D14" s="21">
        <v>4</v>
      </c>
      <c r="E14" s="272">
        <v>0</v>
      </c>
      <c r="F14" s="273"/>
      <c r="G14" s="273">
        <v>1</v>
      </c>
      <c r="H14" s="273"/>
      <c r="I14" s="273">
        <v>2</v>
      </c>
      <c r="J14" s="273"/>
      <c r="K14" s="273">
        <v>0</v>
      </c>
      <c r="L14" s="273"/>
      <c r="M14" s="274">
        <v>0</v>
      </c>
      <c r="N14" s="274"/>
      <c r="O14" s="274"/>
      <c r="P14" s="273">
        <v>1</v>
      </c>
      <c r="Q14" s="275"/>
      <c r="R14" s="17">
        <v>4</v>
      </c>
      <c r="S14" s="22">
        <v>1</v>
      </c>
      <c r="T14" s="19" t="s">
        <v>24</v>
      </c>
      <c r="U14" s="242"/>
      <c r="V14" s="243"/>
      <c r="W14" s="243"/>
      <c r="X14" s="243"/>
      <c r="Y14" s="244"/>
    </row>
    <row r="15" spans="2:27" s="3" customFormat="1" ht="87.6" customHeight="1" thickBot="1" x14ac:dyDescent="0.35">
      <c r="B15" s="15" t="s">
        <v>30</v>
      </c>
      <c r="C15" s="16" t="s">
        <v>31</v>
      </c>
      <c r="D15" s="21">
        <v>21</v>
      </c>
      <c r="E15" s="268">
        <v>2</v>
      </c>
      <c r="F15" s="269"/>
      <c r="G15" s="269">
        <v>0</v>
      </c>
      <c r="H15" s="269"/>
      <c r="I15" s="269">
        <v>5</v>
      </c>
      <c r="J15" s="269"/>
      <c r="K15" s="269">
        <v>2</v>
      </c>
      <c r="L15" s="269"/>
      <c r="M15" s="270">
        <v>4</v>
      </c>
      <c r="N15" s="270"/>
      <c r="O15" s="270"/>
      <c r="P15" s="269">
        <v>8</v>
      </c>
      <c r="Q15" s="271"/>
      <c r="R15" s="23">
        <v>21</v>
      </c>
      <c r="S15" s="22">
        <v>1</v>
      </c>
      <c r="T15" s="19" t="s">
        <v>24</v>
      </c>
      <c r="U15" s="242"/>
      <c r="V15" s="243"/>
      <c r="W15" s="243"/>
      <c r="X15" s="243"/>
      <c r="Y15" s="244"/>
    </row>
    <row r="16" spans="2:27" s="3" customFormat="1" ht="87.6" customHeight="1" thickBot="1" x14ac:dyDescent="0.35">
      <c r="B16" s="15"/>
      <c r="C16" s="24" t="s">
        <v>32</v>
      </c>
      <c r="D16" s="21">
        <v>6836</v>
      </c>
      <c r="E16" s="265">
        <v>1049</v>
      </c>
      <c r="F16" s="266"/>
      <c r="G16" s="265">
        <v>969</v>
      </c>
      <c r="H16" s="266"/>
      <c r="I16" s="265">
        <v>1562</v>
      </c>
      <c r="J16" s="266"/>
      <c r="K16" s="265">
        <v>931</v>
      </c>
      <c r="L16" s="266"/>
      <c r="M16" s="265">
        <v>1119</v>
      </c>
      <c r="N16" s="267"/>
      <c r="O16" s="266"/>
      <c r="P16" s="265">
        <v>1122</v>
      </c>
      <c r="Q16" s="266"/>
      <c r="R16" s="25">
        <v>6752</v>
      </c>
      <c r="S16" s="22">
        <v>1.012</v>
      </c>
      <c r="T16" s="19" t="s">
        <v>24</v>
      </c>
      <c r="U16" s="242"/>
      <c r="V16" s="243"/>
      <c r="W16" s="243"/>
      <c r="X16" s="243"/>
      <c r="Y16" s="244"/>
    </row>
    <row r="17" spans="2:28" s="3" customFormat="1" ht="87.6" customHeight="1" thickBot="1" x14ac:dyDescent="0.35">
      <c r="B17" s="15"/>
      <c r="C17" s="16" t="s">
        <v>33</v>
      </c>
      <c r="D17" s="21">
        <v>187</v>
      </c>
      <c r="E17" s="265">
        <v>35</v>
      </c>
      <c r="F17" s="266"/>
      <c r="G17" s="265">
        <v>19</v>
      </c>
      <c r="H17" s="266"/>
      <c r="I17" s="265">
        <v>20</v>
      </c>
      <c r="J17" s="266"/>
      <c r="K17" s="265">
        <v>28</v>
      </c>
      <c r="L17" s="266"/>
      <c r="M17" s="265">
        <v>40</v>
      </c>
      <c r="N17" s="267"/>
      <c r="O17" s="266"/>
      <c r="P17" s="265">
        <v>22</v>
      </c>
      <c r="Q17" s="266"/>
      <c r="R17" s="25">
        <v>164</v>
      </c>
      <c r="S17" s="22">
        <v>1.1399999999999999</v>
      </c>
      <c r="T17" s="19" t="s">
        <v>24</v>
      </c>
      <c r="U17" s="242"/>
      <c r="V17" s="243"/>
      <c r="W17" s="243"/>
      <c r="X17" s="243"/>
      <c r="Y17" s="244"/>
    </row>
    <row r="18" spans="2:28" s="3" customFormat="1" ht="87.6" customHeight="1" x14ac:dyDescent="0.3">
      <c r="B18" s="15">
        <v>3</v>
      </c>
      <c r="C18" s="16" t="s">
        <v>34</v>
      </c>
      <c r="D18" s="21">
        <v>25</v>
      </c>
      <c r="E18" s="261">
        <v>2</v>
      </c>
      <c r="F18" s="262"/>
      <c r="G18" s="262">
        <v>1</v>
      </c>
      <c r="H18" s="262"/>
      <c r="I18" s="262">
        <v>7</v>
      </c>
      <c r="J18" s="262"/>
      <c r="K18" s="262">
        <v>2</v>
      </c>
      <c r="L18" s="262"/>
      <c r="M18" s="263">
        <v>4</v>
      </c>
      <c r="N18" s="263"/>
      <c r="O18" s="263"/>
      <c r="P18" s="262">
        <v>9</v>
      </c>
      <c r="Q18" s="264"/>
      <c r="R18" s="26">
        <v>25</v>
      </c>
      <c r="S18" s="22">
        <v>1</v>
      </c>
      <c r="T18" s="19" t="s">
        <v>24</v>
      </c>
      <c r="U18" s="242"/>
      <c r="V18" s="243"/>
      <c r="W18" s="243"/>
      <c r="X18" s="243"/>
      <c r="Y18" s="244"/>
    </row>
    <row r="19" spans="2:28" s="3" customFormat="1" ht="87.6" customHeight="1" thickBot="1" x14ac:dyDescent="0.35">
      <c r="B19" s="15">
        <v>4</v>
      </c>
      <c r="C19" s="16" t="s">
        <v>35</v>
      </c>
      <c r="D19" s="27">
        <v>104</v>
      </c>
      <c r="E19" s="256">
        <v>24</v>
      </c>
      <c r="F19" s="257"/>
      <c r="G19" s="257">
        <v>10</v>
      </c>
      <c r="H19" s="257"/>
      <c r="I19" s="257">
        <v>4</v>
      </c>
      <c r="J19" s="257"/>
      <c r="K19" s="257">
        <v>19</v>
      </c>
      <c r="L19" s="257"/>
      <c r="M19" s="258">
        <v>21</v>
      </c>
      <c r="N19" s="258"/>
      <c r="O19" s="258"/>
      <c r="P19" s="257">
        <v>26</v>
      </c>
      <c r="Q19" s="259"/>
      <c r="R19" s="17">
        <v>104</v>
      </c>
      <c r="S19" s="22">
        <v>1</v>
      </c>
      <c r="T19" s="19" t="s">
        <v>24</v>
      </c>
      <c r="U19" s="242"/>
      <c r="V19" s="243"/>
      <c r="W19" s="243"/>
      <c r="X19" s="243"/>
      <c r="Y19" s="244"/>
    </row>
    <row r="20" spans="2:28" s="3" customFormat="1" ht="24.75" customHeight="1" thickBot="1" x14ac:dyDescent="0.35">
      <c r="B20" s="15"/>
      <c r="C20" s="245" t="s">
        <v>36</v>
      </c>
      <c r="D20" s="248" t="s">
        <v>37</v>
      </c>
      <c r="E20" s="249"/>
      <c r="F20" s="249"/>
      <c r="G20" s="249"/>
      <c r="H20" s="249"/>
      <c r="I20" s="249"/>
      <c r="J20" s="249"/>
      <c r="K20" s="249"/>
      <c r="L20" s="249"/>
      <c r="M20" s="250"/>
      <c r="N20" s="251"/>
      <c r="O20" s="253" t="s">
        <v>38</v>
      </c>
      <c r="P20" s="249"/>
      <c r="Q20" s="249"/>
      <c r="R20" s="254"/>
      <c r="S20" s="254"/>
      <c r="T20" s="254"/>
      <c r="U20" s="249"/>
      <c r="V20" s="249"/>
      <c r="W20" s="249"/>
      <c r="X20" s="250"/>
      <c r="Y20" s="28" t="s">
        <v>15</v>
      </c>
      <c r="Z20" s="29"/>
      <c r="AA20" s="30"/>
      <c r="AB20" s="31"/>
    </row>
    <row r="21" spans="2:28" s="14" customFormat="1" ht="111.6" customHeight="1" x14ac:dyDescent="0.3">
      <c r="B21" s="32">
        <v>5</v>
      </c>
      <c r="C21" s="246"/>
      <c r="D21" s="255" t="s">
        <v>39</v>
      </c>
      <c r="E21" s="237"/>
      <c r="F21" s="238" t="s">
        <v>40</v>
      </c>
      <c r="G21" s="237"/>
      <c r="H21" s="238" t="s">
        <v>41</v>
      </c>
      <c r="I21" s="239"/>
      <c r="J21" s="236" t="s">
        <v>42</v>
      </c>
      <c r="K21" s="237"/>
      <c r="L21" s="238" t="s">
        <v>43</v>
      </c>
      <c r="M21" s="239"/>
      <c r="N21" s="251"/>
      <c r="O21" s="255" t="s">
        <v>44</v>
      </c>
      <c r="P21" s="237"/>
      <c r="Q21" s="238" t="s">
        <v>45</v>
      </c>
      <c r="R21" s="237"/>
      <c r="S21" s="238" t="s">
        <v>46</v>
      </c>
      <c r="T21" s="239"/>
      <c r="U21" s="236" t="s">
        <v>47</v>
      </c>
      <c r="V21" s="237"/>
      <c r="W21" s="238" t="s">
        <v>48</v>
      </c>
      <c r="X21" s="239"/>
      <c r="Y21" s="240"/>
      <c r="Z21" s="33"/>
      <c r="AA21" s="34"/>
      <c r="AB21" s="34"/>
    </row>
    <row r="22" spans="2:28" s="3" customFormat="1" ht="58.5" customHeight="1" thickBot="1" x14ac:dyDescent="0.35">
      <c r="B22" s="35"/>
      <c r="C22" s="247"/>
      <c r="D22" s="260">
        <v>87</v>
      </c>
      <c r="E22" s="231"/>
      <c r="F22" s="230">
        <v>87</v>
      </c>
      <c r="G22" s="231"/>
      <c r="H22" s="230">
        <v>87</v>
      </c>
      <c r="I22" s="232"/>
      <c r="J22" s="233">
        <v>1</v>
      </c>
      <c r="K22" s="234"/>
      <c r="L22" s="233">
        <v>1</v>
      </c>
      <c r="M22" s="234"/>
      <c r="N22" s="252"/>
      <c r="O22" s="260">
        <v>109</v>
      </c>
      <c r="P22" s="231"/>
      <c r="Q22" s="230">
        <v>109</v>
      </c>
      <c r="R22" s="231"/>
      <c r="S22" s="230">
        <v>109</v>
      </c>
      <c r="T22" s="232"/>
      <c r="U22" s="233">
        <v>1</v>
      </c>
      <c r="V22" s="234"/>
      <c r="W22" s="233">
        <v>1</v>
      </c>
      <c r="X22" s="234"/>
      <c r="Y22" s="241"/>
      <c r="Z22" s="30"/>
      <c r="AA22" s="31"/>
      <c r="AB22" s="31"/>
    </row>
    <row r="23" spans="2:28" ht="10.199999999999999" customHeight="1" thickBot="1" x14ac:dyDescent="0.35"/>
    <row r="24" spans="2:28" s="41" customFormat="1" ht="60" customHeight="1" thickBot="1" x14ac:dyDescent="0.35">
      <c r="B24" s="222" t="s">
        <v>49</v>
      </c>
      <c r="C24" s="222"/>
      <c r="D24" s="37" t="s">
        <v>50</v>
      </c>
      <c r="E24" s="223" t="s">
        <v>51</v>
      </c>
      <c r="F24" s="224"/>
      <c r="G24" s="225"/>
      <c r="H24" s="226"/>
      <c r="I24" s="226"/>
      <c r="J24" s="226"/>
      <c r="K24" s="227"/>
      <c r="L24" s="38"/>
      <c r="M24" s="39"/>
      <c r="N24" s="39"/>
      <c r="O24" s="39"/>
      <c r="P24" s="39"/>
      <c r="Q24" s="39"/>
      <c r="R24" s="39"/>
      <c r="S24" s="39"/>
      <c r="T24" s="39"/>
      <c r="U24" s="39"/>
      <c r="V24" s="39"/>
      <c r="W24" s="39"/>
      <c r="X24" s="39"/>
      <c r="Y24" s="40"/>
    </row>
    <row r="25" spans="2:28" ht="54" customHeight="1" thickBot="1" x14ac:dyDescent="0.35">
      <c r="B25" s="222" t="s">
        <v>52</v>
      </c>
      <c r="C25" s="222"/>
      <c r="D25" s="37" t="s">
        <v>53</v>
      </c>
      <c r="E25" s="42"/>
      <c r="F25" s="42"/>
      <c r="G25" s="42"/>
      <c r="H25" s="43"/>
      <c r="I25" s="43"/>
      <c r="J25" s="43"/>
      <c r="K25" s="43"/>
      <c r="L25" s="43"/>
    </row>
    <row r="26" spans="2:28" ht="59.4" customHeight="1" thickBot="1" x14ac:dyDescent="0.35">
      <c r="B26" s="228" t="s">
        <v>54</v>
      </c>
      <c r="C26" s="229"/>
      <c r="D26" s="37" t="s">
        <v>50</v>
      </c>
      <c r="E26" s="223" t="s">
        <v>55</v>
      </c>
      <c r="F26" s="224"/>
      <c r="G26" s="225"/>
      <c r="H26" s="226"/>
      <c r="I26" s="226"/>
      <c r="J26" s="226"/>
      <c r="K26" s="227"/>
      <c r="L26" s="43"/>
    </row>
    <row r="27" spans="2:28" ht="10.5" customHeight="1" x14ac:dyDescent="0.3">
      <c r="B27" s="44"/>
      <c r="C27" s="44"/>
    </row>
    <row r="28" spans="2:28" s="41" customFormat="1" ht="54.6" customHeight="1" x14ac:dyDescent="0.3">
      <c r="B28" s="45"/>
      <c r="C28" s="45" t="s">
        <v>56</v>
      </c>
      <c r="D28" s="235" t="s">
        <v>57</v>
      </c>
      <c r="E28" s="235"/>
      <c r="F28" s="235"/>
      <c r="G28" s="235"/>
      <c r="H28" s="235"/>
      <c r="I28" s="235"/>
      <c r="J28" s="235"/>
      <c r="K28" s="235"/>
      <c r="L28" s="46" t="s">
        <v>58</v>
      </c>
      <c r="M28" s="41" t="s">
        <v>57</v>
      </c>
      <c r="S28" s="47" t="s">
        <v>59</v>
      </c>
      <c r="T28" s="39" t="s">
        <v>60</v>
      </c>
      <c r="U28" s="39"/>
      <c r="V28" s="39"/>
      <c r="W28" s="39"/>
      <c r="X28" s="39"/>
      <c r="Y28" s="39"/>
    </row>
    <row r="29" spans="2:28" s="41" customFormat="1" ht="18" customHeight="1" x14ac:dyDescent="0.3">
      <c r="B29" s="45"/>
      <c r="C29" s="45"/>
      <c r="D29" s="39"/>
      <c r="E29" s="39"/>
      <c r="F29" s="39"/>
      <c r="G29" s="39"/>
      <c r="H29" s="39"/>
      <c r="I29" s="39"/>
      <c r="J29" s="39"/>
      <c r="K29" s="39"/>
      <c r="M29" s="39"/>
      <c r="N29" s="39"/>
      <c r="O29" s="39"/>
      <c r="P29" s="39"/>
      <c r="Q29" s="39"/>
      <c r="R29" s="39"/>
      <c r="S29" s="39"/>
      <c r="T29" s="39"/>
      <c r="U29" s="39"/>
      <c r="V29" s="39"/>
      <c r="W29" s="39"/>
      <c r="X29" s="39"/>
      <c r="Y29" s="39"/>
    </row>
    <row r="30" spans="2:28" s="41" customFormat="1" ht="25.5" customHeight="1" x14ac:dyDescent="0.3">
      <c r="B30" s="45"/>
      <c r="C30" s="45" t="s">
        <v>61</v>
      </c>
      <c r="D30" s="235" t="s">
        <v>57</v>
      </c>
      <c r="E30" s="235"/>
      <c r="F30" s="235"/>
      <c r="G30" s="235"/>
      <c r="H30" s="235"/>
      <c r="I30" s="235"/>
      <c r="J30" s="235"/>
      <c r="K30" s="235"/>
      <c r="L30" s="46" t="s">
        <v>58</v>
      </c>
      <c r="M30" s="41" t="s">
        <v>57</v>
      </c>
      <c r="S30" s="47" t="s">
        <v>59</v>
      </c>
      <c r="T30" s="39" t="s">
        <v>60</v>
      </c>
      <c r="U30" s="39"/>
      <c r="V30" s="39"/>
      <c r="W30" s="39"/>
      <c r="X30" s="39"/>
      <c r="Y30" s="39"/>
    </row>
  </sheetData>
  <sheetProtection selectLockedCells="1"/>
  <mergeCells count="132">
    <mergeCell ref="B3:Y3"/>
    <mergeCell ref="B4:C4"/>
    <mergeCell ref="D4:K4"/>
    <mergeCell ref="M4:P4"/>
    <mergeCell ref="Q4:Y4"/>
    <mergeCell ref="B5:C5"/>
    <mergeCell ref="D5:K5"/>
    <mergeCell ref="M5:P5"/>
    <mergeCell ref="Q5:Y5"/>
    <mergeCell ref="B6:C6"/>
    <mergeCell ref="D6:G6"/>
    <mergeCell ref="H6:K6"/>
    <mergeCell ref="M6:P6"/>
    <mergeCell ref="Q6:Y6"/>
    <mergeCell ref="B7:C7"/>
    <mergeCell ref="D7:K7"/>
    <mergeCell ref="M7:P7"/>
    <mergeCell ref="Q7:Y7"/>
    <mergeCell ref="P10:Q10"/>
    <mergeCell ref="B8:C8"/>
    <mergeCell ref="D8:K8"/>
    <mergeCell ref="M8:P8"/>
    <mergeCell ref="Q8:Y8"/>
    <mergeCell ref="C9:C10"/>
    <mergeCell ref="D9:D10"/>
    <mergeCell ref="E9:R9"/>
    <mergeCell ref="S9:S10"/>
    <mergeCell ref="T9:T10"/>
    <mergeCell ref="U9:Y10"/>
    <mergeCell ref="D11:D12"/>
    <mergeCell ref="E11:F11"/>
    <mergeCell ref="G11:H11"/>
    <mergeCell ref="I11:J11"/>
    <mergeCell ref="K11:L11"/>
    <mergeCell ref="M11:O11"/>
    <mergeCell ref="E10:F10"/>
    <mergeCell ref="G10:H10"/>
    <mergeCell ref="I10:J10"/>
    <mergeCell ref="K10:L10"/>
    <mergeCell ref="M10:O10"/>
    <mergeCell ref="P11:Q11"/>
    <mergeCell ref="U11:Y11"/>
    <mergeCell ref="E12:F12"/>
    <mergeCell ref="G12:H12"/>
    <mergeCell ref="I12:J12"/>
    <mergeCell ref="K12:L12"/>
    <mergeCell ref="M12:O12"/>
    <mergeCell ref="P12:Q12"/>
    <mergeCell ref="U12:Y12"/>
    <mergeCell ref="U13:Y13"/>
    <mergeCell ref="E14:F14"/>
    <mergeCell ref="G14:H14"/>
    <mergeCell ref="I14:J14"/>
    <mergeCell ref="K14:L14"/>
    <mergeCell ref="M14:O14"/>
    <mergeCell ref="P14:Q14"/>
    <mergeCell ref="U14:Y14"/>
    <mergeCell ref="E13:F13"/>
    <mergeCell ref="G13:H13"/>
    <mergeCell ref="I13:J13"/>
    <mergeCell ref="K13:L13"/>
    <mergeCell ref="M13:O13"/>
    <mergeCell ref="P13:Q13"/>
    <mergeCell ref="U15:Y15"/>
    <mergeCell ref="E16:F16"/>
    <mergeCell ref="G16:H16"/>
    <mergeCell ref="I16:J16"/>
    <mergeCell ref="K16:L16"/>
    <mergeCell ref="M16:O16"/>
    <mergeCell ref="P16:Q16"/>
    <mergeCell ref="U16:Y16"/>
    <mergeCell ref="E15:F15"/>
    <mergeCell ref="G15:H15"/>
    <mergeCell ref="I15:J15"/>
    <mergeCell ref="K15:L15"/>
    <mergeCell ref="M15:O15"/>
    <mergeCell ref="P15:Q15"/>
    <mergeCell ref="U17:Y17"/>
    <mergeCell ref="E18:F18"/>
    <mergeCell ref="G18:H18"/>
    <mergeCell ref="I18:J18"/>
    <mergeCell ref="K18:L18"/>
    <mergeCell ref="M18:O18"/>
    <mergeCell ref="P18:Q18"/>
    <mergeCell ref="U18:Y18"/>
    <mergeCell ref="E17:F17"/>
    <mergeCell ref="G17:H17"/>
    <mergeCell ref="I17:J17"/>
    <mergeCell ref="K17:L17"/>
    <mergeCell ref="M17:O17"/>
    <mergeCell ref="P17:Q17"/>
    <mergeCell ref="U19:Y19"/>
    <mergeCell ref="C20:C22"/>
    <mergeCell ref="D20:M20"/>
    <mergeCell ref="N20:N22"/>
    <mergeCell ref="O20:X20"/>
    <mergeCell ref="D21:E21"/>
    <mergeCell ref="F21:G21"/>
    <mergeCell ref="H21:I21"/>
    <mergeCell ref="J21:K21"/>
    <mergeCell ref="L21:M21"/>
    <mergeCell ref="E19:F19"/>
    <mergeCell ref="G19:H19"/>
    <mergeCell ref="I19:J19"/>
    <mergeCell ref="K19:L19"/>
    <mergeCell ref="M19:O19"/>
    <mergeCell ref="P19:Q19"/>
    <mergeCell ref="D22:E22"/>
    <mergeCell ref="L22:M22"/>
    <mergeCell ref="O22:P22"/>
    <mergeCell ref="O21:P21"/>
    <mergeCell ref="Q21:R21"/>
    <mergeCell ref="S21:T21"/>
    <mergeCell ref="D28:K28"/>
    <mergeCell ref="U21:V21"/>
    <mergeCell ref="W21:X21"/>
    <mergeCell ref="Y21:Y22"/>
    <mergeCell ref="Q22:R22"/>
    <mergeCell ref="S22:T22"/>
    <mergeCell ref="U22:V22"/>
    <mergeCell ref="W22:X22"/>
    <mergeCell ref="D30:K30"/>
    <mergeCell ref="B24:C24"/>
    <mergeCell ref="E24:F24"/>
    <mergeCell ref="G24:K24"/>
    <mergeCell ref="B25:C25"/>
    <mergeCell ref="B26:C26"/>
    <mergeCell ref="E26:F26"/>
    <mergeCell ref="G26:K26"/>
    <mergeCell ref="F22:G22"/>
    <mergeCell ref="H22:I22"/>
    <mergeCell ref="J22:K22"/>
  </mergeCells>
  <conditionalFormatting sqref="A1:XFD2 A12 L5 D5:D7 A3:B3 L28:L29 S29 A21:B22 A20:C20 C12 A19:B19 Z28:XFD30 A10:C10 AA20:XFD20 Z21:XFD22 A9:E9 AA3:XFD3 A11:D11 S9 U9 A28 C28 A29:B29 A30 C30 Z5:XFD7 D19 Z9:XFD19 P10 E10 R10 M10:M11 A13:D15 A17:D18 A16:E16 R18:R19 E18:E19 M16:M19 G18:G19 I18:I19 K18:K19 P18:P19 A27:XFD27 L26:XFD26 A23:XFD23 L24:XFD24 D26:E26 A26:B26 D24 G26 D25:XFD25 A24:B24 A25 A5:B7 T11:T19 A31:XFD1048576">
    <cfRule type="cellIs" dxfId="81" priority="68" operator="equal">
      <formula>"check"</formula>
    </cfRule>
  </conditionalFormatting>
  <conditionalFormatting sqref="D5:D7">
    <cfRule type="containsText" dxfId="80" priority="66" operator="containsText" text="Select from dropdown menu">
      <formula>NOT(ISERROR(SEARCH("Select from dropdown menu",D5)))</formula>
    </cfRule>
    <cfRule type="expression" dxfId="79" priority="67">
      <formula>"Select from dropdown menu"</formula>
    </cfRule>
  </conditionalFormatting>
  <conditionalFormatting sqref="Q5:Q6">
    <cfRule type="cellIs" dxfId="78" priority="65" operator="equal">
      <formula>"check"</formula>
    </cfRule>
  </conditionalFormatting>
  <conditionalFormatting sqref="Q5:Q6">
    <cfRule type="containsText" dxfId="77" priority="63" operator="containsText" text="Select from dropdown menu">
      <formula>NOT(ISERROR(SEARCH("Select from dropdown menu",Q5)))</formula>
    </cfRule>
    <cfRule type="expression" dxfId="76" priority="64">
      <formula>"Select from dropdown menu"</formula>
    </cfRule>
  </conditionalFormatting>
  <conditionalFormatting sqref="Q29:R29">
    <cfRule type="cellIs" dxfId="75" priority="61" operator="equal">
      <formula>"check"</formula>
    </cfRule>
  </conditionalFormatting>
  <conditionalFormatting sqref="L30">
    <cfRule type="cellIs" dxfId="74" priority="62" operator="equal">
      <formula>"check"</formula>
    </cfRule>
  </conditionalFormatting>
  <conditionalFormatting sqref="Z8:XFD8 D8 A8:B8">
    <cfRule type="cellIs" dxfId="73" priority="60" operator="equal">
      <formula>"check"</formula>
    </cfRule>
  </conditionalFormatting>
  <conditionalFormatting sqref="D8">
    <cfRule type="containsText" dxfId="72" priority="58" operator="containsText" text="Select from dropdown menu">
      <formula>NOT(ISERROR(SEARCH("Select from dropdown menu",D8)))</formula>
    </cfRule>
    <cfRule type="expression" dxfId="71" priority="59">
      <formula>"Select from dropdown menu"</formula>
    </cfRule>
  </conditionalFormatting>
  <conditionalFormatting sqref="H6:K6">
    <cfRule type="cellIs" dxfId="70" priority="57" operator="equal">
      <formula>"Select priority attribute"</formula>
    </cfRule>
  </conditionalFormatting>
  <conditionalFormatting sqref="A5:Q6 A7:L8 Z5:XFD8">
    <cfRule type="cellIs" dxfId="69" priority="55" operator="equal">
      <formula>"Select from dropdown menu"</formula>
    </cfRule>
    <cfRule type="cellIs" dxfId="68" priority="56" operator="equal">
      <formula>"Select from dropdown menu"</formula>
    </cfRule>
  </conditionalFormatting>
  <conditionalFormatting sqref="Z20">
    <cfRule type="cellIs" dxfId="67" priority="54" operator="equal">
      <formula>"check"</formula>
    </cfRule>
  </conditionalFormatting>
  <conditionalFormatting sqref="Y21">
    <cfRule type="cellIs" dxfId="66" priority="53" operator="equal">
      <formula>"check"</formula>
    </cfRule>
  </conditionalFormatting>
  <conditionalFormatting sqref="C19">
    <cfRule type="cellIs" dxfId="65" priority="52" operator="equal">
      <formula>"check"</formula>
    </cfRule>
  </conditionalFormatting>
  <conditionalFormatting sqref="H29:K29">
    <cfRule type="cellIs" dxfId="64" priority="50" operator="equal">
      <formula>"check"</formula>
    </cfRule>
  </conditionalFormatting>
  <conditionalFormatting sqref="R11:R15">
    <cfRule type="cellIs" dxfId="63" priority="51" operator="equal">
      <formula>"check"</formula>
    </cfRule>
  </conditionalFormatting>
  <conditionalFormatting sqref="T11:T19">
    <cfRule type="cellIs" dxfId="62" priority="49" operator="equal">
      <formula>"Blank"</formula>
    </cfRule>
  </conditionalFormatting>
  <conditionalFormatting sqref="G10">
    <cfRule type="cellIs" dxfId="61" priority="48" operator="equal">
      <formula>"check"</formula>
    </cfRule>
  </conditionalFormatting>
  <conditionalFormatting sqref="I10">
    <cfRule type="cellIs" dxfId="60" priority="47" operator="equal">
      <formula>"check"</formula>
    </cfRule>
  </conditionalFormatting>
  <conditionalFormatting sqref="K10">
    <cfRule type="cellIs" dxfId="59" priority="46" operator="equal">
      <formula>"check"</formula>
    </cfRule>
  </conditionalFormatting>
  <conditionalFormatting sqref="P11:P15">
    <cfRule type="cellIs" dxfId="58" priority="39" operator="equal">
      <formula>"check"</formula>
    </cfRule>
  </conditionalFormatting>
  <conditionalFormatting sqref="G11">
    <cfRule type="cellIs" dxfId="57" priority="45" operator="equal">
      <formula>"check"</formula>
    </cfRule>
  </conditionalFormatting>
  <conditionalFormatting sqref="G13:G15">
    <cfRule type="cellIs" dxfId="56" priority="43" operator="equal">
      <formula>"check"</formula>
    </cfRule>
  </conditionalFormatting>
  <conditionalFormatting sqref="G12">
    <cfRule type="cellIs" dxfId="55" priority="44" operator="equal">
      <formula>"check"</formula>
    </cfRule>
  </conditionalFormatting>
  <conditionalFormatting sqref="K16">
    <cfRule type="cellIs" dxfId="54" priority="32" operator="equal">
      <formula>"check"</formula>
    </cfRule>
  </conditionalFormatting>
  <conditionalFormatting sqref="K17">
    <cfRule type="cellIs" dxfId="53" priority="31" operator="equal">
      <formula>"check"</formula>
    </cfRule>
  </conditionalFormatting>
  <conditionalFormatting sqref="P16">
    <cfRule type="cellIs" dxfId="52" priority="30" operator="equal">
      <formula>"check"</formula>
    </cfRule>
  </conditionalFormatting>
  <conditionalFormatting sqref="E11:E15">
    <cfRule type="cellIs" dxfId="51" priority="42" operator="equal">
      <formula>"check"</formula>
    </cfRule>
  </conditionalFormatting>
  <conditionalFormatting sqref="I11:I15">
    <cfRule type="cellIs" dxfId="50" priority="41" operator="equal">
      <formula>"check"</formula>
    </cfRule>
  </conditionalFormatting>
  <conditionalFormatting sqref="K11:K15">
    <cfRule type="cellIs" dxfId="49" priority="40" operator="equal">
      <formula>"check"</formula>
    </cfRule>
  </conditionalFormatting>
  <conditionalFormatting sqref="M12:M15">
    <cfRule type="cellIs" dxfId="48" priority="38" operator="equal">
      <formula>"check"</formula>
    </cfRule>
  </conditionalFormatting>
  <conditionalFormatting sqref="G16">
    <cfRule type="cellIs" dxfId="47" priority="37" operator="equal">
      <formula>"check"</formula>
    </cfRule>
  </conditionalFormatting>
  <conditionalFormatting sqref="E17">
    <cfRule type="cellIs" dxfId="46" priority="36" operator="equal">
      <formula>"check"</formula>
    </cfRule>
  </conditionalFormatting>
  <conditionalFormatting sqref="I16">
    <cfRule type="cellIs" dxfId="45" priority="35" operator="equal">
      <formula>"check"</formula>
    </cfRule>
  </conditionalFormatting>
  <conditionalFormatting sqref="G17">
    <cfRule type="cellIs" dxfId="44" priority="34" operator="equal">
      <formula>"check"</formula>
    </cfRule>
  </conditionalFormatting>
  <conditionalFormatting sqref="I17">
    <cfRule type="cellIs" dxfId="43" priority="33" operator="equal">
      <formula>"check"</formula>
    </cfRule>
  </conditionalFormatting>
  <conditionalFormatting sqref="P17">
    <cfRule type="cellIs" dxfId="42" priority="29" operator="equal">
      <formula>"check"</formula>
    </cfRule>
  </conditionalFormatting>
  <conditionalFormatting sqref="M7:P7">
    <cfRule type="cellIs" dxfId="41" priority="27" operator="equal">
      <formula>"Select from dropdown menu"</formula>
    </cfRule>
    <cfRule type="cellIs" dxfId="40" priority="28" operator="equal">
      <formula>"Select from dropdown menu"</formula>
    </cfRule>
  </conditionalFormatting>
  <conditionalFormatting sqref="M8:P8">
    <cfRule type="cellIs" dxfId="39" priority="25" operator="equal">
      <formula>"Select from dropdown menu"</formula>
    </cfRule>
    <cfRule type="cellIs" dxfId="38" priority="26" operator="equal">
      <formula>"Select from dropdown menu"</formula>
    </cfRule>
  </conditionalFormatting>
  <conditionalFormatting sqref="Q7:Q8">
    <cfRule type="cellIs" dxfId="37" priority="24" operator="equal">
      <formula>"check"</formula>
    </cfRule>
  </conditionalFormatting>
  <conditionalFormatting sqref="Q7:Q8">
    <cfRule type="containsText" dxfId="36" priority="22" operator="containsText" text="Select from dropdown menu">
      <formula>NOT(ISERROR(SEARCH("Select from dropdown menu",Q7)))</formula>
    </cfRule>
    <cfRule type="expression" dxfId="35" priority="23">
      <formula>"Select from dropdown menu"</formula>
    </cfRule>
  </conditionalFormatting>
  <conditionalFormatting sqref="Q7:Q8">
    <cfRule type="cellIs" dxfId="34" priority="20" operator="equal">
      <formula>"Select from dropdown menu"</formula>
    </cfRule>
    <cfRule type="cellIs" dxfId="33" priority="21" operator="equal">
      <formula>"Select from dropdown menu"</formula>
    </cfRule>
  </conditionalFormatting>
  <conditionalFormatting sqref="E24 G24">
    <cfRule type="cellIs" dxfId="32" priority="19" operator="equal">
      <formula>"check"</formula>
    </cfRule>
  </conditionalFormatting>
  <conditionalFormatting sqref="B25">
    <cfRule type="cellIs" dxfId="31" priority="18" operator="equal">
      <formula>"check"</formula>
    </cfRule>
  </conditionalFormatting>
  <conditionalFormatting sqref="L4 Z4:XFD4 A4">
    <cfRule type="cellIs" dxfId="30" priority="17" operator="equal">
      <formula>"check"</formula>
    </cfRule>
  </conditionalFormatting>
  <conditionalFormatting sqref="Q4">
    <cfRule type="cellIs" dxfId="29" priority="16" operator="equal">
      <formula>"check"</formula>
    </cfRule>
  </conditionalFormatting>
  <conditionalFormatting sqref="Q4">
    <cfRule type="containsText" dxfId="28" priority="14" operator="containsText" text="Select from dropdown menu">
      <formula>NOT(ISERROR(SEARCH("Select from dropdown menu",Q4)))</formula>
    </cfRule>
    <cfRule type="expression" dxfId="27" priority="15">
      <formula>"Select from dropdown menu"</formula>
    </cfRule>
  </conditionalFormatting>
  <conditionalFormatting sqref="A4 Z4:XFD4 L4 Q4">
    <cfRule type="cellIs" dxfId="26" priority="12" operator="equal">
      <formula>"Select from dropdown menu"</formula>
    </cfRule>
    <cfRule type="cellIs" dxfId="25" priority="13" operator="equal">
      <formula>"Select from dropdown menu"</formula>
    </cfRule>
  </conditionalFormatting>
  <conditionalFormatting sqref="B4">
    <cfRule type="cellIs" dxfId="24" priority="11" operator="equal">
      <formula>"check"</formula>
    </cfRule>
  </conditionalFormatting>
  <conditionalFormatting sqref="B4:C4">
    <cfRule type="cellIs" dxfId="23" priority="9" operator="equal">
      <formula>"Select from dropdown menu"</formula>
    </cfRule>
    <cfRule type="cellIs" dxfId="22" priority="10" operator="equal">
      <formula>"Select from dropdown menu"</formula>
    </cfRule>
  </conditionalFormatting>
  <conditionalFormatting sqref="D4">
    <cfRule type="cellIs" dxfId="21" priority="8" operator="equal">
      <formula>"check"</formula>
    </cfRule>
  </conditionalFormatting>
  <conditionalFormatting sqref="D4">
    <cfRule type="containsText" dxfId="20" priority="6" operator="containsText" text="Select from dropdown menu">
      <formula>NOT(ISERROR(SEARCH("Select from dropdown menu",D4)))</formula>
    </cfRule>
    <cfRule type="expression" dxfId="19" priority="7">
      <formula>"Select from dropdown menu"</formula>
    </cfRule>
  </conditionalFormatting>
  <conditionalFormatting sqref="D4:K4">
    <cfRule type="cellIs" dxfId="18" priority="4" operator="equal">
      <formula>"Select from dropdown menu"</formula>
    </cfRule>
    <cfRule type="cellIs" dxfId="17" priority="5" operator="equal">
      <formula>"Select from dropdown menu"</formula>
    </cfRule>
  </conditionalFormatting>
  <conditionalFormatting sqref="M4:P4">
    <cfRule type="cellIs" dxfId="16" priority="2" operator="equal">
      <formula>"Select from dropdown menu"</formula>
    </cfRule>
    <cfRule type="cellIs" dxfId="15" priority="3" operator="equal">
      <formula>"Select from dropdown menu"</formula>
    </cfRule>
  </conditionalFormatting>
  <conditionalFormatting sqref="R16:R17">
    <cfRule type="cellIs" dxfId="14" priority="1" operator="equal">
      <formula>"check"</formula>
    </cfRule>
  </conditionalFormatting>
  <dataValidations count="2">
    <dataValidation type="list" allowBlank="1" showInputMessage="1" showErrorMessage="1" sqref="H6:K6">
      <formula1>"Select priority attribute, Priority LGA, Sustained support LGA"</formula1>
    </dataValidation>
    <dataValidation type="list" allowBlank="1" showInputMessage="1" showErrorMessage="1" sqref="T11:T19">
      <formula1>"Blank,Not applicable, APR Over reported, APR Under reported"</formula1>
    </dataValidation>
  </dataValidations>
  <pageMargins left="0.25" right="0.25" top="0.75" bottom="0.75" header="0.3" footer="0.3"/>
  <pageSetup paperSize="9" scale="30" fitToHeight="0" pageOrder="overThenDown" orientation="landscape" r:id="rId1"/>
  <drawing r:id="rId2"/>
  <extLst>
    <ext xmlns:x14="http://schemas.microsoft.com/office/spreadsheetml/2009/9/main" uri="{CCE6A557-97BC-4b89-ADB6-D9C93CAAB3DF}">
      <x14:dataValidations xmlns:xm="http://schemas.microsoft.com/office/excel/2006/main" count="3">
        <x14:dataValidation type="list" showInputMessage="1" showErrorMessage="1" promptTitle="Select From dropdown menu">
          <x14:formula1>
            <xm:f>'[2]Site and SNU list'!#REF!</xm:f>
          </x14:formula1>
          <xm:sqref>D8:K8 D7</xm:sqref>
        </x14:dataValidation>
        <x14:dataValidation type="list" showInputMessage="1" showErrorMessage="1">
          <x14:formula1>
            <xm:f>'[2]Site and SNU list'!#REF!</xm:f>
          </x14:formula1>
          <xm:sqref>Q5:Q6</xm:sqref>
        </x14:dataValidation>
        <x14:dataValidation type="list" allowBlank="1" showInputMessage="1" showErrorMessage="1">
          <x14:formula1>
            <xm:f>'[2]Site and SNU list'!#REF!</xm:f>
          </x14:formula1>
          <xm:sqref>D5:D6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2"/>
  <sheetViews>
    <sheetView workbookViewId="0">
      <selection activeCell="C19" sqref="C19:C23"/>
    </sheetView>
  </sheetViews>
  <sheetFormatPr defaultRowHeight="14.4" x14ac:dyDescent="0.3"/>
  <cols>
    <col min="1" max="2" width="2.44140625" customWidth="1"/>
    <col min="3" max="3" width="15.33203125" customWidth="1"/>
    <col min="4" max="5" width="49.109375" customWidth="1"/>
  </cols>
  <sheetData>
    <row r="1" spans="3:5" ht="16.2" thickBot="1" x14ac:dyDescent="0.35">
      <c r="C1" s="201" t="s">
        <v>421</v>
      </c>
      <c r="D1" s="202" t="s">
        <v>378</v>
      </c>
      <c r="E1" s="202" t="s">
        <v>379</v>
      </c>
    </row>
    <row r="2" spans="3:5" x14ac:dyDescent="0.3">
      <c r="C2" s="336" t="s">
        <v>64</v>
      </c>
      <c r="D2" s="333" t="s">
        <v>380</v>
      </c>
      <c r="E2" s="203" t="s">
        <v>381</v>
      </c>
    </row>
    <row r="3" spans="3:5" x14ac:dyDescent="0.3">
      <c r="C3" s="337"/>
      <c r="D3" s="334"/>
      <c r="E3" s="203"/>
    </row>
    <row r="4" spans="3:5" ht="29.4" thickBot="1" x14ac:dyDescent="0.35">
      <c r="C4" s="337"/>
      <c r="D4" s="335"/>
      <c r="E4" s="204" t="s">
        <v>382</v>
      </c>
    </row>
    <row r="5" spans="3:5" x14ac:dyDescent="0.3">
      <c r="C5" s="337"/>
      <c r="D5" s="333" t="s">
        <v>383</v>
      </c>
      <c r="E5" s="203" t="s">
        <v>384</v>
      </c>
    </row>
    <row r="6" spans="3:5" ht="15" thickBot="1" x14ac:dyDescent="0.35">
      <c r="C6" s="337"/>
      <c r="D6" s="335"/>
      <c r="E6" s="204" t="s">
        <v>385</v>
      </c>
    </row>
    <row r="7" spans="3:5" ht="58.2" thickBot="1" x14ac:dyDescent="0.35">
      <c r="C7" s="337"/>
      <c r="D7" s="204" t="s">
        <v>386</v>
      </c>
      <c r="E7" s="204" t="s">
        <v>387</v>
      </c>
    </row>
    <row r="8" spans="3:5" ht="29.4" thickBot="1" x14ac:dyDescent="0.35">
      <c r="C8" s="337"/>
      <c r="D8" s="205" t="s">
        <v>388</v>
      </c>
      <c r="E8" s="204" t="s">
        <v>389</v>
      </c>
    </row>
    <row r="9" spans="3:5" x14ac:dyDescent="0.3">
      <c r="C9" s="337"/>
      <c r="D9" s="333" t="s">
        <v>390</v>
      </c>
      <c r="E9" s="203" t="s">
        <v>391</v>
      </c>
    </row>
    <row r="10" spans="3:5" ht="43.8" thickBot="1" x14ac:dyDescent="0.35">
      <c r="C10" s="338"/>
      <c r="D10" s="335"/>
      <c r="E10" s="204" t="s">
        <v>392</v>
      </c>
    </row>
    <row r="11" spans="3:5" ht="43.8" thickBot="1" x14ac:dyDescent="0.35">
      <c r="C11" s="336" t="s">
        <v>75</v>
      </c>
      <c r="D11" s="204" t="s">
        <v>393</v>
      </c>
      <c r="E11" s="204" t="s">
        <v>394</v>
      </c>
    </row>
    <row r="12" spans="3:5" ht="58.2" thickBot="1" x14ac:dyDescent="0.35">
      <c r="C12" s="337"/>
      <c r="D12" s="204" t="s">
        <v>395</v>
      </c>
      <c r="E12" s="204" t="s">
        <v>396</v>
      </c>
    </row>
    <row r="13" spans="3:5" x14ac:dyDescent="0.3">
      <c r="C13" s="337"/>
      <c r="D13" s="203"/>
      <c r="E13" s="203" t="s">
        <v>398</v>
      </c>
    </row>
    <row r="14" spans="3:5" ht="101.4" thickBot="1" x14ac:dyDescent="0.35">
      <c r="C14" s="337"/>
      <c r="D14" s="205" t="s">
        <v>397</v>
      </c>
      <c r="E14" s="204" t="s">
        <v>399</v>
      </c>
    </row>
    <row r="15" spans="3:5" x14ac:dyDescent="0.3">
      <c r="C15" s="337"/>
      <c r="D15" s="203"/>
      <c r="E15" s="333" t="s">
        <v>403</v>
      </c>
    </row>
    <row r="16" spans="3:5" ht="28.8" x14ac:dyDescent="0.3">
      <c r="C16" s="337"/>
      <c r="D16" s="203" t="s">
        <v>400</v>
      </c>
      <c r="E16" s="334"/>
    </row>
    <row r="17" spans="3:5" ht="28.8" x14ac:dyDescent="0.3">
      <c r="C17" s="337"/>
      <c r="D17" s="203" t="s">
        <v>401</v>
      </c>
      <c r="E17" s="334"/>
    </row>
    <row r="18" spans="3:5" ht="15" thickBot="1" x14ac:dyDescent="0.35">
      <c r="C18" s="338"/>
      <c r="D18" s="204" t="s">
        <v>402</v>
      </c>
      <c r="E18" s="335"/>
    </row>
    <row r="19" spans="3:5" ht="43.8" thickBot="1" x14ac:dyDescent="0.35">
      <c r="C19" s="336" t="s">
        <v>87</v>
      </c>
      <c r="D19" s="204" t="s">
        <v>404</v>
      </c>
      <c r="E19" s="204" t="s">
        <v>403</v>
      </c>
    </row>
    <row r="20" spans="3:5" x14ac:dyDescent="0.3">
      <c r="C20" s="337"/>
      <c r="D20" s="203" t="s">
        <v>405</v>
      </c>
      <c r="E20" s="203" t="s">
        <v>408</v>
      </c>
    </row>
    <row r="21" spans="3:5" ht="28.8" x14ac:dyDescent="0.3">
      <c r="C21" s="337"/>
      <c r="D21" s="203" t="s">
        <v>406</v>
      </c>
      <c r="E21" s="203" t="s">
        <v>409</v>
      </c>
    </row>
    <row r="22" spans="3:5" ht="15" thickBot="1" x14ac:dyDescent="0.35">
      <c r="C22" s="337"/>
      <c r="D22" s="204" t="s">
        <v>407</v>
      </c>
      <c r="E22" s="206"/>
    </row>
    <row r="23" spans="3:5" ht="29.4" thickBot="1" x14ac:dyDescent="0.35">
      <c r="C23" s="338"/>
      <c r="D23" s="205" t="s">
        <v>410</v>
      </c>
      <c r="E23" s="204" t="s">
        <v>382</v>
      </c>
    </row>
    <row r="24" spans="3:5" ht="43.8" thickBot="1" x14ac:dyDescent="0.35">
      <c r="C24" s="336" t="s">
        <v>85</v>
      </c>
      <c r="D24" s="205" t="s">
        <v>411</v>
      </c>
      <c r="E24" s="204" t="s">
        <v>412</v>
      </c>
    </row>
    <row r="25" spans="3:5" ht="28.8" x14ac:dyDescent="0.3">
      <c r="C25" s="337"/>
      <c r="D25" s="203" t="s">
        <v>413</v>
      </c>
      <c r="E25" s="333" t="s">
        <v>403</v>
      </c>
    </row>
    <row r="26" spans="3:5" ht="28.8" x14ac:dyDescent="0.3">
      <c r="C26" s="337"/>
      <c r="D26" s="203" t="s">
        <v>414</v>
      </c>
      <c r="E26" s="334"/>
    </row>
    <row r="27" spans="3:5" ht="15" thickBot="1" x14ac:dyDescent="0.35">
      <c r="C27" s="337"/>
      <c r="D27" s="204" t="s">
        <v>415</v>
      </c>
      <c r="E27" s="335"/>
    </row>
    <row r="28" spans="3:5" ht="43.8" thickBot="1" x14ac:dyDescent="0.35">
      <c r="C28" s="338"/>
      <c r="D28" s="204" t="s">
        <v>416</v>
      </c>
      <c r="E28" s="204" t="s">
        <v>392</v>
      </c>
    </row>
    <row r="29" spans="3:5" ht="43.8" thickBot="1" x14ac:dyDescent="0.35">
      <c r="C29" s="336" t="s">
        <v>74</v>
      </c>
      <c r="D29" s="205" t="s">
        <v>417</v>
      </c>
      <c r="E29" s="204" t="s">
        <v>412</v>
      </c>
    </row>
    <row r="30" spans="3:5" ht="28.8" x14ac:dyDescent="0.3">
      <c r="C30" s="337"/>
      <c r="D30" s="203" t="s">
        <v>418</v>
      </c>
      <c r="E30" s="333" t="s">
        <v>382</v>
      </c>
    </row>
    <row r="31" spans="3:5" ht="15" thickBot="1" x14ac:dyDescent="0.35">
      <c r="C31" s="337"/>
      <c r="D31" s="204" t="s">
        <v>419</v>
      </c>
      <c r="E31" s="335"/>
    </row>
    <row r="32" spans="3:5" ht="43.8" thickBot="1" x14ac:dyDescent="0.35">
      <c r="C32" s="338"/>
      <c r="D32" s="204" t="s">
        <v>420</v>
      </c>
      <c r="E32" s="204" t="s">
        <v>389</v>
      </c>
    </row>
  </sheetData>
  <mergeCells count="11">
    <mergeCell ref="C19:C23"/>
    <mergeCell ref="C24:C28"/>
    <mergeCell ref="E25:E27"/>
    <mergeCell ref="C29:C32"/>
    <mergeCell ref="E30:E31"/>
    <mergeCell ref="E15:E18"/>
    <mergeCell ref="C2:C10"/>
    <mergeCell ref="D2:D4"/>
    <mergeCell ref="D5:D6"/>
    <mergeCell ref="D9:D10"/>
    <mergeCell ref="C11: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V29"/>
  <sheetViews>
    <sheetView zoomScaleNormal="100" workbookViewId="0">
      <pane xSplit="3" ySplit="9" topLeftCell="G15" activePane="bottomRight" state="frozen"/>
      <selection pane="topRight" activeCell="D1" sqref="D1"/>
      <selection pane="bottomLeft" activeCell="A10" sqref="A10"/>
      <selection pane="bottomRight" activeCell="C15" sqref="C15"/>
    </sheetView>
  </sheetViews>
  <sheetFormatPr defaultColWidth="9.109375" defaultRowHeight="14.4" x14ac:dyDescent="0.3"/>
  <cols>
    <col min="1" max="1" width="4.88671875" style="71" customWidth="1"/>
    <col min="2" max="2" width="7" style="71" customWidth="1"/>
    <col min="3" max="3" width="14.6640625" style="71" customWidth="1"/>
    <col min="4" max="4" width="50.33203125" style="71" customWidth="1"/>
    <col min="5" max="19" width="13" style="71" customWidth="1"/>
    <col min="20" max="20" width="12.109375" style="71" customWidth="1"/>
    <col min="21" max="21" width="19.109375" style="71" customWidth="1"/>
    <col min="22" max="16384" width="9.109375" style="71"/>
  </cols>
  <sheetData>
    <row r="1" spans="2:22" x14ac:dyDescent="0.3">
      <c r="J1" s="71">
        <v>51</v>
      </c>
      <c r="O1" s="71">
        <v>25</v>
      </c>
    </row>
    <row r="2" spans="2:22" ht="15" thickBot="1" x14ac:dyDescent="0.35"/>
    <row r="3" spans="2:22" ht="31.8" thickBot="1" x14ac:dyDescent="0.35">
      <c r="B3" s="339" t="s">
        <v>62</v>
      </c>
      <c r="C3" s="340"/>
      <c r="D3" s="340"/>
      <c r="E3" s="340"/>
      <c r="F3" s="340"/>
      <c r="G3" s="340"/>
      <c r="H3" s="340"/>
      <c r="I3" s="340"/>
      <c r="J3" s="340"/>
      <c r="K3" s="340"/>
      <c r="L3" s="340"/>
      <c r="M3" s="340"/>
      <c r="N3" s="340"/>
      <c r="O3" s="340"/>
      <c r="P3" s="340"/>
      <c r="Q3" s="340"/>
      <c r="R3" s="340"/>
      <c r="S3" s="340"/>
      <c r="T3" s="340"/>
      <c r="U3" s="341"/>
    </row>
    <row r="4" spans="2:22" ht="31.8" thickBot="1" x14ac:dyDescent="0.55000000000000004">
      <c r="B4" s="356" t="s">
        <v>370</v>
      </c>
      <c r="C4" s="357"/>
      <c r="D4" s="358"/>
      <c r="E4" s="355"/>
      <c r="F4" s="340"/>
      <c r="G4" s="340"/>
      <c r="H4" s="340"/>
      <c r="I4" s="340"/>
      <c r="J4" s="340"/>
      <c r="K4" s="341"/>
      <c r="L4" s="359" t="s">
        <v>371</v>
      </c>
      <c r="M4" s="360"/>
      <c r="N4" s="360"/>
      <c r="O4" s="360"/>
      <c r="P4" s="339"/>
      <c r="Q4" s="340"/>
      <c r="R4" s="340"/>
      <c r="S4" s="340"/>
      <c r="T4" s="340"/>
      <c r="U4" s="341"/>
    </row>
    <row r="5" spans="2:22" ht="31.8" thickBot="1" x14ac:dyDescent="0.55000000000000004">
      <c r="B5" s="356" t="s">
        <v>369</v>
      </c>
      <c r="C5" s="357" t="s">
        <v>1</v>
      </c>
      <c r="D5" s="358"/>
      <c r="E5" s="355"/>
      <c r="F5" s="340"/>
      <c r="G5" s="340"/>
      <c r="H5" s="340"/>
      <c r="I5" s="340"/>
      <c r="J5" s="340"/>
      <c r="K5" s="341"/>
      <c r="L5" s="359" t="s">
        <v>372</v>
      </c>
      <c r="M5" s="360"/>
      <c r="N5" s="360"/>
      <c r="O5" s="360"/>
      <c r="P5" s="339"/>
      <c r="Q5" s="340"/>
      <c r="R5" s="340"/>
      <c r="S5" s="340"/>
      <c r="T5" s="340"/>
      <c r="U5" s="341"/>
    </row>
    <row r="6" spans="2:22" ht="31.8" thickBot="1" x14ac:dyDescent="0.55000000000000004">
      <c r="B6" s="356" t="s">
        <v>368</v>
      </c>
      <c r="C6" s="357"/>
      <c r="D6" s="358" t="s">
        <v>3</v>
      </c>
      <c r="E6" s="355"/>
      <c r="F6" s="340"/>
      <c r="G6" s="340"/>
      <c r="H6" s="340"/>
      <c r="I6" s="340"/>
      <c r="J6" s="340"/>
      <c r="K6" s="341"/>
      <c r="L6" s="359" t="s">
        <v>373</v>
      </c>
      <c r="M6" s="360"/>
      <c r="N6" s="360"/>
      <c r="O6" s="360"/>
      <c r="P6" s="339"/>
      <c r="Q6" s="340"/>
      <c r="R6" s="340"/>
      <c r="S6" s="340"/>
      <c r="T6" s="340"/>
      <c r="U6" s="341"/>
    </row>
    <row r="7" spans="2:22" ht="31.8" thickBot="1" x14ac:dyDescent="0.55000000000000004">
      <c r="B7" s="356" t="s">
        <v>367</v>
      </c>
      <c r="C7" s="357"/>
      <c r="D7" s="358" t="s">
        <v>6</v>
      </c>
      <c r="E7" s="355"/>
      <c r="F7" s="340"/>
      <c r="G7" s="340"/>
      <c r="H7" s="340"/>
      <c r="I7" s="340"/>
      <c r="J7" s="340"/>
      <c r="K7" s="341"/>
      <c r="L7" s="359" t="s">
        <v>371</v>
      </c>
      <c r="M7" s="360"/>
      <c r="N7" s="360"/>
      <c r="O7" s="360"/>
      <c r="P7" s="339"/>
      <c r="Q7" s="340"/>
      <c r="R7" s="340"/>
      <c r="S7" s="340"/>
      <c r="T7" s="340"/>
      <c r="U7" s="341"/>
    </row>
    <row r="8" spans="2:22" ht="23.25" customHeight="1" thickBot="1" x14ac:dyDescent="0.35">
      <c r="B8" s="346" t="s">
        <v>69</v>
      </c>
      <c r="C8" s="348" t="s">
        <v>157</v>
      </c>
      <c r="D8" s="76" t="s">
        <v>158</v>
      </c>
      <c r="E8" s="350">
        <v>42644</v>
      </c>
      <c r="F8" s="351"/>
      <c r="G8" s="351"/>
      <c r="H8" s="351"/>
      <c r="I8" s="352"/>
      <c r="J8" s="350">
        <v>42675</v>
      </c>
      <c r="K8" s="353"/>
      <c r="L8" s="353"/>
      <c r="M8" s="353"/>
      <c r="N8" s="354"/>
      <c r="O8" s="350">
        <v>42705</v>
      </c>
      <c r="P8" s="353"/>
      <c r="Q8" s="353"/>
      <c r="R8" s="353"/>
      <c r="S8" s="354"/>
      <c r="T8" s="342" t="s">
        <v>63</v>
      </c>
      <c r="U8" s="344" t="s">
        <v>374</v>
      </c>
    </row>
    <row r="9" spans="2:22" s="74" customFormat="1" ht="29.25" customHeight="1" thickBot="1" x14ac:dyDescent="0.25">
      <c r="B9" s="347"/>
      <c r="C9" s="349"/>
      <c r="D9" s="77" t="s">
        <v>159</v>
      </c>
      <c r="E9" s="73" t="s">
        <v>64</v>
      </c>
      <c r="F9" s="73" t="s">
        <v>65</v>
      </c>
      <c r="G9" s="73" t="s">
        <v>66</v>
      </c>
      <c r="H9" s="73" t="s">
        <v>67</v>
      </c>
      <c r="I9" s="82" t="s">
        <v>68</v>
      </c>
      <c r="J9" s="73" t="s">
        <v>64</v>
      </c>
      <c r="K9" s="73" t="s">
        <v>65</v>
      </c>
      <c r="L9" s="73" t="s">
        <v>66</v>
      </c>
      <c r="M9" s="73" t="s">
        <v>67</v>
      </c>
      <c r="N9" s="82" t="s">
        <v>68</v>
      </c>
      <c r="O9" s="73" t="s">
        <v>64</v>
      </c>
      <c r="P9" s="73" t="s">
        <v>65</v>
      </c>
      <c r="Q9" s="73" t="s">
        <v>66</v>
      </c>
      <c r="R9" s="73" t="s">
        <v>67</v>
      </c>
      <c r="S9" s="82" t="s">
        <v>68</v>
      </c>
      <c r="T9" s="343"/>
      <c r="U9" s="345"/>
    </row>
    <row r="10" spans="2:22" ht="54" customHeight="1" thickBot="1" x14ac:dyDescent="0.35">
      <c r="B10" s="72">
        <v>1</v>
      </c>
      <c r="C10" s="73" t="s">
        <v>160</v>
      </c>
      <c r="D10" s="75" t="s">
        <v>198</v>
      </c>
      <c r="E10" s="185">
        <f>'Data entry'!C113</f>
        <v>23.166666666666668</v>
      </c>
      <c r="F10" s="186">
        <f>'Data entry'!C127</f>
        <v>18.5</v>
      </c>
      <c r="G10" s="186">
        <f>'Data entry'!C137</f>
        <v>0</v>
      </c>
      <c r="H10" s="186">
        <f>'Data entry'!C175</f>
        <v>0</v>
      </c>
      <c r="I10" s="186">
        <f>'Data entry'!C188</f>
        <v>0</v>
      </c>
      <c r="J10" s="189">
        <f>'Data entry'!D113</f>
        <v>16.833333333333332</v>
      </c>
      <c r="K10" s="189">
        <f>'Data entry'!D127</f>
        <v>14.5</v>
      </c>
      <c r="L10" s="189">
        <f>'Data entry'!D137</f>
        <v>0</v>
      </c>
      <c r="M10" s="189">
        <f>'Data entry'!D175</f>
        <v>0</v>
      </c>
      <c r="N10" s="189">
        <f>'Data entry'!D188</f>
        <v>0</v>
      </c>
      <c r="O10" s="189">
        <f>'Data entry'!E113</f>
        <v>20</v>
      </c>
      <c r="P10" s="189">
        <f>'Data entry'!E127</f>
        <v>62</v>
      </c>
      <c r="Q10" s="189">
        <f>'Data entry'!E137</f>
        <v>0</v>
      </c>
      <c r="R10" s="189">
        <f>'Data entry'!E175</f>
        <v>0</v>
      </c>
      <c r="S10" s="190">
        <f>'Data entry'!E188</f>
        <v>0</v>
      </c>
      <c r="T10" s="198">
        <v>200</v>
      </c>
      <c r="U10" s="207">
        <f>(((SUM(E10:I10)/5)+(SUM(J10:N10)/5)+(SUM(O10:S10)/5)))/T10</f>
        <v>0.155</v>
      </c>
    </row>
    <row r="11" spans="2:22" ht="54" customHeight="1" thickBot="1" x14ac:dyDescent="0.35">
      <c r="B11" s="72">
        <v>1.1000000000000001</v>
      </c>
      <c r="C11" s="73" t="s">
        <v>160</v>
      </c>
      <c r="D11" s="75" t="s">
        <v>169</v>
      </c>
      <c r="E11" s="84">
        <f>'Data entry'!C121</f>
        <v>5</v>
      </c>
      <c r="F11" s="83">
        <f>'Data entry'!C128</f>
        <v>11.5</v>
      </c>
      <c r="G11" s="83">
        <f>'Data entry'!C148</f>
        <v>0</v>
      </c>
      <c r="H11" s="83">
        <f>'Data entry'!C179</f>
        <v>0</v>
      </c>
      <c r="I11" s="83">
        <f>'Data entry'!C191</f>
        <v>0</v>
      </c>
      <c r="J11" s="191">
        <f>'Data entry'!D121</f>
        <v>4</v>
      </c>
      <c r="K11" s="191">
        <f>'Data entry'!D128</f>
        <v>6.5</v>
      </c>
      <c r="L11" s="191">
        <f>'Data entry'!D148</f>
        <v>0</v>
      </c>
      <c r="M11" s="191">
        <f>'Data entry'!D179</f>
        <v>0</v>
      </c>
      <c r="N11" s="191">
        <f>'Data entry'!D191</f>
        <v>0</v>
      </c>
      <c r="O11" s="191">
        <f>'Data entry'!E121</f>
        <v>4</v>
      </c>
      <c r="P11" s="191">
        <f>'Data entry'!E128</f>
        <v>53</v>
      </c>
      <c r="Q11" s="191">
        <f>'Data entry'!E148</f>
        <v>0</v>
      </c>
      <c r="R11" s="191">
        <f>'Data entry'!E179</f>
        <v>0</v>
      </c>
      <c r="S11" s="192">
        <f>'Data entry'!E191</f>
        <v>0</v>
      </c>
      <c r="T11" s="199"/>
      <c r="U11" s="207" t="e">
        <f>(((SUM(E11:I11)/5)+(SUM(J11:N11)/5)+(SUM(O11:S11)/5)))/T11</f>
        <v>#DIV/0!</v>
      </c>
    </row>
    <row r="12" spans="2:22" ht="54" customHeight="1" thickBot="1" x14ac:dyDescent="0.35">
      <c r="B12" s="72">
        <v>1.2</v>
      </c>
      <c r="C12" s="73" t="s">
        <v>160</v>
      </c>
      <c r="D12" s="75" t="s">
        <v>170</v>
      </c>
      <c r="E12" s="84">
        <f>'Data entry'!C123</f>
        <v>6</v>
      </c>
      <c r="F12" s="83">
        <f>'Data entry'!C133</f>
        <v>15</v>
      </c>
      <c r="G12" s="83">
        <f>'Data entry'!C165</f>
        <v>0</v>
      </c>
      <c r="H12" s="83">
        <f>'Data entry'!C183</f>
        <v>0</v>
      </c>
      <c r="I12" s="83">
        <f>'Data entry'!C197</f>
        <v>0</v>
      </c>
      <c r="J12" s="191">
        <f>'Data entry'!D123</f>
        <v>4</v>
      </c>
      <c r="K12" s="191">
        <f>'Data entry'!D133</f>
        <v>14</v>
      </c>
      <c r="L12" s="191">
        <f>'Data entry'!D165</f>
        <v>0</v>
      </c>
      <c r="M12" s="191">
        <f>'Data entry'!D183</f>
        <v>0</v>
      </c>
      <c r="N12" s="191">
        <f>'Data entry'!D197</f>
        <v>0</v>
      </c>
      <c r="O12" s="191">
        <f>'Data entry'!E123</f>
        <v>1</v>
      </c>
      <c r="P12" s="191">
        <f>'Data entry'!E133</f>
        <v>13</v>
      </c>
      <c r="Q12" s="191">
        <f>'Data entry'!E165</f>
        <v>0</v>
      </c>
      <c r="R12" s="191">
        <f>'Data entry'!E183</f>
        <v>0</v>
      </c>
      <c r="S12" s="192">
        <f>'Data entry'!E197</f>
        <v>0</v>
      </c>
      <c r="T12" s="199"/>
      <c r="U12" s="207" t="e">
        <f>(((SUM(E12:I12)/5)+(SUM(J12:N12)/5)+(SUM(O12:S12)/5)))/T12</f>
        <v>#DIV/0!</v>
      </c>
    </row>
    <row r="13" spans="2:22" ht="54" customHeight="1" thickBot="1" x14ac:dyDescent="0.35">
      <c r="B13" s="72">
        <v>2</v>
      </c>
      <c r="C13" s="73" t="s">
        <v>163</v>
      </c>
      <c r="D13" s="75" t="s">
        <v>164</v>
      </c>
      <c r="E13" s="84">
        <f>'Data entry'!C203</f>
        <v>40</v>
      </c>
      <c r="F13" s="83">
        <f>'Data entry'!C212</f>
        <v>47.5</v>
      </c>
      <c r="G13" s="83">
        <f>'Data entry'!C224</f>
        <v>70.5</v>
      </c>
      <c r="H13" s="83">
        <f>'Data entry'!C239</f>
        <v>0</v>
      </c>
      <c r="I13" s="83">
        <f>'Data entry'!C248</f>
        <v>0</v>
      </c>
      <c r="J13" s="191">
        <f>'Data entry'!D203</f>
        <v>48</v>
      </c>
      <c r="K13" s="191">
        <f>'Data entry'!D212</f>
        <v>74.25</v>
      </c>
      <c r="L13" s="191">
        <f>'Data entry'!D224</f>
        <v>59.5</v>
      </c>
      <c r="M13" s="191">
        <f>'Data entry'!D239</f>
        <v>0</v>
      </c>
      <c r="N13" s="191">
        <f>'Data entry'!D248</f>
        <v>0</v>
      </c>
      <c r="O13" s="191">
        <f>'Data entry'!E203</f>
        <v>54.666666666666664</v>
      </c>
      <c r="P13" s="191">
        <f>'Data entry'!E212</f>
        <v>72.5</v>
      </c>
      <c r="Q13" s="191">
        <f>'Data entry'!E224</f>
        <v>124</v>
      </c>
      <c r="R13" s="191">
        <f>'Data entry'!E239</f>
        <v>0</v>
      </c>
      <c r="S13" s="192">
        <f>'Data entry'!E248</f>
        <v>0</v>
      </c>
      <c r="T13" s="199">
        <v>200</v>
      </c>
      <c r="U13" s="207">
        <f t="shared" ref="U13:U15" si="0">(((SUM(E13:I13)/5)+(SUM(J13:N13)/5)+(SUM(O13:S13)/5)))/T13</f>
        <v>0.59091666666666665</v>
      </c>
    </row>
    <row r="14" spans="2:22" ht="54" customHeight="1" thickBot="1" x14ac:dyDescent="0.35">
      <c r="B14" s="72">
        <v>3</v>
      </c>
      <c r="C14" s="73" t="s">
        <v>166</v>
      </c>
      <c r="D14" s="75" t="s">
        <v>165</v>
      </c>
      <c r="E14" s="84">
        <f>'Data entry'!C254</f>
        <v>90</v>
      </c>
      <c r="F14" s="83">
        <f>'Data entry'!C265</f>
        <v>63.5</v>
      </c>
      <c r="G14" s="83">
        <f>'Data entry'!C280</f>
        <v>67</v>
      </c>
      <c r="H14" s="83">
        <f>'Data entry'!C291</f>
        <v>35.5</v>
      </c>
      <c r="I14" s="83">
        <f>'Data entry'!C306</f>
        <v>35.5</v>
      </c>
      <c r="J14" s="191">
        <f>'Data entry'!D254</f>
        <v>86</v>
      </c>
      <c r="K14" s="191">
        <f>'Data entry'!D265</f>
        <v>73.5</v>
      </c>
      <c r="L14" s="191">
        <f>'Data entry'!D280</f>
        <v>46</v>
      </c>
      <c r="M14" s="191">
        <f>'Data entry'!D291</f>
        <v>46.5</v>
      </c>
      <c r="N14" s="191">
        <f>'Data entry'!D306</f>
        <v>38</v>
      </c>
      <c r="O14" s="191">
        <f>'Data entry'!E254</f>
        <v>82</v>
      </c>
      <c r="P14" s="191">
        <f>'Data entry'!E265</f>
        <v>56</v>
      </c>
      <c r="Q14" s="191">
        <f>'Data entry'!E280</f>
        <v>58</v>
      </c>
      <c r="R14" s="191">
        <f>'Data entry'!E291</f>
        <v>50</v>
      </c>
      <c r="S14" s="192">
        <f>'Data entry'!E306</f>
        <v>43.5</v>
      </c>
      <c r="T14" s="199">
        <v>200</v>
      </c>
      <c r="U14" s="207">
        <f t="shared" si="0"/>
        <v>0.871</v>
      </c>
    </row>
    <row r="15" spans="2:22" ht="54" customHeight="1" thickBot="1" x14ac:dyDescent="0.35">
      <c r="B15" s="72">
        <v>4.0999999999999996</v>
      </c>
      <c r="C15" s="73" t="s">
        <v>156</v>
      </c>
      <c r="D15" s="75" t="s">
        <v>155</v>
      </c>
      <c r="E15" s="84">
        <f>'Data entry'!C4</f>
        <v>35.6</v>
      </c>
      <c r="F15" s="83">
        <f>'Data entry'!C30</f>
        <v>0</v>
      </c>
      <c r="G15" s="83">
        <f>'Data entry'!C43</f>
        <v>21.5</v>
      </c>
      <c r="H15" s="83">
        <f>'Data entry'!C96</f>
        <v>10</v>
      </c>
      <c r="I15" s="83">
        <f>'Data entry'!C103</f>
        <v>30</v>
      </c>
      <c r="J15" s="191">
        <f>'Data entry'!D4</f>
        <v>0.25</v>
      </c>
      <c r="K15" s="191">
        <f>'Data entry'!D30</f>
        <v>0</v>
      </c>
      <c r="L15" s="193">
        <v>43</v>
      </c>
      <c r="M15" s="191">
        <f>'Data entry'!D96</f>
        <v>20</v>
      </c>
      <c r="N15" s="191">
        <f>'Data entry'!D103</f>
        <v>40</v>
      </c>
      <c r="O15" s="191">
        <f>'Data entry'!E4</f>
        <v>3</v>
      </c>
      <c r="P15" s="191">
        <f>'Data entry'!E30</f>
        <v>0</v>
      </c>
      <c r="Q15" s="191">
        <f>'Data entry'!E43</f>
        <v>0</v>
      </c>
      <c r="R15" s="191">
        <f>'Data entry'!E96</f>
        <v>30</v>
      </c>
      <c r="S15" s="192">
        <f>'Data entry'!E103</f>
        <v>50</v>
      </c>
      <c r="T15" s="199">
        <v>200</v>
      </c>
      <c r="U15" s="207">
        <f t="shared" si="0"/>
        <v>0.28334999999999999</v>
      </c>
    </row>
    <row r="16" spans="2:22" ht="54" customHeight="1" thickBot="1" x14ac:dyDescent="0.35">
      <c r="B16" s="72">
        <v>4.2</v>
      </c>
      <c r="C16" s="73" t="s">
        <v>156</v>
      </c>
      <c r="D16" s="75" t="s">
        <v>167</v>
      </c>
      <c r="E16" s="84">
        <f>'Data entry'!C16</f>
        <v>20</v>
      </c>
      <c r="F16" s="83">
        <f>'Data entry'!C31</f>
        <v>0</v>
      </c>
      <c r="G16" s="83">
        <f>'Data entry'!C44</f>
        <v>10</v>
      </c>
      <c r="H16" s="83">
        <f>'Data entry'!C99</f>
        <v>0</v>
      </c>
      <c r="I16" s="83">
        <f>'Data entry'!C104</f>
        <v>0</v>
      </c>
      <c r="J16" s="191">
        <f>'Data entry'!D16</f>
        <v>0</v>
      </c>
      <c r="K16" s="191">
        <f>'Data entry'!D31</f>
        <v>0</v>
      </c>
      <c r="L16" s="191">
        <f>'Data entry'!D44</f>
        <v>0</v>
      </c>
      <c r="M16" s="191">
        <f>'Data entry'!D99</f>
        <v>0</v>
      </c>
      <c r="N16" s="191">
        <f>'Data entry'!D104</f>
        <v>0</v>
      </c>
      <c r="O16" s="191">
        <f>'Data entry'!E16</f>
        <v>0</v>
      </c>
      <c r="P16" s="191">
        <f>'Data entry'!E31</f>
        <v>0</v>
      </c>
      <c r="Q16" s="191">
        <f>'Data entry'!E44</f>
        <v>0</v>
      </c>
      <c r="R16" s="191">
        <f>'Data entry'!E99</f>
        <v>0</v>
      </c>
      <c r="S16" s="192">
        <f>'Data entry'!E104</f>
        <v>0</v>
      </c>
      <c r="T16" s="199"/>
      <c r="U16" s="207" t="e">
        <f t="shared" ref="U16:U27" si="1">(((SUM(E16:I16)/5)+(SUM(J16:N16)/5)+(SUM(O16:S16)/5)))/T16</f>
        <v>#DIV/0!</v>
      </c>
    </row>
    <row r="17" spans="2:21" ht="54" customHeight="1" thickBot="1" x14ac:dyDescent="0.35">
      <c r="B17" s="72">
        <v>4.3</v>
      </c>
      <c r="C17" s="73" t="s">
        <v>168</v>
      </c>
      <c r="D17" s="75" t="s">
        <v>364</v>
      </c>
      <c r="E17" s="83">
        <f>E10+E15</f>
        <v>58.766666666666666</v>
      </c>
      <c r="F17" s="83">
        <f t="shared" ref="F17:S17" si="2">F10+F15</f>
        <v>18.5</v>
      </c>
      <c r="G17" s="83">
        <f t="shared" si="2"/>
        <v>21.5</v>
      </c>
      <c r="H17" s="83">
        <f t="shared" si="2"/>
        <v>10</v>
      </c>
      <c r="I17" s="83">
        <f t="shared" si="2"/>
        <v>30</v>
      </c>
      <c r="J17" s="83">
        <f t="shared" si="2"/>
        <v>17.083333333333332</v>
      </c>
      <c r="K17" s="83">
        <f t="shared" si="2"/>
        <v>14.5</v>
      </c>
      <c r="L17" s="83">
        <f>L10+L15</f>
        <v>43</v>
      </c>
      <c r="M17" s="83">
        <f t="shared" si="2"/>
        <v>20</v>
      </c>
      <c r="N17" s="83">
        <f t="shared" si="2"/>
        <v>40</v>
      </c>
      <c r="O17" s="83">
        <f t="shared" si="2"/>
        <v>23</v>
      </c>
      <c r="P17" s="83">
        <f t="shared" si="2"/>
        <v>62</v>
      </c>
      <c r="Q17" s="83">
        <f>Q10+Q15</f>
        <v>0</v>
      </c>
      <c r="R17" s="83">
        <f t="shared" si="2"/>
        <v>30</v>
      </c>
      <c r="S17" s="83">
        <f t="shared" si="2"/>
        <v>50</v>
      </c>
      <c r="T17" s="199"/>
      <c r="U17" s="207" t="e">
        <f t="shared" si="1"/>
        <v>#DIV/0!</v>
      </c>
    </row>
    <row r="18" spans="2:21" ht="54" customHeight="1" x14ac:dyDescent="0.3">
      <c r="B18" s="72">
        <v>4.4000000000000004</v>
      </c>
      <c r="C18" s="73" t="s">
        <v>168</v>
      </c>
      <c r="D18" s="75" t="s">
        <v>363</v>
      </c>
      <c r="E18" s="84">
        <f>E11+E16</f>
        <v>25</v>
      </c>
      <c r="F18" s="83">
        <f t="shared" ref="F18:K18" si="3">F11+F16</f>
        <v>11.5</v>
      </c>
      <c r="G18" s="83">
        <f t="shared" si="3"/>
        <v>10</v>
      </c>
      <c r="H18" s="83">
        <f t="shared" si="3"/>
        <v>0</v>
      </c>
      <c r="I18" s="83">
        <f t="shared" si="3"/>
        <v>0</v>
      </c>
      <c r="J18" s="83">
        <f t="shared" si="3"/>
        <v>4</v>
      </c>
      <c r="K18" s="83">
        <f t="shared" si="3"/>
        <v>6.5</v>
      </c>
      <c r="L18" s="83">
        <f>L11+L16</f>
        <v>0</v>
      </c>
      <c r="M18" s="83">
        <f>M11+M16</f>
        <v>0</v>
      </c>
      <c r="N18" s="83">
        <f>N11+N16</f>
        <v>0</v>
      </c>
      <c r="O18" s="83">
        <f>O11+O16</f>
        <v>4</v>
      </c>
      <c r="P18" s="83">
        <f>P11+P16</f>
        <v>53</v>
      </c>
      <c r="Q18" s="83">
        <f>Q11+Q16</f>
        <v>0</v>
      </c>
      <c r="R18" s="83">
        <f>R11+R16</f>
        <v>0</v>
      </c>
      <c r="S18" s="83">
        <f>S11+S16</f>
        <v>0</v>
      </c>
      <c r="T18" s="199"/>
      <c r="U18" s="207" t="e">
        <f t="shared" si="1"/>
        <v>#DIV/0!</v>
      </c>
    </row>
    <row r="19" spans="2:21" ht="54" customHeight="1" x14ac:dyDescent="0.3">
      <c r="B19" s="72">
        <v>5</v>
      </c>
      <c r="C19" s="73" t="s">
        <v>174</v>
      </c>
      <c r="D19" s="78" t="s">
        <v>117</v>
      </c>
      <c r="E19" s="84">
        <f>'Data entry'!C312</f>
        <v>0</v>
      </c>
      <c r="F19" s="83">
        <f>'Data entry'!C317</f>
        <v>0</v>
      </c>
      <c r="G19" s="83">
        <f>'Data entry'!C322</f>
        <v>0</v>
      </c>
      <c r="H19" s="83">
        <f>'Data entry'!C349</f>
        <v>0</v>
      </c>
      <c r="I19" s="191">
        <f>'Data entry'!C361</f>
        <v>0</v>
      </c>
      <c r="J19" s="191">
        <f>'Data entry'!D312</f>
        <v>0</v>
      </c>
      <c r="K19" s="191">
        <f>'Data entry'!D317</f>
        <v>0</v>
      </c>
      <c r="L19" s="191">
        <f>'Data entry'!D322</f>
        <v>0</v>
      </c>
      <c r="M19" s="191">
        <f>'Data entry'!D349</f>
        <v>0</v>
      </c>
      <c r="N19" s="191">
        <f>'Data entry'!D361</f>
        <v>0</v>
      </c>
      <c r="O19" s="191">
        <f>'Data entry'!E312</f>
        <v>0</v>
      </c>
      <c r="P19" s="191">
        <f>'Data entry'!E317</f>
        <v>0</v>
      </c>
      <c r="Q19" s="191">
        <f>'Data entry'!E322</f>
        <v>0</v>
      </c>
      <c r="R19" s="191">
        <f>'Data entry'!E349</f>
        <v>0</v>
      </c>
      <c r="S19" s="192">
        <f>'Data entry'!E361</f>
        <v>0</v>
      </c>
      <c r="T19" s="199"/>
      <c r="U19" s="207" t="e">
        <f t="shared" si="1"/>
        <v>#DIV/0!</v>
      </c>
    </row>
    <row r="20" spans="2:21" ht="54" customHeight="1" x14ac:dyDescent="0.3">
      <c r="B20" s="72">
        <v>6</v>
      </c>
      <c r="C20" s="73" t="s">
        <v>171</v>
      </c>
      <c r="D20" s="78" t="s">
        <v>100</v>
      </c>
      <c r="E20" s="84">
        <f>'Data entry'!C369</f>
        <v>32</v>
      </c>
      <c r="F20" s="83">
        <f>'Data entry'!C379</f>
        <v>26.5</v>
      </c>
      <c r="G20" s="83">
        <f>'Data entry'!C385</f>
        <v>27.833333333333332</v>
      </c>
      <c r="H20" s="83">
        <f>'Data entry'!C385</f>
        <v>27.833333333333332</v>
      </c>
      <c r="I20" s="191">
        <f>'Data entry'!C407</f>
        <v>68.25</v>
      </c>
      <c r="J20" s="191">
        <f>'Data entry'!D369</f>
        <v>38</v>
      </c>
      <c r="K20" s="191">
        <f>'Data entry'!D379</f>
        <v>34.5</v>
      </c>
      <c r="L20" s="191">
        <f>'Data entry'!D385</f>
        <v>35.166666666666664</v>
      </c>
      <c r="M20" s="191">
        <f>'Data entry'!D398</f>
        <v>98</v>
      </c>
      <c r="N20" s="191">
        <f>'Data entry'!D407</f>
        <v>68</v>
      </c>
      <c r="O20" s="191">
        <f>'Data entry'!E369</f>
        <v>33.5</v>
      </c>
      <c r="P20" s="191">
        <f>'Data entry'!E379</f>
        <v>44</v>
      </c>
      <c r="Q20" s="191">
        <f>'Data entry'!E385</f>
        <v>36.666666666666664</v>
      </c>
      <c r="R20" s="191">
        <f>'Data entry'!E398</f>
        <v>100</v>
      </c>
      <c r="S20" s="192">
        <f>'Data entry'!E407</f>
        <v>74</v>
      </c>
      <c r="T20" s="199"/>
      <c r="U20" s="207" t="e">
        <f t="shared" si="1"/>
        <v>#DIV/0!</v>
      </c>
    </row>
    <row r="21" spans="2:21" ht="54" customHeight="1" thickBot="1" x14ac:dyDescent="0.35">
      <c r="B21" s="72">
        <v>7</v>
      </c>
      <c r="C21" s="73" t="s">
        <v>172</v>
      </c>
      <c r="D21" s="78" t="s">
        <v>106</v>
      </c>
      <c r="E21" s="84">
        <f>'Data entry'!C423</f>
        <v>38.5</v>
      </c>
      <c r="F21" s="83">
        <f>'Data entry'!C434</f>
        <v>77</v>
      </c>
      <c r="G21" s="83">
        <f>'Data entry'!C443</f>
        <v>73</v>
      </c>
      <c r="H21" s="83">
        <f>'Data entry'!C469</f>
        <v>36.5</v>
      </c>
      <c r="I21" s="191">
        <f>'Data entry'!C491</f>
        <v>0</v>
      </c>
      <c r="J21" s="191">
        <f>'Data entry'!D423</f>
        <v>40.166666666666664</v>
      </c>
      <c r="K21" s="191">
        <f>'Data entry'!D434</f>
        <v>78</v>
      </c>
      <c r="L21" s="191">
        <f>'Data entry'!D443</f>
        <v>77</v>
      </c>
      <c r="M21" s="191">
        <f>'Data entry'!D469</f>
        <v>36.25</v>
      </c>
      <c r="N21" s="191">
        <f>'Data entry'!D491</f>
        <v>0</v>
      </c>
      <c r="O21" s="191">
        <f>'Data entry'!E423</f>
        <v>41.833333333333336</v>
      </c>
      <c r="P21" s="191">
        <f>'Data entry'!E434</f>
        <v>78</v>
      </c>
      <c r="Q21" s="191">
        <f>'Data entry'!E444</f>
        <v>82</v>
      </c>
      <c r="R21" s="191">
        <f>'Data entry'!E469</f>
        <v>34.583333333333336</v>
      </c>
      <c r="S21" s="192">
        <f>'Data entry'!E491</f>
        <v>0</v>
      </c>
      <c r="T21" s="199"/>
      <c r="U21" s="207" t="e">
        <f t="shared" si="1"/>
        <v>#DIV/0!</v>
      </c>
    </row>
    <row r="22" spans="2:21" ht="54" customHeight="1" x14ac:dyDescent="0.3">
      <c r="B22" s="72">
        <v>8</v>
      </c>
      <c r="C22" s="73" t="s">
        <v>161</v>
      </c>
      <c r="D22" s="75" t="s">
        <v>162</v>
      </c>
      <c r="E22" s="84">
        <f>'Data entry'!C497</f>
        <v>65</v>
      </c>
      <c r="F22" s="83">
        <f>'Data entry'!C509</f>
        <v>0</v>
      </c>
      <c r="G22" s="83">
        <f>'Data entry'!C518</f>
        <v>33</v>
      </c>
      <c r="H22" s="83">
        <f>'Data entry'!C545</f>
        <v>0</v>
      </c>
      <c r="I22" s="83">
        <f>'Data entry'!C554</f>
        <v>0</v>
      </c>
      <c r="J22" s="191">
        <f>'Data entry'!D497</f>
        <v>34</v>
      </c>
      <c r="K22" s="191">
        <f>'Data entry'!D509</f>
        <v>0</v>
      </c>
      <c r="L22" s="191">
        <f>'Data entry'!D518</f>
        <v>38.5</v>
      </c>
      <c r="M22" s="191">
        <f>'Data entry'!D545</f>
        <v>0</v>
      </c>
      <c r="N22" s="191">
        <f>'Data entry'!D554</f>
        <v>0</v>
      </c>
      <c r="O22" s="191">
        <f>'Data entry'!E497</f>
        <v>35</v>
      </c>
      <c r="P22" s="191">
        <f>'Data entry'!E509</f>
        <v>0</v>
      </c>
      <c r="Q22" s="191">
        <f>'Data entry'!E518</f>
        <v>38.5</v>
      </c>
      <c r="R22" s="191">
        <f>'Data entry'!E545</f>
        <v>0</v>
      </c>
      <c r="S22" s="192">
        <f>'Data entry'!E554</f>
        <v>0</v>
      </c>
      <c r="T22" s="199">
        <v>125</v>
      </c>
      <c r="U22" s="207">
        <f t="shared" si="1"/>
        <v>0.39039999999999997</v>
      </c>
    </row>
    <row r="23" spans="2:21" ht="54" customHeight="1" x14ac:dyDescent="0.3">
      <c r="B23" s="72">
        <v>9</v>
      </c>
      <c r="C23" s="73" t="s">
        <v>173</v>
      </c>
      <c r="D23" s="78" t="s">
        <v>115</v>
      </c>
      <c r="E23" s="84">
        <f>'Data entry'!C560</f>
        <v>0</v>
      </c>
      <c r="F23" s="83">
        <f>'Data entry'!C565</f>
        <v>0</v>
      </c>
      <c r="G23" s="83">
        <f>'Data entry'!C570</f>
        <v>0</v>
      </c>
      <c r="H23" s="83">
        <f>'Data entry'!C599</f>
        <v>0</v>
      </c>
      <c r="I23" s="191">
        <f>'Data entry'!C611</f>
        <v>0</v>
      </c>
      <c r="J23" s="191">
        <f>'Data entry'!D560</f>
        <v>0</v>
      </c>
      <c r="K23" s="191">
        <f>'Data entry'!D565</f>
        <v>0</v>
      </c>
      <c r="L23" s="191">
        <f>'Data entry'!D570</f>
        <v>0</v>
      </c>
      <c r="M23" s="191">
        <f>'Data entry'!D599</f>
        <v>0</v>
      </c>
      <c r="N23" s="191">
        <f>'Data entry'!D611</f>
        <v>0</v>
      </c>
      <c r="O23" s="191">
        <f>'Data entry'!E560</f>
        <v>0</v>
      </c>
      <c r="P23" s="191">
        <f>'Data entry'!E565</f>
        <v>0</v>
      </c>
      <c r="Q23" s="191">
        <f>'Data entry'!E570</f>
        <v>0</v>
      </c>
      <c r="R23" s="191">
        <f>'Data entry'!E599</f>
        <v>0</v>
      </c>
      <c r="S23" s="192">
        <f>'Data entry'!E611</f>
        <v>0</v>
      </c>
      <c r="T23" s="199"/>
      <c r="U23" s="207" t="e">
        <f t="shared" si="1"/>
        <v>#DIV/0!</v>
      </c>
    </row>
    <row r="24" spans="2:21" ht="54" customHeight="1" x14ac:dyDescent="0.3">
      <c r="B24" s="72">
        <v>10</v>
      </c>
      <c r="C24" s="73" t="s">
        <v>175</v>
      </c>
      <c r="D24" s="78" t="s">
        <v>123</v>
      </c>
      <c r="E24" s="84">
        <f>'Data entry'!C617</f>
        <v>0</v>
      </c>
      <c r="F24" s="83">
        <f>'Data entry'!C624</f>
        <v>0</v>
      </c>
      <c r="G24" s="83">
        <f>'Data entry'!C629</f>
        <v>0</v>
      </c>
      <c r="H24" s="83">
        <f>'Data entry'!C648</f>
        <v>0</v>
      </c>
      <c r="I24" s="194">
        <f>'Data entry'!C663</f>
        <v>0</v>
      </c>
      <c r="J24" s="194">
        <f>'Data entry'!D617</f>
        <v>0</v>
      </c>
      <c r="K24" s="194">
        <f>'Data entry'!D624</f>
        <v>0</v>
      </c>
      <c r="L24" s="194">
        <f>'Data entry'!D629</f>
        <v>0</v>
      </c>
      <c r="M24" s="194">
        <f>'Data entry'!D648</f>
        <v>0</v>
      </c>
      <c r="N24" s="194">
        <f>'Data entry'!D663</f>
        <v>0</v>
      </c>
      <c r="O24" s="194">
        <f>'Data entry'!E617</f>
        <v>0</v>
      </c>
      <c r="P24" s="194">
        <f>'Data entry'!E624</f>
        <v>0</v>
      </c>
      <c r="Q24" s="194">
        <f>'Data entry'!E629</f>
        <v>0</v>
      </c>
      <c r="R24" s="194">
        <f>'Data entry'!E648</f>
        <v>0</v>
      </c>
      <c r="S24" s="195">
        <f>'Data entry'!E663</f>
        <v>0</v>
      </c>
      <c r="T24" s="199"/>
      <c r="U24" s="207" t="e">
        <f t="shared" si="1"/>
        <v>#DIV/0!</v>
      </c>
    </row>
    <row r="25" spans="2:21" ht="54" customHeight="1" x14ac:dyDescent="0.3">
      <c r="B25" s="72">
        <v>11</v>
      </c>
      <c r="C25" s="73" t="s">
        <v>176</v>
      </c>
      <c r="D25" s="78" t="s">
        <v>133</v>
      </c>
      <c r="E25" s="84">
        <f>'Data entry'!C669</f>
        <v>0</v>
      </c>
      <c r="F25" s="83">
        <f>'Data entry'!C689</f>
        <v>0</v>
      </c>
      <c r="G25" s="83">
        <f>'Data entry'!C701</f>
        <v>0</v>
      </c>
      <c r="H25" s="83">
        <f>'Data entry'!C724</f>
        <v>8</v>
      </c>
      <c r="I25" s="194">
        <f>'Data entry'!C737</f>
        <v>0</v>
      </c>
      <c r="J25" s="194">
        <f>'Data entry'!D669</f>
        <v>0</v>
      </c>
      <c r="K25" s="194">
        <f>'Data entry'!D689</f>
        <v>0</v>
      </c>
      <c r="L25" s="194">
        <f>'Data entry'!D701</f>
        <v>0</v>
      </c>
      <c r="M25" s="194">
        <f>'Data entry'!D724</f>
        <v>0</v>
      </c>
      <c r="N25" s="194">
        <f>'Data entry'!D737</f>
        <v>0</v>
      </c>
      <c r="O25" s="194">
        <f>'Data entry'!E669</f>
        <v>0</v>
      </c>
      <c r="P25" s="194">
        <f>'Data entry'!E689</f>
        <v>0</v>
      </c>
      <c r="Q25" s="194">
        <f>'Data entry'!E701</f>
        <v>0</v>
      </c>
      <c r="R25" s="194">
        <f>'Data entry'!E724</f>
        <v>0</v>
      </c>
      <c r="S25" s="195">
        <f>'Data entry'!E737</f>
        <v>0</v>
      </c>
      <c r="T25" s="199"/>
      <c r="U25" s="207" t="e">
        <f t="shared" si="1"/>
        <v>#DIV/0!</v>
      </c>
    </row>
    <row r="26" spans="2:21" ht="54" customHeight="1" x14ac:dyDescent="0.3">
      <c r="B26" s="72">
        <v>12</v>
      </c>
      <c r="C26" s="73" t="s">
        <v>177</v>
      </c>
      <c r="D26" s="78" t="s">
        <v>140</v>
      </c>
      <c r="E26" s="84">
        <f>'Data entry'!C743</f>
        <v>0</v>
      </c>
      <c r="F26" s="83">
        <f>'Data entry'!C754</f>
        <v>0</v>
      </c>
      <c r="G26" s="83">
        <f>'Data entry'!C765</f>
        <v>0</v>
      </c>
      <c r="H26" s="83">
        <f>'Data entry'!C838</f>
        <v>0</v>
      </c>
      <c r="I26" s="191">
        <f>'Data entry'!C853</f>
        <v>0</v>
      </c>
      <c r="J26" s="191">
        <f>'Data entry'!D743</f>
        <v>0</v>
      </c>
      <c r="K26" s="191">
        <f>'Data entry'!D754</f>
        <v>0</v>
      </c>
      <c r="L26" s="191">
        <f>'Data entry'!D765</f>
        <v>0</v>
      </c>
      <c r="M26" s="191">
        <f>'Data entry'!D838</f>
        <v>0</v>
      </c>
      <c r="N26" s="191">
        <f>'Data entry'!D853</f>
        <v>0</v>
      </c>
      <c r="O26" s="191">
        <f>'Data entry'!E743</f>
        <v>0</v>
      </c>
      <c r="P26" s="191">
        <f>'Data entry'!E754</f>
        <v>0</v>
      </c>
      <c r="Q26" s="191">
        <f>'Data entry'!E765</f>
        <v>0</v>
      </c>
      <c r="R26" s="191">
        <f>'Data entry'!E838</f>
        <v>0</v>
      </c>
      <c r="S26" s="192">
        <f>'Data entry'!E853</f>
        <v>0</v>
      </c>
      <c r="T26" s="199"/>
      <c r="U26" s="207" t="e">
        <f t="shared" si="1"/>
        <v>#DIV/0!</v>
      </c>
    </row>
    <row r="27" spans="2:21" ht="54" customHeight="1" thickBot="1" x14ac:dyDescent="0.35">
      <c r="B27" s="79">
        <v>13</v>
      </c>
      <c r="C27" s="80" t="s">
        <v>178</v>
      </c>
      <c r="D27" s="81" t="s">
        <v>147</v>
      </c>
      <c r="E27" s="187">
        <f>'Data entry'!C859</f>
        <v>0</v>
      </c>
      <c r="F27" s="188">
        <f>'Data entry'!C874</f>
        <v>4.25</v>
      </c>
      <c r="G27" s="188">
        <f>'Data entry'!C887</f>
        <v>0</v>
      </c>
      <c r="H27" s="188">
        <f>'Data entry'!C902</f>
        <v>0</v>
      </c>
      <c r="I27" s="196">
        <f>'Data entry'!C911</f>
        <v>0</v>
      </c>
      <c r="J27" s="196">
        <f>'Data entry'!D859</f>
        <v>0</v>
      </c>
      <c r="K27" s="196">
        <f>'Data entry'!D874</f>
        <v>21.5</v>
      </c>
      <c r="L27" s="196">
        <f>'Data entry'!D887</f>
        <v>0</v>
      </c>
      <c r="M27" s="196">
        <f>'Data entry'!D902</f>
        <v>0</v>
      </c>
      <c r="N27" s="196">
        <f>'Data entry'!D911</f>
        <v>0</v>
      </c>
      <c r="O27" s="196">
        <f>'Data entry'!E859</f>
        <v>0</v>
      </c>
      <c r="P27" s="196">
        <f>'Data entry'!E874</f>
        <v>0</v>
      </c>
      <c r="Q27" s="196">
        <f>'Data entry'!E887</f>
        <v>0</v>
      </c>
      <c r="R27" s="196">
        <f>'Data entry'!E902</f>
        <v>0</v>
      </c>
      <c r="S27" s="197">
        <f>'Data entry'!E911</f>
        <v>0</v>
      </c>
      <c r="T27" s="200"/>
      <c r="U27" s="208" t="e">
        <f t="shared" si="1"/>
        <v>#DIV/0!</v>
      </c>
    </row>
    <row r="29" spans="2:21" x14ac:dyDescent="0.3"/>
  </sheetData>
  <mergeCells count="24">
    <mergeCell ref="P4:U4"/>
    <mergeCell ref="P5:U5"/>
    <mergeCell ref="P6:U6"/>
    <mergeCell ref="P7:U7"/>
    <mergeCell ref="L5:O5"/>
    <mergeCell ref="L6:O6"/>
    <mergeCell ref="L7:O7"/>
    <mergeCell ref="L4:O4"/>
    <mergeCell ref="B3:U3"/>
    <mergeCell ref="T8:T9"/>
    <mergeCell ref="U8:U9"/>
    <mergeCell ref="B8:B9"/>
    <mergeCell ref="C8:C9"/>
    <mergeCell ref="E8:I8"/>
    <mergeCell ref="O8:S8"/>
    <mergeCell ref="J8:N8"/>
    <mergeCell ref="E4:K4"/>
    <mergeCell ref="E5:K5"/>
    <mergeCell ref="E6:K6"/>
    <mergeCell ref="E7:K7"/>
    <mergeCell ref="B4:D4"/>
    <mergeCell ref="B5:D5"/>
    <mergeCell ref="B6:D6"/>
    <mergeCell ref="B7:D7"/>
  </mergeCells>
  <conditionalFormatting sqref="D9:S9 B8:C8 E19:N19 B15:B21 R23 P23 B23:B27 D20:N23 T10:T25 R19:R21 P19:P21 D10:N16 D17:S18">
    <cfRule type="cellIs" dxfId="13" priority="7" operator="equal">
      <formula>"check"</formula>
    </cfRule>
  </conditionalFormatting>
  <conditionalFormatting sqref="B3:C3 I26:N27 P26:P27 R26:R27 T26:T27 D8:E8 J8 O8 E24:N24 E25:H26">
    <cfRule type="cellIs" dxfId="12" priority="21" operator="equal">
      <formula>"check"</formula>
    </cfRule>
  </conditionalFormatting>
  <conditionalFormatting sqref="E27:H27">
    <cfRule type="cellIs" dxfId="11" priority="20" operator="equal">
      <formula>"check"</formula>
    </cfRule>
  </conditionalFormatting>
  <conditionalFormatting sqref="P15:S16">
    <cfRule type="cellIs" dxfId="10" priority="17" operator="equal">
      <formula>"check"</formula>
    </cfRule>
  </conditionalFormatting>
  <conditionalFormatting sqref="P24">
    <cfRule type="cellIs" dxfId="9" priority="12" operator="equal">
      <formula>"check"</formula>
    </cfRule>
  </conditionalFormatting>
  <conditionalFormatting sqref="I25:N25">
    <cfRule type="cellIs" dxfId="8" priority="11" operator="equal">
      <formula>"check"</formula>
    </cfRule>
  </conditionalFormatting>
  <conditionalFormatting sqref="R24">
    <cfRule type="cellIs" dxfId="7" priority="10" operator="equal">
      <formula>"check"</formula>
    </cfRule>
  </conditionalFormatting>
  <conditionalFormatting sqref="P25">
    <cfRule type="cellIs" dxfId="6" priority="9" operator="equal">
      <formula>"check"</formula>
    </cfRule>
  </conditionalFormatting>
  <conditionalFormatting sqref="R25">
    <cfRule type="cellIs" dxfId="5" priority="8" operator="equal">
      <formula>"check"</formula>
    </cfRule>
  </conditionalFormatting>
  <conditionalFormatting sqref="D19 D24:D27">
    <cfRule type="cellIs" dxfId="4" priority="4" operator="equal">
      <formula>"check"</formula>
    </cfRule>
  </conditionalFormatting>
  <conditionalFormatting sqref="U8">
    <cfRule type="cellIs" dxfId="3" priority="3" operator="equal">
      <formula>"check"</formula>
    </cfRule>
  </conditionalFormatting>
  <conditionalFormatting sqref="T8">
    <cfRule type="cellIs" dxfId="2" priority="2" operator="equal">
      <formula>"check"</formula>
    </cfRule>
  </conditionalFormatting>
  <conditionalFormatting sqref="U10:U27">
    <cfRule type="iconSet" priority="1">
      <iconSet iconSet="3Symbols">
        <cfvo type="percent" val="0"/>
        <cfvo type="percent" val="33"/>
        <cfvo type="percent" val="67"/>
      </iconSet>
    </cfRule>
  </conditionalFormatting>
  <pageMargins left="0.25" right="0.25" top="0.25" bottom="0.25" header="0" footer="0.3"/>
  <pageSetup scale="5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21"/>
  <sheetViews>
    <sheetView tabSelected="1" topLeftCell="A874" zoomScale="86" zoomScaleNormal="86" workbookViewId="0">
      <selection activeCell="A914" sqref="A914"/>
    </sheetView>
  </sheetViews>
  <sheetFormatPr defaultRowHeight="14.4" x14ac:dyDescent="0.3"/>
  <cols>
    <col min="1" max="1" width="10.109375" bestFit="1" customWidth="1"/>
    <col min="2" max="2" width="126.33203125" bestFit="1" customWidth="1"/>
    <col min="3" max="3" width="8.33203125" style="70" bestFit="1" customWidth="1"/>
    <col min="4" max="4" width="10.33203125" style="70" bestFit="1" customWidth="1"/>
    <col min="5" max="5" width="9.5546875" style="70" bestFit="1" customWidth="1"/>
  </cols>
  <sheetData>
    <row r="1" spans="1:12" x14ac:dyDescent="0.3">
      <c r="A1" t="s">
        <v>69</v>
      </c>
      <c r="B1" t="s">
        <v>422</v>
      </c>
    </row>
    <row r="2" spans="1:12" x14ac:dyDescent="0.3">
      <c r="A2" s="217">
        <v>1</v>
      </c>
      <c r="B2" s="49" t="s">
        <v>70</v>
      </c>
      <c r="C2" s="144"/>
      <c r="D2" s="144"/>
      <c r="E2" s="144"/>
    </row>
    <row r="3" spans="1:12" x14ac:dyDescent="0.3">
      <c r="A3" s="48"/>
      <c r="B3" s="50" t="s">
        <v>64</v>
      </c>
      <c r="C3" s="145" t="s">
        <v>375</v>
      </c>
      <c r="D3" s="145" t="s">
        <v>376</v>
      </c>
      <c r="E3" s="145" t="s">
        <v>377</v>
      </c>
    </row>
    <row r="4" spans="1:12" ht="15" thickBot="1" x14ac:dyDescent="0.35">
      <c r="A4" s="217">
        <v>1.1000000000000001</v>
      </c>
      <c r="B4" s="63" t="s">
        <v>307</v>
      </c>
      <c r="C4" s="150">
        <f>SUM(C5,C10,C15,C22,C25)/5</f>
        <v>35.6</v>
      </c>
      <c r="D4" s="150">
        <f>SUM(D5,D10,D15,D22,D25)/5</f>
        <v>0.25</v>
      </c>
      <c r="E4" s="150">
        <f>SUM(E5,E10,E15,E22,E25)/5</f>
        <v>3</v>
      </c>
    </row>
    <row r="5" spans="1:12" x14ac:dyDescent="0.3">
      <c r="A5" s="48" t="s">
        <v>462</v>
      </c>
      <c r="B5" s="85" t="s">
        <v>306</v>
      </c>
      <c r="C5" s="146">
        <f>SUM(C6:C9)/4</f>
        <v>43</v>
      </c>
      <c r="D5" s="146">
        <f>SUM(D6:D9)/4</f>
        <v>1.25</v>
      </c>
      <c r="E5" s="146">
        <f>SUM(E6:E9)/4</f>
        <v>0</v>
      </c>
    </row>
    <row r="6" spans="1:12" x14ac:dyDescent="0.3">
      <c r="A6" s="48" t="s">
        <v>464</v>
      </c>
      <c r="B6" s="86" t="s">
        <v>180</v>
      </c>
      <c r="C6" s="147">
        <v>48</v>
      </c>
      <c r="D6" s="146"/>
      <c r="E6" s="148"/>
    </row>
    <row r="7" spans="1:12" x14ac:dyDescent="0.3">
      <c r="A7" s="48" t="s">
        <v>465</v>
      </c>
      <c r="B7" s="87" t="s">
        <v>181</v>
      </c>
      <c r="C7" s="147">
        <v>50</v>
      </c>
      <c r="D7" s="146">
        <v>5</v>
      </c>
      <c r="E7" s="148"/>
    </row>
    <row r="8" spans="1:12" x14ac:dyDescent="0.3">
      <c r="A8" s="48" t="s">
        <v>466</v>
      </c>
      <c r="B8" s="86" t="s">
        <v>182</v>
      </c>
      <c r="C8" s="147">
        <v>40</v>
      </c>
      <c r="D8" s="146"/>
      <c r="E8" s="148"/>
    </row>
    <row r="9" spans="1:12" x14ac:dyDescent="0.3">
      <c r="A9" s="48" t="s">
        <v>467</v>
      </c>
      <c r="B9" s="86" t="s">
        <v>183</v>
      </c>
      <c r="C9" s="147">
        <v>34</v>
      </c>
      <c r="D9" s="146"/>
      <c r="E9" s="148"/>
    </row>
    <row r="10" spans="1:12" x14ac:dyDescent="0.3">
      <c r="A10" s="48" t="s">
        <v>463</v>
      </c>
      <c r="B10" s="88" t="s">
        <v>71</v>
      </c>
      <c r="C10" s="148">
        <f>SUM(C11:C14)/4</f>
        <v>39</v>
      </c>
      <c r="D10" s="148">
        <f>SUM(D11:D14)/4</f>
        <v>0</v>
      </c>
      <c r="E10" s="148">
        <f>SUM(E11:E14)/4</f>
        <v>0</v>
      </c>
    </row>
    <row r="11" spans="1:12" x14ac:dyDescent="0.3">
      <c r="A11" s="48" t="s">
        <v>468</v>
      </c>
      <c r="B11" s="89" t="s">
        <v>180</v>
      </c>
      <c r="C11" s="147">
        <v>18</v>
      </c>
    </row>
    <row r="12" spans="1:12" x14ac:dyDescent="0.3">
      <c r="A12" s="48" t="s">
        <v>469</v>
      </c>
      <c r="B12" s="91" t="s">
        <v>181</v>
      </c>
      <c r="C12" s="147">
        <v>90</v>
      </c>
    </row>
    <row r="13" spans="1:12" x14ac:dyDescent="0.3">
      <c r="A13" s="48" t="s">
        <v>470</v>
      </c>
      <c r="B13" s="91" t="s">
        <v>182</v>
      </c>
      <c r="C13" s="147">
        <v>42</v>
      </c>
    </row>
    <row r="14" spans="1:12" x14ac:dyDescent="0.3">
      <c r="A14" s="48" t="s">
        <v>471</v>
      </c>
      <c r="B14" s="91" t="s">
        <v>183</v>
      </c>
      <c r="C14" s="147">
        <v>6</v>
      </c>
    </row>
    <row r="15" spans="1:12" s="53" customFormat="1" x14ac:dyDescent="0.3">
      <c r="A15" s="48" t="s">
        <v>472</v>
      </c>
      <c r="B15" s="88" t="s">
        <v>72</v>
      </c>
      <c r="C15" s="148">
        <f>SUM(C17:C18)</f>
        <v>40</v>
      </c>
      <c r="D15" s="148">
        <f t="shared" ref="D15:E15" si="0">SUM(D17:D18)</f>
        <v>0</v>
      </c>
      <c r="E15" s="148">
        <f t="shared" si="0"/>
        <v>0</v>
      </c>
      <c r="L15" s="148">
        <f>'Data entry'!D43</f>
        <v>0</v>
      </c>
    </row>
    <row r="16" spans="1:12" s="53" customFormat="1" x14ac:dyDescent="0.3">
      <c r="A16" s="48" t="s">
        <v>478</v>
      </c>
      <c r="B16" s="88" t="s">
        <v>91</v>
      </c>
      <c r="C16" s="148">
        <f>SUM(C17:C18)/2</f>
        <v>20</v>
      </c>
      <c r="D16" s="148">
        <f t="shared" ref="D16:E16" si="1">SUM(D17:D18)/2</f>
        <v>0</v>
      </c>
      <c r="E16" s="148">
        <f t="shared" si="1"/>
        <v>0</v>
      </c>
    </row>
    <row r="17" spans="1:5" s="53" customFormat="1" x14ac:dyDescent="0.3">
      <c r="A17" s="48" t="s">
        <v>480</v>
      </c>
      <c r="B17" s="92" t="s">
        <v>180</v>
      </c>
      <c r="C17" s="149">
        <v>20</v>
      </c>
      <c r="D17" s="148"/>
      <c r="E17" s="148"/>
    </row>
    <row r="18" spans="1:5" s="53" customFormat="1" x14ac:dyDescent="0.3">
      <c r="A18" s="48" t="s">
        <v>481</v>
      </c>
      <c r="B18" s="92" t="s">
        <v>181</v>
      </c>
      <c r="C18" s="149">
        <v>20</v>
      </c>
      <c r="D18" s="148"/>
      <c r="E18" s="148"/>
    </row>
    <row r="19" spans="1:5" s="53" customFormat="1" x14ac:dyDescent="0.3">
      <c r="A19" s="48" t="s">
        <v>479</v>
      </c>
      <c r="B19" s="93" t="s">
        <v>92</v>
      </c>
      <c r="C19" s="149">
        <f>SUM(C20:C21)/2</f>
        <v>20</v>
      </c>
      <c r="D19" s="149">
        <f t="shared" ref="D19:E19" si="2">SUM(D20:D21)/2</f>
        <v>0</v>
      </c>
      <c r="E19" s="149">
        <f t="shared" si="2"/>
        <v>0</v>
      </c>
    </row>
    <row r="20" spans="1:5" s="53" customFormat="1" x14ac:dyDescent="0.3">
      <c r="A20" s="48" t="s">
        <v>482</v>
      </c>
      <c r="B20" s="92" t="s">
        <v>180</v>
      </c>
      <c r="C20" s="149">
        <v>20</v>
      </c>
      <c r="D20" s="148"/>
      <c r="E20" s="148"/>
    </row>
    <row r="21" spans="1:5" s="53" customFormat="1" x14ac:dyDescent="0.3">
      <c r="A21" s="48" t="s">
        <v>483</v>
      </c>
      <c r="B21" s="92" t="s">
        <v>181</v>
      </c>
      <c r="C21" s="149">
        <v>20</v>
      </c>
      <c r="D21" s="148"/>
      <c r="E21" s="148"/>
    </row>
    <row r="22" spans="1:5" x14ac:dyDescent="0.3">
      <c r="A22" s="48" t="s">
        <v>473</v>
      </c>
      <c r="B22" s="93" t="s">
        <v>154</v>
      </c>
      <c r="C22" s="148">
        <f>SUM(C23:C24)/2</f>
        <v>27</v>
      </c>
      <c r="D22" s="148">
        <f>SUM(D23:D24)/2</f>
        <v>0</v>
      </c>
      <c r="E22" s="148">
        <f>'Data entry'!C54</f>
        <v>0</v>
      </c>
    </row>
    <row r="23" spans="1:5" x14ac:dyDescent="0.3">
      <c r="A23" s="48" t="s">
        <v>474</v>
      </c>
      <c r="B23" s="91" t="s">
        <v>180</v>
      </c>
      <c r="C23" s="149">
        <v>24</v>
      </c>
    </row>
    <row r="24" spans="1:5" x14ac:dyDescent="0.3">
      <c r="A24" s="48" t="s">
        <v>475</v>
      </c>
      <c r="B24" s="91" t="s">
        <v>181</v>
      </c>
      <c r="C24" s="149">
        <v>30</v>
      </c>
    </row>
    <row r="25" spans="1:5" x14ac:dyDescent="0.3">
      <c r="A25" s="48" t="s">
        <v>476</v>
      </c>
      <c r="B25" s="209" t="s">
        <v>73</v>
      </c>
      <c r="C25" s="148">
        <f>SUM(C26:C27)/2</f>
        <v>29</v>
      </c>
      <c r="D25" s="148">
        <f>SUM(D26:D27)/2</f>
        <v>0</v>
      </c>
      <c r="E25" s="148">
        <f>SUM(E26:E27)/2</f>
        <v>15</v>
      </c>
    </row>
    <row r="26" spans="1:5" x14ac:dyDescent="0.3">
      <c r="A26" s="48" t="s">
        <v>477</v>
      </c>
      <c r="B26" s="91" t="s">
        <v>180</v>
      </c>
      <c r="C26" s="149">
        <v>30</v>
      </c>
      <c r="E26" s="70">
        <v>15</v>
      </c>
    </row>
    <row r="27" spans="1:5" ht="15" thickBot="1" x14ac:dyDescent="0.35">
      <c r="A27" s="48" t="s">
        <v>484</v>
      </c>
      <c r="B27" s="90" t="s">
        <v>181</v>
      </c>
      <c r="C27" s="70">
        <v>28</v>
      </c>
      <c r="E27" s="70">
        <v>15</v>
      </c>
    </row>
    <row r="28" spans="1:5" x14ac:dyDescent="0.3">
      <c r="A28" s="48"/>
      <c r="B28" s="55"/>
    </row>
    <row r="29" spans="1:5" s="56" customFormat="1" x14ac:dyDescent="0.3">
      <c r="A29" s="48"/>
      <c r="B29" s="50" t="s">
        <v>74</v>
      </c>
      <c r="C29" s="145"/>
      <c r="D29" s="145"/>
      <c r="E29" s="170"/>
    </row>
    <row r="30" spans="1:5" s="56" customFormat="1" x14ac:dyDescent="0.3">
      <c r="A30" s="217">
        <v>1.2</v>
      </c>
      <c r="B30" s="95" t="s">
        <v>308</v>
      </c>
      <c r="C30" s="150">
        <f>SUM(C31,C36)</f>
        <v>0</v>
      </c>
      <c r="D30" s="150">
        <f t="shared" ref="D30:E30" si="3">SUM(D31,D36)</f>
        <v>0</v>
      </c>
      <c r="E30" s="150">
        <f t="shared" si="3"/>
        <v>0</v>
      </c>
    </row>
    <row r="31" spans="1:5" s="56" customFormat="1" x14ac:dyDescent="0.3">
      <c r="A31" s="48" t="s">
        <v>485</v>
      </c>
      <c r="B31" s="95" t="s">
        <v>185</v>
      </c>
      <c r="C31" s="150">
        <f>SUM(C32:C35)/4</f>
        <v>0</v>
      </c>
      <c r="D31" s="150">
        <f>SUM(D32:D35)/4</f>
        <v>0</v>
      </c>
      <c r="E31" s="150">
        <f>SUM(E32:E35)/4</f>
        <v>0</v>
      </c>
    </row>
    <row r="32" spans="1:5" s="56" customFormat="1" x14ac:dyDescent="0.3">
      <c r="A32" s="48" t="s">
        <v>487</v>
      </c>
      <c r="B32" s="99" t="s">
        <v>181</v>
      </c>
      <c r="C32" s="150"/>
      <c r="D32" s="150"/>
      <c r="E32" s="150"/>
    </row>
    <row r="33" spans="1:6" s="56" customFormat="1" x14ac:dyDescent="0.3">
      <c r="A33" s="48" t="s">
        <v>488</v>
      </c>
      <c r="B33" s="99" t="s">
        <v>179</v>
      </c>
      <c r="C33" s="150"/>
      <c r="D33" s="150"/>
      <c r="E33" s="150"/>
    </row>
    <row r="34" spans="1:6" s="56" customFormat="1" x14ac:dyDescent="0.3">
      <c r="A34" s="48" t="s">
        <v>489</v>
      </c>
      <c r="B34" s="99" t="s">
        <v>182</v>
      </c>
      <c r="C34" s="150"/>
      <c r="D34" s="150"/>
      <c r="E34" s="150"/>
    </row>
    <row r="35" spans="1:6" s="56" customFormat="1" x14ac:dyDescent="0.3">
      <c r="A35" s="48" t="s">
        <v>490</v>
      </c>
      <c r="B35" s="99" t="s">
        <v>184</v>
      </c>
      <c r="C35" s="150"/>
      <c r="D35" s="150"/>
      <c r="E35" s="150"/>
    </row>
    <row r="36" spans="1:6" s="56" customFormat="1" x14ac:dyDescent="0.3">
      <c r="A36" s="48" t="s">
        <v>486</v>
      </c>
      <c r="B36" s="95" t="s">
        <v>186</v>
      </c>
      <c r="C36" s="150">
        <f>SUM(C37:C40)/4</f>
        <v>0</v>
      </c>
      <c r="D36" s="150">
        <f>SUM(D37:D40)/4</f>
        <v>0</v>
      </c>
      <c r="E36" s="150">
        <f>SUM(E37:E40)/4</f>
        <v>0</v>
      </c>
    </row>
    <row r="37" spans="1:6" s="56" customFormat="1" x14ac:dyDescent="0.3">
      <c r="A37" s="48" t="s">
        <v>491</v>
      </c>
      <c r="B37" s="99" t="s">
        <v>181</v>
      </c>
      <c r="C37" s="150"/>
      <c r="D37" s="150"/>
      <c r="E37" s="150"/>
    </row>
    <row r="38" spans="1:6" s="56" customFormat="1" x14ac:dyDescent="0.3">
      <c r="A38" s="48" t="s">
        <v>492</v>
      </c>
      <c r="B38" s="99" t="s">
        <v>179</v>
      </c>
      <c r="C38" s="150"/>
      <c r="D38" s="150"/>
      <c r="E38" s="150"/>
    </row>
    <row r="39" spans="1:6" s="56" customFormat="1" x14ac:dyDescent="0.3">
      <c r="A39" s="48" t="s">
        <v>493</v>
      </c>
      <c r="B39" s="99" t="s">
        <v>182</v>
      </c>
      <c r="C39" s="150"/>
      <c r="D39" s="150"/>
      <c r="E39" s="150"/>
    </row>
    <row r="40" spans="1:6" s="56" customFormat="1" x14ac:dyDescent="0.3">
      <c r="A40" s="48" t="s">
        <v>494</v>
      </c>
      <c r="B40" s="99" t="s">
        <v>184</v>
      </c>
      <c r="C40" s="150"/>
      <c r="D40" s="150"/>
      <c r="E40" s="150"/>
    </row>
    <row r="41" spans="1:6" s="56" customFormat="1" x14ac:dyDescent="0.3">
      <c r="A41" s="48"/>
      <c r="B41" s="108"/>
      <c r="C41" s="150"/>
      <c r="D41" s="150"/>
      <c r="E41" s="150"/>
    </row>
    <row r="42" spans="1:6" x14ac:dyDescent="0.3">
      <c r="A42" s="48"/>
      <c r="B42" s="50" t="s">
        <v>75</v>
      </c>
      <c r="C42" s="145"/>
      <c r="D42" s="151"/>
      <c r="E42" s="155"/>
      <c r="F42" s="52"/>
    </row>
    <row r="43" spans="1:6" x14ac:dyDescent="0.3">
      <c r="A43" s="217">
        <v>1.3</v>
      </c>
      <c r="B43" s="95" t="s">
        <v>309</v>
      </c>
      <c r="C43" s="148">
        <f>SUM(C44,C69)</f>
        <v>21.5</v>
      </c>
      <c r="D43" s="148">
        <f>SUM(D44,D57,D70,D82)</f>
        <v>0</v>
      </c>
      <c r="E43" s="146">
        <f>SUM(E44,E57,E70,E82)</f>
        <v>0</v>
      </c>
      <c r="F43" s="53"/>
    </row>
    <row r="44" spans="1:6" x14ac:dyDescent="0.3">
      <c r="A44" s="48" t="s">
        <v>495</v>
      </c>
      <c r="B44" s="95" t="s">
        <v>91</v>
      </c>
      <c r="C44" s="148">
        <v>10</v>
      </c>
      <c r="D44" s="148">
        <f t="shared" ref="D44:E44" si="4">SUM(D45,D57)</f>
        <v>0</v>
      </c>
      <c r="E44" s="148">
        <f t="shared" si="4"/>
        <v>0</v>
      </c>
      <c r="F44" s="53"/>
    </row>
    <row r="45" spans="1:6" x14ac:dyDescent="0.3">
      <c r="A45" s="48" t="s">
        <v>496</v>
      </c>
      <c r="B45" s="95" t="s">
        <v>76</v>
      </c>
      <c r="C45" s="148">
        <f>SUM(C46:C49)/4</f>
        <v>0</v>
      </c>
      <c r="D45" s="148">
        <f t="shared" ref="D45:E45" si="5">SUM(D46:D49)/4</f>
        <v>0</v>
      </c>
      <c r="E45" s="148">
        <f t="shared" si="5"/>
        <v>0</v>
      </c>
      <c r="F45" s="53"/>
    </row>
    <row r="46" spans="1:6" x14ac:dyDescent="0.3">
      <c r="A46" s="48" t="s">
        <v>515</v>
      </c>
      <c r="B46" s="99" t="s">
        <v>181</v>
      </c>
      <c r="E46" s="146"/>
      <c r="F46" s="53"/>
    </row>
    <row r="47" spans="1:6" x14ac:dyDescent="0.3">
      <c r="A47" s="48" t="s">
        <v>516</v>
      </c>
      <c r="B47" s="99" t="s">
        <v>179</v>
      </c>
      <c r="E47" s="146"/>
      <c r="F47" s="53"/>
    </row>
    <row r="48" spans="1:6" x14ac:dyDescent="0.3">
      <c r="A48" s="48" t="s">
        <v>517</v>
      </c>
      <c r="B48" s="99" t="s">
        <v>182</v>
      </c>
      <c r="E48" s="146"/>
      <c r="F48" s="53"/>
    </row>
    <row r="49" spans="1:7" x14ac:dyDescent="0.3">
      <c r="A49" s="48" t="s">
        <v>518</v>
      </c>
      <c r="B49" s="99" t="s">
        <v>184</v>
      </c>
      <c r="E49" s="146"/>
      <c r="F49" s="53"/>
    </row>
    <row r="50" spans="1:7" x14ac:dyDescent="0.3">
      <c r="A50" s="48" t="s">
        <v>519</v>
      </c>
      <c r="B50" s="99" t="s">
        <v>78</v>
      </c>
      <c r="E50" s="146"/>
      <c r="F50" s="53"/>
    </row>
    <row r="51" spans="1:7" x14ac:dyDescent="0.3">
      <c r="A51" s="48" t="s">
        <v>520</v>
      </c>
      <c r="B51" s="99" t="s">
        <v>79</v>
      </c>
      <c r="E51" s="146"/>
      <c r="F51" s="53"/>
    </row>
    <row r="52" spans="1:7" x14ac:dyDescent="0.3">
      <c r="A52" s="48" t="s">
        <v>521</v>
      </c>
      <c r="B52" s="103" t="s">
        <v>80</v>
      </c>
      <c r="E52" s="146"/>
      <c r="F52" s="53"/>
    </row>
    <row r="53" spans="1:7" x14ac:dyDescent="0.3">
      <c r="A53" s="48" t="s">
        <v>522</v>
      </c>
      <c r="B53" s="104" t="s">
        <v>81</v>
      </c>
      <c r="E53" s="146"/>
      <c r="F53" s="53"/>
    </row>
    <row r="54" spans="1:7" x14ac:dyDescent="0.3">
      <c r="A54" s="48" t="s">
        <v>523</v>
      </c>
      <c r="B54" s="104" t="s">
        <v>82</v>
      </c>
      <c r="E54" s="146"/>
      <c r="F54" s="53"/>
    </row>
    <row r="55" spans="1:7" x14ac:dyDescent="0.3">
      <c r="A55" s="48" t="s">
        <v>524</v>
      </c>
      <c r="B55" s="104" t="s">
        <v>83</v>
      </c>
      <c r="E55" s="146"/>
      <c r="F55" s="53"/>
    </row>
    <row r="56" spans="1:7" x14ac:dyDescent="0.3">
      <c r="A56" s="48" t="s">
        <v>525</v>
      </c>
      <c r="B56" s="104" t="s">
        <v>84</v>
      </c>
      <c r="E56" s="146"/>
      <c r="F56" s="53"/>
    </row>
    <row r="57" spans="1:7" x14ac:dyDescent="0.3">
      <c r="A57" s="48" t="s">
        <v>497</v>
      </c>
      <c r="B57" s="95" t="s">
        <v>77</v>
      </c>
      <c r="C57" s="148">
        <f>SUM(C58:C61)/4</f>
        <v>0</v>
      </c>
      <c r="D57" s="148">
        <f t="shared" ref="D57:E57" si="6">SUM(D58:D61)/4</f>
        <v>0</v>
      </c>
      <c r="E57" s="148">
        <f t="shared" si="6"/>
        <v>0</v>
      </c>
      <c r="F57" s="53"/>
      <c r="G57" s="70"/>
    </row>
    <row r="58" spans="1:7" x14ac:dyDescent="0.3">
      <c r="A58" s="48" t="s">
        <v>526</v>
      </c>
      <c r="B58" s="99" t="s">
        <v>181</v>
      </c>
      <c r="E58" s="146"/>
      <c r="F58" s="53"/>
    </row>
    <row r="59" spans="1:7" x14ac:dyDescent="0.3">
      <c r="A59" s="48" t="s">
        <v>528</v>
      </c>
      <c r="B59" s="99" t="s">
        <v>179</v>
      </c>
      <c r="E59" s="146"/>
      <c r="F59" s="53"/>
    </row>
    <row r="60" spans="1:7" x14ac:dyDescent="0.3">
      <c r="A60" s="48" t="s">
        <v>527</v>
      </c>
      <c r="B60" s="99" t="s">
        <v>182</v>
      </c>
      <c r="E60" s="146"/>
      <c r="F60" s="53"/>
    </row>
    <row r="61" spans="1:7" x14ac:dyDescent="0.3">
      <c r="A61" s="48" t="s">
        <v>529</v>
      </c>
      <c r="B61" s="99" t="s">
        <v>184</v>
      </c>
      <c r="E61" s="146"/>
      <c r="F61" s="53"/>
    </row>
    <row r="62" spans="1:7" x14ac:dyDescent="0.3">
      <c r="A62" s="48" t="s">
        <v>530</v>
      </c>
      <c r="B62" s="99" t="s">
        <v>78</v>
      </c>
      <c r="E62" s="146"/>
      <c r="F62" s="53"/>
    </row>
    <row r="63" spans="1:7" x14ac:dyDescent="0.3">
      <c r="A63" s="48" t="s">
        <v>531</v>
      </c>
      <c r="B63" s="99" t="s">
        <v>79</v>
      </c>
      <c r="E63" s="146"/>
      <c r="F63" s="53"/>
    </row>
    <row r="64" spans="1:7" x14ac:dyDescent="0.3">
      <c r="A64" s="48" t="s">
        <v>536</v>
      </c>
      <c r="B64" s="103" t="s">
        <v>80</v>
      </c>
      <c r="E64" s="146"/>
      <c r="F64" s="53"/>
    </row>
    <row r="65" spans="1:6" x14ac:dyDescent="0.3">
      <c r="A65" s="48" t="s">
        <v>535</v>
      </c>
      <c r="B65" s="104" t="s">
        <v>81</v>
      </c>
      <c r="E65" s="146"/>
      <c r="F65" s="53"/>
    </row>
    <row r="66" spans="1:6" x14ac:dyDescent="0.3">
      <c r="A66" s="48" t="s">
        <v>534</v>
      </c>
      <c r="B66" s="104" t="s">
        <v>82</v>
      </c>
      <c r="E66" s="146"/>
      <c r="F66" s="53"/>
    </row>
    <row r="67" spans="1:6" x14ac:dyDescent="0.3">
      <c r="A67" s="48" t="s">
        <v>533</v>
      </c>
      <c r="B67" s="104" t="s">
        <v>83</v>
      </c>
      <c r="E67" s="146"/>
      <c r="F67" s="53"/>
    </row>
    <row r="68" spans="1:6" x14ac:dyDescent="0.3">
      <c r="A68" s="48" t="s">
        <v>532</v>
      </c>
      <c r="B68" s="104" t="s">
        <v>84</v>
      </c>
      <c r="E68" s="146"/>
      <c r="F68" s="53"/>
    </row>
    <row r="69" spans="1:6" x14ac:dyDescent="0.3">
      <c r="A69" s="48" t="s">
        <v>498</v>
      </c>
      <c r="B69" s="101" t="s">
        <v>92</v>
      </c>
      <c r="C69" s="70">
        <f>SUM(C70,C82)</f>
        <v>11.5</v>
      </c>
      <c r="D69" s="70">
        <f t="shared" ref="D69:E69" si="7">SUM(D70,D82)</f>
        <v>0</v>
      </c>
      <c r="E69" s="70">
        <f t="shared" si="7"/>
        <v>0</v>
      </c>
      <c r="F69" s="53"/>
    </row>
    <row r="70" spans="1:6" x14ac:dyDescent="0.3">
      <c r="A70" s="48" t="s">
        <v>499</v>
      </c>
      <c r="B70" s="101" t="s">
        <v>76</v>
      </c>
      <c r="C70" s="148">
        <f>SUM(C71:C81)/4</f>
        <v>11.5</v>
      </c>
      <c r="D70" s="148">
        <f>SUM(D71:D74)/4</f>
        <v>0</v>
      </c>
      <c r="E70" s="146">
        <f>SUM(E71:E74)/4</f>
        <v>0</v>
      </c>
      <c r="F70" s="53"/>
    </row>
    <row r="71" spans="1:6" x14ac:dyDescent="0.3">
      <c r="A71" s="48" t="s">
        <v>537</v>
      </c>
      <c r="B71" s="99" t="s">
        <v>181</v>
      </c>
      <c r="C71" s="70">
        <v>20</v>
      </c>
      <c r="E71" s="146"/>
      <c r="F71" s="53"/>
    </row>
    <row r="72" spans="1:6" x14ac:dyDescent="0.3">
      <c r="A72" s="48" t="s">
        <v>538</v>
      </c>
      <c r="B72" s="99" t="s">
        <v>179</v>
      </c>
      <c r="C72" s="70">
        <v>12</v>
      </c>
      <c r="E72" s="146"/>
      <c r="F72" s="53"/>
    </row>
    <row r="73" spans="1:6" x14ac:dyDescent="0.3">
      <c r="A73" s="48" t="s">
        <v>539</v>
      </c>
      <c r="B73" s="99" t="s">
        <v>182</v>
      </c>
      <c r="E73" s="146"/>
      <c r="F73" s="53"/>
    </row>
    <row r="74" spans="1:6" x14ac:dyDescent="0.3">
      <c r="A74" s="48" t="s">
        <v>540</v>
      </c>
      <c r="B74" s="99" t="s">
        <v>184</v>
      </c>
      <c r="E74" s="146"/>
      <c r="F74" s="53"/>
    </row>
    <row r="75" spans="1:6" x14ac:dyDescent="0.3">
      <c r="A75" s="48" t="s">
        <v>541</v>
      </c>
      <c r="B75" s="99" t="s">
        <v>78</v>
      </c>
      <c r="C75" s="148">
        <v>2</v>
      </c>
      <c r="D75" s="146"/>
      <c r="E75" s="146"/>
      <c r="F75" s="53"/>
    </row>
    <row r="76" spans="1:6" x14ac:dyDescent="0.3">
      <c r="A76" s="48" t="s">
        <v>542</v>
      </c>
      <c r="B76" s="99" t="s">
        <v>79</v>
      </c>
      <c r="C76" s="148">
        <v>3</v>
      </c>
      <c r="D76" s="146"/>
      <c r="E76" s="146"/>
      <c r="F76" s="53"/>
    </row>
    <row r="77" spans="1:6" x14ac:dyDescent="0.3">
      <c r="A77" s="48" t="s">
        <v>543</v>
      </c>
      <c r="B77" s="103" t="s">
        <v>80</v>
      </c>
      <c r="C77" s="148">
        <v>1</v>
      </c>
      <c r="D77" s="146"/>
      <c r="E77" s="146"/>
      <c r="F77" s="53"/>
    </row>
    <row r="78" spans="1:6" x14ac:dyDescent="0.3">
      <c r="A78" s="48" t="s">
        <v>544</v>
      </c>
      <c r="B78" s="104" t="s">
        <v>81</v>
      </c>
      <c r="C78" s="148">
        <v>2</v>
      </c>
      <c r="D78" s="146"/>
      <c r="E78" s="146"/>
      <c r="F78" s="53"/>
    </row>
    <row r="79" spans="1:6" x14ac:dyDescent="0.3">
      <c r="A79" s="48" t="s">
        <v>545</v>
      </c>
      <c r="B79" s="104" t="s">
        <v>82</v>
      </c>
      <c r="C79" s="148">
        <v>3</v>
      </c>
      <c r="D79" s="146"/>
      <c r="E79" s="146"/>
      <c r="F79" s="53"/>
    </row>
    <row r="80" spans="1:6" x14ac:dyDescent="0.3">
      <c r="A80" s="48" t="s">
        <v>546</v>
      </c>
      <c r="B80" s="104" t="s">
        <v>83</v>
      </c>
      <c r="C80" s="148">
        <v>1</v>
      </c>
      <c r="D80" s="146"/>
      <c r="E80" s="146"/>
      <c r="F80" s="53"/>
    </row>
    <row r="81" spans="1:6" x14ac:dyDescent="0.3">
      <c r="A81" s="48" t="s">
        <v>525</v>
      </c>
      <c r="B81" s="104" t="s">
        <v>84</v>
      </c>
      <c r="C81" s="148">
        <v>2</v>
      </c>
      <c r="D81" s="146"/>
      <c r="E81" s="146"/>
      <c r="F81" s="53"/>
    </row>
    <row r="82" spans="1:6" x14ac:dyDescent="0.3">
      <c r="A82" s="48" t="s">
        <v>500</v>
      </c>
      <c r="B82" s="95" t="s">
        <v>77</v>
      </c>
      <c r="C82" s="148">
        <f>SUM(C83:C86)/4</f>
        <v>0</v>
      </c>
      <c r="D82" s="146">
        <f>SUM(D83:D86)/4</f>
        <v>0</v>
      </c>
      <c r="E82" s="146">
        <f>SUM(E83:E86)/4</f>
        <v>0</v>
      </c>
      <c r="F82" s="53"/>
    </row>
    <row r="83" spans="1:6" x14ac:dyDescent="0.3">
      <c r="A83" s="48" t="s">
        <v>511</v>
      </c>
      <c r="B83" s="99" t="s">
        <v>181</v>
      </c>
      <c r="E83" s="146"/>
      <c r="F83" s="53"/>
    </row>
    <row r="84" spans="1:6" x14ac:dyDescent="0.3">
      <c r="A84" s="48" t="s">
        <v>512</v>
      </c>
      <c r="B84" s="99" t="s">
        <v>179</v>
      </c>
      <c r="E84" s="146"/>
      <c r="F84" s="53"/>
    </row>
    <row r="85" spans="1:6" x14ac:dyDescent="0.3">
      <c r="A85" s="48" t="s">
        <v>513</v>
      </c>
      <c r="B85" s="99" t="s">
        <v>182</v>
      </c>
      <c r="E85" s="146"/>
      <c r="F85" s="53"/>
    </row>
    <row r="86" spans="1:6" x14ac:dyDescent="0.3">
      <c r="A86" s="48" t="s">
        <v>514</v>
      </c>
      <c r="B86" s="99" t="s">
        <v>184</v>
      </c>
      <c r="E86" s="146"/>
      <c r="F86" s="53"/>
    </row>
    <row r="87" spans="1:6" x14ac:dyDescent="0.3">
      <c r="A87" s="48" t="s">
        <v>547</v>
      </c>
      <c r="B87" s="99" t="s">
        <v>78</v>
      </c>
      <c r="D87" s="146"/>
      <c r="E87" s="146"/>
      <c r="F87" s="53"/>
    </row>
    <row r="88" spans="1:6" x14ac:dyDescent="0.3">
      <c r="A88" s="48" t="s">
        <v>548</v>
      </c>
      <c r="B88" s="99" t="s">
        <v>79</v>
      </c>
      <c r="D88" s="146"/>
      <c r="E88" s="146"/>
      <c r="F88" s="53"/>
    </row>
    <row r="89" spans="1:6" x14ac:dyDescent="0.3">
      <c r="A89" s="48" t="s">
        <v>549</v>
      </c>
      <c r="B89" s="103" t="s">
        <v>80</v>
      </c>
      <c r="D89" s="146"/>
      <c r="E89" s="146"/>
      <c r="F89" s="53"/>
    </row>
    <row r="90" spans="1:6" x14ac:dyDescent="0.3">
      <c r="A90" s="48" t="s">
        <v>550</v>
      </c>
      <c r="B90" s="104" t="s">
        <v>81</v>
      </c>
      <c r="D90" s="146"/>
      <c r="E90" s="146"/>
      <c r="F90" s="53"/>
    </row>
    <row r="91" spans="1:6" x14ac:dyDescent="0.3">
      <c r="A91" s="48" t="s">
        <v>551</v>
      </c>
      <c r="B91" s="104" t="s">
        <v>82</v>
      </c>
      <c r="D91" s="146"/>
      <c r="E91" s="146"/>
      <c r="F91" s="53"/>
    </row>
    <row r="92" spans="1:6" x14ac:dyDescent="0.3">
      <c r="A92" s="48" t="s">
        <v>552</v>
      </c>
      <c r="B92" s="104" t="s">
        <v>83</v>
      </c>
      <c r="D92" s="146"/>
      <c r="E92" s="146"/>
      <c r="F92" s="53"/>
    </row>
    <row r="93" spans="1:6" x14ac:dyDescent="0.3">
      <c r="A93" s="48" t="s">
        <v>553</v>
      </c>
      <c r="B93" s="104" t="s">
        <v>84</v>
      </c>
      <c r="D93" s="146"/>
      <c r="E93" s="146"/>
      <c r="F93" s="53"/>
    </row>
    <row r="94" spans="1:6" x14ac:dyDescent="0.3">
      <c r="A94" s="48"/>
      <c r="B94" s="52"/>
      <c r="D94" s="146"/>
      <c r="E94" s="146"/>
      <c r="F94" s="53"/>
    </row>
    <row r="95" spans="1:6" s="56" customFormat="1" x14ac:dyDescent="0.3">
      <c r="A95" s="217">
        <v>1.4</v>
      </c>
      <c r="B95" s="50" t="s">
        <v>85</v>
      </c>
      <c r="C95" s="151"/>
      <c r="D95" s="145"/>
      <c r="E95" s="145"/>
    </row>
    <row r="96" spans="1:6" s="56" customFormat="1" x14ac:dyDescent="0.3">
      <c r="A96" s="48" t="s">
        <v>507</v>
      </c>
      <c r="B96" s="95" t="s">
        <v>310</v>
      </c>
      <c r="C96" s="152">
        <v>10</v>
      </c>
      <c r="D96" s="152">
        <v>20</v>
      </c>
      <c r="E96" s="152">
        <v>30</v>
      </c>
    </row>
    <row r="97" spans="1:8" s="56" customFormat="1" x14ac:dyDescent="0.3">
      <c r="A97" s="48" t="s">
        <v>508</v>
      </c>
      <c r="B97" s="107" t="s">
        <v>193</v>
      </c>
      <c r="C97" s="152"/>
      <c r="D97" s="150"/>
      <c r="E97" s="150"/>
    </row>
    <row r="98" spans="1:8" s="56" customFormat="1" x14ac:dyDescent="0.3">
      <c r="A98" s="48" t="s">
        <v>509</v>
      </c>
      <c r="B98" s="211" t="s">
        <v>194</v>
      </c>
      <c r="C98" s="152"/>
      <c r="D98" s="168"/>
      <c r="E98" s="150"/>
    </row>
    <row r="99" spans="1:8" s="56" customFormat="1" x14ac:dyDescent="0.3">
      <c r="A99" s="48" t="s">
        <v>510</v>
      </c>
      <c r="B99" s="210" t="s">
        <v>361</v>
      </c>
      <c r="C99" s="152"/>
      <c r="D99" s="150"/>
      <c r="E99" s="150"/>
    </row>
    <row r="100" spans="1:8" s="56" customFormat="1" x14ac:dyDescent="0.3">
      <c r="A100" s="48" t="s">
        <v>509</v>
      </c>
      <c r="B100" s="107" t="s">
        <v>362</v>
      </c>
      <c r="C100" s="153"/>
      <c r="D100" s="153"/>
      <c r="E100" s="153"/>
    </row>
    <row r="101" spans="1:8" s="56" customFormat="1" x14ac:dyDescent="0.3">
      <c r="A101" s="48"/>
      <c r="C101" s="153"/>
      <c r="D101" s="153"/>
      <c r="E101" s="153"/>
    </row>
    <row r="102" spans="1:8" s="56" customFormat="1" x14ac:dyDescent="0.3">
      <c r="A102" s="48"/>
      <c r="B102" s="50" t="s">
        <v>87</v>
      </c>
      <c r="C102" s="154"/>
      <c r="D102" s="161"/>
      <c r="E102" s="161"/>
      <c r="F102" s="58"/>
    </row>
    <row r="103" spans="1:8" s="56" customFormat="1" x14ac:dyDescent="0.3">
      <c r="A103" s="217">
        <v>1.5</v>
      </c>
      <c r="B103" s="105" t="s">
        <v>88</v>
      </c>
      <c r="C103" s="150">
        <v>30</v>
      </c>
      <c r="D103" s="150">
        <v>40</v>
      </c>
      <c r="E103" s="150">
        <v>50</v>
      </c>
      <c r="G103" s="59"/>
      <c r="H103" s="59"/>
    </row>
    <row r="104" spans="1:8" s="56" customFormat="1" x14ac:dyDescent="0.3">
      <c r="A104" s="48" t="s">
        <v>501</v>
      </c>
      <c r="B104" s="105" t="s">
        <v>91</v>
      </c>
      <c r="C104" s="150">
        <f>SUM(C105:C106)/2</f>
        <v>0</v>
      </c>
      <c r="D104" s="150">
        <f t="shared" ref="D104:E104" si="8">SUM(D105:D106)/2</f>
        <v>0</v>
      </c>
      <c r="E104" s="150">
        <f t="shared" si="8"/>
        <v>0</v>
      </c>
      <c r="G104" s="59"/>
      <c r="H104" s="59"/>
    </row>
    <row r="105" spans="1:8" s="56" customFormat="1" x14ac:dyDescent="0.3">
      <c r="A105" s="48" t="s">
        <v>503</v>
      </c>
      <c r="B105" s="100" t="s">
        <v>181</v>
      </c>
      <c r="C105" s="153"/>
      <c r="D105" s="153"/>
      <c r="E105" s="153"/>
    </row>
    <row r="106" spans="1:8" s="56" customFormat="1" x14ac:dyDescent="0.3">
      <c r="A106" s="48" t="s">
        <v>504</v>
      </c>
      <c r="B106" s="99" t="s">
        <v>86</v>
      </c>
      <c r="C106" s="153"/>
      <c r="D106" s="153"/>
      <c r="E106" s="153"/>
    </row>
    <row r="107" spans="1:8" s="56" customFormat="1" x14ac:dyDescent="0.3">
      <c r="A107" s="48" t="s">
        <v>502</v>
      </c>
      <c r="B107" s="105" t="s">
        <v>92</v>
      </c>
      <c r="C107" s="150">
        <f>SUM(C108:C109)/2</f>
        <v>0</v>
      </c>
      <c r="D107" s="150">
        <f t="shared" ref="D107:E107" si="9">SUM(D108:D109)/2</f>
        <v>0</v>
      </c>
      <c r="E107" s="150">
        <f t="shared" si="9"/>
        <v>0</v>
      </c>
      <c r="G107" s="59"/>
      <c r="H107" s="59"/>
    </row>
    <row r="108" spans="1:8" s="56" customFormat="1" x14ac:dyDescent="0.3">
      <c r="A108" s="48" t="s">
        <v>505</v>
      </c>
      <c r="B108" s="100" t="s">
        <v>181</v>
      </c>
      <c r="C108" s="153"/>
      <c r="D108" s="153"/>
      <c r="E108" s="153"/>
    </row>
    <row r="109" spans="1:8" s="56" customFormat="1" x14ac:dyDescent="0.3">
      <c r="A109" s="48" t="s">
        <v>506</v>
      </c>
      <c r="B109" s="99" t="s">
        <v>86</v>
      </c>
      <c r="C109" s="153"/>
      <c r="D109" s="153"/>
      <c r="E109" s="153"/>
    </row>
    <row r="110" spans="1:8" s="56" customFormat="1" x14ac:dyDescent="0.3">
      <c r="C110" s="153"/>
      <c r="D110" s="153"/>
      <c r="E110" s="153"/>
    </row>
    <row r="111" spans="1:8" s="56" customFormat="1" x14ac:dyDescent="0.3">
      <c r="A111" s="217">
        <v>2</v>
      </c>
      <c r="B111" s="361" t="s">
        <v>89</v>
      </c>
      <c r="C111" s="361"/>
      <c r="D111" s="361"/>
      <c r="E111" s="361"/>
      <c r="F111" s="60"/>
    </row>
    <row r="112" spans="1:8" s="56" customFormat="1" x14ac:dyDescent="0.3">
      <c r="A112" s="48"/>
      <c r="B112" s="50" t="s">
        <v>64</v>
      </c>
      <c r="C112" s="145" t="s">
        <v>151</v>
      </c>
      <c r="D112" s="145" t="s">
        <v>152</v>
      </c>
      <c r="E112" s="145" t="s">
        <v>153</v>
      </c>
    </row>
    <row r="113" spans="1:5" s="56" customFormat="1" x14ac:dyDescent="0.3">
      <c r="A113" s="217">
        <v>2.1</v>
      </c>
      <c r="B113" s="95" t="s">
        <v>425</v>
      </c>
      <c r="C113" s="150">
        <f>SUM(C114,C117,C119,C121)/3</f>
        <v>23.166666666666668</v>
      </c>
      <c r="D113" s="150">
        <f t="shared" ref="D113:E113" si="10">SUM(D114,D117,D119,D121)/3</f>
        <v>16.833333333333332</v>
      </c>
      <c r="E113" s="150">
        <f t="shared" si="10"/>
        <v>20</v>
      </c>
    </row>
    <row r="114" spans="1:5" s="56" customFormat="1" x14ac:dyDescent="0.3">
      <c r="A114" s="48" t="s">
        <v>554</v>
      </c>
      <c r="B114" s="95" t="s">
        <v>188</v>
      </c>
      <c r="C114" s="150">
        <f>SUM(C115:C116)/2</f>
        <v>27.5</v>
      </c>
      <c r="D114" s="150">
        <f t="shared" ref="D114:E114" si="11">SUM(D115:D116)/2</f>
        <v>19.5</v>
      </c>
      <c r="E114" s="150">
        <f t="shared" si="11"/>
        <v>19</v>
      </c>
    </row>
    <row r="115" spans="1:5" s="56" customFormat="1" x14ac:dyDescent="0.3">
      <c r="A115" s="48" t="s">
        <v>555</v>
      </c>
      <c r="B115" s="99" t="s">
        <v>187</v>
      </c>
      <c r="C115" s="150">
        <v>25</v>
      </c>
      <c r="D115" s="153">
        <v>7</v>
      </c>
      <c r="E115" s="153">
        <v>7</v>
      </c>
    </row>
    <row r="116" spans="1:5" s="56" customFormat="1" x14ac:dyDescent="0.3">
      <c r="A116" s="48" t="s">
        <v>556</v>
      </c>
      <c r="B116" s="99" t="s">
        <v>90</v>
      </c>
      <c r="C116" s="212">
        <v>30</v>
      </c>
      <c r="D116" s="212">
        <v>32</v>
      </c>
      <c r="E116" s="212">
        <v>31</v>
      </c>
    </row>
    <row r="117" spans="1:5" x14ac:dyDescent="0.3">
      <c r="A117" s="48" t="s">
        <v>557</v>
      </c>
      <c r="B117" s="95" t="s">
        <v>189</v>
      </c>
      <c r="C117" s="148">
        <f>C118</f>
        <v>30</v>
      </c>
      <c r="D117" s="148">
        <f t="shared" ref="D117:E117" si="12">D118</f>
        <v>26</v>
      </c>
      <c r="E117" s="148">
        <f t="shared" si="12"/>
        <v>34</v>
      </c>
    </row>
    <row r="118" spans="1:5" x14ac:dyDescent="0.3">
      <c r="A118" s="48" t="s">
        <v>558</v>
      </c>
      <c r="B118" s="99" t="s">
        <v>90</v>
      </c>
      <c r="C118" s="70">
        <v>30</v>
      </c>
      <c r="D118" s="70">
        <v>26</v>
      </c>
      <c r="E118" s="70">
        <v>34</v>
      </c>
    </row>
    <row r="119" spans="1:5" s="56" customFormat="1" x14ac:dyDescent="0.3">
      <c r="A119" s="48" t="s">
        <v>559</v>
      </c>
      <c r="B119" s="95" t="s">
        <v>312</v>
      </c>
      <c r="C119" s="153">
        <f>C120</f>
        <v>7</v>
      </c>
      <c r="D119" s="153">
        <f t="shared" ref="D119:E119" si="13">D120</f>
        <v>1</v>
      </c>
      <c r="E119" s="153">
        <f t="shared" si="13"/>
        <v>3</v>
      </c>
    </row>
    <row r="120" spans="1:5" s="56" customFormat="1" x14ac:dyDescent="0.3">
      <c r="A120" s="48" t="s">
        <v>560</v>
      </c>
      <c r="B120" s="96" t="s">
        <v>90</v>
      </c>
      <c r="C120" s="153">
        <v>7</v>
      </c>
      <c r="D120" s="153">
        <v>1</v>
      </c>
      <c r="E120" s="153">
        <v>3</v>
      </c>
    </row>
    <row r="121" spans="1:5" x14ac:dyDescent="0.3">
      <c r="A121" s="48" t="s">
        <v>561</v>
      </c>
      <c r="B121" s="95" t="s">
        <v>311</v>
      </c>
      <c r="C121" s="70">
        <f>C122</f>
        <v>5</v>
      </c>
      <c r="D121" s="70">
        <f t="shared" ref="D121:E121" si="14">D122</f>
        <v>4</v>
      </c>
      <c r="E121" s="70">
        <f t="shared" si="14"/>
        <v>4</v>
      </c>
    </row>
    <row r="122" spans="1:5" x14ac:dyDescent="0.3">
      <c r="A122" s="48" t="s">
        <v>562</v>
      </c>
      <c r="B122" s="96" t="s">
        <v>90</v>
      </c>
      <c r="C122" s="70">
        <v>5</v>
      </c>
      <c r="D122" s="70">
        <v>4</v>
      </c>
      <c r="E122" s="70">
        <v>4</v>
      </c>
    </row>
    <row r="123" spans="1:5" x14ac:dyDescent="0.3">
      <c r="A123" s="48" t="s">
        <v>563</v>
      </c>
      <c r="B123" s="95" t="s">
        <v>365</v>
      </c>
      <c r="C123" s="70">
        <f>C124</f>
        <v>6</v>
      </c>
      <c r="D123" s="70">
        <f t="shared" ref="D123:E123" si="15">D124</f>
        <v>4</v>
      </c>
      <c r="E123" s="70">
        <f t="shared" si="15"/>
        <v>1</v>
      </c>
    </row>
    <row r="124" spans="1:5" x14ac:dyDescent="0.3">
      <c r="A124" s="48" t="s">
        <v>564</v>
      </c>
      <c r="B124" s="96" t="s">
        <v>90</v>
      </c>
      <c r="C124" s="70">
        <v>6</v>
      </c>
      <c r="D124" s="70">
        <v>4</v>
      </c>
      <c r="E124" s="70">
        <v>1</v>
      </c>
    </row>
    <row r="125" spans="1:5" x14ac:dyDescent="0.3">
      <c r="A125" s="48"/>
    </row>
    <row r="126" spans="1:5" x14ac:dyDescent="0.3">
      <c r="A126" s="48"/>
      <c r="B126" s="50" t="s">
        <v>74</v>
      </c>
      <c r="C126" s="145"/>
      <c r="D126" s="145"/>
      <c r="E126" s="151"/>
    </row>
    <row r="127" spans="1:5" x14ac:dyDescent="0.3">
      <c r="A127" s="48">
        <v>2.2000000000000002</v>
      </c>
      <c r="B127" s="95" t="s">
        <v>424</v>
      </c>
      <c r="C127" s="150">
        <f>SUM(C128,C131)</f>
        <v>18.5</v>
      </c>
      <c r="D127" s="150">
        <f>SUM(D128,D131)</f>
        <v>14.5</v>
      </c>
      <c r="E127" s="150">
        <f>SUM(E128,E131)</f>
        <v>62</v>
      </c>
    </row>
    <row r="128" spans="1:5" x14ac:dyDescent="0.3">
      <c r="A128" s="48" t="s">
        <v>565</v>
      </c>
      <c r="B128" s="95" t="s">
        <v>313</v>
      </c>
      <c r="C128" s="148">
        <f>SUM(C129:C130)/2</f>
        <v>11.5</v>
      </c>
      <c r="D128" s="148">
        <f>SUM(D129:D130)/2</f>
        <v>6.5</v>
      </c>
      <c r="E128" s="148">
        <f>SUM(E129:E130)/2</f>
        <v>53</v>
      </c>
    </row>
    <row r="129" spans="1:5" x14ac:dyDescent="0.3">
      <c r="A129" s="48" t="s">
        <v>566</v>
      </c>
      <c r="B129" s="99" t="s">
        <v>90</v>
      </c>
      <c r="C129" s="70">
        <v>15</v>
      </c>
      <c r="D129" s="70">
        <v>7</v>
      </c>
      <c r="E129" s="70">
        <v>91</v>
      </c>
    </row>
    <row r="130" spans="1:5" x14ac:dyDescent="0.3">
      <c r="A130" s="48" t="s">
        <v>567</v>
      </c>
      <c r="B130" s="96" t="s">
        <v>260</v>
      </c>
      <c r="C130" s="70">
        <v>8</v>
      </c>
      <c r="D130" s="70">
        <v>6</v>
      </c>
      <c r="E130" s="70">
        <v>15</v>
      </c>
    </row>
    <row r="131" spans="1:5" x14ac:dyDescent="0.3">
      <c r="A131" s="48" t="s">
        <v>568</v>
      </c>
      <c r="B131" s="95" t="s">
        <v>190</v>
      </c>
      <c r="C131" s="148">
        <f>C132</f>
        <v>7</v>
      </c>
      <c r="D131" s="148">
        <f>D132</f>
        <v>8</v>
      </c>
      <c r="E131" s="148">
        <f>E132</f>
        <v>9</v>
      </c>
    </row>
    <row r="132" spans="1:5" x14ac:dyDescent="0.3">
      <c r="A132" s="48" t="s">
        <v>569</v>
      </c>
      <c r="B132" s="96" t="s">
        <v>90</v>
      </c>
      <c r="C132" s="70">
        <v>7</v>
      </c>
      <c r="D132" s="70">
        <v>8</v>
      </c>
      <c r="E132" s="70">
        <v>9</v>
      </c>
    </row>
    <row r="133" spans="1:5" x14ac:dyDescent="0.3">
      <c r="A133" s="48" t="s">
        <v>570</v>
      </c>
      <c r="B133" s="95" t="s">
        <v>365</v>
      </c>
      <c r="C133" s="70">
        <f>C134</f>
        <v>15</v>
      </c>
      <c r="D133" s="70">
        <f t="shared" ref="D133:E133" si="16">D134</f>
        <v>14</v>
      </c>
      <c r="E133" s="70">
        <f t="shared" si="16"/>
        <v>13</v>
      </c>
    </row>
    <row r="134" spans="1:5" x14ac:dyDescent="0.3">
      <c r="A134" s="48" t="s">
        <v>571</v>
      </c>
      <c r="B134" s="96" t="s">
        <v>90</v>
      </c>
      <c r="C134" s="70">
        <v>15</v>
      </c>
      <c r="D134" s="70">
        <v>14</v>
      </c>
      <c r="E134" s="70">
        <v>13</v>
      </c>
    </row>
    <row r="135" spans="1:5" x14ac:dyDescent="0.3">
      <c r="A135" s="48"/>
    </row>
    <row r="136" spans="1:5" x14ac:dyDescent="0.3">
      <c r="A136" s="48"/>
      <c r="B136" s="51" t="s">
        <v>75</v>
      </c>
      <c r="C136" s="155"/>
      <c r="D136" s="155"/>
      <c r="E136" s="155"/>
    </row>
    <row r="137" spans="1:5" x14ac:dyDescent="0.3">
      <c r="A137" s="48">
        <v>2.2999999999999998</v>
      </c>
      <c r="B137" s="95" t="s">
        <v>314</v>
      </c>
      <c r="C137" s="150">
        <f>SUM(C138,C147,C165)/2</f>
        <v>0</v>
      </c>
      <c r="D137" s="150">
        <f>SUM(D138,D147,D165)/2</f>
        <v>0</v>
      </c>
      <c r="E137" s="150">
        <f>SUM(E138,E147,E165)/2</f>
        <v>0</v>
      </c>
    </row>
    <row r="138" spans="1:5" x14ac:dyDescent="0.3">
      <c r="A138" s="48" t="s">
        <v>572</v>
      </c>
      <c r="B138" s="95" t="s">
        <v>192</v>
      </c>
      <c r="C138" s="156">
        <f>SUM(C139:C140)/2</f>
        <v>0</v>
      </c>
      <c r="D138" s="150">
        <f>SUM(D139:D140)/2</f>
        <v>0</v>
      </c>
      <c r="E138" s="148">
        <f>SUM(E139:E140)/2</f>
        <v>0</v>
      </c>
    </row>
    <row r="139" spans="1:5" x14ac:dyDescent="0.3">
      <c r="A139" s="48" t="s">
        <v>573</v>
      </c>
      <c r="B139" s="99" t="s">
        <v>187</v>
      </c>
      <c r="C139" s="150"/>
      <c r="D139" s="150"/>
    </row>
    <row r="140" spans="1:5" x14ac:dyDescent="0.3">
      <c r="A140" s="48" t="s">
        <v>574</v>
      </c>
      <c r="B140" s="99" t="s">
        <v>260</v>
      </c>
      <c r="C140" s="150"/>
      <c r="D140" s="150"/>
    </row>
    <row r="141" spans="1:5" x14ac:dyDescent="0.3">
      <c r="A141" s="48" t="s">
        <v>575</v>
      </c>
      <c r="B141" s="103" t="s">
        <v>93</v>
      </c>
      <c r="C141" s="150"/>
      <c r="D141" s="150"/>
    </row>
    <row r="142" spans="1:5" x14ac:dyDescent="0.3">
      <c r="A142" s="48" t="s">
        <v>576</v>
      </c>
      <c r="B142" s="103" t="s">
        <v>80</v>
      </c>
      <c r="C142" s="150"/>
      <c r="D142" s="150"/>
    </row>
    <row r="143" spans="1:5" x14ac:dyDescent="0.3">
      <c r="A143" s="48" t="s">
        <v>577</v>
      </c>
      <c r="B143" s="104" t="s">
        <v>81</v>
      </c>
      <c r="C143" s="150"/>
      <c r="D143" s="150"/>
    </row>
    <row r="144" spans="1:5" x14ac:dyDescent="0.3">
      <c r="A144" s="48" t="s">
        <v>578</v>
      </c>
      <c r="B144" s="104" t="s">
        <v>82</v>
      </c>
      <c r="C144" s="150"/>
      <c r="D144" s="150"/>
    </row>
    <row r="145" spans="1:5" x14ac:dyDescent="0.3">
      <c r="A145" s="48" t="s">
        <v>579</v>
      </c>
      <c r="B145" s="104" t="s">
        <v>83</v>
      </c>
      <c r="C145" s="150"/>
      <c r="D145" s="150"/>
    </row>
    <row r="146" spans="1:5" x14ac:dyDescent="0.3">
      <c r="A146" s="48" t="s">
        <v>580</v>
      </c>
      <c r="B146" s="104" t="s">
        <v>84</v>
      </c>
      <c r="C146" s="150"/>
      <c r="D146" s="150"/>
    </row>
    <row r="147" spans="1:5" x14ac:dyDescent="0.3">
      <c r="A147" s="48" t="s">
        <v>581</v>
      </c>
      <c r="B147" s="95" t="s">
        <v>315</v>
      </c>
      <c r="C147" s="148">
        <f>SUM(C148,C157)/2</f>
        <v>0</v>
      </c>
      <c r="D147" s="146">
        <f>SUM(D148,D157)/2</f>
        <v>0</v>
      </c>
      <c r="E147" s="148">
        <f>SUM(E148,E157)/2</f>
        <v>0</v>
      </c>
    </row>
    <row r="148" spans="1:5" x14ac:dyDescent="0.3">
      <c r="A148" s="48" t="s">
        <v>582</v>
      </c>
      <c r="B148" s="95" t="s">
        <v>91</v>
      </c>
      <c r="C148" s="148">
        <f>SUM(C149:C150)/2</f>
        <v>0</v>
      </c>
      <c r="D148" s="146">
        <f>SUM(D149:D150)/2</f>
        <v>0</v>
      </c>
      <c r="E148" s="148">
        <f>SUM(E149:E150)/2</f>
        <v>0</v>
      </c>
    </row>
    <row r="149" spans="1:5" x14ac:dyDescent="0.3">
      <c r="A149" s="48" t="s">
        <v>584</v>
      </c>
      <c r="B149" s="99" t="s">
        <v>90</v>
      </c>
      <c r="C149" s="148"/>
      <c r="D149" s="146"/>
    </row>
    <row r="150" spans="1:5" x14ac:dyDescent="0.3">
      <c r="A150" s="48" t="s">
        <v>585</v>
      </c>
      <c r="B150" s="99" t="s">
        <v>260</v>
      </c>
      <c r="C150" s="148"/>
      <c r="D150" s="146"/>
    </row>
    <row r="151" spans="1:5" x14ac:dyDescent="0.3">
      <c r="A151" s="48" t="s">
        <v>586</v>
      </c>
      <c r="B151" s="103" t="s">
        <v>93</v>
      </c>
      <c r="C151" s="148"/>
      <c r="D151" s="146"/>
    </row>
    <row r="152" spans="1:5" x14ac:dyDescent="0.3">
      <c r="A152" s="48" t="s">
        <v>587</v>
      </c>
      <c r="B152" s="103" t="s">
        <v>80</v>
      </c>
      <c r="C152" s="148"/>
      <c r="D152" s="146"/>
    </row>
    <row r="153" spans="1:5" x14ac:dyDescent="0.3">
      <c r="A153" s="48" t="s">
        <v>588</v>
      </c>
      <c r="B153" s="104" t="s">
        <v>81</v>
      </c>
      <c r="C153" s="148"/>
      <c r="D153" s="146"/>
    </row>
    <row r="154" spans="1:5" x14ac:dyDescent="0.3">
      <c r="A154" s="48" t="s">
        <v>589</v>
      </c>
      <c r="B154" s="104" t="s">
        <v>82</v>
      </c>
      <c r="C154" s="148"/>
      <c r="D154" s="146"/>
    </row>
    <row r="155" spans="1:5" x14ac:dyDescent="0.3">
      <c r="A155" s="48" t="s">
        <v>590</v>
      </c>
      <c r="B155" s="104" t="s">
        <v>83</v>
      </c>
    </row>
    <row r="156" spans="1:5" x14ac:dyDescent="0.3">
      <c r="A156" s="48" t="s">
        <v>591</v>
      </c>
      <c r="B156" s="104" t="s">
        <v>84</v>
      </c>
      <c r="C156" s="148"/>
      <c r="D156" s="146"/>
    </row>
    <row r="157" spans="1:5" x14ac:dyDescent="0.3">
      <c r="A157" s="48" t="s">
        <v>583</v>
      </c>
      <c r="B157" s="101" t="s">
        <v>92</v>
      </c>
      <c r="C157" s="148">
        <f>C158</f>
        <v>0</v>
      </c>
      <c r="D157" s="146">
        <f>D158</f>
        <v>0</v>
      </c>
      <c r="E157" s="148">
        <f>E158</f>
        <v>0</v>
      </c>
    </row>
    <row r="158" spans="1:5" x14ac:dyDescent="0.3">
      <c r="A158" s="48" t="s">
        <v>592</v>
      </c>
      <c r="B158" s="99" t="s">
        <v>90</v>
      </c>
      <c r="C158" s="148"/>
      <c r="D158" s="146"/>
    </row>
    <row r="159" spans="1:5" x14ac:dyDescent="0.3">
      <c r="A159" s="48" t="s">
        <v>593</v>
      </c>
      <c r="B159" s="103" t="s">
        <v>93</v>
      </c>
      <c r="C159" s="148"/>
      <c r="D159" s="146"/>
    </row>
    <row r="160" spans="1:5" x14ac:dyDescent="0.3">
      <c r="A160" s="48" t="s">
        <v>594</v>
      </c>
      <c r="B160" s="103" t="s">
        <v>80</v>
      </c>
      <c r="C160" s="148"/>
      <c r="D160" s="146"/>
    </row>
    <row r="161" spans="1:5" x14ac:dyDescent="0.3">
      <c r="A161" s="48" t="s">
        <v>595</v>
      </c>
      <c r="B161" s="104" t="s">
        <v>81</v>
      </c>
      <c r="C161" s="148"/>
      <c r="D161" s="146"/>
    </row>
    <row r="162" spans="1:5" x14ac:dyDescent="0.3">
      <c r="A162" s="48" t="s">
        <v>596</v>
      </c>
      <c r="B162" s="104" t="s">
        <v>82</v>
      </c>
      <c r="C162" s="148"/>
      <c r="D162" s="146"/>
    </row>
    <row r="163" spans="1:5" x14ac:dyDescent="0.3">
      <c r="A163" s="48" t="s">
        <v>597</v>
      </c>
      <c r="B163" s="104" t="s">
        <v>83</v>
      </c>
      <c r="C163" s="148"/>
      <c r="D163" s="146"/>
    </row>
    <row r="164" spans="1:5" x14ac:dyDescent="0.3">
      <c r="A164" s="48" t="s">
        <v>598</v>
      </c>
      <c r="B164" s="104" t="s">
        <v>84</v>
      </c>
      <c r="C164" s="148"/>
      <c r="D164" s="146"/>
    </row>
    <row r="165" spans="1:5" x14ac:dyDescent="0.3">
      <c r="A165" s="48" t="s">
        <v>599</v>
      </c>
      <c r="B165" s="95" t="s">
        <v>191</v>
      </c>
      <c r="C165" s="148">
        <f>C166</f>
        <v>0</v>
      </c>
      <c r="D165" s="148">
        <f>D166</f>
        <v>0</v>
      </c>
      <c r="E165" s="148">
        <f>E166</f>
        <v>0</v>
      </c>
    </row>
    <row r="166" spans="1:5" x14ac:dyDescent="0.3">
      <c r="A166" s="48" t="s">
        <v>572</v>
      </c>
      <c r="B166" s="104" t="s">
        <v>90</v>
      </c>
    </row>
    <row r="167" spans="1:5" x14ac:dyDescent="0.3">
      <c r="A167" s="48" t="s">
        <v>581</v>
      </c>
      <c r="B167" s="103" t="s">
        <v>93</v>
      </c>
    </row>
    <row r="168" spans="1:5" x14ac:dyDescent="0.3">
      <c r="A168" s="48" t="s">
        <v>599</v>
      </c>
      <c r="B168" s="103" t="s">
        <v>80</v>
      </c>
    </row>
    <row r="169" spans="1:5" x14ac:dyDescent="0.3">
      <c r="A169" s="48" t="s">
        <v>600</v>
      </c>
      <c r="B169" s="104" t="s">
        <v>81</v>
      </c>
    </row>
    <row r="170" spans="1:5" x14ac:dyDescent="0.3">
      <c r="A170" s="48" t="s">
        <v>601</v>
      </c>
      <c r="B170" s="104" t="s">
        <v>82</v>
      </c>
    </row>
    <row r="171" spans="1:5" x14ac:dyDescent="0.3">
      <c r="A171" s="48" t="s">
        <v>602</v>
      </c>
      <c r="B171" s="104" t="s">
        <v>83</v>
      </c>
    </row>
    <row r="172" spans="1:5" x14ac:dyDescent="0.3">
      <c r="A172" s="48" t="s">
        <v>603</v>
      </c>
      <c r="B172" s="104" t="s">
        <v>84</v>
      </c>
    </row>
    <row r="173" spans="1:5" x14ac:dyDescent="0.3">
      <c r="A173" s="48"/>
      <c r="B173" s="94"/>
    </row>
    <row r="174" spans="1:5" x14ac:dyDescent="0.3">
      <c r="A174" s="48"/>
      <c r="B174" s="51" t="s">
        <v>85</v>
      </c>
      <c r="C174" s="155"/>
      <c r="D174" s="155"/>
      <c r="E174" s="155"/>
    </row>
    <row r="175" spans="1:5" x14ac:dyDescent="0.3">
      <c r="A175" s="217">
        <v>2.4</v>
      </c>
      <c r="B175" s="175" t="s">
        <v>423</v>
      </c>
      <c r="C175" s="153">
        <f>SUM(C176,C178)/2</f>
        <v>0</v>
      </c>
      <c r="D175" s="153">
        <f t="shared" ref="D175:E175" si="17">SUM(D176,D178)/2</f>
        <v>0</v>
      </c>
      <c r="E175" s="153">
        <f t="shared" si="17"/>
        <v>0</v>
      </c>
    </row>
    <row r="176" spans="1:5" x14ac:dyDescent="0.3">
      <c r="A176" s="48" t="s">
        <v>604</v>
      </c>
      <c r="B176" s="95" t="s">
        <v>195</v>
      </c>
      <c r="C176" s="148">
        <f>C177</f>
        <v>0</v>
      </c>
      <c r="D176" s="148">
        <f>D177</f>
        <v>0</v>
      </c>
      <c r="E176" s="148">
        <f>E177</f>
        <v>0</v>
      </c>
    </row>
    <row r="177" spans="1:8" x14ac:dyDescent="0.3">
      <c r="A177" s="48" t="s">
        <v>612</v>
      </c>
      <c r="B177" s="99" t="s">
        <v>187</v>
      </c>
    </row>
    <row r="178" spans="1:8" x14ac:dyDescent="0.3">
      <c r="A178" s="48" t="s">
        <v>605</v>
      </c>
      <c r="B178" s="95" t="s">
        <v>196</v>
      </c>
      <c r="C178" s="148">
        <f>SUM(C179,C181)</f>
        <v>0</v>
      </c>
      <c r="D178" s="148">
        <f t="shared" ref="D178:E178" si="18">SUM(D179,D181)</f>
        <v>0</v>
      </c>
      <c r="E178" s="148">
        <f t="shared" si="18"/>
        <v>0</v>
      </c>
    </row>
    <row r="179" spans="1:8" x14ac:dyDescent="0.3">
      <c r="A179" s="48" t="s">
        <v>606</v>
      </c>
      <c r="B179" s="95" t="s">
        <v>91</v>
      </c>
      <c r="C179" s="148">
        <f>C180</f>
        <v>0</v>
      </c>
      <c r="D179" s="148">
        <f t="shared" ref="D179:E179" si="19">D180</f>
        <v>0</v>
      </c>
      <c r="E179" s="148">
        <f t="shared" si="19"/>
        <v>0</v>
      </c>
    </row>
    <row r="180" spans="1:8" x14ac:dyDescent="0.3">
      <c r="A180" s="48" t="s">
        <v>611</v>
      </c>
      <c r="B180" s="99" t="s">
        <v>90</v>
      </c>
    </row>
    <row r="181" spans="1:8" x14ac:dyDescent="0.3">
      <c r="A181" s="48" t="s">
        <v>607</v>
      </c>
      <c r="B181" s="95" t="s">
        <v>92</v>
      </c>
      <c r="C181" s="148">
        <f>C182</f>
        <v>0</v>
      </c>
      <c r="D181" s="148">
        <f t="shared" ref="D181:E181" si="20">D182</f>
        <v>0</v>
      </c>
      <c r="E181" s="148">
        <f t="shared" si="20"/>
        <v>0</v>
      </c>
    </row>
    <row r="182" spans="1:8" x14ac:dyDescent="0.3">
      <c r="A182" s="48" t="s">
        <v>610</v>
      </c>
      <c r="B182" s="99" t="s">
        <v>90</v>
      </c>
    </row>
    <row r="183" spans="1:8" x14ac:dyDescent="0.3">
      <c r="A183" s="48" t="s">
        <v>608</v>
      </c>
      <c r="B183" s="95" t="s">
        <v>197</v>
      </c>
      <c r="C183" s="148">
        <f>C184</f>
        <v>0</v>
      </c>
      <c r="D183" s="148">
        <f>D184</f>
        <v>0</v>
      </c>
      <c r="E183" s="148">
        <f>E184</f>
        <v>0</v>
      </c>
    </row>
    <row r="184" spans="1:8" x14ac:dyDescent="0.3">
      <c r="A184" s="48" t="s">
        <v>609</v>
      </c>
      <c r="B184" s="96" t="s">
        <v>90</v>
      </c>
    </row>
    <row r="185" spans="1:8" x14ac:dyDescent="0.3">
      <c r="A185" s="48"/>
    </row>
    <row r="186" spans="1:8" s="56" customFormat="1" x14ac:dyDescent="0.3">
      <c r="A186" s="48"/>
      <c r="B186" s="50" t="s">
        <v>87</v>
      </c>
      <c r="C186" s="154"/>
      <c r="D186" s="161"/>
      <c r="E186" s="161"/>
      <c r="F186" s="58"/>
    </row>
    <row r="187" spans="1:8" s="56" customFormat="1" x14ac:dyDescent="0.3">
      <c r="A187" s="217">
        <v>2.5</v>
      </c>
      <c r="B187" s="95" t="s">
        <v>426</v>
      </c>
      <c r="C187" s="169">
        <f>SUM(C188,C191,C194)/2</f>
        <v>0</v>
      </c>
      <c r="D187" s="169">
        <f t="shared" ref="D187:E187" si="21">SUM(D188,D191,D194)/2</f>
        <v>0</v>
      </c>
      <c r="E187" s="169">
        <f t="shared" si="21"/>
        <v>0</v>
      </c>
      <c r="F187" s="58"/>
    </row>
    <row r="188" spans="1:8" s="56" customFormat="1" x14ac:dyDescent="0.3">
      <c r="A188" s="48" t="s">
        <v>613</v>
      </c>
      <c r="B188" s="95" t="s">
        <v>198</v>
      </c>
      <c r="C188" s="150">
        <f>SUM(C189:C190)/2</f>
        <v>0</v>
      </c>
      <c r="D188" s="156">
        <f>SUM(D189:D190)/2</f>
        <v>0</v>
      </c>
      <c r="E188" s="171">
        <f>SUM(E189:E190)/2</f>
        <v>0</v>
      </c>
      <c r="G188" s="59"/>
      <c r="H188" s="59"/>
    </row>
    <row r="189" spans="1:8" s="56" customFormat="1" x14ac:dyDescent="0.3">
      <c r="A189" s="48" t="s">
        <v>623</v>
      </c>
      <c r="B189" s="100" t="s">
        <v>90</v>
      </c>
      <c r="C189" s="157"/>
      <c r="D189" s="157"/>
      <c r="E189" s="157"/>
    </row>
    <row r="190" spans="1:8" s="56" customFormat="1" x14ac:dyDescent="0.3">
      <c r="A190" s="48" t="s">
        <v>624</v>
      </c>
      <c r="B190" s="100" t="s">
        <v>86</v>
      </c>
      <c r="C190" s="153"/>
      <c r="D190" s="153"/>
      <c r="E190" s="153"/>
    </row>
    <row r="191" spans="1:8" s="56" customFormat="1" x14ac:dyDescent="0.3">
      <c r="A191" s="48" t="s">
        <v>614</v>
      </c>
      <c r="B191" s="95" t="s">
        <v>358</v>
      </c>
      <c r="C191" s="150">
        <f>SUM(C192:C193)/2</f>
        <v>0</v>
      </c>
      <c r="D191" s="156">
        <f>SUM(D192:D193)/2</f>
        <v>0</v>
      </c>
      <c r="E191" s="171">
        <f>SUM(E192:E193)/2</f>
        <v>0</v>
      </c>
      <c r="G191" s="59"/>
      <c r="H191" s="59"/>
    </row>
    <row r="192" spans="1:8" s="56" customFormat="1" x14ac:dyDescent="0.3">
      <c r="A192" s="48" t="s">
        <v>621</v>
      </c>
      <c r="B192" s="100" t="s">
        <v>90</v>
      </c>
      <c r="C192" s="157"/>
      <c r="D192" s="157"/>
      <c r="E192" s="157"/>
    </row>
    <row r="193" spans="1:8" s="56" customFormat="1" x14ac:dyDescent="0.3">
      <c r="A193" s="48" t="s">
        <v>622</v>
      </c>
      <c r="B193" s="100" t="s">
        <v>86</v>
      </c>
      <c r="C193" s="153"/>
      <c r="D193" s="153"/>
      <c r="E193" s="153"/>
    </row>
    <row r="194" spans="1:8" s="56" customFormat="1" x14ac:dyDescent="0.3">
      <c r="A194" s="48" t="s">
        <v>615</v>
      </c>
      <c r="B194" s="95" t="s">
        <v>357</v>
      </c>
      <c r="C194" s="150">
        <f>SUM(C195:C196)/2</f>
        <v>0</v>
      </c>
      <c r="D194" s="156">
        <f>SUM(D195:D196)/2</f>
        <v>0</v>
      </c>
      <c r="E194" s="171">
        <f>SUM(E195:E196)/2</f>
        <v>0</v>
      </c>
      <c r="G194" s="59"/>
      <c r="H194" s="59"/>
    </row>
    <row r="195" spans="1:8" s="56" customFormat="1" x14ac:dyDescent="0.3">
      <c r="A195" s="48" t="s">
        <v>619</v>
      </c>
      <c r="B195" s="100" t="s">
        <v>90</v>
      </c>
      <c r="C195" s="157"/>
      <c r="D195" s="157"/>
      <c r="E195" s="157"/>
    </row>
    <row r="196" spans="1:8" s="56" customFormat="1" x14ac:dyDescent="0.3">
      <c r="A196" s="48" t="s">
        <v>620</v>
      </c>
      <c r="B196" s="100" t="s">
        <v>86</v>
      </c>
      <c r="C196" s="153"/>
      <c r="D196" s="153"/>
      <c r="E196" s="153"/>
    </row>
    <row r="197" spans="1:8" s="56" customFormat="1" x14ac:dyDescent="0.3">
      <c r="A197" s="48" t="s">
        <v>616</v>
      </c>
      <c r="B197" s="95" t="s">
        <v>366</v>
      </c>
      <c r="C197" s="150">
        <f>SUM(C198:C199)/2</f>
        <v>0</v>
      </c>
      <c r="D197" s="156">
        <f>SUM(D198:D199)/2</f>
        <v>0</v>
      </c>
      <c r="E197" s="171">
        <f>SUM(E198:E199)/2</f>
        <v>0</v>
      </c>
      <c r="G197" s="59"/>
      <c r="H197" s="59"/>
    </row>
    <row r="198" spans="1:8" s="56" customFormat="1" x14ac:dyDescent="0.3">
      <c r="A198" s="48" t="s">
        <v>617</v>
      </c>
      <c r="B198" s="100" t="s">
        <v>90</v>
      </c>
      <c r="C198" s="157"/>
      <c r="D198" s="157"/>
      <c r="E198" s="157"/>
    </row>
    <row r="199" spans="1:8" s="56" customFormat="1" x14ac:dyDescent="0.3">
      <c r="A199" s="48" t="s">
        <v>618</v>
      </c>
      <c r="B199" s="100" t="s">
        <v>86</v>
      </c>
      <c r="C199" s="153"/>
      <c r="D199" s="153"/>
      <c r="E199" s="153"/>
    </row>
    <row r="200" spans="1:8" x14ac:dyDescent="0.3">
      <c r="B200" s="55"/>
    </row>
    <row r="201" spans="1:8" x14ac:dyDescent="0.3">
      <c r="A201" s="217">
        <v>3</v>
      </c>
      <c r="B201" s="363" t="s">
        <v>95</v>
      </c>
      <c r="C201" s="363"/>
      <c r="D201" s="363"/>
      <c r="E201" s="363"/>
    </row>
    <row r="202" spans="1:8" x14ac:dyDescent="0.3">
      <c r="A202" s="48"/>
      <c r="B202" s="50" t="s">
        <v>64</v>
      </c>
      <c r="C202" s="145" t="s">
        <v>151</v>
      </c>
      <c r="D202" s="155" t="s">
        <v>152</v>
      </c>
      <c r="E202" s="155" t="s">
        <v>153</v>
      </c>
    </row>
    <row r="203" spans="1:8" x14ac:dyDescent="0.3">
      <c r="A203" s="217">
        <v>3.1</v>
      </c>
      <c r="B203" s="95" t="s">
        <v>427</v>
      </c>
      <c r="C203" s="150">
        <f>SUM(C204,C206,C208)/3</f>
        <v>40</v>
      </c>
      <c r="D203" s="150">
        <f>SUM(D204,D206,D208)/3</f>
        <v>48</v>
      </c>
      <c r="E203" s="150">
        <f>SUM(E204,E206,E208)/3</f>
        <v>54.666666666666664</v>
      </c>
    </row>
    <row r="204" spans="1:8" x14ac:dyDescent="0.3">
      <c r="A204" s="48" t="s">
        <v>625</v>
      </c>
      <c r="B204" s="102" t="s">
        <v>428</v>
      </c>
      <c r="C204" s="158">
        <f>C205</f>
        <v>50</v>
      </c>
      <c r="D204" s="148">
        <f>D205</f>
        <v>54</v>
      </c>
      <c r="E204" s="148">
        <f>E205</f>
        <v>54</v>
      </c>
    </row>
    <row r="205" spans="1:8" x14ac:dyDescent="0.3">
      <c r="A205" s="48" t="s">
        <v>626</v>
      </c>
      <c r="B205" s="103" t="s">
        <v>202</v>
      </c>
      <c r="C205" s="159">
        <v>50</v>
      </c>
      <c r="D205" s="148">
        <v>54</v>
      </c>
      <c r="E205" s="70">
        <v>54</v>
      </c>
    </row>
    <row r="206" spans="1:8" x14ac:dyDescent="0.3">
      <c r="A206" s="48" t="s">
        <v>627</v>
      </c>
      <c r="B206" s="102" t="s">
        <v>200</v>
      </c>
      <c r="C206" s="146">
        <f>SUM(C207)</f>
        <v>50</v>
      </c>
      <c r="D206" s="148">
        <f>SUM(D207)</f>
        <v>50</v>
      </c>
      <c r="E206" s="148">
        <f>SUM(E207)</f>
        <v>50</v>
      </c>
    </row>
    <row r="207" spans="1:8" x14ac:dyDescent="0.3">
      <c r="A207" s="48" t="s">
        <v>628</v>
      </c>
      <c r="B207" s="103" t="s">
        <v>203</v>
      </c>
      <c r="C207" s="70">
        <v>50</v>
      </c>
      <c r="D207" s="70">
        <v>50</v>
      </c>
      <c r="E207" s="70">
        <v>50</v>
      </c>
    </row>
    <row r="208" spans="1:8" x14ac:dyDescent="0.3">
      <c r="A208" s="48" t="s">
        <v>629</v>
      </c>
      <c r="B208" s="95" t="s">
        <v>199</v>
      </c>
      <c r="C208" s="149">
        <f>C209</f>
        <v>20</v>
      </c>
      <c r="D208" s="148">
        <f>D209</f>
        <v>40</v>
      </c>
      <c r="E208" s="148">
        <f>E209</f>
        <v>60</v>
      </c>
    </row>
    <row r="209" spans="1:5" x14ac:dyDescent="0.3">
      <c r="A209" s="48" t="s">
        <v>630</v>
      </c>
      <c r="B209" s="103" t="s">
        <v>202</v>
      </c>
      <c r="C209" s="70">
        <v>20</v>
      </c>
      <c r="D209" s="70">
        <v>40</v>
      </c>
      <c r="E209" s="70">
        <v>60</v>
      </c>
    </row>
    <row r="210" spans="1:5" x14ac:dyDescent="0.3">
      <c r="A210" s="48"/>
      <c r="B210" s="53"/>
    </row>
    <row r="211" spans="1:5" x14ac:dyDescent="0.3">
      <c r="A211" s="48"/>
      <c r="B211" s="50" t="s">
        <v>74</v>
      </c>
      <c r="C211" s="145"/>
      <c r="D211" s="145"/>
      <c r="E211" s="145"/>
    </row>
    <row r="212" spans="1:5" x14ac:dyDescent="0.3">
      <c r="A212" s="217">
        <v>3.2</v>
      </c>
      <c r="B212" s="63" t="s">
        <v>318</v>
      </c>
      <c r="C212" s="150">
        <f>SUM(C213,C216,C219)/2</f>
        <v>47.5</v>
      </c>
      <c r="D212" s="150">
        <f>SUM(D213,D216,D219)/2</f>
        <v>74.25</v>
      </c>
      <c r="E212" s="150">
        <f>SUM(E213,E216,E219)/2</f>
        <v>72.5</v>
      </c>
    </row>
    <row r="213" spans="1:5" x14ac:dyDescent="0.3">
      <c r="A213" s="48" t="s">
        <v>631</v>
      </c>
      <c r="B213" s="95" t="s">
        <v>430</v>
      </c>
      <c r="C213" s="148">
        <f>SUM(C214:C215)/2</f>
        <v>35</v>
      </c>
      <c r="D213" s="148">
        <f>SUM(D214:D215)/2</f>
        <v>50</v>
      </c>
      <c r="E213" s="148">
        <f>SUM(E214:E215)/2</f>
        <v>55</v>
      </c>
    </row>
    <row r="214" spans="1:5" x14ac:dyDescent="0.3">
      <c r="A214" s="48" t="s">
        <v>632</v>
      </c>
      <c r="B214" s="100" t="s">
        <v>202</v>
      </c>
      <c r="C214" s="148">
        <v>30</v>
      </c>
      <c r="D214" s="148">
        <v>50</v>
      </c>
      <c r="E214" s="148">
        <v>45</v>
      </c>
    </row>
    <row r="215" spans="1:5" x14ac:dyDescent="0.3">
      <c r="A215" s="48" t="s">
        <v>633</v>
      </c>
      <c r="B215" s="100" t="s">
        <v>320</v>
      </c>
      <c r="C215" s="148">
        <v>40</v>
      </c>
      <c r="D215" s="148">
        <v>50</v>
      </c>
      <c r="E215" s="148">
        <v>65</v>
      </c>
    </row>
    <row r="216" spans="1:5" x14ac:dyDescent="0.3">
      <c r="A216" s="48" t="s">
        <v>634</v>
      </c>
      <c r="B216" s="95" t="s">
        <v>201</v>
      </c>
      <c r="C216" s="146">
        <f>SUM(C217:C218)/2</f>
        <v>32.5</v>
      </c>
      <c r="D216" s="148">
        <f>SUM(D217:D218)/2</f>
        <v>43.5</v>
      </c>
      <c r="E216" s="148">
        <f>SUM(E217:E218)/2</f>
        <v>46.5</v>
      </c>
    </row>
    <row r="217" spans="1:5" x14ac:dyDescent="0.3">
      <c r="A217" s="48" t="s">
        <v>635</v>
      </c>
      <c r="B217" s="100" t="s">
        <v>202</v>
      </c>
      <c r="C217" s="160">
        <v>35</v>
      </c>
      <c r="D217" s="148">
        <v>43</v>
      </c>
      <c r="E217" s="148">
        <v>54</v>
      </c>
    </row>
    <row r="218" spans="1:5" x14ac:dyDescent="0.3">
      <c r="A218" s="48" t="s">
        <v>636</v>
      </c>
      <c r="B218" s="100" t="s">
        <v>320</v>
      </c>
      <c r="C218" s="70">
        <v>30</v>
      </c>
      <c r="D218" s="70">
        <v>44</v>
      </c>
      <c r="E218" s="70">
        <v>39</v>
      </c>
    </row>
    <row r="219" spans="1:5" x14ac:dyDescent="0.3">
      <c r="A219" s="48" t="s">
        <v>637</v>
      </c>
      <c r="B219" s="95" t="s">
        <v>429</v>
      </c>
      <c r="C219" s="148">
        <f>SUM(C220:C221)/2</f>
        <v>27.5</v>
      </c>
      <c r="D219" s="148">
        <f>SUM(D220:D221)/2</f>
        <v>55</v>
      </c>
      <c r="E219" s="148">
        <f>SUM(E220:E221)/2</f>
        <v>43.5</v>
      </c>
    </row>
    <row r="220" spans="1:5" x14ac:dyDescent="0.3">
      <c r="A220" s="48" t="s">
        <v>638</v>
      </c>
      <c r="B220" s="96" t="s">
        <v>202</v>
      </c>
      <c r="C220" s="148">
        <v>40</v>
      </c>
      <c r="D220" s="148">
        <v>54</v>
      </c>
      <c r="E220" s="148">
        <v>42</v>
      </c>
    </row>
    <row r="221" spans="1:5" x14ac:dyDescent="0.3">
      <c r="A221" s="48" t="s">
        <v>639</v>
      </c>
      <c r="B221" s="67" t="s">
        <v>320</v>
      </c>
      <c r="C221" s="148">
        <v>15</v>
      </c>
      <c r="D221" s="148">
        <v>56</v>
      </c>
      <c r="E221" s="148">
        <v>45</v>
      </c>
    </row>
    <row r="222" spans="1:5" x14ac:dyDescent="0.3">
      <c r="A222" s="48"/>
    </row>
    <row r="223" spans="1:5" x14ac:dyDescent="0.3">
      <c r="A223" s="48"/>
      <c r="B223" s="50" t="s">
        <v>75</v>
      </c>
      <c r="C223" s="145"/>
      <c r="D223" s="145"/>
      <c r="E223" s="155"/>
    </row>
    <row r="224" spans="1:5" x14ac:dyDescent="0.3">
      <c r="A224" s="217">
        <v>3.3</v>
      </c>
      <c r="B224" s="63" t="s">
        <v>431</v>
      </c>
      <c r="C224" s="150">
        <f>SUM(C225,C229,C233)/2</f>
        <v>70.5</v>
      </c>
      <c r="D224" s="150">
        <f>SUM(D225,D229,D233)/2</f>
        <v>59.5</v>
      </c>
      <c r="E224" s="153">
        <f>SUM(E225,E229,E233)/2</f>
        <v>124</v>
      </c>
    </row>
    <row r="225" spans="1:5" x14ac:dyDescent="0.3">
      <c r="A225" s="217" t="s">
        <v>641</v>
      </c>
      <c r="B225" s="95" t="s">
        <v>96</v>
      </c>
      <c r="C225" s="70">
        <f>C226</f>
        <v>9</v>
      </c>
      <c r="D225" s="70">
        <f>D226</f>
        <v>15</v>
      </c>
      <c r="E225" s="70">
        <f>E226</f>
        <v>109</v>
      </c>
    </row>
    <row r="226" spans="1:5" x14ac:dyDescent="0.3">
      <c r="A226" s="217" t="s">
        <v>642</v>
      </c>
      <c r="B226" s="99" t="s">
        <v>202</v>
      </c>
      <c r="C226" s="70">
        <f>SUM(C227:C228)</f>
        <v>9</v>
      </c>
      <c r="D226" s="70">
        <f>SUM(D227:D228)</f>
        <v>15</v>
      </c>
      <c r="E226" s="70">
        <f>SUM(E227:E228)</f>
        <v>109</v>
      </c>
    </row>
    <row r="227" spans="1:5" x14ac:dyDescent="0.3">
      <c r="A227" s="217" t="s">
        <v>643</v>
      </c>
      <c r="B227" s="101" t="s">
        <v>97</v>
      </c>
      <c r="C227" s="70">
        <v>4</v>
      </c>
      <c r="D227" s="70">
        <v>9</v>
      </c>
      <c r="E227" s="70">
        <v>70</v>
      </c>
    </row>
    <row r="228" spans="1:5" x14ac:dyDescent="0.3">
      <c r="A228" s="217" t="s">
        <v>644</v>
      </c>
      <c r="B228" s="101" t="s">
        <v>98</v>
      </c>
      <c r="C228" s="70">
        <v>5</v>
      </c>
      <c r="D228" s="70">
        <v>6</v>
      </c>
      <c r="E228" s="70">
        <v>39</v>
      </c>
    </row>
    <row r="229" spans="1:5" x14ac:dyDescent="0.3">
      <c r="A229" s="217" t="s">
        <v>645</v>
      </c>
      <c r="B229" s="95" t="s">
        <v>317</v>
      </c>
      <c r="C229" s="70">
        <f>C230</f>
        <v>85</v>
      </c>
      <c r="D229" s="70">
        <f>D230</f>
        <v>91</v>
      </c>
      <c r="E229" s="70">
        <f>E230</f>
        <v>93</v>
      </c>
    </row>
    <row r="230" spans="1:5" x14ac:dyDescent="0.3">
      <c r="A230" s="217" t="s">
        <v>646</v>
      </c>
      <c r="B230" s="99" t="s">
        <v>202</v>
      </c>
      <c r="C230" s="70">
        <f>SUM(C231:C232)</f>
        <v>85</v>
      </c>
      <c r="D230" s="70">
        <f>SUM(D231:D232)</f>
        <v>91</v>
      </c>
      <c r="E230" s="70">
        <f>SUM(E231:E232)</f>
        <v>93</v>
      </c>
    </row>
    <row r="231" spans="1:5" x14ac:dyDescent="0.3">
      <c r="A231" s="217" t="s">
        <v>647</v>
      </c>
      <c r="B231" s="101" t="s">
        <v>97</v>
      </c>
      <c r="C231" s="70">
        <v>43</v>
      </c>
      <c r="D231" s="70">
        <v>48</v>
      </c>
      <c r="E231" s="70">
        <v>50</v>
      </c>
    </row>
    <row r="232" spans="1:5" x14ac:dyDescent="0.3">
      <c r="A232" s="217" t="s">
        <v>648</v>
      </c>
      <c r="B232" s="101" t="s">
        <v>98</v>
      </c>
      <c r="C232" s="70">
        <v>42</v>
      </c>
      <c r="D232" s="70">
        <v>43</v>
      </c>
      <c r="E232" s="70">
        <v>43</v>
      </c>
    </row>
    <row r="233" spans="1:5" x14ac:dyDescent="0.3">
      <c r="A233" s="217" t="s">
        <v>640</v>
      </c>
      <c r="B233" s="95" t="s">
        <v>201</v>
      </c>
      <c r="C233" s="70">
        <f>C234</f>
        <v>47</v>
      </c>
      <c r="D233" s="70">
        <f>D234</f>
        <v>13</v>
      </c>
      <c r="E233" s="70">
        <f>E234</f>
        <v>46</v>
      </c>
    </row>
    <row r="234" spans="1:5" x14ac:dyDescent="0.3">
      <c r="A234" s="217" t="s">
        <v>649</v>
      </c>
      <c r="B234" s="99" t="s">
        <v>202</v>
      </c>
      <c r="C234" s="70">
        <f>SUM(C235:C236)</f>
        <v>47</v>
      </c>
      <c r="D234" s="70">
        <f>SUM(D235:D236)</f>
        <v>13</v>
      </c>
      <c r="E234" s="70">
        <f>SUM(E235:E236)</f>
        <v>46</v>
      </c>
    </row>
    <row r="235" spans="1:5" x14ac:dyDescent="0.3">
      <c r="A235" s="217" t="s">
        <v>650</v>
      </c>
      <c r="B235" s="101" t="s">
        <v>97</v>
      </c>
      <c r="C235" s="70">
        <v>15</v>
      </c>
      <c r="D235" s="70">
        <v>6</v>
      </c>
      <c r="E235" s="70">
        <v>12</v>
      </c>
    </row>
    <row r="236" spans="1:5" x14ac:dyDescent="0.3">
      <c r="A236" s="217" t="s">
        <v>651</v>
      </c>
      <c r="B236" s="101" t="s">
        <v>98</v>
      </c>
      <c r="C236" s="70">
        <v>32</v>
      </c>
      <c r="D236" s="70">
        <v>7</v>
      </c>
      <c r="E236" s="70">
        <v>34</v>
      </c>
    </row>
    <row r="237" spans="1:5" x14ac:dyDescent="0.3">
      <c r="A237" s="48"/>
    </row>
    <row r="238" spans="1:5" x14ac:dyDescent="0.3">
      <c r="A238" s="217"/>
      <c r="B238" s="50" t="s">
        <v>85</v>
      </c>
      <c r="C238" s="155"/>
      <c r="D238" s="155"/>
      <c r="E238" s="155"/>
    </row>
    <row r="239" spans="1:5" x14ac:dyDescent="0.3">
      <c r="A239" s="217">
        <v>3.4</v>
      </c>
      <c r="B239" s="95" t="s">
        <v>316</v>
      </c>
      <c r="C239" s="153">
        <f>SUM(C240,C242,C244,)/2</f>
        <v>0</v>
      </c>
      <c r="D239" s="153">
        <f>SUM(D240,D242,D244,)/2</f>
        <v>0</v>
      </c>
      <c r="E239" s="153">
        <f>SUM(E240,E242,E244,)/2</f>
        <v>0</v>
      </c>
    </row>
    <row r="240" spans="1:5" x14ac:dyDescent="0.3">
      <c r="A240" s="217" t="s">
        <v>654</v>
      </c>
      <c r="B240" s="95" t="s">
        <v>205</v>
      </c>
      <c r="C240" s="153">
        <f>C241</f>
        <v>0</v>
      </c>
      <c r="D240" s="153">
        <f>D241</f>
        <v>0</v>
      </c>
      <c r="E240" s="153">
        <f>E241</f>
        <v>0</v>
      </c>
    </row>
    <row r="241" spans="1:6" x14ac:dyDescent="0.3">
      <c r="A241" s="217" t="s">
        <v>659</v>
      </c>
      <c r="B241" s="96" t="s">
        <v>202</v>
      </c>
      <c r="C241" s="153"/>
      <c r="D241" s="153"/>
      <c r="E241" s="153"/>
    </row>
    <row r="242" spans="1:6" x14ac:dyDescent="0.3">
      <c r="A242" s="217" t="s">
        <v>655</v>
      </c>
      <c r="B242" s="95" t="s">
        <v>204</v>
      </c>
      <c r="C242" s="153">
        <f>C243</f>
        <v>0</v>
      </c>
      <c r="D242" s="153">
        <f>D243</f>
        <v>0</v>
      </c>
      <c r="E242" s="153">
        <f>E243</f>
        <v>0</v>
      </c>
    </row>
    <row r="243" spans="1:6" x14ac:dyDescent="0.3">
      <c r="A243" s="217" t="s">
        <v>658</v>
      </c>
      <c r="B243" s="96" t="s">
        <v>202</v>
      </c>
      <c r="C243" s="153"/>
      <c r="D243" s="153"/>
      <c r="E243" s="153"/>
    </row>
    <row r="244" spans="1:6" x14ac:dyDescent="0.3">
      <c r="A244" s="217" t="s">
        <v>656</v>
      </c>
      <c r="B244" s="95" t="s">
        <v>206</v>
      </c>
      <c r="C244" s="153">
        <f>C245</f>
        <v>0</v>
      </c>
      <c r="D244" s="153">
        <f>D245</f>
        <v>0</v>
      </c>
      <c r="E244" s="153">
        <f>E245</f>
        <v>0</v>
      </c>
    </row>
    <row r="245" spans="1:6" x14ac:dyDescent="0.3">
      <c r="A245" s="217" t="s">
        <v>657</v>
      </c>
      <c r="B245" s="96" t="s">
        <v>202</v>
      </c>
      <c r="C245" s="153"/>
      <c r="D245" s="153"/>
      <c r="E245" s="153"/>
    </row>
    <row r="246" spans="1:6" x14ac:dyDescent="0.3">
      <c r="A246" s="48"/>
      <c r="B246" s="97"/>
    </row>
    <row r="247" spans="1:6" x14ac:dyDescent="0.3">
      <c r="A247" s="48"/>
      <c r="B247" s="98" t="s">
        <v>87</v>
      </c>
      <c r="C247" s="154"/>
      <c r="D247" s="155"/>
      <c r="E247" s="155"/>
    </row>
    <row r="248" spans="1:6" x14ac:dyDescent="0.3">
      <c r="A248" s="217">
        <v>3.5</v>
      </c>
      <c r="B248" s="95" t="s">
        <v>207</v>
      </c>
      <c r="C248" s="153">
        <f>SUM(C249:C250)/2</f>
        <v>0</v>
      </c>
      <c r="D248" s="70">
        <f>SUM(D249:D250)/2</f>
        <v>0</v>
      </c>
      <c r="E248" s="70">
        <f>SUM(E249:E250)/2</f>
        <v>0</v>
      </c>
      <c r="F248" s="56"/>
    </row>
    <row r="249" spans="1:6" x14ac:dyDescent="0.3">
      <c r="A249" s="217" t="s">
        <v>652</v>
      </c>
      <c r="B249" s="100" t="s">
        <v>202</v>
      </c>
      <c r="C249" s="157"/>
      <c r="F249" s="56"/>
    </row>
    <row r="250" spans="1:6" x14ac:dyDescent="0.3">
      <c r="A250" s="217" t="s">
        <v>653</v>
      </c>
      <c r="B250" s="100" t="s">
        <v>86</v>
      </c>
      <c r="C250" s="153"/>
    </row>
    <row r="251" spans="1:6" x14ac:dyDescent="0.3">
      <c r="A251" s="48"/>
    </row>
    <row r="252" spans="1:6" x14ac:dyDescent="0.3">
      <c r="A252" s="217">
        <v>4</v>
      </c>
      <c r="B252" s="49" t="s">
        <v>99</v>
      </c>
      <c r="C252" s="144"/>
      <c r="D252" s="144"/>
      <c r="E252" s="144"/>
    </row>
    <row r="253" spans="1:6" x14ac:dyDescent="0.3">
      <c r="A253" s="217"/>
      <c r="B253" s="50" t="s">
        <v>64</v>
      </c>
      <c r="C253" s="151" t="s">
        <v>151</v>
      </c>
      <c r="D253" s="151" t="s">
        <v>152</v>
      </c>
      <c r="E253" s="145" t="s">
        <v>153</v>
      </c>
    </row>
    <row r="254" spans="1:6" x14ac:dyDescent="0.3">
      <c r="A254" s="217">
        <v>4.0999999999999996</v>
      </c>
      <c r="B254" s="102" t="s">
        <v>208</v>
      </c>
      <c r="C254" s="146">
        <f>SUM(C255,C257,C259,C261)</f>
        <v>90</v>
      </c>
      <c r="D254" s="146">
        <f t="shared" ref="D254:E254" si="22">SUM(D255,D257,D259,D261)</f>
        <v>86</v>
      </c>
      <c r="E254" s="146">
        <f t="shared" si="22"/>
        <v>82</v>
      </c>
    </row>
    <row r="255" spans="1:6" x14ac:dyDescent="0.3">
      <c r="A255" s="217" t="s">
        <v>660</v>
      </c>
      <c r="B255" s="95" t="s">
        <v>321</v>
      </c>
      <c r="C255" s="146">
        <f>C256</f>
        <v>43</v>
      </c>
      <c r="D255" s="146">
        <f>D256</f>
        <v>41</v>
      </c>
      <c r="E255" s="148">
        <f>E256</f>
        <v>43</v>
      </c>
    </row>
    <row r="256" spans="1:6" x14ac:dyDescent="0.3">
      <c r="A256" s="217" t="s">
        <v>661</v>
      </c>
      <c r="B256" s="103" t="s">
        <v>202</v>
      </c>
      <c r="C256" s="146">
        <v>43</v>
      </c>
      <c r="D256" s="146">
        <v>41</v>
      </c>
      <c r="E256" s="148">
        <v>43</v>
      </c>
    </row>
    <row r="257" spans="1:7" x14ac:dyDescent="0.3">
      <c r="A257" s="217" t="s">
        <v>662</v>
      </c>
      <c r="B257" s="95" t="s">
        <v>322</v>
      </c>
      <c r="C257" s="148">
        <f>C258</f>
        <v>45</v>
      </c>
      <c r="D257" s="148">
        <f>D258</f>
        <v>42</v>
      </c>
      <c r="E257" s="148">
        <f>E258</f>
        <v>38</v>
      </c>
    </row>
    <row r="258" spans="1:7" x14ac:dyDescent="0.3">
      <c r="A258" s="217" t="s">
        <v>663</v>
      </c>
      <c r="B258" s="103" t="s">
        <v>202</v>
      </c>
      <c r="C258" s="70">
        <v>45</v>
      </c>
      <c r="D258" s="70">
        <v>42</v>
      </c>
      <c r="E258" s="70">
        <v>38</v>
      </c>
    </row>
    <row r="259" spans="1:7" x14ac:dyDescent="0.3">
      <c r="A259" s="217" t="s">
        <v>664</v>
      </c>
      <c r="B259" s="102" t="s">
        <v>433</v>
      </c>
      <c r="C259" s="148">
        <f>C260</f>
        <v>1</v>
      </c>
      <c r="D259" s="148">
        <f>D260</f>
        <v>2</v>
      </c>
      <c r="E259" s="148">
        <f>E260</f>
        <v>0</v>
      </c>
    </row>
    <row r="260" spans="1:7" x14ac:dyDescent="0.3">
      <c r="A260" s="217" t="s">
        <v>665</v>
      </c>
      <c r="B260" s="109" t="s">
        <v>202</v>
      </c>
      <c r="C260" s="70">
        <v>1</v>
      </c>
      <c r="D260" s="70">
        <v>2</v>
      </c>
      <c r="E260" s="70">
        <v>0</v>
      </c>
    </row>
    <row r="261" spans="1:7" x14ac:dyDescent="0.3">
      <c r="A261" s="217" t="s">
        <v>666</v>
      </c>
      <c r="B261" s="102" t="s">
        <v>432</v>
      </c>
      <c r="C261" s="148">
        <f>C262</f>
        <v>1</v>
      </c>
      <c r="D261" s="148">
        <f>D262</f>
        <v>1</v>
      </c>
      <c r="E261" s="148">
        <f>E262</f>
        <v>1</v>
      </c>
    </row>
    <row r="262" spans="1:7" x14ac:dyDescent="0.3">
      <c r="A262" s="217" t="s">
        <v>667</v>
      </c>
      <c r="B262" s="109" t="s">
        <v>202</v>
      </c>
      <c r="C262" s="70">
        <v>1</v>
      </c>
      <c r="D262" s="70">
        <v>1</v>
      </c>
      <c r="E262" s="70">
        <v>1</v>
      </c>
    </row>
    <row r="263" spans="1:7" x14ac:dyDescent="0.3">
      <c r="A263" s="217"/>
      <c r="B263" s="53"/>
    </row>
    <row r="264" spans="1:7" x14ac:dyDescent="0.3">
      <c r="A264" s="217"/>
      <c r="B264" s="50" t="s">
        <v>74</v>
      </c>
      <c r="C264" s="145"/>
      <c r="D264" s="145"/>
      <c r="E264" s="145"/>
    </row>
    <row r="265" spans="1:7" x14ac:dyDescent="0.3">
      <c r="A265" s="217">
        <v>4.2</v>
      </c>
      <c r="B265" s="101" t="s">
        <v>323</v>
      </c>
      <c r="C265" s="150">
        <f>SUM(C266,C269,C272,C275)</f>
        <v>63.5</v>
      </c>
      <c r="D265" s="150">
        <f t="shared" ref="D265:E265" si="23">SUM(D266,D269,D272,D275)</f>
        <v>73.5</v>
      </c>
      <c r="E265" s="150">
        <f t="shared" si="23"/>
        <v>56</v>
      </c>
      <c r="F265" s="56"/>
      <c r="G265" s="56"/>
    </row>
    <row r="266" spans="1:7" x14ac:dyDescent="0.3">
      <c r="A266" s="217" t="s">
        <v>668</v>
      </c>
      <c r="B266" s="95" t="s">
        <v>209</v>
      </c>
      <c r="C266" s="150">
        <f>SUM(C267:C268)/2</f>
        <v>33</v>
      </c>
      <c r="D266" s="150">
        <f>SUM(D267:D268)/2</f>
        <v>43.5</v>
      </c>
      <c r="E266" s="150">
        <f>SUM(E267:E268)/2</f>
        <v>32.5</v>
      </c>
    </row>
    <row r="267" spans="1:7" x14ac:dyDescent="0.3">
      <c r="A267" s="217" t="s">
        <v>669</v>
      </c>
      <c r="B267" s="99" t="s">
        <v>202</v>
      </c>
      <c r="C267" s="150">
        <v>34</v>
      </c>
      <c r="D267" s="150">
        <v>43</v>
      </c>
      <c r="E267" s="150">
        <v>22</v>
      </c>
    </row>
    <row r="268" spans="1:7" x14ac:dyDescent="0.3">
      <c r="A268" s="217" t="s">
        <v>670</v>
      </c>
      <c r="B268" s="99" t="s">
        <v>319</v>
      </c>
      <c r="C268" s="150">
        <v>32</v>
      </c>
      <c r="D268" s="150">
        <v>44</v>
      </c>
      <c r="E268" s="150">
        <v>43</v>
      </c>
    </row>
    <row r="269" spans="1:7" x14ac:dyDescent="0.3">
      <c r="A269" s="217" t="s">
        <v>671</v>
      </c>
      <c r="B269" s="95" t="s">
        <v>210</v>
      </c>
      <c r="C269" s="150">
        <f>SUM(C270:C271)/2</f>
        <v>28.5</v>
      </c>
      <c r="D269" s="150">
        <f>SUM(D270:D271)/2</f>
        <v>27</v>
      </c>
      <c r="E269" s="150">
        <f>SUM(E270:E271)/2</f>
        <v>20</v>
      </c>
    </row>
    <row r="270" spans="1:7" x14ac:dyDescent="0.3">
      <c r="A270" s="217" t="s">
        <v>672</v>
      </c>
      <c r="B270" s="96" t="s">
        <v>202</v>
      </c>
      <c r="C270" s="150">
        <v>34</v>
      </c>
      <c r="D270" s="150">
        <v>32</v>
      </c>
      <c r="E270" s="150">
        <v>10</v>
      </c>
    </row>
    <row r="271" spans="1:7" x14ac:dyDescent="0.3">
      <c r="A271" s="217" t="s">
        <v>673</v>
      </c>
      <c r="B271" s="96" t="s">
        <v>319</v>
      </c>
      <c r="C271" s="150">
        <v>23</v>
      </c>
      <c r="D271" s="150">
        <v>22</v>
      </c>
      <c r="E271" s="150">
        <v>30</v>
      </c>
    </row>
    <row r="272" spans="1:7" x14ac:dyDescent="0.3">
      <c r="A272" s="217" t="s">
        <v>674</v>
      </c>
      <c r="B272" s="95" t="s">
        <v>211</v>
      </c>
      <c r="C272" s="150">
        <f>SUM(C273:C274)/2</f>
        <v>1.5</v>
      </c>
      <c r="D272" s="150">
        <f>SUM(D273:D274)/2</f>
        <v>2.5</v>
      </c>
      <c r="E272" s="150">
        <f>SUM(E273:E274)/2</f>
        <v>3</v>
      </c>
    </row>
    <row r="273" spans="1:6" x14ac:dyDescent="0.3">
      <c r="A273" s="217" t="s">
        <v>675</v>
      </c>
      <c r="B273" s="96" t="s">
        <v>202</v>
      </c>
      <c r="C273" s="150">
        <v>2</v>
      </c>
      <c r="D273" s="150">
        <v>3</v>
      </c>
      <c r="E273" s="150">
        <v>3</v>
      </c>
    </row>
    <row r="274" spans="1:6" x14ac:dyDescent="0.3">
      <c r="A274" s="217" t="s">
        <v>676</v>
      </c>
      <c r="B274" s="96" t="s">
        <v>86</v>
      </c>
      <c r="C274" s="150">
        <v>1</v>
      </c>
      <c r="D274" s="150">
        <v>2</v>
      </c>
      <c r="E274" s="150">
        <v>3</v>
      </c>
    </row>
    <row r="275" spans="1:6" x14ac:dyDescent="0.3">
      <c r="A275" s="217" t="s">
        <v>677</v>
      </c>
      <c r="B275" s="95" t="s">
        <v>212</v>
      </c>
      <c r="C275" s="150">
        <f>SUM(C276:C277)/2</f>
        <v>0.5</v>
      </c>
      <c r="D275" s="150">
        <f>SUM(D276:D277)/2</f>
        <v>0.5</v>
      </c>
      <c r="E275" s="152">
        <f>SUM(E276:E277)/2</f>
        <v>0.5</v>
      </c>
    </row>
    <row r="276" spans="1:6" x14ac:dyDescent="0.3">
      <c r="A276" s="217" t="s">
        <v>678</v>
      </c>
      <c r="B276" s="96" t="s">
        <v>202</v>
      </c>
      <c r="C276" s="153">
        <v>0</v>
      </c>
      <c r="D276" s="153">
        <v>0</v>
      </c>
      <c r="E276" s="152">
        <v>0</v>
      </c>
    </row>
    <row r="277" spans="1:6" x14ac:dyDescent="0.3">
      <c r="A277" s="217" t="s">
        <v>679</v>
      </c>
      <c r="B277" s="96" t="s">
        <v>86</v>
      </c>
      <c r="C277" s="153">
        <v>1</v>
      </c>
      <c r="D277" s="153">
        <v>1</v>
      </c>
      <c r="E277" s="152">
        <v>1</v>
      </c>
    </row>
    <row r="278" spans="1:6" x14ac:dyDescent="0.3">
      <c r="A278" s="217"/>
    </row>
    <row r="279" spans="1:6" x14ac:dyDescent="0.3">
      <c r="A279" s="217"/>
      <c r="B279" s="50" t="s">
        <v>75</v>
      </c>
      <c r="C279" s="145"/>
      <c r="D279" s="151"/>
      <c r="E279" s="151"/>
    </row>
    <row r="280" spans="1:6" x14ac:dyDescent="0.3">
      <c r="A280" s="217">
        <v>4.3</v>
      </c>
      <c r="B280" s="95" t="s">
        <v>325</v>
      </c>
      <c r="C280" s="150">
        <f>SUM(C281,C283,C285,C287)</f>
        <v>67</v>
      </c>
      <c r="D280" s="150">
        <f t="shared" ref="D280:E280" si="24">SUM(D281,D283,D285,D287)</f>
        <v>46</v>
      </c>
      <c r="E280" s="150">
        <f t="shared" si="24"/>
        <v>58</v>
      </c>
      <c r="F280" s="56"/>
    </row>
    <row r="281" spans="1:6" x14ac:dyDescent="0.3">
      <c r="A281" s="217" t="s">
        <v>680</v>
      </c>
      <c r="B281" s="95" t="s">
        <v>213</v>
      </c>
      <c r="C281" s="148">
        <f>C282</f>
        <v>23</v>
      </c>
      <c r="D281" s="146">
        <f>D282</f>
        <v>33</v>
      </c>
      <c r="E281" s="146">
        <f>E282</f>
        <v>23</v>
      </c>
    </row>
    <row r="282" spans="1:6" x14ac:dyDescent="0.3">
      <c r="A282" s="217" t="s">
        <v>681</v>
      </c>
      <c r="B282" s="99" t="s">
        <v>202</v>
      </c>
      <c r="C282" s="148">
        <v>23</v>
      </c>
      <c r="D282" s="146">
        <v>33</v>
      </c>
      <c r="E282" s="146">
        <v>23</v>
      </c>
    </row>
    <row r="283" spans="1:6" x14ac:dyDescent="0.3">
      <c r="A283" s="217" t="s">
        <v>682</v>
      </c>
      <c r="B283" s="95" t="s">
        <v>214</v>
      </c>
      <c r="C283" s="148">
        <f>C284</f>
        <v>43</v>
      </c>
      <c r="D283" s="146">
        <f>D284</f>
        <v>12</v>
      </c>
      <c r="E283" s="146">
        <f>E284</f>
        <v>34</v>
      </c>
    </row>
    <row r="284" spans="1:6" x14ac:dyDescent="0.3">
      <c r="A284" s="217" t="s">
        <v>683</v>
      </c>
      <c r="B284" s="99" t="s">
        <v>202</v>
      </c>
      <c r="C284" s="148">
        <v>43</v>
      </c>
      <c r="D284" s="146">
        <v>12</v>
      </c>
      <c r="E284" s="146">
        <v>34</v>
      </c>
    </row>
    <row r="285" spans="1:6" x14ac:dyDescent="0.3">
      <c r="A285" s="217" t="s">
        <v>684</v>
      </c>
      <c r="B285" s="95" t="s">
        <v>215</v>
      </c>
      <c r="C285" s="148">
        <f>C286</f>
        <v>1</v>
      </c>
      <c r="D285" s="146">
        <f>D286</f>
        <v>1</v>
      </c>
      <c r="E285" s="146">
        <f>E286</f>
        <v>1</v>
      </c>
    </row>
    <row r="286" spans="1:6" x14ac:dyDescent="0.3">
      <c r="A286" s="217" t="s">
        <v>685</v>
      </c>
      <c r="B286" s="99" t="s">
        <v>202</v>
      </c>
      <c r="C286" s="148">
        <v>1</v>
      </c>
      <c r="D286" s="146">
        <v>1</v>
      </c>
      <c r="E286" s="146">
        <v>1</v>
      </c>
    </row>
    <row r="287" spans="1:6" x14ac:dyDescent="0.3">
      <c r="A287" s="217" t="s">
        <v>686</v>
      </c>
      <c r="B287" s="95" t="s">
        <v>324</v>
      </c>
      <c r="C287" s="148">
        <f>C288</f>
        <v>0</v>
      </c>
      <c r="D287" s="146">
        <f>D288</f>
        <v>0</v>
      </c>
      <c r="E287" s="146">
        <f>E288</f>
        <v>0</v>
      </c>
    </row>
    <row r="288" spans="1:6" x14ac:dyDescent="0.3">
      <c r="A288" s="217" t="s">
        <v>687</v>
      </c>
      <c r="B288" s="99" t="s">
        <v>202</v>
      </c>
      <c r="C288" s="148">
        <v>0</v>
      </c>
      <c r="D288" s="146">
        <v>0</v>
      </c>
      <c r="E288" s="146">
        <v>0</v>
      </c>
    </row>
    <row r="289" spans="1:5" x14ac:dyDescent="0.3">
      <c r="A289" s="217"/>
      <c r="B289" s="52"/>
      <c r="D289" s="146"/>
      <c r="E289" s="146"/>
    </row>
    <row r="290" spans="1:5" x14ac:dyDescent="0.3">
      <c r="A290" s="217"/>
      <c r="B290" s="50" t="s">
        <v>85</v>
      </c>
      <c r="C290" s="151"/>
      <c r="D290" s="145"/>
      <c r="E290" s="151"/>
    </row>
    <row r="291" spans="1:5" s="56" customFormat="1" x14ac:dyDescent="0.3">
      <c r="A291" s="217">
        <v>4.4000000000000004</v>
      </c>
      <c r="B291" s="95" t="s">
        <v>216</v>
      </c>
      <c r="C291" s="152">
        <f>SUM(C292,C295,C298,C301)</f>
        <v>35.5</v>
      </c>
      <c r="D291" s="152">
        <f t="shared" ref="D291:E291" si="25">SUM(D292,D295,D298,D301)</f>
        <v>46.5</v>
      </c>
      <c r="E291" s="152">
        <f t="shared" si="25"/>
        <v>50</v>
      </c>
    </row>
    <row r="292" spans="1:5" s="56" customFormat="1" x14ac:dyDescent="0.3">
      <c r="A292" s="217" t="s">
        <v>688</v>
      </c>
      <c r="B292" s="95" t="s">
        <v>217</v>
      </c>
      <c r="C292" s="152">
        <f>SUM(C293:C294)/2</f>
        <v>21</v>
      </c>
      <c r="D292" s="152">
        <f t="shared" ref="D292:E292" si="26">SUM(D293:D294)/2</f>
        <v>22</v>
      </c>
      <c r="E292" s="152">
        <f t="shared" si="26"/>
        <v>22.5</v>
      </c>
    </row>
    <row r="293" spans="1:5" s="56" customFormat="1" x14ac:dyDescent="0.3">
      <c r="A293" s="217" t="s">
        <v>689</v>
      </c>
      <c r="B293" s="104" t="s">
        <v>202</v>
      </c>
      <c r="C293" s="152">
        <v>21</v>
      </c>
      <c r="D293" s="150">
        <v>23</v>
      </c>
      <c r="E293" s="152">
        <v>22</v>
      </c>
    </row>
    <row r="294" spans="1:5" s="56" customFormat="1" x14ac:dyDescent="0.3">
      <c r="A294" s="217" t="s">
        <v>690</v>
      </c>
      <c r="B294" s="104" t="s">
        <v>86</v>
      </c>
      <c r="C294" s="152">
        <v>21</v>
      </c>
      <c r="D294" s="150">
        <v>21</v>
      </c>
      <c r="E294" s="152">
        <v>23</v>
      </c>
    </row>
    <row r="295" spans="1:5" s="56" customFormat="1" x14ac:dyDescent="0.3">
      <c r="A295" s="217" t="s">
        <v>691</v>
      </c>
      <c r="B295" s="95" t="s">
        <v>218</v>
      </c>
      <c r="C295" s="152">
        <f>SUM(C296:C297)/2</f>
        <v>12.5</v>
      </c>
      <c r="D295" s="152">
        <f t="shared" ref="D295:E295" si="27">SUM(D296:D297)/2</f>
        <v>22</v>
      </c>
      <c r="E295" s="152">
        <f t="shared" si="27"/>
        <v>26.5</v>
      </c>
    </row>
    <row r="296" spans="1:5" s="56" customFormat="1" x14ac:dyDescent="0.3">
      <c r="A296" s="217" t="s">
        <v>692</v>
      </c>
      <c r="B296" s="104" t="s">
        <v>202</v>
      </c>
      <c r="C296" s="152">
        <v>13</v>
      </c>
      <c r="D296" s="150">
        <v>23</v>
      </c>
      <c r="E296" s="152">
        <v>22</v>
      </c>
    </row>
    <row r="297" spans="1:5" s="56" customFormat="1" x14ac:dyDescent="0.3">
      <c r="A297" s="217" t="s">
        <v>693</v>
      </c>
      <c r="B297" s="104" t="s">
        <v>86</v>
      </c>
      <c r="C297" s="152">
        <v>12</v>
      </c>
      <c r="D297" s="150">
        <v>21</v>
      </c>
      <c r="E297" s="152">
        <v>31</v>
      </c>
    </row>
    <row r="298" spans="1:5" s="56" customFormat="1" x14ac:dyDescent="0.3">
      <c r="A298" s="217" t="s">
        <v>694</v>
      </c>
      <c r="B298" s="95" t="s">
        <v>219</v>
      </c>
      <c r="C298" s="152">
        <f>SUM(C299:C300)/2</f>
        <v>1</v>
      </c>
      <c r="D298" s="152">
        <f t="shared" ref="D298:E298" si="28">SUM(D299:D300)/2</f>
        <v>1</v>
      </c>
      <c r="E298" s="152">
        <f t="shared" si="28"/>
        <v>0</v>
      </c>
    </row>
    <row r="299" spans="1:5" s="56" customFormat="1" x14ac:dyDescent="0.3">
      <c r="A299" s="217" t="s">
        <v>695</v>
      </c>
      <c r="B299" s="104" t="s">
        <v>202</v>
      </c>
      <c r="C299" s="152">
        <v>1</v>
      </c>
      <c r="D299" s="150">
        <v>1</v>
      </c>
      <c r="E299" s="152">
        <v>0</v>
      </c>
    </row>
    <row r="300" spans="1:5" x14ac:dyDescent="0.3">
      <c r="A300" s="217" t="s">
        <v>697</v>
      </c>
      <c r="B300" s="104" t="s">
        <v>86</v>
      </c>
      <c r="C300" s="153">
        <v>1</v>
      </c>
      <c r="D300" s="153">
        <v>1</v>
      </c>
      <c r="E300" s="153">
        <v>0</v>
      </c>
    </row>
    <row r="301" spans="1:5" x14ac:dyDescent="0.3">
      <c r="A301" s="217" t="s">
        <v>696</v>
      </c>
      <c r="B301" s="95" t="s">
        <v>220</v>
      </c>
      <c r="C301" s="150">
        <f>SUM(C302:C303)/2</f>
        <v>1</v>
      </c>
      <c r="D301" s="150">
        <f t="shared" ref="D301:E301" si="29">SUM(D302:D303)/2</f>
        <v>1.5</v>
      </c>
      <c r="E301" s="150">
        <f t="shared" si="29"/>
        <v>1</v>
      </c>
    </row>
    <row r="302" spans="1:5" x14ac:dyDescent="0.3">
      <c r="A302" s="217" t="s">
        <v>698</v>
      </c>
      <c r="B302" s="104" t="s">
        <v>202</v>
      </c>
      <c r="C302" s="153">
        <v>1</v>
      </c>
      <c r="D302" s="153">
        <v>2</v>
      </c>
      <c r="E302" s="153">
        <v>1</v>
      </c>
    </row>
    <row r="303" spans="1:5" x14ac:dyDescent="0.3">
      <c r="A303" s="217" t="s">
        <v>699</v>
      </c>
      <c r="B303" s="104" t="s">
        <v>86</v>
      </c>
      <c r="C303" s="153">
        <v>1</v>
      </c>
      <c r="D303" s="153">
        <v>1</v>
      </c>
      <c r="E303" s="153">
        <v>1</v>
      </c>
    </row>
    <row r="304" spans="1:5" x14ac:dyDescent="0.3">
      <c r="A304" s="217"/>
      <c r="B304" s="56"/>
      <c r="C304" s="153"/>
      <c r="D304" s="153"/>
      <c r="E304" s="153"/>
    </row>
    <row r="305" spans="1:13" x14ac:dyDescent="0.3">
      <c r="A305" s="217"/>
      <c r="B305" s="50" t="s">
        <v>87</v>
      </c>
      <c r="C305" s="161"/>
      <c r="D305" s="161"/>
      <c r="E305" s="161"/>
    </row>
    <row r="306" spans="1:13" x14ac:dyDescent="0.3">
      <c r="A306" s="217">
        <v>4.5</v>
      </c>
      <c r="B306" s="102" t="s">
        <v>208</v>
      </c>
      <c r="C306" s="153">
        <f>SUM(C307:C308)/2</f>
        <v>35.5</v>
      </c>
      <c r="D306" s="153">
        <f t="shared" ref="D306:E306" si="30">SUM(D307:D308)/2</f>
        <v>38</v>
      </c>
      <c r="E306" s="153">
        <f t="shared" si="30"/>
        <v>43.5</v>
      </c>
      <c r="M306" s="54"/>
    </row>
    <row r="307" spans="1:13" x14ac:dyDescent="0.3">
      <c r="A307" s="217" t="s">
        <v>700</v>
      </c>
      <c r="B307" s="104" t="s">
        <v>202</v>
      </c>
      <c r="C307" s="157">
        <v>21</v>
      </c>
      <c r="D307" s="157">
        <v>33</v>
      </c>
      <c r="E307" s="157">
        <v>43</v>
      </c>
    </row>
    <row r="308" spans="1:13" x14ac:dyDescent="0.3">
      <c r="A308" s="217" t="s">
        <v>701</v>
      </c>
      <c r="B308" s="104" t="s">
        <v>86</v>
      </c>
      <c r="C308" s="153">
        <v>50</v>
      </c>
      <c r="D308" s="153">
        <v>43</v>
      </c>
      <c r="E308" s="153">
        <v>44</v>
      </c>
    </row>
    <row r="309" spans="1:13" x14ac:dyDescent="0.3">
      <c r="A309" s="217"/>
      <c r="B309" s="56"/>
      <c r="C309" s="153"/>
      <c r="D309" s="153"/>
      <c r="E309" s="153"/>
    </row>
    <row r="310" spans="1:13" x14ac:dyDescent="0.3">
      <c r="A310" s="217">
        <v>5</v>
      </c>
      <c r="B310" s="49" t="s">
        <v>117</v>
      </c>
      <c r="C310" s="144"/>
      <c r="D310" s="144"/>
      <c r="E310" s="144"/>
    </row>
    <row r="311" spans="1:13" x14ac:dyDescent="0.3">
      <c r="A311" s="217"/>
      <c r="B311" s="50" t="s">
        <v>64</v>
      </c>
      <c r="C311" s="151" t="s">
        <v>151</v>
      </c>
      <c r="D311" s="151" t="s">
        <v>152</v>
      </c>
      <c r="E311" s="145" t="s">
        <v>153</v>
      </c>
    </row>
    <row r="312" spans="1:13" x14ac:dyDescent="0.3">
      <c r="A312" s="217">
        <v>5.0999999999999996</v>
      </c>
      <c r="B312" s="102" t="s">
        <v>434</v>
      </c>
      <c r="C312" s="148">
        <f>SUM(C313:C314)/2</f>
        <v>0</v>
      </c>
      <c r="D312" s="173">
        <f>SUM(D313:D314)/2</f>
        <v>0</v>
      </c>
      <c r="E312" s="148">
        <f>SUM(E313:E314)/2</f>
        <v>0</v>
      </c>
    </row>
    <row r="313" spans="1:13" x14ac:dyDescent="0.3">
      <c r="A313" s="217" t="s">
        <v>702</v>
      </c>
      <c r="B313" s="109" t="s">
        <v>181</v>
      </c>
    </row>
    <row r="314" spans="1:13" x14ac:dyDescent="0.3">
      <c r="A314" s="217" t="s">
        <v>703</v>
      </c>
      <c r="B314" s="109" t="s">
        <v>222</v>
      </c>
    </row>
    <row r="315" spans="1:13" x14ac:dyDescent="0.3">
      <c r="A315" s="217"/>
    </row>
    <row r="316" spans="1:13" x14ac:dyDescent="0.3">
      <c r="A316" s="217"/>
      <c r="B316" s="50" t="s">
        <v>74</v>
      </c>
      <c r="C316" s="155"/>
      <c r="D316" s="155"/>
      <c r="E316" s="155"/>
    </row>
    <row r="317" spans="1:13" x14ac:dyDescent="0.3">
      <c r="A317" s="217">
        <v>5.2</v>
      </c>
      <c r="B317" s="102" t="s">
        <v>327</v>
      </c>
      <c r="C317" s="148">
        <f>SUM(C318:C319)/2</f>
        <v>0</v>
      </c>
      <c r="D317" s="148">
        <f t="shared" ref="D317:E317" si="31">SUM(D318:D319)/2</f>
        <v>0</v>
      </c>
      <c r="E317" s="148">
        <f t="shared" si="31"/>
        <v>0</v>
      </c>
    </row>
    <row r="318" spans="1:13" x14ac:dyDescent="0.3">
      <c r="A318" s="217" t="s">
        <v>704</v>
      </c>
      <c r="B318" s="109" t="s">
        <v>181</v>
      </c>
    </row>
    <row r="319" spans="1:13" x14ac:dyDescent="0.3">
      <c r="A319" s="217" t="s">
        <v>714</v>
      </c>
      <c r="B319" s="109" t="s">
        <v>222</v>
      </c>
    </row>
    <row r="320" spans="1:13" x14ac:dyDescent="0.3">
      <c r="A320" s="217"/>
      <c r="B320" s="55"/>
    </row>
    <row r="321" spans="1:6" x14ac:dyDescent="0.3">
      <c r="A321" s="217"/>
      <c r="B321" s="64" t="s">
        <v>107</v>
      </c>
      <c r="C321" s="161"/>
      <c r="D321" s="161"/>
      <c r="E321" s="161"/>
    </row>
    <row r="322" spans="1:6" x14ac:dyDescent="0.3">
      <c r="A322" s="217">
        <v>5.3</v>
      </c>
      <c r="B322" s="143" t="s">
        <v>330</v>
      </c>
      <c r="C322" s="162">
        <f>SUM(C323,C334)/2</f>
        <v>0</v>
      </c>
      <c r="D322" s="162">
        <f t="shared" ref="D322:E322" si="32">SUM(D323,D334)/2</f>
        <v>0</v>
      </c>
      <c r="E322" s="162">
        <f t="shared" si="32"/>
        <v>0</v>
      </c>
      <c r="F322" s="56"/>
    </row>
    <row r="323" spans="1:6" x14ac:dyDescent="0.3">
      <c r="A323" s="217" t="s">
        <v>705</v>
      </c>
      <c r="B323" s="95" t="s">
        <v>326</v>
      </c>
      <c r="C323" s="146">
        <f>SUM(C324,C329)</f>
        <v>0</v>
      </c>
      <c r="D323" s="146">
        <f t="shared" ref="D323:E323" si="33">SUM(D324,D329)</f>
        <v>0</v>
      </c>
      <c r="E323" s="146">
        <f t="shared" si="33"/>
        <v>0</v>
      </c>
    </row>
    <row r="324" spans="1:6" x14ac:dyDescent="0.3">
      <c r="A324" s="217" t="s">
        <v>707</v>
      </c>
      <c r="B324" s="95" t="s">
        <v>76</v>
      </c>
      <c r="C324" s="146">
        <f>SUM(C325:C326)/2</f>
        <v>0</v>
      </c>
      <c r="D324" s="146">
        <f>SUM(D325:D326)/2</f>
        <v>0</v>
      </c>
      <c r="E324" s="169">
        <f>SUM(E325:E326)/2</f>
        <v>0</v>
      </c>
    </row>
    <row r="325" spans="1:6" x14ac:dyDescent="0.3">
      <c r="A325" s="217" t="s">
        <v>708</v>
      </c>
      <c r="B325" s="96" t="s">
        <v>181</v>
      </c>
      <c r="C325" s="146"/>
      <c r="D325" s="146"/>
      <c r="E325" s="162"/>
    </row>
    <row r="326" spans="1:6" x14ac:dyDescent="0.3">
      <c r="A326" s="217" t="s">
        <v>713</v>
      </c>
      <c r="B326" s="96" t="s">
        <v>221</v>
      </c>
      <c r="C326" s="146" t="s">
        <v>461</v>
      </c>
      <c r="D326" s="146"/>
      <c r="E326" s="162"/>
    </row>
    <row r="327" spans="1:6" x14ac:dyDescent="0.3">
      <c r="A327" s="217" t="s">
        <v>715</v>
      </c>
      <c r="B327" s="100" t="s">
        <v>118</v>
      </c>
      <c r="C327" s="162"/>
      <c r="D327" s="162"/>
      <c r="E327" s="162"/>
    </row>
    <row r="328" spans="1:6" x14ac:dyDescent="0.3">
      <c r="A328" s="217" t="s">
        <v>716</v>
      </c>
      <c r="B328" s="100" t="s">
        <v>119</v>
      </c>
      <c r="C328" s="162"/>
      <c r="D328" s="162"/>
      <c r="E328" s="162"/>
    </row>
    <row r="329" spans="1:6" x14ac:dyDescent="0.3">
      <c r="A329" s="217" t="s">
        <v>709</v>
      </c>
      <c r="B329" s="101" t="s">
        <v>77</v>
      </c>
      <c r="C329" s="169">
        <f>SUM(C330:C331)/2</f>
        <v>0</v>
      </c>
      <c r="D329" s="169">
        <f t="shared" ref="D329:E329" si="34">SUM(D330:D331)/2</f>
        <v>0</v>
      </c>
      <c r="E329" s="169">
        <f t="shared" si="34"/>
        <v>0</v>
      </c>
    </row>
    <row r="330" spans="1:6" x14ac:dyDescent="0.3">
      <c r="A330" s="217" t="s">
        <v>710</v>
      </c>
      <c r="B330" s="96" t="s">
        <v>181</v>
      </c>
      <c r="C330" s="146"/>
      <c r="D330" s="146"/>
      <c r="E330" s="162"/>
    </row>
    <row r="331" spans="1:6" x14ac:dyDescent="0.3">
      <c r="A331" s="217" t="s">
        <v>706</v>
      </c>
      <c r="B331" s="96" t="s">
        <v>221</v>
      </c>
      <c r="C331" s="146"/>
      <c r="D331" s="146"/>
      <c r="E331" s="162"/>
    </row>
    <row r="332" spans="1:6" x14ac:dyDescent="0.3">
      <c r="A332" s="217" t="s">
        <v>711</v>
      </c>
      <c r="B332" s="100" t="s">
        <v>118</v>
      </c>
      <c r="C332" s="162"/>
      <c r="D332" s="162"/>
      <c r="E332" s="162"/>
    </row>
    <row r="333" spans="1:6" x14ac:dyDescent="0.3">
      <c r="A333" s="217" t="s">
        <v>712</v>
      </c>
      <c r="B333" s="100" t="s">
        <v>119</v>
      </c>
      <c r="C333" s="162"/>
      <c r="D333" s="162"/>
      <c r="E333" s="162"/>
    </row>
    <row r="334" spans="1:6" x14ac:dyDescent="0.3">
      <c r="A334" s="217" t="s">
        <v>717</v>
      </c>
      <c r="B334" s="102" t="s">
        <v>329</v>
      </c>
      <c r="C334" s="153">
        <f>SUM(C335,C339,C343)</f>
        <v>0</v>
      </c>
      <c r="D334" s="153">
        <f t="shared" ref="D334:E334" si="35">SUM(D335,D339,D343)</f>
        <v>0</v>
      </c>
      <c r="E334" s="153">
        <f t="shared" si="35"/>
        <v>0</v>
      </c>
    </row>
    <row r="335" spans="1:6" x14ac:dyDescent="0.3">
      <c r="A335" s="217" t="s">
        <v>718</v>
      </c>
      <c r="B335" s="102" t="s">
        <v>120</v>
      </c>
      <c r="C335" s="146">
        <f>C336</f>
        <v>0</v>
      </c>
      <c r="D335" s="146">
        <f t="shared" ref="D335:E335" si="36">D336</f>
        <v>0</v>
      </c>
      <c r="E335" s="146">
        <f t="shared" si="36"/>
        <v>0</v>
      </c>
    </row>
    <row r="336" spans="1:6" x14ac:dyDescent="0.3">
      <c r="A336" s="217" t="s">
        <v>719</v>
      </c>
      <c r="B336" s="109" t="s">
        <v>181</v>
      </c>
      <c r="C336" s="70">
        <f>SUM(C337:C338)</f>
        <v>0</v>
      </c>
      <c r="D336" s="70">
        <f t="shared" ref="D336:E336" si="37">SUM(D337:D338)</f>
        <v>0</v>
      </c>
      <c r="E336" s="70">
        <f t="shared" si="37"/>
        <v>0</v>
      </c>
    </row>
    <row r="337" spans="1:5" x14ac:dyDescent="0.3">
      <c r="A337" s="217" t="s">
        <v>720</v>
      </c>
      <c r="B337" s="100" t="s">
        <v>118</v>
      </c>
      <c r="E337" s="157"/>
    </row>
    <row r="338" spans="1:5" x14ac:dyDescent="0.3">
      <c r="A338" s="217" t="s">
        <v>721</v>
      </c>
      <c r="B338" s="100" t="s">
        <v>119</v>
      </c>
      <c r="E338" s="157"/>
    </row>
    <row r="339" spans="1:5" x14ac:dyDescent="0.3">
      <c r="A339" s="217" t="s">
        <v>722</v>
      </c>
      <c r="B339" s="101" t="s">
        <v>121</v>
      </c>
      <c r="C339" s="70">
        <f>C340</f>
        <v>0</v>
      </c>
      <c r="D339" s="70">
        <f t="shared" ref="D339:E339" si="38">D340</f>
        <v>0</v>
      </c>
      <c r="E339" s="70">
        <f t="shared" si="38"/>
        <v>0</v>
      </c>
    </row>
    <row r="340" spans="1:5" x14ac:dyDescent="0.3">
      <c r="A340" s="217" t="s">
        <v>723</v>
      </c>
      <c r="B340" s="109" t="s">
        <v>181</v>
      </c>
      <c r="C340" s="70">
        <f>SUM(C341:C342)</f>
        <v>0</v>
      </c>
      <c r="D340" s="70">
        <f t="shared" ref="D340:E340" si="39">SUM(D341:D342)</f>
        <v>0</v>
      </c>
      <c r="E340" s="70">
        <f t="shared" si="39"/>
        <v>0</v>
      </c>
    </row>
    <row r="341" spans="1:5" x14ac:dyDescent="0.3">
      <c r="A341" s="217" t="s">
        <v>724</v>
      </c>
      <c r="B341" s="100" t="s">
        <v>118</v>
      </c>
      <c r="E341" s="157"/>
    </row>
    <row r="342" spans="1:5" x14ac:dyDescent="0.3">
      <c r="A342" s="217" t="s">
        <v>725</v>
      </c>
      <c r="B342" s="100" t="s">
        <v>119</v>
      </c>
      <c r="E342" s="157"/>
    </row>
    <row r="343" spans="1:5" x14ac:dyDescent="0.3">
      <c r="A343" s="217" t="s">
        <v>726</v>
      </c>
      <c r="B343" s="95" t="s">
        <v>122</v>
      </c>
      <c r="C343" s="70">
        <f>C344</f>
        <v>0</v>
      </c>
      <c r="D343" s="70">
        <f t="shared" ref="D343:E343" si="40">D344</f>
        <v>0</v>
      </c>
      <c r="E343" s="70">
        <f t="shared" si="40"/>
        <v>0</v>
      </c>
    </row>
    <row r="344" spans="1:5" x14ac:dyDescent="0.3">
      <c r="A344" s="217" t="s">
        <v>727</v>
      </c>
      <c r="B344" s="109" t="s">
        <v>181</v>
      </c>
      <c r="C344" s="70">
        <f>SUM(C345:C346)</f>
        <v>0</v>
      </c>
      <c r="D344" s="70">
        <f t="shared" ref="D344:E344" si="41">SUM(D345:D346)</f>
        <v>0</v>
      </c>
      <c r="E344" s="70">
        <f t="shared" si="41"/>
        <v>0</v>
      </c>
    </row>
    <row r="345" spans="1:5" x14ac:dyDescent="0.3">
      <c r="A345" s="217" t="s">
        <v>728</v>
      </c>
      <c r="B345" s="100" t="s">
        <v>118</v>
      </c>
      <c r="E345" s="157"/>
    </row>
    <row r="346" spans="1:5" x14ac:dyDescent="0.3">
      <c r="A346" s="217" t="s">
        <v>729</v>
      </c>
      <c r="B346" s="100" t="s">
        <v>119</v>
      </c>
      <c r="E346" s="157"/>
    </row>
    <row r="347" spans="1:5" x14ac:dyDescent="0.3">
      <c r="A347" s="217"/>
      <c r="E347" s="157"/>
    </row>
    <row r="348" spans="1:5" x14ac:dyDescent="0.3">
      <c r="A348" s="217"/>
      <c r="B348" s="50" t="s">
        <v>85</v>
      </c>
      <c r="C348" s="155"/>
      <c r="D348" s="155"/>
      <c r="E348" s="155"/>
    </row>
    <row r="349" spans="1:5" x14ac:dyDescent="0.3">
      <c r="A349" s="217">
        <v>5.4</v>
      </c>
      <c r="B349" s="143" t="s">
        <v>331</v>
      </c>
      <c r="C349" s="153">
        <f>SUM(C350,C353,C356)/2</f>
        <v>0</v>
      </c>
      <c r="D349" s="153">
        <f t="shared" ref="D349:E349" si="42">SUM(D350,D353,D356)/2</f>
        <v>0</v>
      </c>
      <c r="E349" s="153">
        <f t="shared" si="42"/>
        <v>0</v>
      </c>
    </row>
    <row r="350" spans="1:5" x14ac:dyDescent="0.3">
      <c r="A350" s="217" t="s">
        <v>730</v>
      </c>
      <c r="B350" s="95" t="s">
        <v>328</v>
      </c>
      <c r="C350" s="153">
        <f>SUM(C351:C352)/2</f>
        <v>0</v>
      </c>
      <c r="D350" s="153">
        <f t="shared" ref="D350:E350" si="43">SUM(D351:D352)/2</f>
        <v>0</v>
      </c>
      <c r="E350" s="153">
        <f t="shared" si="43"/>
        <v>0</v>
      </c>
    </row>
    <row r="351" spans="1:5" x14ac:dyDescent="0.3">
      <c r="A351" s="217" t="s">
        <v>731</v>
      </c>
      <c r="B351" s="104" t="s">
        <v>222</v>
      </c>
      <c r="C351" s="153"/>
      <c r="D351" s="153"/>
      <c r="E351" s="153"/>
    </row>
    <row r="352" spans="1:5" x14ac:dyDescent="0.3">
      <c r="A352" s="217" t="s">
        <v>732</v>
      </c>
      <c r="B352" s="104" t="s">
        <v>181</v>
      </c>
      <c r="C352" s="153"/>
      <c r="D352" s="153"/>
      <c r="E352" s="153"/>
    </row>
    <row r="353" spans="1:5" x14ac:dyDescent="0.3">
      <c r="A353" s="217" t="s">
        <v>733</v>
      </c>
      <c r="B353" s="95" t="s">
        <v>333</v>
      </c>
      <c r="C353" s="153">
        <f>SUM(C354:C355)/2</f>
        <v>0</v>
      </c>
      <c r="D353" s="153">
        <f t="shared" ref="D353:E353" si="44">SUM(D354:D355)/2</f>
        <v>0</v>
      </c>
      <c r="E353" s="153">
        <f t="shared" si="44"/>
        <v>0</v>
      </c>
    </row>
    <row r="354" spans="1:5" x14ac:dyDescent="0.3">
      <c r="A354" s="217" t="s">
        <v>734</v>
      </c>
      <c r="B354" s="104" t="s">
        <v>222</v>
      </c>
      <c r="C354" s="153"/>
      <c r="D354" s="153"/>
      <c r="E354" s="153"/>
    </row>
    <row r="355" spans="1:5" x14ac:dyDescent="0.3">
      <c r="A355" s="217" t="s">
        <v>735</v>
      </c>
      <c r="B355" s="104" t="s">
        <v>181</v>
      </c>
      <c r="C355" s="153"/>
      <c r="D355" s="153"/>
      <c r="E355" s="153"/>
    </row>
    <row r="356" spans="1:5" x14ac:dyDescent="0.3">
      <c r="A356" s="217" t="s">
        <v>736</v>
      </c>
      <c r="B356" s="95" t="s">
        <v>332</v>
      </c>
      <c r="C356" s="153">
        <f>SUM(C359:C360)/2</f>
        <v>0</v>
      </c>
      <c r="D356" s="153">
        <f t="shared" ref="D356" si="45">SUM(D359:D360)/2</f>
        <v>0</v>
      </c>
      <c r="E356" s="153">
        <f t="shared" ref="E356" si="46">SUM(E359:E360)/2</f>
        <v>0</v>
      </c>
    </row>
    <row r="357" spans="1:5" x14ac:dyDescent="0.3">
      <c r="A357" s="217" t="s">
        <v>737</v>
      </c>
      <c r="B357" s="104" t="s">
        <v>222</v>
      </c>
      <c r="C357" s="153"/>
      <c r="D357" s="153"/>
      <c r="E357" s="153"/>
    </row>
    <row r="358" spans="1:5" x14ac:dyDescent="0.3">
      <c r="A358" s="217" t="s">
        <v>738</v>
      </c>
      <c r="B358" s="104" t="s">
        <v>181</v>
      </c>
      <c r="C358" s="153"/>
      <c r="D358" s="153"/>
      <c r="E358" s="153"/>
    </row>
    <row r="359" spans="1:5" x14ac:dyDescent="0.3">
      <c r="A359" s="217"/>
    </row>
    <row r="360" spans="1:5" x14ac:dyDescent="0.3">
      <c r="A360" s="217"/>
      <c r="B360" s="50" t="s">
        <v>87</v>
      </c>
      <c r="C360" s="154"/>
      <c r="D360" s="161"/>
      <c r="E360" s="161"/>
    </row>
    <row r="361" spans="1:5" x14ac:dyDescent="0.3">
      <c r="A361" s="217">
        <v>5.5</v>
      </c>
      <c r="B361" s="102" t="s">
        <v>435</v>
      </c>
      <c r="C361" s="70">
        <f>SUM(C362:C364)/3</f>
        <v>0</v>
      </c>
      <c r="D361" s="70">
        <f t="shared" ref="D361:E361" si="47">SUM(D362:D364)/3</f>
        <v>0</v>
      </c>
      <c r="E361" s="70">
        <f t="shared" si="47"/>
        <v>0</v>
      </c>
    </row>
    <row r="362" spans="1:5" x14ac:dyDescent="0.3">
      <c r="A362" s="217" t="s">
        <v>739</v>
      </c>
      <c r="B362" s="109" t="s">
        <v>181</v>
      </c>
      <c r="D362" s="165"/>
      <c r="E362" s="172"/>
    </row>
    <row r="363" spans="1:5" x14ac:dyDescent="0.3">
      <c r="A363" s="217" t="s">
        <v>740</v>
      </c>
      <c r="B363" s="100" t="s">
        <v>221</v>
      </c>
      <c r="C363" s="157"/>
      <c r="D363" s="157"/>
      <c r="E363" s="157"/>
    </row>
    <row r="364" spans="1:5" x14ac:dyDescent="0.3">
      <c r="A364" s="217" t="s">
        <v>741</v>
      </c>
      <c r="B364" s="100" t="s">
        <v>86</v>
      </c>
      <c r="C364" s="157"/>
      <c r="D364" s="157"/>
      <c r="E364" s="157"/>
    </row>
    <row r="365" spans="1:5" x14ac:dyDescent="0.3">
      <c r="A365" s="48"/>
    </row>
    <row r="366" spans="1:5" x14ac:dyDescent="0.3">
      <c r="A366" s="217">
        <v>6</v>
      </c>
      <c r="B366" s="362" t="s">
        <v>100</v>
      </c>
      <c r="C366" s="362"/>
      <c r="D366" s="362"/>
      <c r="E366" s="362"/>
    </row>
    <row r="367" spans="1:5" x14ac:dyDescent="0.3">
      <c r="A367" s="217"/>
      <c r="B367" s="50" t="s">
        <v>64</v>
      </c>
      <c r="C367" s="155" t="s">
        <v>151</v>
      </c>
      <c r="D367" s="155" t="s">
        <v>152</v>
      </c>
      <c r="E367" s="155" t="s">
        <v>153</v>
      </c>
    </row>
    <row r="368" spans="1:5" x14ac:dyDescent="0.3">
      <c r="A368" s="217">
        <v>6.1</v>
      </c>
      <c r="B368" s="98" t="s">
        <v>437</v>
      </c>
      <c r="C368" s="213">
        <f>SUM(C369,C372)/2</f>
        <v>43</v>
      </c>
      <c r="D368" s="213">
        <f t="shared" ref="D368:E368" si="48">SUM(D369,D372)/2</f>
        <v>44.25</v>
      </c>
      <c r="E368" s="213">
        <f t="shared" si="48"/>
        <v>43</v>
      </c>
    </row>
    <row r="369" spans="1:5" x14ac:dyDescent="0.3">
      <c r="A369" s="217" t="s">
        <v>755</v>
      </c>
      <c r="B369" s="102" t="s">
        <v>224</v>
      </c>
      <c r="C369" s="146">
        <f>SUM(C370:C371)/2</f>
        <v>32</v>
      </c>
      <c r="D369" s="146">
        <f t="shared" ref="D369:E369" si="49">SUM(D370:D371)/2</f>
        <v>38</v>
      </c>
      <c r="E369" s="146">
        <f t="shared" si="49"/>
        <v>33.5</v>
      </c>
    </row>
    <row r="370" spans="1:5" x14ac:dyDescent="0.3">
      <c r="A370" s="217" t="s">
        <v>756</v>
      </c>
      <c r="B370" s="103" t="s">
        <v>223</v>
      </c>
      <c r="C370" s="160">
        <v>32</v>
      </c>
      <c r="D370" s="70">
        <v>34</v>
      </c>
      <c r="E370" s="70">
        <v>34</v>
      </c>
    </row>
    <row r="371" spans="1:5" x14ac:dyDescent="0.3">
      <c r="A371" s="217" t="s">
        <v>757</v>
      </c>
      <c r="B371" s="99" t="s">
        <v>101</v>
      </c>
      <c r="C371" s="70">
        <v>32</v>
      </c>
      <c r="D371" s="70">
        <v>42</v>
      </c>
      <c r="E371" s="70">
        <v>33</v>
      </c>
    </row>
    <row r="372" spans="1:5" x14ac:dyDescent="0.3">
      <c r="A372" s="217" t="s">
        <v>758</v>
      </c>
      <c r="B372" s="95" t="s">
        <v>225</v>
      </c>
      <c r="C372" s="148">
        <f>SUM(C373:C374)/2</f>
        <v>54</v>
      </c>
      <c r="D372" s="148">
        <f t="shared" ref="D372:E372" si="50">SUM(D373:D374)/2</f>
        <v>50.5</v>
      </c>
      <c r="E372" s="148">
        <f t="shared" si="50"/>
        <v>52.5</v>
      </c>
    </row>
    <row r="373" spans="1:5" x14ac:dyDescent="0.3">
      <c r="A373" s="217" t="s">
        <v>759</v>
      </c>
      <c r="B373" s="96" t="s">
        <v>223</v>
      </c>
      <c r="C373" s="70">
        <v>54</v>
      </c>
      <c r="D373" s="70">
        <v>56</v>
      </c>
      <c r="E373" s="70">
        <v>54</v>
      </c>
    </row>
    <row r="374" spans="1:5" x14ac:dyDescent="0.3">
      <c r="A374" s="217" t="s">
        <v>759</v>
      </c>
      <c r="B374" s="96" t="s">
        <v>101</v>
      </c>
      <c r="C374" s="70">
        <v>54</v>
      </c>
      <c r="D374" s="70">
        <v>45</v>
      </c>
      <c r="E374" s="70">
        <v>51</v>
      </c>
    </row>
    <row r="375" spans="1:5" x14ac:dyDescent="0.3">
      <c r="A375" s="217" t="s">
        <v>760</v>
      </c>
      <c r="B375" s="95" t="s">
        <v>436</v>
      </c>
      <c r="C375" s="148">
        <f>C376</f>
        <v>20</v>
      </c>
      <c r="D375" s="148">
        <f>D376</f>
        <v>21</v>
      </c>
      <c r="E375" s="148">
        <f>E376</f>
        <v>22</v>
      </c>
    </row>
    <row r="376" spans="1:5" x14ac:dyDescent="0.3">
      <c r="A376" s="217" t="s">
        <v>761</v>
      </c>
      <c r="B376" s="107" t="s">
        <v>102</v>
      </c>
      <c r="C376" s="70">
        <v>20</v>
      </c>
      <c r="D376" s="70">
        <v>21</v>
      </c>
      <c r="E376" s="70">
        <v>22</v>
      </c>
    </row>
    <row r="377" spans="1:5" x14ac:dyDescent="0.3">
      <c r="A377" s="217"/>
      <c r="B377" s="110"/>
    </row>
    <row r="378" spans="1:5" x14ac:dyDescent="0.3">
      <c r="A378" s="217"/>
      <c r="B378" s="50" t="s">
        <v>74</v>
      </c>
      <c r="C378" s="145"/>
      <c r="D378" s="145"/>
      <c r="E378" s="145"/>
    </row>
    <row r="379" spans="1:5" x14ac:dyDescent="0.3">
      <c r="A379" s="217">
        <v>6.2</v>
      </c>
      <c r="B379" s="102" t="s">
        <v>224</v>
      </c>
      <c r="C379" s="150">
        <f>SUM(C380:C381)/2</f>
        <v>26.5</v>
      </c>
      <c r="D379" s="150">
        <f t="shared" ref="D379:E379" si="51">SUM(D380:D381)/2</f>
        <v>34.5</v>
      </c>
      <c r="E379" s="150">
        <f t="shared" si="51"/>
        <v>44</v>
      </c>
    </row>
    <row r="380" spans="1:5" x14ac:dyDescent="0.3">
      <c r="A380" s="217" t="s">
        <v>742</v>
      </c>
      <c r="B380" s="112" t="s">
        <v>228</v>
      </c>
      <c r="C380" s="70">
        <v>30</v>
      </c>
      <c r="D380" s="70">
        <v>34</v>
      </c>
      <c r="E380" s="70">
        <v>45</v>
      </c>
    </row>
    <row r="381" spans="1:5" x14ac:dyDescent="0.3">
      <c r="A381" s="217" t="s">
        <v>743</v>
      </c>
      <c r="B381" s="112" t="s">
        <v>86</v>
      </c>
      <c r="C381" s="70">
        <v>23</v>
      </c>
      <c r="D381" s="70">
        <v>35</v>
      </c>
      <c r="E381" s="70">
        <v>43</v>
      </c>
    </row>
    <row r="382" spans="1:5" x14ac:dyDescent="0.3">
      <c r="A382" s="217"/>
      <c r="B382" s="111"/>
    </row>
    <row r="383" spans="1:5" x14ac:dyDescent="0.3">
      <c r="A383" s="217"/>
      <c r="B383" s="50" t="s">
        <v>75</v>
      </c>
      <c r="C383" s="155"/>
      <c r="D383" s="155"/>
      <c r="E383" s="155"/>
    </row>
    <row r="384" spans="1:5" x14ac:dyDescent="0.3">
      <c r="A384" s="217">
        <v>6.3</v>
      </c>
      <c r="B384" s="101" t="s">
        <v>438</v>
      </c>
      <c r="C384" s="153">
        <f>SUM(C385,C392,C394)</f>
        <v>60.833333333333329</v>
      </c>
      <c r="D384" s="153">
        <f t="shared" ref="D384:E384" si="52">SUM(D385,D392,D394)</f>
        <v>70.166666666666657</v>
      </c>
      <c r="E384" s="153">
        <f t="shared" si="52"/>
        <v>69.666666666666657</v>
      </c>
    </row>
    <row r="385" spans="1:6" x14ac:dyDescent="0.3">
      <c r="A385" s="217" t="s">
        <v>744</v>
      </c>
      <c r="B385" s="102" t="s">
        <v>226</v>
      </c>
      <c r="C385" s="148">
        <f>SUM(C386,C389,C392,C394)/3</f>
        <v>27.833333333333332</v>
      </c>
      <c r="D385" s="148">
        <f t="shared" ref="D385:E385" si="53">SUM(D386,D389,D392,D394)/3</f>
        <v>35.166666666666664</v>
      </c>
      <c r="E385" s="148">
        <f t="shared" si="53"/>
        <v>36.666666666666664</v>
      </c>
    </row>
    <row r="386" spans="1:6" x14ac:dyDescent="0.3">
      <c r="A386" s="217" t="s">
        <v>745</v>
      </c>
      <c r="B386" s="101" t="s">
        <v>103</v>
      </c>
      <c r="C386" s="70">
        <f>SUM(C387:C388)/2</f>
        <v>23</v>
      </c>
      <c r="D386" s="70">
        <f t="shared" ref="D386:E386" si="54">SUM(D387:D388)/2</f>
        <v>33</v>
      </c>
      <c r="E386" s="70">
        <f t="shared" si="54"/>
        <v>33.5</v>
      </c>
    </row>
    <row r="387" spans="1:6" x14ac:dyDescent="0.3">
      <c r="A387" s="217" t="s">
        <v>746</v>
      </c>
      <c r="B387" s="103" t="s">
        <v>102</v>
      </c>
      <c r="C387" s="148">
        <v>23</v>
      </c>
      <c r="D387" s="148">
        <v>32</v>
      </c>
      <c r="E387" s="146">
        <v>33</v>
      </c>
    </row>
    <row r="388" spans="1:6" x14ac:dyDescent="0.3">
      <c r="A388" s="217" t="s">
        <v>747</v>
      </c>
      <c r="B388" s="103" t="s">
        <v>228</v>
      </c>
      <c r="C388" s="148">
        <v>23</v>
      </c>
      <c r="D388" s="148">
        <v>34</v>
      </c>
      <c r="E388" s="146">
        <v>34</v>
      </c>
    </row>
    <row r="389" spans="1:6" x14ac:dyDescent="0.3">
      <c r="A389" s="217" t="s">
        <v>748</v>
      </c>
      <c r="B389" s="95" t="s">
        <v>104</v>
      </c>
      <c r="C389" s="70">
        <f>SUM(C390:C391)/2</f>
        <v>27.5</v>
      </c>
      <c r="D389" s="70">
        <f t="shared" ref="D389:E389" si="55">SUM(D390:D391)/2</f>
        <v>37.5</v>
      </c>
      <c r="E389" s="70">
        <f t="shared" si="55"/>
        <v>43.5</v>
      </c>
    </row>
    <row r="390" spans="1:6" x14ac:dyDescent="0.3">
      <c r="A390" s="217" t="s">
        <v>749</v>
      </c>
      <c r="B390" s="103" t="s">
        <v>102</v>
      </c>
      <c r="C390" s="148">
        <v>32</v>
      </c>
      <c r="D390" s="148">
        <v>43</v>
      </c>
      <c r="E390" s="146">
        <v>44</v>
      </c>
    </row>
    <row r="391" spans="1:6" x14ac:dyDescent="0.3">
      <c r="A391" s="217" t="s">
        <v>750</v>
      </c>
      <c r="B391" s="103" t="s">
        <v>228</v>
      </c>
      <c r="C391" s="148">
        <v>23</v>
      </c>
      <c r="D391" s="148">
        <v>32</v>
      </c>
      <c r="E391" s="146">
        <v>43</v>
      </c>
    </row>
    <row r="392" spans="1:6" x14ac:dyDescent="0.3">
      <c r="A392" s="217" t="s">
        <v>751</v>
      </c>
      <c r="B392" s="102" t="s">
        <v>227</v>
      </c>
      <c r="C392" s="148">
        <f>C393</f>
        <v>32</v>
      </c>
      <c r="D392" s="148">
        <f t="shared" ref="D392:E392" si="56">D393</f>
        <v>34</v>
      </c>
      <c r="E392" s="148">
        <f t="shared" si="56"/>
        <v>32</v>
      </c>
    </row>
    <row r="393" spans="1:6" x14ac:dyDescent="0.3">
      <c r="A393" s="217" t="s">
        <v>752</v>
      </c>
      <c r="B393" s="96" t="s">
        <v>228</v>
      </c>
      <c r="C393" s="70">
        <v>32</v>
      </c>
      <c r="D393" s="146">
        <v>34</v>
      </c>
      <c r="E393" s="146">
        <v>32</v>
      </c>
    </row>
    <row r="394" spans="1:6" x14ac:dyDescent="0.3">
      <c r="A394" s="217" t="s">
        <v>753</v>
      </c>
      <c r="B394" s="102" t="s">
        <v>105</v>
      </c>
      <c r="C394" s="148">
        <f>C395</f>
        <v>1</v>
      </c>
      <c r="D394" s="148">
        <f t="shared" ref="D394:E394" si="57">D395</f>
        <v>1</v>
      </c>
      <c r="E394" s="148">
        <f t="shared" si="57"/>
        <v>1</v>
      </c>
    </row>
    <row r="395" spans="1:6" x14ac:dyDescent="0.3">
      <c r="A395" s="217" t="s">
        <v>754</v>
      </c>
      <c r="B395" s="107" t="s">
        <v>228</v>
      </c>
      <c r="C395" s="70">
        <v>1</v>
      </c>
      <c r="D395" s="146">
        <v>1</v>
      </c>
      <c r="E395" s="146">
        <v>1</v>
      </c>
    </row>
    <row r="396" spans="1:6" x14ac:dyDescent="0.3">
      <c r="A396" s="217"/>
      <c r="B396" s="62"/>
      <c r="D396" s="146"/>
      <c r="E396" s="146"/>
    </row>
    <row r="397" spans="1:6" x14ac:dyDescent="0.3">
      <c r="A397" s="217"/>
      <c r="B397" s="50" t="s">
        <v>85</v>
      </c>
      <c r="C397" s="151"/>
      <c r="D397" s="145"/>
      <c r="E397" s="151"/>
    </row>
    <row r="398" spans="1:6" x14ac:dyDescent="0.3">
      <c r="A398" s="217">
        <v>6.4</v>
      </c>
      <c r="B398" s="95" t="s">
        <v>439</v>
      </c>
      <c r="C398" s="152">
        <f>SUM(C399,C401,C403)</f>
        <v>88</v>
      </c>
      <c r="D398" s="152">
        <f t="shared" ref="D398:E398" si="58">SUM(D399,D401,D403)</f>
        <v>98</v>
      </c>
      <c r="E398" s="152">
        <f t="shared" si="58"/>
        <v>100</v>
      </c>
      <c r="F398" s="56"/>
    </row>
    <row r="399" spans="1:6" x14ac:dyDescent="0.3">
      <c r="A399" s="217" t="s">
        <v>762</v>
      </c>
      <c r="B399" s="214" t="s">
        <v>229</v>
      </c>
      <c r="C399" s="153">
        <f>C400</f>
        <v>32</v>
      </c>
      <c r="D399" s="153">
        <f>D400</f>
        <v>32</v>
      </c>
      <c r="E399" s="153">
        <f>E400</f>
        <v>32</v>
      </c>
    </row>
    <row r="400" spans="1:6" x14ac:dyDescent="0.3">
      <c r="A400" s="217" t="s">
        <v>763</v>
      </c>
      <c r="B400" s="215" t="s">
        <v>228</v>
      </c>
      <c r="C400" s="153">
        <v>32</v>
      </c>
      <c r="D400" s="153">
        <v>32</v>
      </c>
      <c r="E400" s="153">
        <v>32</v>
      </c>
    </row>
    <row r="401" spans="1:5" x14ac:dyDescent="0.3">
      <c r="A401" s="217" t="s">
        <v>764</v>
      </c>
      <c r="B401" s="214" t="s">
        <v>230</v>
      </c>
      <c r="C401" s="153">
        <f>C402</f>
        <v>33</v>
      </c>
      <c r="D401" s="153">
        <f t="shared" ref="D401:E401" si="59">D402</f>
        <v>34</v>
      </c>
      <c r="E401" s="153">
        <f t="shared" si="59"/>
        <v>34</v>
      </c>
    </row>
    <row r="402" spans="1:5" x14ac:dyDescent="0.3">
      <c r="A402" s="217" t="s">
        <v>765</v>
      </c>
      <c r="B402" s="215" t="s">
        <v>228</v>
      </c>
      <c r="C402" s="153">
        <v>33</v>
      </c>
      <c r="D402" s="153">
        <v>34</v>
      </c>
      <c r="E402" s="153">
        <v>34</v>
      </c>
    </row>
    <row r="403" spans="1:5" x14ac:dyDescent="0.3">
      <c r="A403" s="217" t="s">
        <v>766</v>
      </c>
      <c r="B403" s="214" t="s">
        <v>334</v>
      </c>
      <c r="C403" s="153">
        <f>C404</f>
        <v>23</v>
      </c>
      <c r="D403" s="153">
        <f t="shared" ref="D403" si="60">D404</f>
        <v>32</v>
      </c>
      <c r="E403" s="153">
        <f t="shared" ref="E403" si="61">E404</f>
        <v>34</v>
      </c>
    </row>
    <row r="404" spans="1:5" x14ac:dyDescent="0.3">
      <c r="A404" s="217" t="s">
        <v>767</v>
      </c>
      <c r="B404" s="215" t="s">
        <v>228</v>
      </c>
      <c r="C404" s="153">
        <v>23</v>
      </c>
      <c r="D404" s="153">
        <v>32</v>
      </c>
      <c r="E404" s="153">
        <v>34</v>
      </c>
    </row>
    <row r="405" spans="1:5" x14ac:dyDescent="0.3">
      <c r="A405" s="217"/>
      <c r="B405" s="56"/>
      <c r="C405" s="153"/>
      <c r="D405" s="153"/>
      <c r="E405" s="153"/>
    </row>
    <row r="406" spans="1:5" x14ac:dyDescent="0.3">
      <c r="A406" s="217"/>
      <c r="B406" s="50" t="s">
        <v>87</v>
      </c>
      <c r="C406" s="161"/>
      <c r="D406" s="161"/>
      <c r="E406" s="161"/>
    </row>
    <row r="407" spans="1:5" x14ac:dyDescent="0.3">
      <c r="A407" s="217">
        <v>6.5</v>
      </c>
      <c r="B407" s="101" t="s">
        <v>440</v>
      </c>
      <c r="C407" s="169">
        <f>SUM(C408,C411,C414,C417)/2</f>
        <v>68.25</v>
      </c>
      <c r="D407" s="169">
        <f t="shared" ref="D407:E407" si="62">SUM(D408,D411,D414,D417)/2</f>
        <v>68</v>
      </c>
      <c r="E407" s="169">
        <f t="shared" si="62"/>
        <v>74</v>
      </c>
    </row>
    <row r="408" spans="1:5" x14ac:dyDescent="0.3">
      <c r="A408" s="217" t="s">
        <v>768</v>
      </c>
      <c r="B408" s="102" t="s">
        <v>224</v>
      </c>
      <c r="C408" s="153">
        <f>SUM(C409:C410)/2</f>
        <v>33.5</v>
      </c>
      <c r="D408" s="153">
        <f t="shared" ref="D408:E408" si="63">SUM(D409:D410)/2</f>
        <v>33.5</v>
      </c>
      <c r="E408" s="153">
        <f t="shared" si="63"/>
        <v>38.5</v>
      </c>
    </row>
    <row r="409" spans="1:5" x14ac:dyDescent="0.3">
      <c r="A409" s="217" t="s">
        <v>769</v>
      </c>
      <c r="B409" s="100" t="s">
        <v>228</v>
      </c>
      <c r="C409" s="157">
        <v>33</v>
      </c>
      <c r="D409" s="157">
        <v>33</v>
      </c>
      <c r="E409" s="157">
        <v>43</v>
      </c>
    </row>
    <row r="410" spans="1:5" x14ac:dyDescent="0.3">
      <c r="A410" s="217" t="s">
        <v>770</v>
      </c>
      <c r="B410" s="100" t="s">
        <v>86</v>
      </c>
      <c r="C410" s="157">
        <v>34</v>
      </c>
      <c r="D410" s="157">
        <v>34</v>
      </c>
      <c r="E410" s="157">
        <v>34</v>
      </c>
    </row>
    <row r="411" spans="1:5" x14ac:dyDescent="0.3">
      <c r="A411" s="217" t="s">
        <v>771</v>
      </c>
      <c r="B411" s="95" t="s">
        <v>233</v>
      </c>
      <c r="C411" s="157">
        <f>SUM(C412:C413)/2</f>
        <v>38.5</v>
      </c>
      <c r="D411" s="157">
        <f t="shared" ref="D411:E411" si="64">SUM(D412:D413)/2</f>
        <v>37.5</v>
      </c>
      <c r="E411" s="157">
        <f t="shared" si="64"/>
        <v>44</v>
      </c>
    </row>
    <row r="412" spans="1:5" x14ac:dyDescent="0.3">
      <c r="A412" s="217" t="s">
        <v>772</v>
      </c>
      <c r="B412" s="100" t="s">
        <v>228</v>
      </c>
      <c r="C412" s="157">
        <v>43</v>
      </c>
      <c r="D412" s="157">
        <v>32</v>
      </c>
      <c r="E412" s="157">
        <v>44</v>
      </c>
    </row>
    <row r="413" spans="1:5" x14ac:dyDescent="0.3">
      <c r="A413" s="217" t="s">
        <v>773</v>
      </c>
      <c r="B413" s="100" t="s">
        <v>86</v>
      </c>
      <c r="C413" s="157">
        <v>34</v>
      </c>
      <c r="D413" s="157">
        <v>43</v>
      </c>
      <c r="E413" s="157">
        <v>44</v>
      </c>
    </row>
    <row r="414" spans="1:5" x14ac:dyDescent="0.3">
      <c r="A414" s="217" t="s">
        <v>774</v>
      </c>
      <c r="B414" s="95" t="s">
        <v>441</v>
      </c>
      <c r="C414" s="157">
        <f>SUM(C415:C416)/2</f>
        <v>32.5</v>
      </c>
      <c r="D414" s="157">
        <f t="shared" ref="D414:E414" si="65">SUM(D415:D416)/2</f>
        <v>32.5</v>
      </c>
      <c r="E414" s="157">
        <f t="shared" si="65"/>
        <v>32.5</v>
      </c>
    </row>
    <row r="415" spans="1:5" x14ac:dyDescent="0.3">
      <c r="A415" s="217" t="s">
        <v>775</v>
      </c>
      <c r="B415" s="100" t="s">
        <v>228</v>
      </c>
      <c r="C415" s="157">
        <v>32</v>
      </c>
      <c r="D415" s="157">
        <v>32</v>
      </c>
      <c r="E415" s="157">
        <v>32</v>
      </c>
    </row>
    <row r="416" spans="1:5" x14ac:dyDescent="0.3">
      <c r="A416" s="217" t="s">
        <v>776</v>
      </c>
      <c r="B416" s="100" t="s">
        <v>86</v>
      </c>
      <c r="C416" s="157">
        <v>33</v>
      </c>
      <c r="D416" s="157">
        <v>33</v>
      </c>
      <c r="E416" s="157">
        <v>33</v>
      </c>
    </row>
    <row r="417" spans="1:5" x14ac:dyDescent="0.3">
      <c r="A417" s="217">
        <v>6.4</v>
      </c>
      <c r="B417" s="95" t="s">
        <v>234</v>
      </c>
      <c r="C417" s="157">
        <f>SUM(C418:C419)/2</f>
        <v>32</v>
      </c>
      <c r="D417" s="157">
        <f t="shared" ref="D417:E417" si="66">SUM(D418:D419)/2</f>
        <v>32.5</v>
      </c>
      <c r="E417" s="157">
        <f t="shared" si="66"/>
        <v>33</v>
      </c>
    </row>
    <row r="418" spans="1:5" x14ac:dyDescent="0.3">
      <c r="A418" s="217" t="s">
        <v>777</v>
      </c>
      <c r="B418" s="96" t="s">
        <v>228</v>
      </c>
      <c r="C418" s="157">
        <v>32</v>
      </c>
      <c r="D418" s="157">
        <v>32</v>
      </c>
      <c r="E418" s="157">
        <v>33</v>
      </c>
    </row>
    <row r="419" spans="1:5" x14ac:dyDescent="0.3">
      <c r="A419" s="217" t="s">
        <v>778</v>
      </c>
      <c r="B419" s="100" t="s">
        <v>86</v>
      </c>
      <c r="C419" s="153">
        <v>32</v>
      </c>
      <c r="D419" s="153">
        <v>33</v>
      </c>
      <c r="E419" s="153">
        <v>33</v>
      </c>
    </row>
    <row r="420" spans="1:5" x14ac:dyDescent="0.3">
      <c r="A420" s="218"/>
    </row>
    <row r="421" spans="1:5" x14ac:dyDescent="0.3">
      <c r="A421" s="217">
        <v>7</v>
      </c>
      <c r="B421" s="49" t="s">
        <v>106</v>
      </c>
      <c r="C421" s="144"/>
      <c r="D421" s="144"/>
      <c r="E421" s="144"/>
    </row>
    <row r="422" spans="1:5" x14ac:dyDescent="0.3">
      <c r="A422" s="217"/>
      <c r="B422" s="50" t="s">
        <v>64</v>
      </c>
      <c r="C422" s="151" t="s">
        <v>235</v>
      </c>
      <c r="D422" s="151" t="s">
        <v>236</v>
      </c>
      <c r="E422" s="145" t="s">
        <v>153</v>
      </c>
    </row>
    <row r="423" spans="1:5" x14ac:dyDescent="0.3">
      <c r="A423" s="217">
        <v>7.1</v>
      </c>
      <c r="B423" s="95" t="s">
        <v>442</v>
      </c>
      <c r="C423" s="152">
        <f>SUM(C424,C427,C429)/3</f>
        <v>38.5</v>
      </c>
      <c r="D423" s="152">
        <f t="shared" ref="D423:E423" si="67">SUM(D424,D427,D429)/3</f>
        <v>40.166666666666664</v>
      </c>
      <c r="E423" s="152">
        <f t="shared" si="67"/>
        <v>41.833333333333336</v>
      </c>
    </row>
    <row r="424" spans="1:5" x14ac:dyDescent="0.3">
      <c r="A424" s="217" t="s">
        <v>779</v>
      </c>
      <c r="B424" s="102" t="s">
        <v>231</v>
      </c>
      <c r="C424" s="70">
        <f>SUM(C425:C426)/2</f>
        <v>32.5</v>
      </c>
      <c r="D424" s="70">
        <f t="shared" ref="D424:E424" si="68">SUM(D425:D426)/2</f>
        <v>32.5</v>
      </c>
      <c r="E424" s="70">
        <f t="shared" si="68"/>
        <v>38</v>
      </c>
    </row>
    <row r="425" spans="1:5" x14ac:dyDescent="0.3">
      <c r="A425" s="217" t="s">
        <v>780</v>
      </c>
      <c r="B425" s="100" t="s">
        <v>102</v>
      </c>
      <c r="C425" s="70">
        <v>32</v>
      </c>
      <c r="D425" s="70">
        <v>33</v>
      </c>
      <c r="E425" s="70">
        <v>33</v>
      </c>
    </row>
    <row r="426" spans="1:5" x14ac:dyDescent="0.3">
      <c r="A426" s="217" t="s">
        <v>781</v>
      </c>
      <c r="B426" s="100" t="s">
        <v>86</v>
      </c>
      <c r="C426" s="70">
        <v>33</v>
      </c>
      <c r="D426" s="70">
        <v>32</v>
      </c>
      <c r="E426" s="70">
        <v>43</v>
      </c>
    </row>
    <row r="427" spans="1:5" x14ac:dyDescent="0.3">
      <c r="A427" s="217" t="s">
        <v>782</v>
      </c>
      <c r="B427" s="95" t="s">
        <v>232</v>
      </c>
      <c r="C427" s="70">
        <f>C428</f>
        <v>44</v>
      </c>
      <c r="D427" s="70">
        <f t="shared" ref="D427:E427" si="69">D428</f>
        <v>45</v>
      </c>
      <c r="E427" s="70">
        <f t="shared" si="69"/>
        <v>44</v>
      </c>
    </row>
    <row r="428" spans="1:5" x14ac:dyDescent="0.3">
      <c r="A428" s="217" t="s">
        <v>783</v>
      </c>
      <c r="B428" s="100" t="s">
        <v>237</v>
      </c>
      <c r="C428" s="70">
        <v>44</v>
      </c>
      <c r="D428" s="70">
        <v>45</v>
      </c>
      <c r="E428" s="70">
        <v>44</v>
      </c>
    </row>
    <row r="429" spans="1:5" x14ac:dyDescent="0.3">
      <c r="A429" s="217" t="s">
        <v>784</v>
      </c>
      <c r="B429" s="102" t="s">
        <v>238</v>
      </c>
      <c r="C429" s="70">
        <f>SUM(C430:C431)/2</f>
        <v>39</v>
      </c>
      <c r="D429" s="70">
        <f t="shared" ref="D429:E429" si="70">SUM(D430:D431)/2</f>
        <v>43</v>
      </c>
      <c r="E429" s="70">
        <f t="shared" si="70"/>
        <v>43.5</v>
      </c>
    </row>
    <row r="430" spans="1:5" x14ac:dyDescent="0.3">
      <c r="A430" s="217" t="s">
        <v>785</v>
      </c>
      <c r="B430" s="109" t="s">
        <v>102</v>
      </c>
      <c r="C430" s="70">
        <v>44</v>
      </c>
      <c r="D430" s="70">
        <v>43</v>
      </c>
      <c r="E430" s="70">
        <v>44</v>
      </c>
    </row>
    <row r="431" spans="1:5" x14ac:dyDescent="0.3">
      <c r="A431" s="217" t="s">
        <v>786</v>
      </c>
      <c r="B431" s="174" t="s">
        <v>86</v>
      </c>
      <c r="C431" s="70">
        <v>34</v>
      </c>
      <c r="D431" s="70">
        <v>43</v>
      </c>
      <c r="E431" s="70">
        <v>43</v>
      </c>
    </row>
    <row r="432" spans="1:5" x14ac:dyDescent="0.3">
      <c r="A432" s="217"/>
    </row>
    <row r="433" spans="1:5" x14ac:dyDescent="0.3">
      <c r="A433" s="217"/>
      <c r="B433" s="50" t="s">
        <v>74</v>
      </c>
      <c r="C433" s="145"/>
      <c r="D433" s="145"/>
      <c r="E433" s="145"/>
    </row>
    <row r="434" spans="1:5" x14ac:dyDescent="0.3">
      <c r="A434" s="217">
        <v>7.2</v>
      </c>
      <c r="B434" s="95" t="s">
        <v>359</v>
      </c>
      <c r="C434" s="150">
        <f>SUM(C435,C438)</f>
        <v>77</v>
      </c>
      <c r="D434" s="150">
        <f t="shared" ref="D434:E434" si="71">SUM(D435,D438)</f>
        <v>78</v>
      </c>
      <c r="E434" s="150">
        <f t="shared" si="71"/>
        <v>78</v>
      </c>
    </row>
    <row r="435" spans="1:5" x14ac:dyDescent="0.3">
      <c r="A435" s="217" t="s">
        <v>787</v>
      </c>
      <c r="B435" s="95" t="s">
        <v>239</v>
      </c>
      <c r="C435" s="70">
        <f>SUM(C436:C437)/2</f>
        <v>43</v>
      </c>
      <c r="D435" s="70">
        <f t="shared" ref="D435:E435" si="72">SUM(D436:D437)/2</f>
        <v>44</v>
      </c>
      <c r="E435" s="70">
        <f t="shared" si="72"/>
        <v>44</v>
      </c>
    </row>
    <row r="436" spans="1:5" x14ac:dyDescent="0.3">
      <c r="A436" s="217" t="s">
        <v>788</v>
      </c>
      <c r="B436" s="99" t="s">
        <v>102</v>
      </c>
      <c r="C436" s="148">
        <v>43</v>
      </c>
      <c r="D436" s="150">
        <v>44</v>
      </c>
      <c r="E436" s="150">
        <v>44</v>
      </c>
    </row>
    <row r="437" spans="1:5" x14ac:dyDescent="0.3">
      <c r="A437" s="217" t="s">
        <v>789</v>
      </c>
      <c r="B437" s="99" t="s">
        <v>86</v>
      </c>
      <c r="C437" s="70">
        <v>43</v>
      </c>
      <c r="D437" s="150">
        <v>44</v>
      </c>
      <c r="E437" s="150">
        <v>44</v>
      </c>
    </row>
    <row r="438" spans="1:5" x14ac:dyDescent="0.3">
      <c r="A438" s="217" t="s">
        <v>790</v>
      </c>
      <c r="B438" s="102" t="s">
        <v>240</v>
      </c>
      <c r="C438" s="148">
        <f>SUM(C439:C440)/2</f>
        <v>34</v>
      </c>
      <c r="D438" s="148">
        <f t="shared" ref="D438:E438" si="73">SUM(D439:D440)/2</f>
        <v>34</v>
      </c>
      <c r="E438" s="148">
        <f t="shared" si="73"/>
        <v>34</v>
      </c>
    </row>
    <row r="439" spans="1:5" x14ac:dyDescent="0.3">
      <c r="A439" s="217" t="s">
        <v>791</v>
      </c>
      <c r="B439" s="99" t="s">
        <v>102</v>
      </c>
      <c r="C439" s="149">
        <v>34</v>
      </c>
      <c r="D439" s="212">
        <v>34</v>
      </c>
      <c r="E439" s="212">
        <v>34</v>
      </c>
    </row>
    <row r="440" spans="1:5" x14ac:dyDescent="0.3">
      <c r="A440" s="217" t="s">
        <v>792</v>
      </c>
      <c r="B440" s="99" t="s">
        <v>86</v>
      </c>
      <c r="C440" s="148">
        <v>34</v>
      </c>
      <c r="D440" s="150">
        <v>34</v>
      </c>
      <c r="E440" s="150">
        <v>34</v>
      </c>
    </row>
    <row r="441" spans="1:5" x14ac:dyDescent="0.3">
      <c r="A441" s="217"/>
      <c r="B441" s="54"/>
      <c r="D441" s="150"/>
      <c r="E441" s="150"/>
    </row>
    <row r="442" spans="1:5" x14ac:dyDescent="0.3">
      <c r="A442" s="217"/>
      <c r="B442" s="64" t="s">
        <v>107</v>
      </c>
      <c r="C442" s="161"/>
      <c r="D442" s="161"/>
      <c r="E442" s="161"/>
    </row>
    <row r="443" spans="1:5" x14ac:dyDescent="0.3">
      <c r="A443" s="217">
        <v>7.3</v>
      </c>
      <c r="B443" s="95" t="s">
        <v>359</v>
      </c>
      <c r="C443" s="162">
        <f>C444</f>
        <v>73</v>
      </c>
      <c r="D443" s="162">
        <f t="shared" ref="D443:E443" si="74">D444</f>
        <v>77</v>
      </c>
      <c r="E443" s="162">
        <f t="shared" si="74"/>
        <v>82</v>
      </c>
    </row>
    <row r="444" spans="1:5" x14ac:dyDescent="0.3">
      <c r="A444" s="217" t="s">
        <v>793</v>
      </c>
      <c r="B444" s="95" t="s">
        <v>241</v>
      </c>
      <c r="C444" s="163">
        <f>SUM(C445,C454)</f>
        <v>73</v>
      </c>
      <c r="D444" s="163">
        <f t="shared" ref="D444:E444" si="75">SUM(D445,D454)</f>
        <v>77</v>
      </c>
      <c r="E444" s="163">
        <f t="shared" si="75"/>
        <v>82</v>
      </c>
    </row>
    <row r="445" spans="1:5" x14ac:dyDescent="0.3">
      <c r="A445" s="217" t="s">
        <v>794</v>
      </c>
      <c r="B445" s="95" t="s">
        <v>76</v>
      </c>
      <c r="C445" s="163">
        <f>C446</f>
        <v>39</v>
      </c>
      <c r="D445" s="163">
        <f t="shared" ref="D445:E445" si="76">D446</f>
        <v>39</v>
      </c>
      <c r="E445" s="163">
        <f t="shared" si="76"/>
        <v>40</v>
      </c>
    </row>
    <row r="446" spans="1:5" x14ac:dyDescent="0.3">
      <c r="A446" s="217" t="s">
        <v>795</v>
      </c>
      <c r="B446" s="95" t="s">
        <v>102</v>
      </c>
      <c r="C446" s="163">
        <f>SUM(C447:C453)</f>
        <v>39</v>
      </c>
      <c r="D446" s="163">
        <f t="shared" ref="D446:E446" si="77">SUM(D447:D453)</f>
        <v>39</v>
      </c>
      <c r="E446" s="163">
        <f t="shared" si="77"/>
        <v>40</v>
      </c>
    </row>
    <row r="447" spans="1:5" x14ac:dyDescent="0.3">
      <c r="A447" s="217" t="s">
        <v>796</v>
      </c>
      <c r="B447" s="113" t="s">
        <v>78</v>
      </c>
      <c r="C447" s="163">
        <v>5</v>
      </c>
      <c r="D447" s="169">
        <v>5</v>
      </c>
      <c r="E447" s="162">
        <v>6</v>
      </c>
    </row>
    <row r="448" spans="1:5" x14ac:dyDescent="0.3">
      <c r="A448" s="217" t="s">
        <v>797</v>
      </c>
      <c r="B448" s="114" t="s">
        <v>108</v>
      </c>
      <c r="C448" s="163">
        <v>7</v>
      </c>
      <c r="D448" s="169">
        <v>6</v>
      </c>
      <c r="E448" s="162">
        <v>6</v>
      </c>
    </row>
    <row r="449" spans="1:5" x14ac:dyDescent="0.3">
      <c r="A449" s="217" t="s">
        <v>798</v>
      </c>
      <c r="B449" s="114" t="s">
        <v>109</v>
      </c>
      <c r="C449" s="163">
        <v>6</v>
      </c>
      <c r="D449" s="169">
        <v>6</v>
      </c>
      <c r="E449" s="162">
        <v>4</v>
      </c>
    </row>
    <row r="450" spans="1:5" x14ac:dyDescent="0.3">
      <c r="A450" s="217" t="s">
        <v>799</v>
      </c>
      <c r="B450" s="113" t="s">
        <v>110</v>
      </c>
      <c r="C450" s="70">
        <v>5</v>
      </c>
      <c r="D450" s="169">
        <v>6</v>
      </c>
      <c r="E450" s="162">
        <v>5</v>
      </c>
    </row>
    <row r="451" spans="1:5" x14ac:dyDescent="0.3">
      <c r="A451" s="217" t="s">
        <v>800</v>
      </c>
      <c r="B451" s="113" t="s">
        <v>111</v>
      </c>
      <c r="C451" s="163">
        <v>6</v>
      </c>
      <c r="D451" s="169">
        <v>6</v>
      </c>
      <c r="E451" s="162">
        <v>9</v>
      </c>
    </row>
    <row r="452" spans="1:5" x14ac:dyDescent="0.3">
      <c r="A452" s="217" t="s">
        <v>801</v>
      </c>
      <c r="B452" s="113" t="s">
        <v>112</v>
      </c>
      <c r="C452" s="163">
        <v>4</v>
      </c>
      <c r="D452" s="169">
        <v>5</v>
      </c>
      <c r="E452" s="162">
        <v>8</v>
      </c>
    </row>
    <row r="453" spans="1:5" x14ac:dyDescent="0.3">
      <c r="A453" s="217" t="s">
        <v>802</v>
      </c>
      <c r="B453" s="113" t="s">
        <v>113</v>
      </c>
      <c r="C453" s="163">
        <v>6</v>
      </c>
      <c r="D453" s="169">
        <v>5</v>
      </c>
      <c r="E453" s="162">
        <v>2</v>
      </c>
    </row>
    <row r="454" spans="1:5" x14ac:dyDescent="0.3">
      <c r="A454" s="217" t="s">
        <v>803</v>
      </c>
      <c r="B454" s="115" t="s">
        <v>77</v>
      </c>
      <c r="C454" s="163">
        <f>C455</f>
        <v>34</v>
      </c>
      <c r="D454" s="163">
        <f t="shared" ref="D454:E454" si="78">D455</f>
        <v>38</v>
      </c>
      <c r="E454" s="163">
        <f t="shared" si="78"/>
        <v>42</v>
      </c>
    </row>
    <row r="455" spans="1:5" x14ac:dyDescent="0.3">
      <c r="A455" s="217" t="s">
        <v>804</v>
      </c>
      <c r="B455" s="95" t="s">
        <v>102</v>
      </c>
      <c r="C455" s="163">
        <f>SUM(C456:C462)</f>
        <v>34</v>
      </c>
      <c r="D455" s="163">
        <f t="shared" ref="D455:E455" si="79">SUM(D456:D462)</f>
        <v>38</v>
      </c>
      <c r="E455" s="163">
        <f t="shared" si="79"/>
        <v>42</v>
      </c>
    </row>
    <row r="456" spans="1:5" x14ac:dyDescent="0.3">
      <c r="A456" s="217" t="s">
        <v>805</v>
      </c>
      <c r="B456" s="113" t="s">
        <v>78</v>
      </c>
      <c r="C456" s="163">
        <v>2</v>
      </c>
      <c r="D456" s="169">
        <v>6</v>
      </c>
      <c r="E456" s="162">
        <v>7</v>
      </c>
    </row>
    <row r="457" spans="1:5" x14ac:dyDescent="0.3">
      <c r="A457" s="217" t="s">
        <v>806</v>
      </c>
      <c r="B457" s="114" t="s">
        <v>108</v>
      </c>
      <c r="C457" s="163">
        <v>6</v>
      </c>
      <c r="D457" s="169">
        <v>4</v>
      </c>
      <c r="E457" s="162">
        <v>5</v>
      </c>
    </row>
    <row r="458" spans="1:5" x14ac:dyDescent="0.3">
      <c r="A458" s="217" t="s">
        <v>807</v>
      </c>
      <c r="B458" s="114" t="s">
        <v>109</v>
      </c>
      <c r="C458" s="163">
        <v>7</v>
      </c>
      <c r="D458" s="169">
        <v>5</v>
      </c>
      <c r="E458" s="162">
        <v>5</v>
      </c>
    </row>
    <row r="459" spans="1:5" x14ac:dyDescent="0.3">
      <c r="A459" s="217" t="s">
        <v>808</v>
      </c>
      <c r="B459" s="113" t="s">
        <v>110</v>
      </c>
      <c r="C459" s="163">
        <v>6</v>
      </c>
      <c r="D459" s="169">
        <v>8</v>
      </c>
      <c r="E459" s="162">
        <v>6</v>
      </c>
    </row>
    <row r="460" spans="1:5" x14ac:dyDescent="0.3">
      <c r="A460" s="217" t="s">
        <v>809</v>
      </c>
      <c r="B460" s="113" t="s">
        <v>111</v>
      </c>
      <c r="C460" s="163">
        <v>3</v>
      </c>
      <c r="D460" s="169">
        <v>5</v>
      </c>
      <c r="E460" s="162">
        <v>6</v>
      </c>
    </row>
    <row r="461" spans="1:5" x14ac:dyDescent="0.3">
      <c r="A461" s="217" t="s">
        <v>810</v>
      </c>
      <c r="B461" s="113" t="s">
        <v>112</v>
      </c>
      <c r="C461" s="163">
        <v>5</v>
      </c>
      <c r="D461" s="169">
        <v>6</v>
      </c>
      <c r="E461" s="162">
        <v>9</v>
      </c>
    </row>
    <row r="462" spans="1:5" x14ac:dyDescent="0.3">
      <c r="A462" s="217" t="s">
        <v>811</v>
      </c>
      <c r="B462" s="113" t="s">
        <v>113</v>
      </c>
      <c r="C462" s="163">
        <v>5</v>
      </c>
      <c r="D462" s="169">
        <v>4</v>
      </c>
      <c r="E462" s="162">
        <v>4</v>
      </c>
    </row>
    <row r="463" spans="1:5" x14ac:dyDescent="0.3">
      <c r="A463" s="217" t="s">
        <v>812</v>
      </c>
      <c r="B463" s="95" t="s">
        <v>242</v>
      </c>
      <c r="C463" s="156">
        <f>C464</f>
        <v>5</v>
      </c>
      <c r="D463" s="156">
        <f t="shared" ref="D463:E463" si="80">D464</f>
        <v>5</v>
      </c>
      <c r="E463" s="156">
        <f t="shared" si="80"/>
        <v>5</v>
      </c>
    </row>
    <row r="464" spans="1:5" x14ac:dyDescent="0.3">
      <c r="A464" s="217" t="s">
        <v>813</v>
      </c>
      <c r="B464" s="96" t="s">
        <v>102</v>
      </c>
      <c r="C464" s="156">
        <v>5</v>
      </c>
      <c r="D464" s="169">
        <v>5</v>
      </c>
      <c r="E464" s="162">
        <v>5</v>
      </c>
    </row>
    <row r="465" spans="1:5" x14ac:dyDescent="0.3">
      <c r="A465" s="217" t="s">
        <v>814</v>
      </c>
      <c r="B465" s="102" t="s">
        <v>243</v>
      </c>
      <c r="C465" s="150">
        <f>C466</f>
        <v>0</v>
      </c>
      <c r="D465" s="150">
        <f t="shared" ref="D465:E465" si="81">D466</f>
        <v>0</v>
      </c>
      <c r="E465" s="150">
        <f t="shared" si="81"/>
        <v>0</v>
      </c>
    </row>
    <row r="466" spans="1:5" x14ac:dyDescent="0.3">
      <c r="A466" s="217" t="s">
        <v>815</v>
      </c>
      <c r="B466" s="109" t="s">
        <v>102</v>
      </c>
      <c r="C466" s="150"/>
      <c r="D466" s="150"/>
      <c r="E466" s="153"/>
    </row>
    <row r="467" spans="1:5" x14ac:dyDescent="0.3">
      <c r="A467" s="217"/>
      <c r="C467" s="153"/>
      <c r="D467" s="153"/>
      <c r="E467" s="153"/>
    </row>
    <row r="468" spans="1:5" x14ac:dyDescent="0.3">
      <c r="A468" s="217"/>
      <c r="B468" s="50" t="s">
        <v>85</v>
      </c>
      <c r="C468" s="150"/>
      <c r="D468" s="150"/>
      <c r="E468" s="150"/>
    </row>
    <row r="469" spans="1:5" x14ac:dyDescent="0.3">
      <c r="A469" s="217">
        <v>7.4</v>
      </c>
      <c r="B469" s="95" t="s">
        <v>359</v>
      </c>
      <c r="C469" s="150">
        <f>SUM(C470,C473,C477,C481)/2</f>
        <v>36.5</v>
      </c>
      <c r="D469" s="150">
        <f t="shared" ref="D469:E469" si="82">SUM(D470,D473,D477,D481)/2</f>
        <v>36.25</v>
      </c>
      <c r="E469" s="150">
        <f t="shared" si="82"/>
        <v>34.583333333333336</v>
      </c>
    </row>
    <row r="470" spans="1:5" x14ac:dyDescent="0.3">
      <c r="A470" s="217" t="s">
        <v>816</v>
      </c>
      <c r="B470" s="106" t="s">
        <v>244</v>
      </c>
      <c r="C470" s="150">
        <f>SUM(C471:C472)/2</f>
        <v>35</v>
      </c>
      <c r="D470" s="150">
        <f t="shared" ref="D470:E470" si="83">SUM(D471:D472)/2</f>
        <v>38.5</v>
      </c>
      <c r="E470" s="150">
        <f t="shared" si="83"/>
        <v>36.5</v>
      </c>
    </row>
    <row r="471" spans="1:5" x14ac:dyDescent="0.3">
      <c r="A471" s="217" t="s">
        <v>817</v>
      </c>
      <c r="B471" s="116" t="s">
        <v>102</v>
      </c>
      <c r="C471" s="212">
        <v>38</v>
      </c>
      <c r="D471" s="212">
        <v>38</v>
      </c>
      <c r="E471" s="212">
        <v>37</v>
      </c>
    </row>
    <row r="472" spans="1:5" x14ac:dyDescent="0.3">
      <c r="A472" s="217" t="s">
        <v>818</v>
      </c>
      <c r="B472" s="116" t="s">
        <v>86</v>
      </c>
      <c r="C472" s="212">
        <v>32</v>
      </c>
      <c r="D472" s="212">
        <v>39</v>
      </c>
      <c r="E472" s="212">
        <v>36</v>
      </c>
    </row>
    <row r="473" spans="1:5" x14ac:dyDescent="0.3">
      <c r="A473" s="217" t="s">
        <v>819</v>
      </c>
      <c r="B473" s="106" t="s">
        <v>246</v>
      </c>
      <c r="C473" s="150">
        <f>SUM(C474:C476)/3</f>
        <v>15</v>
      </c>
      <c r="D473" s="150">
        <f t="shared" ref="D473:E473" si="84">SUM(D474:D476)/3</f>
        <v>15.333333333333334</v>
      </c>
      <c r="E473" s="150">
        <f t="shared" si="84"/>
        <v>10.333333333333334</v>
      </c>
    </row>
    <row r="474" spans="1:5" x14ac:dyDescent="0.3">
      <c r="A474" s="217" t="s">
        <v>823</v>
      </c>
      <c r="B474" s="116" t="s">
        <v>102</v>
      </c>
      <c r="C474" s="212">
        <v>15</v>
      </c>
      <c r="D474" s="212">
        <v>16</v>
      </c>
      <c r="E474" s="212">
        <v>10</v>
      </c>
    </row>
    <row r="475" spans="1:5" x14ac:dyDescent="0.3">
      <c r="A475" s="217" t="s">
        <v>824</v>
      </c>
      <c r="B475" s="116" t="s">
        <v>86</v>
      </c>
      <c r="C475" s="212">
        <v>15</v>
      </c>
      <c r="D475" s="212">
        <v>14</v>
      </c>
      <c r="E475" s="212">
        <v>11</v>
      </c>
    </row>
    <row r="476" spans="1:5" x14ac:dyDescent="0.3">
      <c r="A476" s="217" t="s">
        <v>825</v>
      </c>
      <c r="B476" s="116" t="s">
        <v>245</v>
      </c>
      <c r="C476" s="212">
        <v>15</v>
      </c>
      <c r="D476" s="212">
        <v>16</v>
      </c>
      <c r="E476" s="212">
        <v>10</v>
      </c>
    </row>
    <row r="477" spans="1:5" x14ac:dyDescent="0.3">
      <c r="A477" s="217" t="s">
        <v>820</v>
      </c>
      <c r="B477" s="106" t="s">
        <v>335</v>
      </c>
      <c r="C477" s="150">
        <f>SUM(C478:C480)/3</f>
        <v>15</v>
      </c>
      <c r="D477" s="150">
        <f t="shared" ref="D477:E477" si="85">SUM(D478:D480)/3</f>
        <v>14.666666666666666</v>
      </c>
      <c r="E477" s="150">
        <f t="shared" si="85"/>
        <v>14</v>
      </c>
    </row>
    <row r="478" spans="1:5" x14ac:dyDescent="0.3">
      <c r="A478" s="217" t="s">
        <v>826</v>
      </c>
      <c r="B478" s="116" t="s">
        <v>102</v>
      </c>
      <c r="C478" s="212">
        <v>15</v>
      </c>
      <c r="D478" s="212">
        <v>15</v>
      </c>
      <c r="E478" s="212">
        <v>14</v>
      </c>
    </row>
    <row r="479" spans="1:5" x14ac:dyDescent="0.3">
      <c r="A479" s="217" t="s">
        <v>827</v>
      </c>
      <c r="B479" s="116" t="s">
        <v>86</v>
      </c>
      <c r="C479" s="212">
        <v>15</v>
      </c>
      <c r="D479" s="212">
        <v>15</v>
      </c>
      <c r="E479" s="212">
        <v>14</v>
      </c>
    </row>
    <row r="480" spans="1:5" x14ac:dyDescent="0.3">
      <c r="A480" s="217" t="s">
        <v>828</v>
      </c>
      <c r="B480" s="116" t="s">
        <v>245</v>
      </c>
      <c r="C480" s="212">
        <v>15</v>
      </c>
      <c r="D480" s="212">
        <v>14</v>
      </c>
      <c r="E480" s="212">
        <v>14</v>
      </c>
    </row>
    <row r="481" spans="1:7" x14ac:dyDescent="0.3">
      <c r="A481" s="217" t="s">
        <v>821</v>
      </c>
      <c r="B481" s="106" t="s">
        <v>443</v>
      </c>
      <c r="C481" s="150">
        <f>SUM(C482:C484)/3</f>
        <v>8</v>
      </c>
      <c r="D481" s="150">
        <f t="shared" ref="D481:E481" si="86">SUM(D482:D484)/3</f>
        <v>4</v>
      </c>
      <c r="E481" s="150">
        <f t="shared" si="86"/>
        <v>8.3333333333333339</v>
      </c>
    </row>
    <row r="482" spans="1:7" x14ac:dyDescent="0.3">
      <c r="A482" s="217" t="s">
        <v>829</v>
      </c>
      <c r="B482" s="116" t="s">
        <v>102</v>
      </c>
      <c r="C482" s="212">
        <v>8</v>
      </c>
      <c r="D482" s="212">
        <v>4</v>
      </c>
      <c r="E482" s="212">
        <v>7</v>
      </c>
    </row>
    <row r="483" spans="1:7" x14ac:dyDescent="0.3">
      <c r="A483" s="217" t="s">
        <v>830</v>
      </c>
      <c r="B483" s="116" t="s">
        <v>86</v>
      </c>
      <c r="C483" s="212">
        <v>8</v>
      </c>
      <c r="D483" s="212">
        <v>4</v>
      </c>
      <c r="E483" s="212">
        <v>9</v>
      </c>
    </row>
    <row r="484" spans="1:7" x14ac:dyDescent="0.3">
      <c r="A484" s="217" t="s">
        <v>831</v>
      </c>
      <c r="B484" s="116" t="s">
        <v>245</v>
      </c>
      <c r="C484" s="212">
        <v>8</v>
      </c>
      <c r="D484" s="212">
        <v>4</v>
      </c>
      <c r="E484" s="212">
        <v>9</v>
      </c>
    </row>
    <row r="485" spans="1:7" x14ac:dyDescent="0.3">
      <c r="A485" s="217" t="s">
        <v>822</v>
      </c>
      <c r="B485" s="117" t="s">
        <v>247</v>
      </c>
      <c r="C485" s="150">
        <f>C486</f>
        <v>2</v>
      </c>
      <c r="D485" s="150">
        <f t="shared" ref="D485:E485" si="87">D486</f>
        <v>4</v>
      </c>
      <c r="E485" s="150">
        <f t="shared" si="87"/>
        <v>5</v>
      </c>
    </row>
    <row r="486" spans="1:7" x14ac:dyDescent="0.3">
      <c r="A486" s="217" t="s">
        <v>832</v>
      </c>
      <c r="B486" s="116" t="s">
        <v>102</v>
      </c>
      <c r="C486" s="150">
        <v>2</v>
      </c>
      <c r="D486" s="150">
        <v>4</v>
      </c>
      <c r="E486" s="150">
        <v>5</v>
      </c>
    </row>
    <row r="487" spans="1:7" x14ac:dyDescent="0.3">
      <c r="A487" s="217" t="s">
        <v>833</v>
      </c>
      <c r="B487" s="102" t="s">
        <v>243</v>
      </c>
      <c r="C487" s="150">
        <f>C488</f>
        <v>15</v>
      </c>
      <c r="D487" s="150">
        <f t="shared" ref="D487:E487" si="88">D488</f>
        <v>15</v>
      </c>
      <c r="E487" s="150">
        <f t="shared" si="88"/>
        <v>16</v>
      </c>
    </row>
    <row r="488" spans="1:7" x14ac:dyDescent="0.3">
      <c r="A488" s="217" t="s">
        <v>834</v>
      </c>
      <c r="B488" s="102" t="s">
        <v>102</v>
      </c>
      <c r="C488" s="153">
        <v>15</v>
      </c>
      <c r="D488" s="153">
        <v>15</v>
      </c>
      <c r="E488" s="153">
        <v>16</v>
      </c>
    </row>
    <row r="489" spans="1:7" x14ac:dyDescent="0.3">
      <c r="A489" s="217"/>
    </row>
    <row r="490" spans="1:7" x14ac:dyDescent="0.3">
      <c r="A490" s="217"/>
      <c r="B490" s="50" t="s">
        <v>87</v>
      </c>
      <c r="C490" s="154"/>
      <c r="D490" s="161"/>
      <c r="E490" s="161"/>
    </row>
    <row r="491" spans="1:7" x14ac:dyDescent="0.3">
      <c r="A491" s="217">
        <v>7.5</v>
      </c>
      <c r="B491" s="102" t="s">
        <v>248</v>
      </c>
      <c r="C491" s="70">
        <f>SUM(C492:C493)/2</f>
        <v>0</v>
      </c>
      <c r="D491" s="70">
        <f t="shared" ref="D491:E491" si="89">SUM(D492:D493)/2</f>
        <v>0</v>
      </c>
      <c r="E491" s="70">
        <f t="shared" si="89"/>
        <v>0</v>
      </c>
    </row>
    <row r="492" spans="1:7" x14ac:dyDescent="0.3">
      <c r="A492" s="217" t="s">
        <v>835</v>
      </c>
      <c r="B492" s="100" t="s">
        <v>102</v>
      </c>
      <c r="C492" s="157"/>
      <c r="D492" s="157"/>
      <c r="E492" s="157"/>
    </row>
    <row r="493" spans="1:7" x14ac:dyDescent="0.3">
      <c r="A493" s="217" t="s">
        <v>836</v>
      </c>
      <c r="B493" s="100" t="s">
        <v>86</v>
      </c>
      <c r="C493" s="153"/>
      <c r="D493" s="153"/>
      <c r="E493" s="153"/>
    </row>
    <row r="494" spans="1:7" x14ac:dyDescent="0.3">
      <c r="A494" s="218"/>
      <c r="B494" s="68"/>
      <c r="C494" s="164"/>
      <c r="D494" s="164"/>
      <c r="E494" s="164"/>
    </row>
    <row r="495" spans="1:7" x14ac:dyDescent="0.3">
      <c r="A495" s="217">
        <v>8</v>
      </c>
      <c r="B495" s="362" t="s">
        <v>94</v>
      </c>
      <c r="C495" s="362"/>
      <c r="D495" s="362"/>
      <c r="E495" s="362"/>
      <c r="F495" s="61"/>
      <c r="G495" s="61"/>
    </row>
    <row r="496" spans="1:7" x14ac:dyDescent="0.3">
      <c r="A496" s="217"/>
      <c r="B496" s="50" t="s">
        <v>64</v>
      </c>
      <c r="C496" s="155" t="s">
        <v>360</v>
      </c>
      <c r="D496" s="155" t="s">
        <v>152</v>
      </c>
      <c r="E496" s="155" t="s">
        <v>153</v>
      </c>
    </row>
    <row r="497" spans="1:6" x14ac:dyDescent="0.3">
      <c r="A497" s="217">
        <v>8.1</v>
      </c>
      <c r="B497" s="95" t="s">
        <v>344</v>
      </c>
      <c r="C497" s="153">
        <f>SUM(C498,C501,C504)/2</f>
        <v>65</v>
      </c>
      <c r="D497" s="153">
        <f t="shared" ref="D497:E497" si="90">SUM(D498,D501,D504)/2</f>
        <v>34</v>
      </c>
      <c r="E497" s="153">
        <f t="shared" si="90"/>
        <v>35</v>
      </c>
      <c r="F497" s="56"/>
    </row>
    <row r="498" spans="1:6" x14ac:dyDescent="0.3">
      <c r="A498" s="217" t="s">
        <v>837</v>
      </c>
      <c r="B498" s="95" t="s">
        <v>249</v>
      </c>
      <c r="C498" s="165">
        <f t="shared" ref="C498:E498" si="91">SUM(C499:C500)/2</f>
        <v>64.5</v>
      </c>
      <c r="D498" s="165">
        <f t="shared" si="91"/>
        <v>33.5</v>
      </c>
      <c r="E498" s="165">
        <f t="shared" si="91"/>
        <v>34</v>
      </c>
    </row>
    <row r="499" spans="1:6" x14ac:dyDescent="0.3">
      <c r="A499" s="217" t="s">
        <v>838</v>
      </c>
      <c r="B499" s="99" t="s">
        <v>250</v>
      </c>
      <c r="C499" s="70">
        <v>64</v>
      </c>
      <c r="D499" s="70">
        <v>33</v>
      </c>
      <c r="E499" s="70">
        <v>34</v>
      </c>
    </row>
    <row r="500" spans="1:6" x14ac:dyDescent="0.3">
      <c r="A500" s="217" t="s">
        <v>839</v>
      </c>
      <c r="B500" s="99" t="s">
        <v>251</v>
      </c>
      <c r="C500" s="70">
        <v>65</v>
      </c>
      <c r="D500" s="70">
        <v>34</v>
      </c>
      <c r="E500" s="70">
        <v>34</v>
      </c>
    </row>
    <row r="501" spans="1:6" x14ac:dyDescent="0.3">
      <c r="A501" s="217" t="s">
        <v>840</v>
      </c>
      <c r="B501" s="95" t="s">
        <v>336</v>
      </c>
      <c r="C501" s="165">
        <f>SUM(C502:C503)/2</f>
        <v>33</v>
      </c>
      <c r="D501" s="165">
        <f t="shared" ref="D501:E501" si="92">SUM(D502:D503)/2</f>
        <v>33</v>
      </c>
      <c r="E501" s="165">
        <f t="shared" si="92"/>
        <v>33.5</v>
      </c>
    </row>
    <row r="502" spans="1:6" x14ac:dyDescent="0.3">
      <c r="A502" s="217" t="s">
        <v>841</v>
      </c>
      <c r="B502" s="99" t="s">
        <v>250</v>
      </c>
      <c r="C502" s="70">
        <v>33</v>
      </c>
      <c r="D502" s="70">
        <v>33</v>
      </c>
      <c r="E502" s="70">
        <v>33</v>
      </c>
    </row>
    <row r="503" spans="1:6" x14ac:dyDescent="0.3">
      <c r="A503" s="217" t="s">
        <v>842</v>
      </c>
      <c r="B503" s="99" t="s">
        <v>251</v>
      </c>
      <c r="C503" s="70">
        <v>33</v>
      </c>
      <c r="D503" s="70">
        <v>33</v>
      </c>
      <c r="E503" s="70">
        <v>34</v>
      </c>
    </row>
    <row r="504" spans="1:6" x14ac:dyDescent="0.3">
      <c r="A504" s="217" t="s">
        <v>843</v>
      </c>
      <c r="B504" s="95" t="s">
        <v>337</v>
      </c>
      <c r="C504" s="165">
        <f>SUM(C505:C506)/2</f>
        <v>32.5</v>
      </c>
      <c r="D504" s="165">
        <f t="shared" ref="D504:E504" si="93">SUM(D505:D506)/2</f>
        <v>1.5</v>
      </c>
      <c r="E504" s="165">
        <f t="shared" si="93"/>
        <v>2.5</v>
      </c>
    </row>
    <row r="505" spans="1:6" x14ac:dyDescent="0.3">
      <c r="A505" s="217" t="s">
        <v>844</v>
      </c>
      <c r="B505" s="99" t="s">
        <v>250</v>
      </c>
      <c r="C505" s="70">
        <v>32</v>
      </c>
      <c r="D505" s="70">
        <v>1</v>
      </c>
      <c r="E505" s="70">
        <v>2</v>
      </c>
    </row>
    <row r="506" spans="1:6" x14ac:dyDescent="0.3">
      <c r="A506" s="217" t="s">
        <v>845</v>
      </c>
      <c r="B506" s="99" t="s">
        <v>251</v>
      </c>
      <c r="C506" s="70">
        <v>33</v>
      </c>
      <c r="D506" s="70">
        <v>2</v>
      </c>
      <c r="E506" s="70">
        <v>3</v>
      </c>
    </row>
    <row r="507" spans="1:6" x14ac:dyDescent="0.3">
      <c r="A507" s="217"/>
    </row>
    <row r="508" spans="1:6" x14ac:dyDescent="0.3">
      <c r="A508" s="217"/>
      <c r="B508" s="50" t="s">
        <v>74</v>
      </c>
      <c r="C508" s="145"/>
      <c r="D508" s="151"/>
      <c r="E508" s="145"/>
    </row>
    <row r="509" spans="1:6" x14ac:dyDescent="0.3">
      <c r="A509" s="217">
        <v>8.1999999999999993</v>
      </c>
      <c r="B509" s="95" t="s">
        <v>345</v>
      </c>
      <c r="C509" s="70">
        <f>SUM(C510,C513)</f>
        <v>0</v>
      </c>
      <c r="D509" s="70">
        <f t="shared" ref="D509:E509" si="94">SUM(D510,D513)</f>
        <v>0</v>
      </c>
      <c r="E509" s="70">
        <f t="shared" si="94"/>
        <v>0</v>
      </c>
    </row>
    <row r="510" spans="1:6" x14ac:dyDescent="0.3">
      <c r="A510" s="217" t="s">
        <v>846</v>
      </c>
      <c r="B510" s="95" t="s">
        <v>252</v>
      </c>
      <c r="C510" s="148">
        <f>SUM(C511:C512)/2</f>
        <v>0</v>
      </c>
      <c r="D510" s="148">
        <f t="shared" ref="D510:E510" si="95">SUM(D511:D512)/2</f>
        <v>0</v>
      </c>
      <c r="E510" s="148">
        <f t="shared" si="95"/>
        <v>0</v>
      </c>
    </row>
    <row r="511" spans="1:6" x14ac:dyDescent="0.3">
      <c r="A511" s="217" t="s">
        <v>847</v>
      </c>
      <c r="B511" s="96" t="s">
        <v>254</v>
      </c>
      <c r="C511" s="148"/>
      <c r="D511" s="146"/>
      <c r="E511" s="148"/>
    </row>
    <row r="512" spans="1:6" x14ac:dyDescent="0.3">
      <c r="A512" s="217" t="s">
        <v>848</v>
      </c>
      <c r="B512" s="100" t="s">
        <v>251</v>
      </c>
      <c r="C512" s="148"/>
      <c r="D512" s="146"/>
      <c r="E512" s="148"/>
    </row>
    <row r="513" spans="1:12" x14ac:dyDescent="0.3">
      <c r="A513" s="217" t="s">
        <v>849</v>
      </c>
      <c r="B513" s="95" t="s">
        <v>253</v>
      </c>
      <c r="C513" s="148">
        <f>SUM(C514:C515)/2</f>
        <v>0</v>
      </c>
      <c r="D513" s="148">
        <f t="shared" ref="D513:E513" si="96">SUM(D514:D515)/2</f>
        <v>0</v>
      </c>
      <c r="E513" s="148">
        <f t="shared" si="96"/>
        <v>0</v>
      </c>
    </row>
    <row r="514" spans="1:12" x14ac:dyDescent="0.3">
      <c r="A514" s="217" t="s">
        <v>850</v>
      </c>
      <c r="B514" s="96" t="s">
        <v>254</v>
      </c>
      <c r="C514" s="148"/>
      <c r="D514" s="146"/>
      <c r="E514" s="148"/>
    </row>
    <row r="515" spans="1:12" x14ac:dyDescent="0.3">
      <c r="A515" s="217" t="s">
        <v>851</v>
      </c>
      <c r="B515" s="67" t="s">
        <v>251</v>
      </c>
      <c r="C515" s="148"/>
      <c r="D515" s="146"/>
      <c r="E515" s="148"/>
    </row>
    <row r="516" spans="1:12" x14ac:dyDescent="0.3">
      <c r="A516" s="217"/>
    </row>
    <row r="517" spans="1:12" x14ac:dyDescent="0.3">
      <c r="A517" s="217"/>
      <c r="B517" s="50" t="s">
        <v>75</v>
      </c>
      <c r="C517" s="155"/>
      <c r="D517" s="155"/>
      <c r="E517" s="155"/>
    </row>
    <row r="518" spans="1:12" x14ac:dyDescent="0.3">
      <c r="A518" s="217">
        <v>8.3000000000000007</v>
      </c>
      <c r="B518" s="95" t="s">
        <v>345</v>
      </c>
      <c r="C518" s="153">
        <f>SUM(C519,C522)</f>
        <v>33</v>
      </c>
      <c r="D518" s="153">
        <f t="shared" ref="D518:E518" si="97">SUM(D519,D522)</f>
        <v>38.5</v>
      </c>
      <c r="E518" s="153">
        <f t="shared" si="97"/>
        <v>38.5</v>
      </c>
    </row>
    <row r="519" spans="1:12" x14ac:dyDescent="0.3">
      <c r="A519" s="217" t="s">
        <v>852</v>
      </c>
      <c r="B519" s="95" t="s">
        <v>255</v>
      </c>
      <c r="C519" s="160">
        <f>SUM(C520:C521)/2</f>
        <v>33</v>
      </c>
      <c r="D519" s="160">
        <f t="shared" ref="D519:E519" si="98">SUM(D520:D521)/2</f>
        <v>38.5</v>
      </c>
      <c r="E519" s="160">
        <f t="shared" si="98"/>
        <v>38.5</v>
      </c>
      <c r="L519" s="118"/>
    </row>
    <row r="520" spans="1:12" x14ac:dyDescent="0.3">
      <c r="A520" s="217" t="s">
        <v>853</v>
      </c>
      <c r="B520" s="103" t="s">
        <v>254</v>
      </c>
      <c r="C520" s="160">
        <v>34</v>
      </c>
      <c r="D520" s="70">
        <v>43</v>
      </c>
      <c r="E520" s="70">
        <v>34</v>
      </c>
    </row>
    <row r="521" spans="1:12" x14ac:dyDescent="0.3">
      <c r="A521" s="217" t="s">
        <v>854</v>
      </c>
      <c r="B521" s="103" t="s">
        <v>256</v>
      </c>
      <c r="C521" s="160">
        <v>32</v>
      </c>
      <c r="D521" s="70">
        <v>34</v>
      </c>
      <c r="E521" s="70">
        <v>43</v>
      </c>
    </row>
    <row r="522" spans="1:12" x14ac:dyDescent="0.3">
      <c r="A522" s="217" t="s">
        <v>855</v>
      </c>
      <c r="B522" s="95" t="s">
        <v>259</v>
      </c>
      <c r="C522" s="160">
        <f>SUM(C523:C524)/2</f>
        <v>0</v>
      </c>
      <c r="D522" s="160">
        <f t="shared" ref="D522:E522" si="99">SUM(D523:D524)/2</f>
        <v>0</v>
      </c>
      <c r="E522" s="160">
        <f t="shared" si="99"/>
        <v>0</v>
      </c>
    </row>
    <row r="523" spans="1:12" x14ac:dyDescent="0.3">
      <c r="A523" s="217" t="s">
        <v>856</v>
      </c>
      <c r="B523" s="103" t="s">
        <v>257</v>
      </c>
      <c r="C523" s="160"/>
    </row>
    <row r="524" spans="1:12" x14ac:dyDescent="0.3">
      <c r="A524" s="217" t="s">
        <v>857</v>
      </c>
      <c r="B524" s="103" t="s">
        <v>251</v>
      </c>
    </row>
    <row r="525" spans="1:12" x14ac:dyDescent="0.3">
      <c r="A525" s="217" t="s">
        <v>858</v>
      </c>
      <c r="B525" s="95" t="s">
        <v>338</v>
      </c>
      <c r="C525" s="165">
        <f>SUM(C526:C527)/2</f>
        <v>0</v>
      </c>
      <c r="D525" s="165">
        <f t="shared" ref="D525:E525" si="100">SUM(D526:D527)/2</f>
        <v>0</v>
      </c>
      <c r="E525" s="165">
        <f t="shared" si="100"/>
        <v>0</v>
      </c>
    </row>
    <row r="526" spans="1:12" x14ac:dyDescent="0.3">
      <c r="A526" s="217" t="s">
        <v>859</v>
      </c>
      <c r="B526" s="99" t="s">
        <v>250</v>
      </c>
    </row>
    <row r="527" spans="1:12" x14ac:dyDescent="0.3">
      <c r="A527" s="217" t="s">
        <v>860</v>
      </c>
      <c r="B527" s="99" t="s">
        <v>251</v>
      </c>
    </row>
    <row r="528" spans="1:12" x14ac:dyDescent="0.3">
      <c r="A528" s="217" t="s">
        <v>861</v>
      </c>
      <c r="B528" s="95" t="s">
        <v>444</v>
      </c>
      <c r="C528" s="165">
        <f>SUM(C529:C530)/2</f>
        <v>0</v>
      </c>
      <c r="D528" s="165">
        <f t="shared" ref="D528:E528" si="101">SUM(D529:D530)/2</f>
        <v>0</v>
      </c>
      <c r="E528" s="165">
        <f t="shared" si="101"/>
        <v>0</v>
      </c>
    </row>
    <row r="529" spans="1:5" x14ac:dyDescent="0.3">
      <c r="A529" s="217" t="s">
        <v>862</v>
      </c>
      <c r="B529" s="99" t="s">
        <v>250</v>
      </c>
    </row>
    <row r="530" spans="1:5" x14ac:dyDescent="0.3">
      <c r="A530" s="217" t="s">
        <v>863</v>
      </c>
      <c r="B530" s="99" t="s">
        <v>251</v>
      </c>
    </row>
    <row r="531" spans="1:5" x14ac:dyDescent="0.3">
      <c r="A531" s="217" t="s">
        <v>864</v>
      </c>
      <c r="B531" s="95" t="s">
        <v>339</v>
      </c>
      <c r="C531" s="165">
        <f>SUM(C532:C533)/2</f>
        <v>0</v>
      </c>
      <c r="D531" s="165">
        <f t="shared" ref="D531:E531" si="102">SUM(D532:D533)/2</f>
        <v>0</v>
      </c>
      <c r="E531" s="165">
        <f t="shared" si="102"/>
        <v>0</v>
      </c>
    </row>
    <row r="532" spans="1:5" x14ac:dyDescent="0.3">
      <c r="A532" s="217" t="s">
        <v>867</v>
      </c>
      <c r="B532" s="99" t="s">
        <v>250</v>
      </c>
    </row>
    <row r="533" spans="1:5" x14ac:dyDescent="0.3">
      <c r="A533" s="217" t="s">
        <v>868</v>
      </c>
      <c r="B533" s="99" t="s">
        <v>251</v>
      </c>
    </row>
    <row r="534" spans="1:5" x14ac:dyDescent="0.3">
      <c r="A534" s="217" t="s">
        <v>865</v>
      </c>
      <c r="B534" s="95" t="s">
        <v>445</v>
      </c>
      <c r="C534" s="165">
        <f>SUM(C535:C536)/2</f>
        <v>0</v>
      </c>
      <c r="D534" s="165">
        <f t="shared" ref="D534:E534" si="103">SUM(D535:D536)/2</f>
        <v>0</v>
      </c>
      <c r="E534" s="165">
        <f t="shared" si="103"/>
        <v>0</v>
      </c>
    </row>
    <row r="535" spans="1:5" x14ac:dyDescent="0.3">
      <c r="A535" s="217" t="s">
        <v>869</v>
      </c>
      <c r="B535" s="99" t="s">
        <v>250</v>
      </c>
    </row>
    <row r="536" spans="1:5" x14ac:dyDescent="0.3">
      <c r="A536" s="217" t="s">
        <v>870</v>
      </c>
      <c r="B536" s="99" t="s">
        <v>251</v>
      </c>
    </row>
    <row r="537" spans="1:5" x14ac:dyDescent="0.3">
      <c r="A537" s="217" t="s">
        <v>866</v>
      </c>
      <c r="B537" s="95" t="s">
        <v>340</v>
      </c>
      <c r="C537" s="165">
        <f>SUM(C538:C539)/2</f>
        <v>0</v>
      </c>
      <c r="D537" s="165">
        <f t="shared" ref="D537:E537" si="104">SUM(D538:D539)/2</f>
        <v>0</v>
      </c>
      <c r="E537" s="165">
        <f t="shared" si="104"/>
        <v>0</v>
      </c>
    </row>
    <row r="538" spans="1:5" x14ac:dyDescent="0.3">
      <c r="A538" s="217" t="s">
        <v>871</v>
      </c>
      <c r="B538" s="99" t="s">
        <v>250</v>
      </c>
    </row>
    <row r="539" spans="1:5" x14ac:dyDescent="0.3">
      <c r="A539" s="217" t="s">
        <v>872</v>
      </c>
      <c r="B539" s="99" t="s">
        <v>251</v>
      </c>
    </row>
    <row r="540" spans="1:5" x14ac:dyDescent="0.3">
      <c r="A540" s="217" t="s">
        <v>873</v>
      </c>
      <c r="B540" s="95" t="s">
        <v>341</v>
      </c>
      <c r="C540" s="165">
        <f>SUM(C541:C542)/2</f>
        <v>0</v>
      </c>
      <c r="D540" s="165">
        <f t="shared" ref="D540:E540" si="105">SUM(D541:D542)/2</f>
        <v>0</v>
      </c>
      <c r="E540" s="165">
        <f t="shared" si="105"/>
        <v>0</v>
      </c>
    </row>
    <row r="541" spans="1:5" x14ac:dyDescent="0.3">
      <c r="A541" s="217" t="s">
        <v>874</v>
      </c>
      <c r="B541" s="99" t="s">
        <v>250</v>
      </c>
    </row>
    <row r="542" spans="1:5" x14ac:dyDescent="0.3">
      <c r="A542" s="217" t="s">
        <v>875</v>
      </c>
      <c r="B542" s="99" t="s">
        <v>251</v>
      </c>
    </row>
    <row r="543" spans="1:5" x14ac:dyDescent="0.3">
      <c r="A543" s="217"/>
    </row>
    <row r="544" spans="1:5" x14ac:dyDescent="0.3">
      <c r="A544" s="217"/>
      <c r="B544" s="51" t="s">
        <v>85</v>
      </c>
      <c r="C544" s="155"/>
      <c r="D544" s="155"/>
      <c r="E544" s="155"/>
    </row>
    <row r="545" spans="1:5" x14ac:dyDescent="0.3">
      <c r="A545" s="217">
        <v>8.4</v>
      </c>
      <c r="B545" s="95" t="s">
        <v>343</v>
      </c>
      <c r="C545" s="153">
        <f>SUM(C546,C549)/2</f>
        <v>0</v>
      </c>
      <c r="D545" s="153">
        <f t="shared" ref="D545:E545" si="106">SUM(D546,D549)/2</f>
        <v>0</v>
      </c>
      <c r="E545" s="153">
        <f t="shared" si="106"/>
        <v>0</v>
      </c>
    </row>
    <row r="546" spans="1:5" x14ac:dyDescent="0.3">
      <c r="A546" s="217" t="s">
        <v>876</v>
      </c>
      <c r="B546" s="95" t="s">
        <v>447</v>
      </c>
      <c r="C546" s="70">
        <f>SUM(C547:C548)/2</f>
        <v>0</v>
      </c>
      <c r="D546" s="70">
        <f t="shared" ref="D546:E546" si="107">SUM(D547:D548)/2</f>
        <v>0</v>
      </c>
      <c r="E546" s="70">
        <f t="shared" si="107"/>
        <v>0</v>
      </c>
    </row>
    <row r="547" spans="1:5" x14ac:dyDescent="0.3">
      <c r="A547" s="217" t="s">
        <v>877</v>
      </c>
      <c r="B547" s="100" t="s">
        <v>254</v>
      </c>
    </row>
    <row r="548" spans="1:5" x14ac:dyDescent="0.3">
      <c r="A548" s="217" t="s">
        <v>878</v>
      </c>
      <c r="B548" s="100" t="s">
        <v>258</v>
      </c>
    </row>
    <row r="549" spans="1:5" x14ac:dyDescent="0.3">
      <c r="A549" s="217" t="s">
        <v>879</v>
      </c>
      <c r="B549" s="95" t="s">
        <v>446</v>
      </c>
      <c r="C549" s="70">
        <f>SUM(C550:C551)/2</f>
        <v>0</v>
      </c>
      <c r="D549" s="70">
        <f t="shared" ref="D549:E549" si="108">SUM(D550:D551)/2</f>
        <v>0</v>
      </c>
      <c r="E549" s="70">
        <f t="shared" si="108"/>
        <v>0</v>
      </c>
    </row>
    <row r="550" spans="1:5" x14ac:dyDescent="0.3">
      <c r="A550" s="217" t="s">
        <v>880</v>
      </c>
      <c r="B550" s="100" t="s">
        <v>258</v>
      </c>
    </row>
    <row r="551" spans="1:5" x14ac:dyDescent="0.3">
      <c r="A551" s="217" t="s">
        <v>881</v>
      </c>
      <c r="B551" s="100" t="s">
        <v>251</v>
      </c>
    </row>
    <row r="552" spans="1:5" x14ac:dyDescent="0.3">
      <c r="A552" s="217"/>
    </row>
    <row r="553" spans="1:5" x14ac:dyDescent="0.3">
      <c r="A553" s="217"/>
      <c r="B553" s="50" t="s">
        <v>87</v>
      </c>
      <c r="C553" s="154"/>
      <c r="D553" s="155"/>
      <c r="E553" s="155"/>
    </row>
    <row r="554" spans="1:5" x14ac:dyDescent="0.3">
      <c r="A554" s="217">
        <v>8.5</v>
      </c>
      <c r="B554" s="95" t="s">
        <v>342</v>
      </c>
      <c r="C554" s="153">
        <f>SUM(C555:C556)/2</f>
        <v>0</v>
      </c>
      <c r="D554" s="153">
        <f t="shared" ref="D554:E554" si="109">SUM(D555:D556)/2</f>
        <v>0</v>
      </c>
      <c r="E554" s="153">
        <f t="shared" si="109"/>
        <v>0</v>
      </c>
    </row>
    <row r="555" spans="1:5" x14ac:dyDescent="0.3">
      <c r="A555" s="217" t="s">
        <v>882</v>
      </c>
      <c r="B555" s="100" t="s">
        <v>257</v>
      </c>
      <c r="C555" s="157"/>
    </row>
    <row r="556" spans="1:5" x14ac:dyDescent="0.3">
      <c r="A556" s="217" t="s">
        <v>883</v>
      </c>
      <c r="B556" s="100" t="s">
        <v>260</v>
      </c>
      <c r="C556" s="153"/>
    </row>
    <row r="557" spans="1:5" x14ac:dyDescent="0.3">
      <c r="A557" s="217"/>
      <c r="B557" s="54"/>
    </row>
    <row r="558" spans="1:5" x14ac:dyDescent="0.3">
      <c r="A558" s="221">
        <v>9</v>
      </c>
      <c r="B558" s="49" t="s">
        <v>115</v>
      </c>
      <c r="C558" s="144"/>
      <c r="D558" s="144"/>
      <c r="E558" s="144"/>
    </row>
    <row r="559" spans="1:5" x14ac:dyDescent="0.3">
      <c r="A559" s="221"/>
      <c r="B559" s="50" t="s">
        <v>64</v>
      </c>
      <c r="C559" s="151" t="s">
        <v>151</v>
      </c>
      <c r="D559" s="151" t="s">
        <v>152</v>
      </c>
      <c r="E559" s="145" t="s">
        <v>153</v>
      </c>
    </row>
    <row r="560" spans="1:5" x14ac:dyDescent="0.3">
      <c r="A560" s="221">
        <v>9.1</v>
      </c>
      <c r="B560" s="119" t="s">
        <v>261</v>
      </c>
      <c r="C560" s="70">
        <f>SUM(C561:C562)/2</f>
        <v>0</v>
      </c>
      <c r="D560" s="70">
        <f t="shared" ref="D560:E560" si="110">SUM(D561:D562)/2</f>
        <v>0</v>
      </c>
      <c r="E560" s="70">
        <f t="shared" si="110"/>
        <v>0</v>
      </c>
    </row>
    <row r="561" spans="1:5" x14ac:dyDescent="0.3">
      <c r="A561" s="221" t="s">
        <v>884</v>
      </c>
      <c r="B561" s="57" t="s">
        <v>102</v>
      </c>
    </row>
    <row r="562" spans="1:5" x14ac:dyDescent="0.3">
      <c r="A562" s="221" t="s">
        <v>885</v>
      </c>
      <c r="B562" s="57" t="s">
        <v>262</v>
      </c>
    </row>
    <row r="563" spans="1:5" x14ac:dyDescent="0.3">
      <c r="A563" s="221"/>
    </row>
    <row r="564" spans="1:5" x14ac:dyDescent="0.3">
      <c r="A564" s="221"/>
      <c r="B564" s="50" t="s">
        <v>74</v>
      </c>
      <c r="C564" s="145"/>
      <c r="D564" s="145"/>
      <c r="E564" s="145"/>
    </row>
    <row r="565" spans="1:5" x14ac:dyDescent="0.3">
      <c r="A565" s="221">
        <v>9.1999999999999993</v>
      </c>
      <c r="B565" s="119" t="s">
        <v>261</v>
      </c>
      <c r="C565" s="70">
        <f>SUM(C566:C567)/2</f>
        <v>0</v>
      </c>
      <c r="D565" s="70">
        <f t="shared" ref="D565:E565" si="111">SUM(D566:D567)/2</f>
        <v>0</v>
      </c>
      <c r="E565" s="70">
        <f t="shared" si="111"/>
        <v>0</v>
      </c>
    </row>
    <row r="566" spans="1:5" x14ac:dyDescent="0.3">
      <c r="A566" s="221" t="s">
        <v>886</v>
      </c>
      <c r="B566" s="120" t="s">
        <v>102</v>
      </c>
    </row>
    <row r="567" spans="1:5" x14ac:dyDescent="0.3">
      <c r="A567" s="221" t="s">
        <v>887</v>
      </c>
      <c r="B567" s="120" t="s">
        <v>262</v>
      </c>
    </row>
    <row r="568" spans="1:5" x14ac:dyDescent="0.3">
      <c r="A568" s="221"/>
      <c r="B568" s="54"/>
      <c r="D568" s="150"/>
      <c r="E568" s="150"/>
    </row>
    <row r="569" spans="1:5" x14ac:dyDescent="0.3">
      <c r="A569" s="221"/>
      <c r="B569" s="64" t="s">
        <v>107</v>
      </c>
      <c r="C569" s="161"/>
      <c r="D569" s="161"/>
      <c r="E569" s="161"/>
    </row>
    <row r="570" spans="1:5" x14ac:dyDescent="0.3">
      <c r="A570" s="221">
        <v>9.3000000000000007</v>
      </c>
      <c r="B570" s="102" t="s">
        <v>263</v>
      </c>
      <c r="C570" s="163">
        <f>SUM(C571,C581,C590)/2</f>
        <v>0</v>
      </c>
      <c r="D570" s="163">
        <f t="shared" ref="D570:E570" si="112">SUM(D571,D581,D590)/2</f>
        <v>0</v>
      </c>
      <c r="E570" s="163">
        <f t="shared" si="112"/>
        <v>0</v>
      </c>
    </row>
    <row r="571" spans="1:5" x14ac:dyDescent="0.3">
      <c r="A571" s="221" t="s">
        <v>888</v>
      </c>
      <c r="B571" s="102" t="s">
        <v>76</v>
      </c>
      <c r="C571" s="163">
        <f>SUM(C572:C573)/2</f>
        <v>0</v>
      </c>
      <c r="D571" s="163">
        <f t="shared" ref="D571:E571" si="113">SUM(D572:D573)/2</f>
        <v>0</v>
      </c>
      <c r="E571" s="163">
        <f t="shared" si="113"/>
        <v>0</v>
      </c>
    </row>
    <row r="572" spans="1:5" x14ac:dyDescent="0.3">
      <c r="A572" s="221" t="s">
        <v>889</v>
      </c>
      <c r="B572" s="109" t="s">
        <v>102</v>
      </c>
      <c r="C572" s="163"/>
      <c r="D572" s="169"/>
      <c r="E572" s="162"/>
    </row>
    <row r="573" spans="1:5" x14ac:dyDescent="0.3">
      <c r="A573" s="221" t="s">
        <v>890</v>
      </c>
      <c r="B573" s="109" t="s">
        <v>262</v>
      </c>
      <c r="C573" s="163"/>
      <c r="D573" s="169"/>
      <c r="E573" s="162"/>
    </row>
    <row r="574" spans="1:5" x14ac:dyDescent="0.3">
      <c r="A574" s="221" t="s">
        <v>891</v>
      </c>
      <c r="B574" s="113" t="s">
        <v>78</v>
      </c>
      <c r="C574" s="163"/>
      <c r="D574" s="169"/>
      <c r="E574" s="162"/>
    </row>
    <row r="575" spans="1:5" x14ac:dyDescent="0.3">
      <c r="A575" s="221" t="s">
        <v>892</v>
      </c>
      <c r="B575" s="114" t="s">
        <v>108</v>
      </c>
      <c r="C575" s="163"/>
      <c r="D575" s="169"/>
      <c r="E575" s="162"/>
    </row>
    <row r="576" spans="1:5" x14ac:dyDescent="0.3">
      <c r="A576" s="221" t="s">
        <v>893</v>
      </c>
      <c r="B576" s="114" t="s">
        <v>109</v>
      </c>
      <c r="C576" s="163"/>
      <c r="D576" s="169"/>
      <c r="E576" s="162"/>
    </row>
    <row r="577" spans="1:5" x14ac:dyDescent="0.3">
      <c r="A577" s="221" t="s">
        <v>894</v>
      </c>
      <c r="B577" s="113" t="s">
        <v>110</v>
      </c>
      <c r="C577" s="163"/>
      <c r="D577" s="169"/>
      <c r="E577" s="162"/>
    </row>
    <row r="578" spans="1:5" x14ac:dyDescent="0.3">
      <c r="A578" s="221" t="s">
        <v>895</v>
      </c>
      <c r="B578" s="113" t="s">
        <v>111</v>
      </c>
      <c r="C578" s="163"/>
      <c r="D578" s="169"/>
      <c r="E578" s="162"/>
    </row>
    <row r="579" spans="1:5" x14ac:dyDescent="0.3">
      <c r="A579" s="221" t="s">
        <v>896</v>
      </c>
      <c r="B579" s="113" t="s">
        <v>112</v>
      </c>
      <c r="C579" s="163"/>
      <c r="D579" s="169"/>
      <c r="E579" s="162"/>
    </row>
    <row r="580" spans="1:5" x14ac:dyDescent="0.3">
      <c r="A580" s="221" t="s">
        <v>897</v>
      </c>
      <c r="B580" s="113" t="s">
        <v>113</v>
      </c>
      <c r="C580" s="157"/>
      <c r="D580" s="157"/>
      <c r="E580" s="157"/>
    </row>
    <row r="581" spans="1:5" x14ac:dyDescent="0.3">
      <c r="A581" s="221" t="s">
        <v>898</v>
      </c>
      <c r="B581" s="115" t="s">
        <v>77</v>
      </c>
      <c r="C581" s="157">
        <f>SUM(C582:C583)/2</f>
        <v>0</v>
      </c>
      <c r="D581" s="157">
        <f t="shared" ref="D581:E581" si="114">SUM(D582:D583)/2</f>
        <v>0</v>
      </c>
      <c r="E581" s="157">
        <f t="shared" si="114"/>
        <v>0</v>
      </c>
    </row>
    <row r="582" spans="1:5" x14ac:dyDescent="0.3">
      <c r="A582" s="221" t="s">
        <v>899</v>
      </c>
      <c r="B582" s="109" t="s">
        <v>102</v>
      </c>
      <c r="C582" s="163"/>
      <c r="D582" s="169"/>
      <c r="E582" s="162"/>
    </row>
    <row r="583" spans="1:5" x14ac:dyDescent="0.3">
      <c r="A583" s="221" t="s">
        <v>900</v>
      </c>
      <c r="B583" s="109" t="s">
        <v>262</v>
      </c>
      <c r="C583" s="163"/>
      <c r="D583" s="169"/>
      <c r="E583" s="162"/>
    </row>
    <row r="584" spans="1:5" x14ac:dyDescent="0.3">
      <c r="A584" s="221" t="s">
        <v>901</v>
      </c>
      <c r="B584" s="114" t="s">
        <v>108</v>
      </c>
      <c r="C584" s="157"/>
      <c r="D584" s="157"/>
      <c r="E584" s="157"/>
    </row>
    <row r="585" spans="1:5" x14ac:dyDescent="0.3">
      <c r="A585" s="221" t="s">
        <v>902</v>
      </c>
      <c r="B585" s="114" t="s">
        <v>109</v>
      </c>
      <c r="C585" s="157"/>
      <c r="D585" s="157"/>
      <c r="E585" s="157"/>
    </row>
    <row r="586" spans="1:5" x14ac:dyDescent="0.3">
      <c r="A586" s="221" t="s">
        <v>903</v>
      </c>
      <c r="B586" s="113" t="s">
        <v>110</v>
      </c>
      <c r="C586" s="157"/>
      <c r="D586" s="157"/>
      <c r="E586" s="157"/>
    </row>
    <row r="587" spans="1:5" x14ac:dyDescent="0.3">
      <c r="A587" s="221" t="s">
        <v>904</v>
      </c>
      <c r="B587" s="113" t="s">
        <v>111</v>
      </c>
      <c r="C587" s="157"/>
      <c r="D587" s="157"/>
      <c r="E587" s="157"/>
    </row>
    <row r="588" spans="1:5" x14ac:dyDescent="0.3">
      <c r="A588" s="221" t="s">
        <v>905</v>
      </c>
      <c r="B588" s="113" t="s">
        <v>112</v>
      </c>
      <c r="C588" s="157"/>
      <c r="D588" s="157"/>
      <c r="E588" s="157"/>
    </row>
    <row r="589" spans="1:5" x14ac:dyDescent="0.3">
      <c r="A589" s="221" t="s">
        <v>906</v>
      </c>
      <c r="B589" s="113" t="s">
        <v>113</v>
      </c>
      <c r="C589" s="157"/>
      <c r="D589" s="157"/>
      <c r="E589" s="157"/>
    </row>
    <row r="590" spans="1:5" x14ac:dyDescent="0.3">
      <c r="A590" s="221" t="s">
        <v>907</v>
      </c>
      <c r="B590" s="102" t="s">
        <v>263</v>
      </c>
      <c r="C590" s="70">
        <f>SUM(C591,C594)</f>
        <v>0</v>
      </c>
      <c r="D590" s="70">
        <f t="shared" ref="D590:E590" si="115">SUM(D591,D594)</f>
        <v>0</v>
      </c>
      <c r="E590" s="70">
        <f t="shared" si="115"/>
        <v>0</v>
      </c>
    </row>
    <row r="591" spans="1:5" x14ac:dyDescent="0.3">
      <c r="A591" s="221" t="s">
        <v>908</v>
      </c>
      <c r="B591" s="101" t="s">
        <v>116</v>
      </c>
      <c r="C591" s="157">
        <f>SUM(C592:C593)/2</f>
        <v>0</v>
      </c>
      <c r="D591" s="157">
        <f t="shared" ref="D591:E591" si="116">SUM(D592:D593)/2</f>
        <v>0</v>
      </c>
      <c r="E591" s="157">
        <f t="shared" si="116"/>
        <v>0</v>
      </c>
    </row>
    <row r="592" spans="1:5" x14ac:dyDescent="0.3">
      <c r="A592" s="221" t="s">
        <v>909</v>
      </c>
      <c r="B592" s="109" t="s">
        <v>102</v>
      </c>
      <c r="D592" s="159"/>
      <c r="E592" s="157"/>
    </row>
    <row r="593" spans="1:5" x14ac:dyDescent="0.3">
      <c r="A593" s="221" t="s">
        <v>910</v>
      </c>
      <c r="B593" s="109" t="s">
        <v>262</v>
      </c>
      <c r="D593" s="159"/>
      <c r="E593" s="157"/>
    </row>
    <row r="594" spans="1:5" x14ac:dyDescent="0.3">
      <c r="A594" s="221" t="s">
        <v>912</v>
      </c>
      <c r="B594" s="101" t="s">
        <v>104</v>
      </c>
      <c r="C594" s="157">
        <f>SUM(C595:C596)/2</f>
        <v>0</v>
      </c>
      <c r="D594" s="157">
        <f t="shared" ref="D594:E594" si="117">SUM(D595:D596)/2</f>
        <v>0</v>
      </c>
      <c r="E594" s="157">
        <f t="shared" si="117"/>
        <v>0</v>
      </c>
    </row>
    <row r="595" spans="1:5" x14ac:dyDescent="0.3">
      <c r="A595" s="221" t="s">
        <v>911</v>
      </c>
      <c r="B595" s="109" t="s">
        <v>102</v>
      </c>
      <c r="D595" s="159"/>
      <c r="E595" s="157"/>
    </row>
    <row r="596" spans="1:5" x14ac:dyDescent="0.3">
      <c r="A596" s="221" t="s">
        <v>913</v>
      </c>
      <c r="B596" s="109" t="s">
        <v>262</v>
      </c>
      <c r="D596" s="159"/>
      <c r="E596" s="157"/>
    </row>
    <row r="597" spans="1:5" x14ac:dyDescent="0.3">
      <c r="A597" s="221"/>
      <c r="B597" s="54"/>
      <c r="C597" s="162"/>
      <c r="D597" s="162"/>
      <c r="E597" s="162"/>
    </row>
    <row r="598" spans="1:5" x14ac:dyDescent="0.3">
      <c r="A598" s="221"/>
      <c r="B598" s="50" t="s">
        <v>85</v>
      </c>
      <c r="C598" s="145"/>
      <c r="D598" s="145"/>
      <c r="E598" s="145"/>
    </row>
    <row r="599" spans="1:5" x14ac:dyDescent="0.3">
      <c r="A599" s="221">
        <v>9.4</v>
      </c>
      <c r="B599" s="102" t="s">
        <v>263</v>
      </c>
      <c r="C599" s="150">
        <f>SUM(C600,C603,C606)/2</f>
        <v>0</v>
      </c>
      <c r="D599" s="150">
        <f t="shared" ref="D599:E599" si="118">SUM(D600,D603,D606)/2</f>
        <v>0</v>
      </c>
      <c r="E599" s="150">
        <f t="shared" si="118"/>
        <v>0</v>
      </c>
    </row>
    <row r="600" spans="1:5" x14ac:dyDescent="0.3">
      <c r="A600" s="221" t="s">
        <v>914</v>
      </c>
      <c r="B600" s="95" t="s">
        <v>264</v>
      </c>
      <c r="C600" s="70">
        <f>SUM(C601:C602)/2</f>
        <v>0</v>
      </c>
      <c r="D600" s="70">
        <f t="shared" ref="D600:E600" si="119">SUM(D601:D602)/2</f>
        <v>0</v>
      </c>
      <c r="E600" s="70">
        <f t="shared" si="119"/>
        <v>0</v>
      </c>
    </row>
    <row r="601" spans="1:5" x14ac:dyDescent="0.3">
      <c r="A601" s="221" t="s">
        <v>915</v>
      </c>
      <c r="B601" s="142" t="s">
        <v>102</v>
      </c>
    </row>
    <row r="602" spans="1:5" x14ac:dyDescent="0.3">
      <c r="A602" s="221" t="s">
        <v>916</v>
      </c>
      <c r="B602" s="124" t="s">
        <v>262</v>
      </c>
    </row>
    <row r="603" spans="1:5" x14ac:dyDescent="0.3">
      <c r="A603" s="221" t="s">
        <v>917</v>
      </c>
      <c r="B603" s="125" t="s">
        <v>266</v>
      </c>
      <c r="C603" s="70">
        <f>SUM(C604:C605)/2</f>
        <v>0</v>
      </c>
      <c r="D603" s="70">
        <f t="shared" ref="D603:E603" si="120">SUM(D604:D605)/2</f>
        <v>0</v>
      </c>
      <c r="E603" s="70">
        <f t="shared" si="120"/>
        <v>0</v>
      </c>
    </row>
    <row r="604" spans="1:5" x14ac:dyDescent="0.3">
      <c r="A604" s="221" t="s">
        <v>918</v>
      </c>
      <c r="B604" s="124" t="s">
        <v>102</v>
      </c>
    </row>
    <row r="605" spans="1:5" x14ac:dyDescent="0.3">
      <c r="A605" s="221" t="s">
        <v>919</v>
      </c>
      <c r="B605" s="124" t="s">
        <v>262</v>
      </c>
    </row>
    <row r="606" spans="1:5" x14ac:dyDescent="0.3">
      <c r="A606" s="221" t="s">
        <v>920</v>
      </c>
      <c r="B606" s="125" t="s">
        <v>265</v>
      </c>
      <c r="C606" s="70">
        <f>SUM(C607:C608)/2</f>
        <v>0</v>
      </c>
      <c r="D606" s="70">
        <f t="shared" ref="D606:E606" si="121">SUM(D607:D608)/2</f>
        <v>0</v>
      </c>
      <c r="E606" s="70">
        <f t="shared" si="121"/>
        <v>0</v>
      </c>
    </row>
    <row r="607" spans="1:5" x14ac:dyDescent="0.3">
      <c r="A607" s="221" t="s">
        <v>921</v>
      </c>
      <c r="B607" s="124" t="s">
        <v>102</v>
      </c>
    </row>
    <row r="608" spans="1:5" x14ac:dyDescent="0.3">
      <c r="A608" s="221" t="s">
        <v>922</v>
      </c>
      <c r="B608" s="124" t="s">
        <v>262</v>
      </c>
    </row>
    <row r="609" spans="1:5" x14ac:dyDescent="0.3">
      <c r="A609" s="221"/>
    </row>
    <row r="610" spans="1:5" x14ac:dyDescent="0.3">
      <c r="A610" s="221"/>
      <c r="B610" s="126" t="s">
        <v>87</v>
      </c>
      <c r="C610" s="154"/>
      <c r="D610" s="161"/>
      <c r="E610" s="161"/>
    </row>
    <row r="611" spans="1:5" x14ac:dyDescent="0.3">
      <c r="A611" s="221">
        <v>9.5</v>
      </c>
      <c r="B611" s="125" t="s">
        <v>261</v>
      </c>
      <c r="C611" s="70">
        <f>SUM(C612:C613)/2</f>
        <v>0</v>
      </c>
      <c r="D611" s="70">
        <f t="shared" ref="D611:E611" si="122">SUM(D612:D613)/2</f>
        <v>0</v>
      </c>
      <c r="E611" s="70">
        <f t="shared" si="122"/>
        <v>0</v>
      </c>
    </row>
    <row r="612" spans="1:5" x14ac:dyDescent="0.3">
      <c r="A612" s="221" t="s">
        <v>923</v>
      </c>
      <c r="B612" s="124" t="s">
        <v>102</v>
      </c>
      <c r="C612" s="157"/>
      <c r="D612" s="157"/>
      <c r="E612" s="157"/>
    </row>
    <row r="613" spans="1:5" x14ac:dyDescent="0.3">
      <c r="A613" s="221" t="s">
        <v>924</v>
      </c>
      <c r="B613" s="124" t="s">
        <v>262</v>
      </c>
      <c r="C613" s="153"/>
      <c r="D613" s="153"/>
      <c r="E613" s="153"/>
    </row>
    <row r="614" spans="1:5" x14ac:dyDescent="0.3">
      <c r="A614" s="217"/>
      <c r="B614" s="68"/>
      <c r="C614" s="164"/>
      <c r="D614" s="164"/>
      <c r="E614" s="164"/>
    </row>
    <row r="615" spans="1:5" x14ac:dyDescent="0.3">
      <c r="A615" s="217">
        <v>10</v>
      </c>
      <c r="B615" s="49" t="s">
        <v>123</v>
      </c>
      <c r="C615" s="144"/>
      <c r="D615" s="144"/>
      <c r="E615" s="144"/>
    </row>
    <row r="616" spans="1:5" x14ac:dyDescent="0.3">
      <c r="A616" s="217"/>
      <c r="B616" s="50" t="s">
        <v>64</v>
      </c>
      <c r="C616" s="151" t="s">
        <v>151</v>
      </c>
      <c r="D616" s="151" t="s">
        <v>152</v>
      </c>
      <c r="E616" s="145" t="s">
        <v>153</v>
      </c>
    </row>
    <row r="617" spans="1:5" x14ac:dyDescent="0.3">
      <c r="A617" s="217">
        <v>10.1</v>
      </c>
      <c r="B617" s="175" t="s">
        <v>346</v>
      </c>
      <c r="C617" s="152">
        <f>SUM(C618,C620)/2</f>
        <v>0</v>
      </c>
      <c r="D617" s="152">
        <f t="shared" ref="D617:E617" si="123">SUM(D618,D620)/2</f>
        <v>0</v>
      </c>
      <c r="E617" s="152">
        <f t="shared" si="123"/>
        <v>0</v>
      </c>
    </row>
    <row r="618" spans="1:5" x14ac:dyDescent="0.3">
      <c r="A618" s="217" t="s">
        <v>925</v>
      </c>
      <c r="B618" s="121" t="s">
        <v>267</v>
      </c>
      <c r="C618" s="70">
        <f>C619</f>
        <v>0</v>
      </c>
      <c r="D618" s="70">
        <f t="shared" ref="D618:E618" si="124">D619</f>
        <v>0</v>
      </c>
      <c r="E618" s="70">
        <f t="shared" si="124"/>
        <v>0</v>
      </c>
    </row>
    <row r="619" spans="1:5" x14ac:dyDescent="0.3">
      <c r="A619" s="217" t="s">
        <v>926</v>
      </c>
      <c r="B619" s="122" t="s">
        <v>124</v>
      </c>
    </row>
    <row r="620" spans="1:5" x14ac:dyDescent="0.3">
      <c r="A620" s="217" t="s">
        <v>927</v>
      </c>
      <c r="B620" s="121" t="s">
        <v>448</v>
      </c>
      <c r="C620" s="70">
        <f>C621</f>
        <v>0</v>
      </c>
      <c r="D620" s="70">
        <f t="shared" ref="D620:E620" si="125">D621</f>
        <v>0</v>
      </c>
      <c r="E620" s="70">
        <f t="shared" si="125"/>
        <v>0</v>
      </c>
    </row>
    <row r="621" spans="1:5" x14ac:dyDescent="0.3">
      <c r="A621" s="217" t="s">
        <v>928</v>
      </c>
      <c r="B621" s="123" t="s">
        <v>102</v>
      </c>
      <c r="C621" s="160"/>
      <c r="D621" s="146"/>
    </row>
    <row r="622" spans="1:5" x14ac:dyDescent="0.3">
      <c r="A622" s="217"/>
    </row>
    <row r="623" spans="1:5" x14ac:dyDescent="0.3">
      <c r="A623" s="217"/>
      <c r="B623" s="50" t="s">
        <v>74</v>
      </c>
      <c r="C623" s="145"/>
      <c r="D623" s="151"/>
      <c r="E623" s="155"/>
    </row>
    <row r="624" spans="1:5" x14ac:dyDescent="0.3">
      <c r="A624" s="217">
        <v>10.199999999999999</v>
      </c>
      <c r="B624" s="121" t="s">
        <v>269</v>
      </c>
      <c r="C624" s="160">
        <f>SUM(B625,B626)/2</f>
        <v>0</v>
      </c>
      <c r="D624" s="160">
        <f t="shared" ref="D624:E624" si="126">SUM(C625,C626)/2</f>
        <v>0</v>
      </c>
      <c r="E624" s="160">
        <f t="shared" si="126"/>
        <v>0</v>
      </c>
    </row>
    <row r="625" spans="1:5" x14ac:dyDescent="0.3">
      <c r="A625" s="217" t="s">
        <v>929</v>
      </c>
      <c r="B625" s="127" t="s">
        <v>102</v>
      </c>
    </row>
    <row r="626" spans="1:5" x14ac:dyDescent="0.3">
      <c r="A626" s="217" t="s">
        <v>930</v>
      </c>
      <c r="B626" s="127" t="s">
        <v>268</v>
      </c>
    </row>
    <row r="627" spans="1:5" x14ac:dyDescent="0.3">
      <c r="A627" s="217"/>
      <c r="B627" s="54"/>
      <c r="D627" s="150"/>
      <c r="E627" s="150"/>
    </row>
    <row r="628" spans="1:5" x14ac:dyDescent="0.3">
      <c r="A628" s="217"/>
      <c r="B628" s="64" t="s">
        <v>107</v>
      </c>
      <c r="C628" s="161"/>
      <c r="D628" s="161"/>
      <c r="E628" s="161"/>
    </row>
    <row r="629" spans="1:5" x14ac:dyDescent="0.3">
      <c r="A629" s="217">
        <v>10.3</v>
      </c>
      <c r="B629" s="125" t="s">
        <v>270</v>
      </c>
      <c r="C629" s="163">
        <f>SUM(C630,C639)</f>
        <v>0</v>
      </c>
      <c r="D629" s="163">
        <f t="shared" ref="D629:E629" si="127">SUM(D630,D639)</f>
        <v>0</v>
      </c>
      <c r="E629" s="163">
        <f t="shared" si="127"/>
        <v>0</v>
      </c>
    </row>
    <row r="630" spans="1:5" x14ac:dyDescent="0.3">
      <c r="A630" s="217" t="s">
        <v>931</v>
      </c>
      <c r="B630" s="125" t="s">
        <v>76</v>
      </c>
      <c r="C630" s="163">
        <f>C631</f>
        <v>0</v>
      </c>
      <c r="D630" s="163">
        <f t="shared" ref="D630:E630" si="128">D631</f>
        <v>0</v>
      </c>
      <c r="E630" s="163">
        <f t="shared" si="128"/>
        <v>0</v>
      </c>
    </row>
    <row r="631" spans="1:5" x14ac:dyDescent="0.3">
      <c r="A631" s="217" t="s">
        <v>932</v>
      </c>
      <c r="B631" s="128" t="s">
        <v>102</v>
      </c>
      <c r="C631" s="163">
        <f>SUM(C632:C637)</f>
        <v>0</v>
      </c>
      <c r="D631" s="163">
        <f t="shared" ref="D631:E631" si="129">SUM(D632:D637)</f>
        <v>0</v>
      </c>
      <c r="E631" s="163">
        <f t="shared" si="129"/>
        <v>0</v>
      </c>
    </row>
    <row r="632" spans="1:5" x14ac:dyDescent="0.3">
      <c r="A632" s="217" t="s">
        <v>933</v>
      </c>
      <c r="B632" s="130" t="s">
        <v>127</v>
      </c>
      <c r="C632" s="159"/>
      <c r="D632" s="157"/>
      <c r="E632" s="157"/>
    </row>
    <row r="633" spans="1:5" x14ac:dyDescent="0.3">
      <c r="A633" s="217" t="s">
        <v>934</v>
      </c>
      <c r="B633" s="130" t="s">
        <v>128</v>
      </c>
      <c r="C633" s="159"/>
      <c r="D633" s="157"/>
      <c r="E633" s="157"/>
    </row>
    <row r="634" spans="1:5" x14ac:dyDescent="0.3">
      <c r="A634" s="217" t="s">
        <v>935</v>
      </c>
      <c r="B634" s="129" t="s">
        <v>129</v>
      </c>
      <c r="C634" s="159"/>
      <c r="D634" s="157"/>
      <c r="E634" s="157"/>
    </row>
    <row r="635" spans="1:5" x14ac:dyDescent="0.3">
      <c r="A635" s="217" t="s">
        <v>936</v>
      </c>
      <c r="B635" s="129" t="s">
        <v>130</v>
      </c>
      <c r="C635" s="159"/>
      <c r="D635" s="157"/>
      <c r="E635" s="157"/>
    </row>
    <row r="636" spans="1:5" x14ac:dyDescent="0.3">
      <c r="A636" s="217" t="s">
        <v>937</v>
      </c>
      <c r="B636" s="129" t="s">
        <v>131</v>
      </c>
      <c r="C636" s="159"/>
      <c r="D636" s="157"/>
      <c r="E636" s="157"/>
    </row>
    <row r="637" spans="1:5" x14ac:dyDescent="0.3">
      <c r="A637" s="217" t="s">
        <v>938</v>
      </c>
      <c r="B637" s="129" t="s">
        <v>132</v>
      </c>
      <c r="C637" s="159"/>
      <c r="D637" s="157"/>
      <c r="E637" s="157"/>
    </row>
    <row r="638" spans="1:5" x14ac:dyDescent="0.3">
      <c r="A638" s="217" t="s">
        <v>939</v>
      </c>
      <c r="B638" s="125" t="s">
        <v>77</v>
      </c>
      <c r="C638" s="163">
        <f>C639</f>
        <v>0</v>
      </c>
      <c r="D638" s="163">
        <f t="shared" ref="D638:E638" si="130">D639</f>
        <v>0</v>
      </c>
      <c r="E638" s="163">
        <f t="shared" si="130"/>
        <v>0</v>
      </c>
    </row>
    <row r="639" spans="1:5" x14ac:dyDescent="0.3">
      <c r="A639" s="217" t="s">
        <v>940</v>
      </c>
      <c r="B639" s="128" t="s">
        <v>102</v>
      </c>
      <c r="C639" s="163">
        <f>SUM(C640:C645)</f>
        <v>0</v>
      </c>
      <c r="D639" s="163">
        <f t="shared" ref="D639:E639" si="131">SUM(D640:D645)</f>
        <v>0</v>
      </c>
      <c r="E639" s="163">
        <f t="shared" si="131"/>
        <v>0</v>
      </c>
    </row>
    <row r="640" spans="1:5" x14ac:dyDescent="0.3">
      <c r="A640" s="217" t="s">
        <v>941</v>
      </c>
      <c r="B640" s="130" t="s">
        <v>127</v>
      </c>
      <c r="C640" s="159"/>
      <c r="D640" s="157"/>
      <c r="E640" s="157"/>
    </row>
    <row r="641" spans="1:5" x14ac:dyDescent="0.3">
      <c r="A641" s="217" t="s">
        <v>942</v>
      </c>
      <c r="B641" s="130" t="s">
        <v>128</v>
      </c>
      <c r="C641" s="159"/>
      <c r="D641" s="157"/>
      <c r="E641" s="157"/>
    </row>
    <row r="642" spans="1:5" x14ac:dyDescent="0.3">
      <c r="A642" s="217" t="s">
        <v>943</v>
      </c>
      <c r="B642" s="129" t="s">
        <v>129</v>
      </c>
      <c r="C642" s="159"/>
      <c r="D642" s="157"/>
      <c r="E642" s="157"/>
    </row>
    <row r="643" spans="1:5" x14ac:dyDescent="0.3">
      <c r="A643" s="217" t="s">
        <v>944</v>
      </c>
      <c r="B643" s="129" t="s">
        <v>130</v>
      </c>
      <c r="C643" s="159"/>
      <c r="D643" s="157"/>
      <c r="E643" s="157"/>
    </row>
    <row r="644" spans="1:5" x14ac:dyDescent="0.3">
      <c r="A644" s="217" t="s">
        <v>945</v>
      </c>
      <c r="B644" s="129" t="s">
        <v>131</v>
      </c>
      <c r="C644" s="159"/>
      <c r="D644" s="157"/>
      <c r="E644" s="157"/>
    </row>
    <row r="645" spans="1:5" x14ac:dyDescent="0.3">
      <c r="A645" s="217" t="s">
        <v>946</v>
      </c>
      <c r="B645" s="129" t="s">
        <v>132</v>
      </c>
      <c r="C645" s="159"/>
      <c r="D645" s="157"/>
      <c r="E645" s="157"/>
    </row>
    <row r="646" spans="1:5" x14ac:dyDescent="0.3">
      <c r="A646" s="217"/>
      <c r="B646" s="65"/>
      <c r="C646" s="157"/>
      <c r="D646" s="157"/>
      <c r="E646" s="157"/>
    </row>
    <row r="647" spans="1:5" x14ac:dyDescent="0.3">
      <c r="A647" s="217"/>
      <c r="B647" s="50" t="s">
        <v>85</v>
      </c>
      <c r="C647" s="145"/>
      <c r="D647" s="145"/>
      <c r="E647" s="145"/>
    </row>
    <row r="648" spans="1:5" x14ac:dyDescent="0.3">
      <c r="A648" s="217">
        <v>10.4</v>
      </c>
      <c r="B648" s="101" t="s">
        <v>269</v>
      </c>
      <c r="C648" s="150">
        <f>SUM(C649,C652,C655,C658)/2</f>
        <v>0</v>
      </c>
      <c r="D648" s="150">
        <f t="shared" ref="D648:E648" si="132">SUM(D649,D652,D655,D658)/2</f>
        <v>0</v>
      </c>
      <c r="E648" s="150">
        <f t="shared" si="132"/>
        <v>0</v>
      </c>
    </row>
    <row r="649" spans="1:5" x14ac:dyDescent="0.3">
      <c r="A649" s="217" t="s">
        <v>947</v>
      </c>
      <c r="B649" s="176" t="s">
        <v>273</v>
      </c>
      <c r="C649" s="150">
        <f>SUM(C650:C651)/2</f>
        <v>0</v>
      </c>
      <c r="D649" s="150">
        <f t="shared" ref="D649:E649" si="133">SUM(D650:D651)/2</f>
        <v>0</v>
      </c>
      <c r="E649" s="150">
        <f t="shared" si="133"/>
        <v>0</v>
      </c>
    </row>
    <row r="650" spans="1:5" x14ac:dyDescent="0.3">
      <c r="A650" s="217" t="s">
        <v>948</v>
      </c>
      <c r="B650" s="132" t="s">
        <v>102</v>
      </c>
      <c r="C650" s="150"/>
      <c r="D650" s="150"/>
      <c r="E650" s="150"/>
    </row>
    <row r="651" spans="1:5" x14ac:dyDescent="0.3">
      <c r="A651" s="217" t="s">
        <v>949</v>
      </c>
      <c r="B651" s="135" t="s">
        <v>271</v>
      </c>
      <c r="C651" s="150"/>
      <c r="D651" s="150"/>
      <c r="E651" s="150"/>
    </row>
    <row r="652" spans="1:5" x14ac:dyDescent="0.3">
      <c r="A652" s="217" t="s">
        <v>950</v>
      </c>
      <c r="B652" s="131" t="s">
        <v>272</v>
      </c>
      <c r="C652" s="150">
        <f>SUM(C653:C654)/2</f>
        <v>0</v>
      </c>
      <c r="D652" s="150">
        <f t="shared" ref="D652:E652" si="134">SUM(D653:D654)/2</f>
        <v>0</v>
      </c>
      <c r="E652" s="150">
        <f t="shared" si="134"/>
        <v>0</v>
      </c>
    </row>
    <row r="653" spans="1:5" x14ac:dyDescent="0.3">
      <c r="A653" s="217" t="s">
        <v>951</v>
      </c>
      <c r="B653" s="133" t="s">
        <v>102</v>
      </c>
      <c r="C653" s="150"/>
      <c r="D653" s="150"/>
      <c r="E653" s="150"/>
    </row>
    <row r="654" spans="1:5" x14ac:dyDescent="0.3">
      <c r="A654" s="217" t="s">
        <v>952</v>
      </c>
      <c r="B654" s="133" t="s">
        <v>268</v>
      </c>
      <c r="C654" s="150"/>
      <c r="D654" s="150"/>
      <c r="E654" s="150"/>
    </row>
    <row r="655" spans="1:5" x14ac:dyDescent="0.3">
      <c r="A655" s="217" t="s">
        <v>953</v>
      </c>
      <c r="B655" s="134" t="s">
        <v>274</v>
      </c>
      <c r="C655" s="150">
        <f>SUM(C656:C657)/2</f>
        <v>0</v>
      </c>
      <c r="D655" s="150">
        <f t="shared" ref="D655:E655" si="135">SUM(D656:D657)/2</f>
        <v>0</v>
      </c>
      <c r="E655" s="150">
        <f t="shared" si="135"/>
        <v>0</v>
      </c>
    </row>
    <row r="656" spans="1:5" x14ac:dyDescent="0.3">
      <c r="A656" s="217" t="s">
        <v>954</v>
      </c>
      <c r="B656" s="133" t="s">
        <v>102</v>
      </c>
      <c r="C656" s="150"/>
      <c r="D656" s="150"/>
      <c r="E656" s="150"/>
    </row>
    <row r="657" spans="1:7" x14ac:dyDescent="0.3">
      <c r="A657" s="217" t="s">
        <v>955</v>
      </c>
      <c r="B657" s="132" t="s">
        <v>268</v>
      </c>
      <c r="D657" s="150"/>
      <c r="E657" s="150"/>
    </row>
    <row r="658" spans="1:7" x14ac:dyDescent="0.3">
      <c r="A658" s="217" t="s">
        <v>956</v>
      </c>
      <c r="B658" s="134" t="s">
        <v>275</v>
      </c>
      <c r="C658" s="70">
        <f>SUM(C659:C660)/2</f>
        <v>0</v>
      </c>
      <c r="D658" s="70">
        <f t="shared" ref="D658:E658" si="136">SUM(D659:D660)/2</f>
        <v>0</v>
      </c>
      <c r="E658" s="70">
        <f t="shared" si="136"/>
        <v>0</v>
      </c>
    </row>
    <row r="659" spans="1:7" x14ac:dyDescent="0.3">
      <c r="A659" s="217" t="s">
        <v>957</v>
      </c>
      <c r="B659" s="133" t="s">
        <v>102</v>
      </c>
      <c r="D659" s="150"/>
      <c r="E659" s="150"/>
    </row>
    <row r="660" spans="1:7" x14ac:dyDescent="0.3">
      <c r="A660" s="217" t="s">
        <v>955</v>
      </c>
      <c r="B660" s="132" t="s">
        <v>268</v>
      </c>
    </row>
    <row r="661" spans="1:7" x14ac:dyDescent="0.3">
      <c r="A661" s="217"/>
    </row>
    <row r="662" spans="1:7" x14ac:dyDescent="0.3">
      <c r="A662" s="217"/>
      <c r="B662" s="50" t="s">
        <v>87</v>
      </c>
      <c r="C662" s="154"/>
      <c r="D662" s="161"/>
      <c r="E662" s="161"/>
    </row>
    <row r="663" spans="1:7" x14ac:dyDescent="0.3">
      <c r="A663" s="217">
        <v>10.5</v>
      </c>
      <c r="B663" s="121" t="s">
        <v>449</v>
      </c>
      <c r="C663" s="70">
        <f>SUM(C664:C665)/2</f>
        <v>0</v>
      </c>
      <c r="D663" s="70">
        <f t="shared" ref="D663:E663" si="137">SUM(D664:D665)/2</f>
        <v>0</v>
      </c>
      <c r="E663" s="70">
        <f t="shared" si="137"/>
        <v>0</v>
      </c>
    </row>
    <row r="664" spans="1:7" x14ac:dyDescent="0.3">
      <c r="A664" s="217" t="s">
        <v>958</v>
      </c>
      <c r="B664" s="122" t="s">
        <v>276</v>
      </c>
      <c r="C664" s="157"/>
      <c r="D664" s="157"/>
      <c r="E664" s="157"/>
    </row>
    <row r="665" spans="1:7" x14ac:dyDescent="0.3">
      <c r="A665" s="217" t="s">
        <v>959</v>
      </c>
      <c r="B665" s="122" t="s">
        <v>86</v>
      </c>
      <c r="C665" s="153"/>
      <c r="D665" s="153"/>
      <c r="E665" s="153"/>
    </row>
    <row r="666" spans="1:7" x14ac:dyDescent="0.3">
      <c r="A666" s="218"/>
      <c r="B666" s="68"/>
      <c r="C666" s="164"/>
      <c r="D666" s="164"/>
      <c r="E666" s="164"/>
    </row>
    <row r="667" spans="1:7" x14ac:dyDescent="0.3">
      <c r="A667" s="217">
        <v>11</v>
      </c>
      <c r="B667" s="362" t="s">
        <v>133</v>
      </c>
      <c r="C667" s="362"/>
      <c r="D667" s="362"/>
      <c r="E667" s="362"/>
    </row>
    <row r="668" spans="1:7" x14ac:dyDescent="0.3">
      <c r="A668" s="217"/>
      <c r="B668" s="50" t="s">
        <v>64</v>
      </c>
      <c r="C668" s="151" t="s">
        <v>151</v>
      </c>
      <c r="D668" s="151" t="s">
        <v>152</v>
      </c>
      <c r="E668" s="151" t="s">
        <v>153</v>
      </c>
    </row>
    <row r="669" spans="1:7" x14ac:dyDescent="0.3">
      <c r="A669" s="217">
        <v>11.1</v>
      </c>
      <c r="B669" s="178" t="s">
        <v>347</v>
      </c>
      <c r="C669" s="152">
        <f>((C670-C674)+C672)/2</f>
        <v>0</v>
      </c>
      <c r="D669" s="152">
        <f t="shared" ref="D669:E669" si="138">((D670-D674)+D672)/2</f>
        <v>0</v>
      </c>
      <c r="E669" s="152">
        <f t="shared" si="138"/>
        <v>0</v>
      </c>
      <c r="F669" s="56"/>
      <c r="G669" s="56"/>
    </row>
    <row r="670" spans="1:7" x14ac:dyDescent="0.3">
      <c r="A670" s="217" t="s">
        <v>960</v>
      </c>
      <c r="B670" s="177" t="s">
        <v>277</v>
      </c>
      <c r="C670" s="159">
        <f>C671</f>
        <v>0</v>
      </c>
    </row>
    <row r="671" spans="1:7" x14ac:dyDescent="0.3">
      <c r="A671" s="217" t="s">
        <v>961</v>
      </c>
      <c r="B671" s="128" t="s">
        <v>102</v>
      </c>
    </row>
    <row r="672" spans="1:7" x14ac:dyDescent="0.3">
      <c r="A672" s="217" t="s">
        <v>962</v>
      </c>
      <c r="B672" s="121" t="s">
        <v>134</v>
      </c>
      <c r="C672" s="146">
        <f>C673</f>
        <v>0</v>
      </c>
      <c r="D672" s="146">
        <f t="shared" ref="D672:E672" si="139">D673</f>
        <v>0</v>
      </c>
      <c r="E672" s="146">
        <f t="shared" si="139"/>
        <v>0</v>
      </c>
    </row>
    <row r="673" spans="1:5" x14ac:dyDescent="0.3">
      <c r="A673" s="217" t="s">
        <v>963</v>
      </c>
      <c r="B673" s="122" t="s">
        <v>102</v>
      </c>
    </row>
    <row r="674" spans="1:5" x14ac:dyDescent="0.3">
      <c r="A674" s="217" t="s">
        <v>964</v>
      </c>
      <c r="B674" s="125" t="s">
        <v>135</v>
      </c>
      <c r="C674" s="146">
        <f>SUM(C675,C678,C681,C684)/4</f>
        <v>0</v>
      </c>
      <c r="D674" s="146">
        <f t="shared" ref="D674:E674" si="140">SUM(D675,D678,D681,D684)/4</f>
        <v>0</v>
      </c>
      <c r="E674" s="146">
        <f t="shared" si="140"/>
        <v>0</v>
      </c>
    </row>
    <row r="675" spans="1:5" x14ac:dyDescent="0.3">
      <c r="A675" s="217" t="s">
        <v>965</v>
      </c>
      <c r="B675" s="121" t="s">
        <v>136</v>
      </c>
      <c r="C675" s="70">
        <f>SUM(C676:C677)/2</f>
        <v>0</v>
      </c>
      <c r="D675" s="70">
        <f t="shared" ref="D675:E675" si="141">SUM(D676:D677)/2</f>
        <v>0</v>
      </c>
      <c r="E675" s="70">
        <f t="shared" si="141"/>
        <v>0</v>
      </c>
    </row>
    <row r="676" spans="1:5" x14ac:dyDescent="0.3">
      <c r="A676" s="217" t="s">
        <v>969</v>
      </c>
      <c r="B676" s="124" t="s">
        <v>102</v>
      </c>
      <c r="C676" s="146"/>
      <c r="D676" s="146"/>
    </row>
    <row r="677" spans="1:5" x14ac:dyDescent="0.3">
      <c r="A677" s="217" t="s">
        <v>970</v>
      </c>
      <c r="B677" s="124" t="s">
        <v>289</v>
      </c>
      <c r="C677" s="146"/>
      <c r="D677" s="146"/>
    </row>
    <row r="678" spans="1:5" x14ac:dyDescent="0.3">
      <c r="A678" s="217" t="s">
        <v>966</v>
      </c>
      <c r="B678" s="121" t="s">
        <v>450</v>
      </c>
      <c r="C678" s="70">
        <f>SUM(C679:C680)/2</f>
        <v>0</v>
      </c>
      <c r="D678" s="70">
        <f t="shared" ref="D678:E678" si="142">SUM(D679:D680)/2</f>
        <v>0</v>
      </c>
      <c r="E678" s="70">
        <f t="shared" si="142"/>
        <v>0</v>
      </c>
    </row>
    <row r="679" spans="1:5" x14ac:dyDescent="0.3">
      <c r="A679" s="217" t="s">
        <v>971</v>
      </c>
      <c r="B679" s="124" t="s">
        <v>102</v>
      </c>
      <c r="C679" s="146"/>
      <c r="D679" s="146"/>
    </row>
    <row r="680" spans="1:5" x14ac:dyDescent="0.3">
      <c r="A680" s="217" t="s">
        <v>972</v>
      </c>
      <c r="B680" s="124" t="s">
        <v>289</v>
      </c>
      <c r="C680" s="146"/>
      <c r="D680" s="146"/>
    </row>
    <row r="681" spans="1:5" x14ac:dyDescent="0.3">
      <c r="A681" s="217" t="s">
        <v>967</v>
      </c>
      <c r="B681" s="137" t="s">
        <v>137</v>
      </c>
      <c r="C681" s="70">
        <f>SUM(C682:C683)/2</f>
        <v>0</v>
      </c>
      <c r="D681" s="70">
        <f t="shared" ref="D681:E681" si="143">SUM(D682:D683)/2</f>
        <v>0</v>
      </c>
      <c r="E681" s="70">
        <f t="shared" si="143"/>
        <v>0</v>
      </c>
    </row>
    <row r="682" spans="1:5" x14ac:dyDescent="0.3">
      <c r="A682" s="217" t="s">
        <v>973</v>
      </c>
      <c r="B682" s="124" t="s">
        <v>102</v>
      </c>
      <c r="C682" s="146"/>
      <c r="D682" s="146"/>
    </row>
    <row r="683" spans="1:5" x14ac:dyDescent="0.3">
      <c r="A683" s="217" t="s">
        <v>974</v>
      </c>
      <c r="B683" s="124" t="s">
        <v>289</v>
      </c>
      <c r="C683" s="146"/>
      <c r="D683" s="146"/>
    </row>
    <row r="684" spans="1:5" x14ac:dyDescent="0.3">
      <c r="A684" s="217" t="s">
        <v>968</v>
      </c>
      <c r="B684" s="137" t="s">
        <v>138</v>
      </c>
      <c r="C684" s="70">
        <f>SUM(C685:C686)/2</f>
        <v>0</v>
      </c>
      <c r="D684" s="70">
        <f t="shared" ref="D684:E684" si="144">SUM(D685:D686)/2</f>
        <v>0</v>
      </c>
      <c r="E684" s="70">
        <f t="shared" si="144"/>
        <v>0</v>
      </c>
    </row>
    <row r="685" spans="1:5" x14ac:dyDescent="0.3">
      <c r="A685" s="217" t="s">
        <v>975</v>
      </c>
      <c r="B685" s="124" t="s">
        <v>102</v>
      </c>
      <c r="C685" s="146"/>
      <c r="D685" s="146"/>
    </row>
    <row r="686" spans="1:5" x14ac:dyDescent="0.3">
      <c r="A686" s="217" t="s">
        <v>976</v>
      </c>
      <c r="B686" s="124" t="s">
        <v>289</v>
      </c>
      <c r="C686" s="146"/>
      <c r="D686" s="146"/>
    </row>
    <row r="687" spans="1:5" x14ac:dyDescent="0.3">
      <c r="A687" s="217"/>
    </row>
    <row r="688" spans="1:5" x14ac:dyDescent="0.3">
      <c r="A688" s="217"/>
      <c r="B688" s="50" t="s">
        <v>74</v>
      </c>
      <c r="C688" s="145"/>
      <c r="D688" s="155"/>
      <c r="E688" s="155"/>
    </row>
    <row r="689" spans="1:5" x14ac:dyDescent="0.3">
      <c r="A689" s="217">
        <v>11.2</v>
      </c>
      <c r="B689" s="178" t="s">
        <v>451</v>
      </c>
      <c r="C689" s="163">
        <f>((C690-C696)+C693)/2</f>
        <v>0</v>
      </c>
      <c r="D689" s="163">
        <f t="shared" ref="D689:E689" si="145">((D690-D696)+D693)/2</f>
        <v>0</v>
      </c>
      <c r="E689" s="163">
        <f t="shared" si="145"/>
        <v>0</v>
      </c>
    </row>
    <row r="690" spans="1:5" x14ac:dyDescent="0.3">
      <c r="A690" s="217" t="s">
        <v>977</v>
      </c>
      <c r="B690" s="181" t="s">
        <v>278</v>
      </c>
      <c r="C690" s="150">
        <f>SUM(C691:C692)/2</f>
        <v>0</v>
      </c>
      <c r="D690" s="150">
        <f t="shared" ref="D690:E690" si="146">SUM(D691:D692)/2</f>
        <v>0</v>
      </c>
      <c r="E690" s="150">
        <f t="shared" si="146"/>
        <v>0</v>
      </c>
    </row>
    <row r="691" spans="1:5" x14ac:dyDescent="0.3">
      <c r="A691" s="217" t="s">
        <v>978</v>
      </c>
      <c r="B691" s="123" t="s">
        <v>102</v>
      </c>
      <c r="C691" s="150"/>
      <c r="D691" s="150"/>
      <c r="E691" s="150"/>
    </row>
    <row r="692" spans="1:5" x14ac:dyDescent="0.3">
      <c r="A692" s="217" t="s">
        <v>979</v>
      </c>
      <c r="B692" s="123" t="s">
        <v>86</v>
      </c>
      <c r="C692" s="150"/>
      <c r="D692" s="150"/>
      <c r="E692" s="150"/>
    </row>
    <row r="693" spans="1:5" x14ac:dyDescent="0.3">
      <c r="A693" s="217" t="s">
        <v>980</v>
      </c>
      <c r="B693" s="121" t="s">
        <v>280</v>
      </c>
      <c r="C693" s="70">
        <f>SUM(C694:C695)/2</f>
        <v>0</v>
      </c>
      <c r="D693" s="70">
        <f t="shared" ref="D693:E693" si="147">SUM(D694:D695)/2</f>
        <v>0</v>
      </c>
      <c r="E693" s="70">
        <f t="shared" si="147"/>
        <v>0</v>
      </c>
    </row>
    <row r="694" spans="1:5" x14ac:dyDescent="0.3">
      <c r="A694" s="217" t="s">
        <v>981</v>
      </c>
      <c r="B694" s="136" t="s">
        <v>102</v>
      </c>
      <c r="D694" s="150"/>
      <c r="E694" s="150"/>
    </row>
    <row r="695" spans="1:5" s="53" customFormat="1" x14ac:dyDescent="0.3">
      <c r="A695" s="217" t="s">
        <v>982</v>
      </c>
      <c r="B695" s="123" t="s">
        <v>86</v>
      </c>
      <c r="C695" s="148"/>
      <c r="D695" s="148"/>
      <c r="E695" s="148"/>
    </row>
    <row r="696" spans="1:5" x14ac:dyDescent="0.3">
      <c r="A696" s="217" t="s">
        <v>983</v>
      </c>
      <c r="B696" s="180" t="s">
        <v>135</v>
      </c>
      <c r="C696" s="70">
        <f>SUM(C697:C698)/2</f>
        <v>0</v>
      </c>
      <c r="D696" s="70">
        <f t="shared" ref="D696:E696" si="148">SUM(D697:D698)/2</f>
        <v>0</v>
      </c>
      <c r="E696" s="70">
        <f t="shared" si="148"/>
        <v>0</v>
      </c>
    </row>
    <row r="697" spans="1:5" x14ac:dyDescent="0.3">
      <c r="A697" s="217" t="s">
        <v>984</v>
      </c>
      <c r="B697" s="109" t="s">
        <v>102</v>
      </c>
      <c r="D697" s="150"/>
      <c r="E697" s="150"/>
    </row>
    <row r="698" spans="1:5" x14ac:dyDescent="0.3">
      <c r="A698" s="217" t="s">
        <v>985</v>
      </c>
      <c r="B698" s="109" t="s">
        <v>289</v>
      </c>
      <c r="D698" s="150"/>
      <c r="E698" s="150"/>
    </row>
    <row r="699" spans="1:5" x14ac:dyDescent="0.3">
      <c r="A699" s="217"/>
      <c r="B699" s="179"/>
      <c r="D699" s="150"/>
      <c r="E699" s="150"/>
    </row>
    <row r="700" spans="1:5" x14ac:dyDescent="0.3">
      <c r="A700" s="217"/>
      <c r="B700" s="64" t="s">
        <v>107</v>
      </c>
      <c r="C700" s="161"/>
      <c r="D700" s="161"/>
      <c r="E700" s="161"/>
    </row>
    <row r="701" spans="1:5" x14ac:dyDescent="0.3">
      <c r="A701" s="217">
        <v>11.3</v>
      </c>
      <c r="B701" s="121" t="s">
        <v>134</v>
      </c>
      <c r="C701" s="163">
        <f>SUM(C702,C711,C720)</f>
        <v>0</v>
      </c>
      <c r="D701" s="163">
        <f t="shared" ref="D701:E701" si="149">SUM(D702,D711,D720)</f>
        <v>0</v>
      </c>
      <c r="E701" s="163">
        <f t="shared" si="149"/>
        <v>0</v>
      </c>
    </row>
    <row r="702" spans="1:5" x14ac:dyDescent="0.3">
      <c r="A702" s="217" t="s">
        <v>986</v>
      </c>
      <c r="B702" s="121" t="s">
        <v>76</v>
      </c>
      <c r="C702" s="163">
        <f>C703</f>
        <v>0</v>
      </c>
      <c r="D702" s="163">
        <f t="shared" ref="D702:E702" si="150">D703</f>
        <v>0</v>
      </c>
      <c r="E702" s="163">
        <f t="shared" si="150"/>
        <v>0</v>
      </c>
    </row>
    <row r="703" spans="1:5" x14ac:dyDescent="0.3">
      <c r="A703" s="217" t="s">
        <v>987</v>
      </c>
      <c r="B703" s="123" t="s">
        <v>102</v>
      </c>
      <c r="C703" s="163">
        <f>SUM(C704:C710)</f>
        <v>0</v>
      </c>
      <c r="D703" s="163">
        <f t="shared" ref="D703:E703" si="151">SUM(D704:D710)</f>
        <v>0</v>
      </c>
      <c r="E703" s="163">
        <f t="shared" si="151"/>
        <v>0</v>
      </c>
    </row>
    <row r="704" spans="1:5" x14ac:dyDescent="0.3">
      <c r="A704" s="217" t="s">
        <v>988</v>
      </c>
      <c r="B704" s="129" t="s">
        <v>78</v>
      </c>
      <c r="C704" s="157"/>
      <c r="D704" s="157"/>
      <c r="E704" s="157"/>
    </row>
    <row r="705" spans="1:5" x14ac:dyDescent="0.3">
      <c r="A705" s="217" t="s">
        <v>989</v>
      </c>
      <c r="B705" s="130" t="s">
        <v>108</v>
      </c>
      <c r="C705" s="157"/>
      <c r="D705" s="157"/>
      <c r="E705" s="157"/>
    </row>
    <row r="706" spans="1:5" x14ac:dyDescent="0.3">
      <c r="A706" s="217" t="s">
        <v>990</v>
      </c>
      <c r="B706" s="130" t="s">
        <v>109</v>
      </c>
      <c r="C706" s="157"/>
      <c r="D706" s="157"/>
      <c r="E706" s="157"/>
    </row>
    <row r="707" spans="1:5" x14ac:dyDescent="0.3">
      <c r="A707" s="217" t="s">
        <v>991</v>
      </c>
      <c r="B707" s="129" t="s">
        <v>110</v>
      </c>
      <c r="C707" s="157"/>
      <c r="D707" s="157"/>
      <c r="E707" s="157"/>
    </row>
    <row r="708" spans="1:5" x14ac:dyDescent="0.3">
      <c r="A708" s="217" t="s">
        <v>992</v>
      </c>
      <c r="B708" s="129" t="s">
        <v>111</v>
      </c>
      <c r="C708" s="157"/>
      <c r="D708" s="157"/>
      <c r="E708" s="157"/>
    </row>
    <row r="709" spans="1:5" x14ac:dyDescent="0.3">
      <c r="A709" s="217" t="s">
        <v>993</v>
      </c>
      <c r="B709" s="129" t="s">
        <v>112</v>
      </c>
      <c r="C709" s="157"/>
      <c r="D709" s="157"/>
      <c r="E709" s="157"/>
    </row>
    <row r="710" spans="1:5" x14ac:dyDescent="0.3">
      <c r="A710" s="217" t="s">
        <v>994</v>
      </c>
      <c r="B710" s="129" t="s">
        <v>113</v>
      </c>
      <c r="C710" s="157"/>
      <c r="D710" s="157"/>
      <c r="E710" s="157"/>
    </row>
    <row r="711" spans="1:5" x14ac:dyDescent="0.3">
      <c r="A711" s="217" t="s">
        <v>995</v>
      </c>
      <c r="B711" s="121" t="s">
        <v>77</v>
      </c>
      <c r="C711" s="163">
        <f>C712</f>
        <v>0</v>
      </c>
      <c r="D711" s="163">
        <f t="shared" ref="D711:E711" si="152">D712</f>
        <v>0</v>
      </c>
      <c r="E711" s="163">
        <f t="shared" si="152"/>
        <v>0</v>
      </c>
    </row>
    <row r="712" spans="1:5" x14ac:dyDescent="0.3">
      <c r="A712" s="217" t="s">
        <v>996</v>
      </c>
      <c r="B712" s="123" t="s">
        <v>102</v>
      </c>
      <c r="C712" s="163">
        <f>SUM(C713:C719)</f>
        <v>0</v>
      </c>
      <c r="D712" s="163">
        <f t="shared" ref="D712:E712" si="153">SUM(D713:D719)</f>
        <v>0</v>
      </c>
      <c r="E712" s="163">
        <f t="shared" si="153"/>
        <v>0</v>
      </c>
    </row>
    <row r="713" spans="1:5" x14ac:dyDescent="0.3">
      <c r="A713" s="217" t="s">
        <v>997</v>
      </c>
      <c r="B713" s="129" t="s">
        <v>78</v>
      </c>
      <c r="C713" s="157"/>
      <c r="D713" s="157"/>
      <c r="E713" s="157"/>
    </row>
    <row r="714" spans="1:5" x14ac:dyDescent="0.3">
      <c r="A714" s="217" t="s">
        <v>998</v>
      </c>
      <c r="B714" s="130" t="s">
        <v>108</v>
      </c>
      <c r="C714" s="157"/>
      <c r="D714" s="157"/>
      <c r="E714" s="157"/>
    </row>
    <row r="715" spans="1:5" x14ac:dyDescent="0.3">
      <c r="A715" s="217" t="s">
        <v>999</v>
      </c>
      <c r="B715" s="130" t="s">
        <v>109</v>
      </c>
      <c r="C715" s="157"/>
      <c r="D715" s="157"/>
      <c r="E715" s="157"/>
    </row>
    <row r="716" spans="1:5" x14ac:dyDescent="0.3">
      <c r="A716" s="217" t="s">
        <v>1000</v>
      </c>
      <c r="B716" s="129" t="s">
        <v>110</v>
      </c>
      <c r="C716" s="157"/>
      <c r="D716" s="157"/>
      <c r="E716" s="157"/>
    </row>
    <row r="717" spans="1:5" x14ac:dyDescent="0.3">
      <c r="A717" s="217" t="s">
        <v>1001</v>
      </c>
      <c r="B717" s="129" t="s">
        <v>111</v>
      </c>
      <c r="C717" s="157"/>
      <c r="D717" s="157"/>
      <c r="E717" s="157"/>
    </row>
    <row r="718" spans="1:5" x14ac:dyDescent="0.3">
      <c r="A718" s="217" t="s">
        <v>1002</v>
      </c>
      <c r="B718" s="129" t="s">
        <v>112</v>
      </c>
      <c r="C718" s="157"/>
      <c r="D718" s="157"/>
      <c r="E718" s="157"/>
    </row>
    <row r="719" spans="1:5" x14ac:dyDescent="0.3">
      <c r="A719" s="217" t="s">
        <v>1003</v>
      </c>
      <c r="B719" s="129" t="s">
        <v>113</v>
      </c>
      <c r="C719" s="157"/>
      <c r="D719" s="157"/>
      <c r="E719" s="157"/>
    </row>
    <row r="720" spans="1:5" x14ac:dyDescent="0.3">
      <c r="A720" s="217" t="s">
        <v>995</v>
      </c>
      <c r="B720" s="121" t="s">
        <v>279</v>
      </c>
      <c r="C720" s="163">
        <f>C721</f>
        <v>0</v>
      </c>
      <c r="D720" s="163">
        <f t="shared" ref="D720:E720" si="154">D721</f>
        <v>0</v>
      </c>
      <c r="E720" s="163">
        <f t="shared" si="154"/>
        <v>0</v>
      </c>
    </row>
    <row r="721" spans="1:5" x14ac:dyDescent="0.3">
      <c r="A721" s="217" t="s">
        <v>996</v>
      </c>
      <c r="B721" s="123" t="s">
        <v>257</v>
      </c>
      <c r="C721" s="163"/>
      <c r="D721" s="163"/>
      <c r="E721" s="157"/>
    </row>
    <row r="722" spans="1:5" x14ac:dyDescent="0.3">
      <c r="A722" s="217"/>
      <c r="B722" s="65"/>
      <c r="C722" s="162"/>
      <c r="D722" s="162"/>
      <c r="E722" s="162"/>
    </row>
    <row r="723" spans="1:5" x14ac:dyDescent="0.3">
      <c r="A723" s="217"/>
      <c r="B723" s="50" t="s">
        <v>85</v>
      </c>
      <c r="C723" s="145"/>
      <c r="D723" s="145"/>
      <c r="E723" s="145"/>
    </row>
    <row r="724" spans="1:5" x14ac:dyDescent="0.3">
      <c r="A724" s="217">
        <v>11.4</v>
      </c>
      <c r="B724" s="178" t="s">
        <v>451</v>
      </c>
      <c r="C724" s="150">
        <f>((C725)-(C729+C731+C733)+(C727))/2</f>
        <v>8</v>
      </c>
      <c r="D724" s="150">
        <f t="shared" ref="D724:E724" si="155">((D725-D729)+D727)/2</f>
        <v>0</v>
      </c>
      <c r="E724" s="150">
        <f t="shared" si="155"/>
        <v>0</v>
      </c>
    </row>
    <row r="725" spans="1:5" x14ac:dyDescent="0.3">
      <c r="A725" s="217" t="s">
        <v>1004</v>
      </c>
      <c r="B725" s="181" t="s">
        <v>278</v>
      </c>
      <c r="C725" s="150">
        <f>C726</f>
        <v>50</v>
      </c>
      <c r="D725" s="150">
        <f t="shared" ref="D725:E725" si="156">D726</f>
        <v>0</v>
      </c>
      <c r="E725" s="150">
        <f t="shared" si="156"/>
        <v>0</v>
      </c>
    </row>
    <row r="726" spans="1:5" x14ac:dyDescent="0.3">
      <c r="A726" s="217" t="s">
        <v>1005</v>
      </c>
      <c r="B726" s="216" t="s">
        <v>102</v>
      </c>
      <c r="C726" s="150">
        <v>50</v>
      </c>
      <c r="D726" s="150"/>
      <c r="E726" s="150"/>
    </row>
    <row r="727" spans="1:5" x14ac:dyDescent="0.3">
      <c r="A727" s="217" t="s">
        <v>1006</v>
      </c>
      <c r="B727" s="181" t="s">
        <v>281</v>
      </c>
      <c r="C727" s="70">
        <f>C728</f>
        <v>1</v>
      </c>
      <c r="D727" s="70">
        <f t="shared" ref="D727:E727" si="157">D728</f>
        <v>0</v>
      </c>
      <c r="E727" s="70">
        <f t="shared" si="157"/>
        <v>0</v>
      </c>
    </row>
    <row r="728" spans="1:5" x14ac:dyDescent="0.3">
      <c r="A728" s="217" t="s">
        <v>1007</v>
      </c>
      <c r="B728" s="123" t="s">
        <v>102</v>
      </c>
      <c r="C728" s="70">
        <v>1</v>
      </c>
    </row>
    <row r="729" spans="1:5" x14ac:dyDescent="0.3">
      <c r="A729" s="217" t="s">
        <v>1008</v>
      </c>
      <c r="B729" s="121" t="s">
        <v>282</v>
      </c>
      <c r="C729" s="70">
        <f>C730</f>
        <v>22</v>
      </c>
      <c r="D729" s="70">
        <f t="shared" ref="D729:E729" si="158">D730</f>
        <v>0</v>
      </c>
      <c r="E729" s="70">
        <f t="shared" si="158"/>
        <v>0</v>
      </c>
    </row>
    <row r="730" spans="1:5" x14ac:dyDescent="0.3">
      <c r="A730" s="217" t="s">
        <v>1009</v>
      </c>
      <c r="B730" s="123" t="s">
        <v>102</v>
      </c>
      <c r="C730" s="70">
        <v>22</v>
      </c>
    </row>
    <row r="731" spans="1:5" x14ac:dyDescent="0.3">
      <c r="A731" s="217" t="s">
        <v>1010</v>
      </c>
      <c r="B731" s="121" t="s">
        <v>283</v>
      </c>
      <c r="C731" s="70">
        <f>C732</f>
        <v>8</v>
      </c>
      <c r="D731" s="70">
        <f t="shared" ref="D731:E731" si="159">D732</f>
        <v>0</v>
      </c>
      <c r="E731" s="70">
        <f t="shared" si="159"/>
        <v>0</v>
      </c>
    </row>
    <row r="732" spans="1:5" x14ac:dyDescent="0.3">
      <c r="A732" s="217" t="s">
        <v>1011</v>
      </c>
      <c r="B732" s="123" t="s">
        <v>102</v>
      </c>
      <c r="C732" s="70">
        <v>8</v>
      </c>
    </row>
    <row r="733" spans="1:5" x14ac:dyDescent="0.3">
      <c r="A733" s="217" t="s">
        <v>1012</v>
      </c>
      <c r="B733" s="121" t="s">
        <v>284</v>
      </c>
      <c r="C733" s="70">
        <f>C734</f>
        <v>5</v>
      </c>
      <c r="D733" s="70">
        <f t="shared" ref="D733:E733" si="160">D734</f>
        <v>0</v>
      </c>
      <c r="E733" s="70">
        <f t="shared" si="160"/>
        <v>0</v>
      </c>
    </row>
    <row r="734" spans="1:5" x14ac:dyDescent="0.3">
      <c r="A734" s="217" t="s">
        <v>1013</v>
      </c>
      <c r="B734" s="123" t="s">
        <v>102</v>
      </c>
      <c r="C734" s="70">
        <v>5</v>
      </c>
    </row>
    <row r="735" spans="1:5" x14ac:dyDescent="0.3">
      <c r="A735" s="217"/>
    </row>
    <row r="736" spans="1:5" x14ac:dyDescent="0.3">
      <c r="A736" s="217"/>
      <c r="B736" s="50" t="s">
        <v>87</v>
      </c>
      <c r="C736" s="154"/>
      <c r="D736" s="161"/>
      <c r="E736" s="161"/>
    </row>
    <row r="737" spans="1:5" x14ac:dyDescent="0.3">
      <c r="A737" s="217">
        <v>11.5</v>
      </c>
      <c r="B737" s="95" t="s">
        <v>134</v>
      </c>
      <c r="C737" s="160">
        <f>SUM(C738:C739)/2</f>
        <v>0</v>
      </c>
      <c r="D737" s="160">
        <f t="shared" ref="D737:E737" si="161">SUM(D738:D739)/2</f>
        <v>0</v>
      </c>
      <c r="E737" s="160">
        <f t="shared" si="161"/>
        <v>0</v>
      </c>
    </row>
    <row r="738" spans="1:5" x14ac:dyDescent="0.3">
      <c r="A738" s="217" t="s">
        <v>1014</v>
      </c>
      <c r="B738" s="100" t="s">
        <v>102</v>
      </c>
      <c r="C738" s="157"/>
      <c r="D738" s="157"/>
      <c r="E738" s="157"/>
    </row>
    <row r="739" spans="1:5" x14ac:dyDescent="0.3">
      <c r="A739" s="217" t="s">
        <v>1015</v>
      </c>
      <c r="B739" s="100" t="s">
        <v>86</v>
      </c>
      <c r="C739" s="153"/>
      <c r="D739" s="153"/>
      <c r="E739" s="153"/>
    </row>
    <row r="740" spans="1:5" x14ac:dyDescent="0.3">
      <c r="A740" s="218"/>
      <c r="B740" s="68"/>
      <c r="C740" s="164"/>
      <c r="D740" s="164"/>
      <c r="E740" s="164"/>
    </row>
    <row r="741" spans="1:5" s="59" customFormat="1" ht="21" customHeight="1" x14ac:dyDescent="0.3">
      <c r="A741" s="219">
        <v>12</v>
      </c>
      <c r="B741" s="364" t="s">
        <v>140</v>
      </c>
      <c r="C741" s="364"/>
      <c r="D741" s="364"/>
      <c r="E741" s="364"/>
    </row>
    <row r="742" spans="1:5" x14ac:dyDescent="0.3">
      <c r="A742" s="219"/>
      <c r="B742" s="50" t="s">
        <v>64</v>
      </c>
      <c r="C742" s="145" t="s">
        <v>151</v>
      </c>
      <c r="D742" s="145" t="s">
        <v>152</v>
      </c>
      <c r="E742" s="145" t="s">
        <v>153</v>
      </c>
    </row>
    <row r="743" spans="1:5" x14ac:dyDescent="0.3">
      <c r="A743" s="219">
        <v>12.1</v>
      </c>
      <c r="B743" s="182" t="s">
        <v>348</v>
      </c>
      <c r="C743" s="150">
        <f>SUM(C744,C746,C749)/3</f>
        <v>0</v>
      </c>
      <c r="D743" s="150">
        <f t="shared" ref="D743:E743" si="162">SUM(D744,D746,D749)/3</f>
        <v>0</v>
      </c>
      <c r="E743" s="150">
        <f t="shared" si="162"/>
        <v>0</v>
      </c>
    </row>
    <row r="744" spans="1:5" x14ac:dyDescent="0.3">
      <c r="A744" s="219" t="s">
        <v>1016</v>
      </c>
      <c r="B744" s="181" t="s">
        <v>141</v>
      </c>
      <c r="C744" s="166">
        <f>C745</f>
        <v>0</v>
      </c>
      <c r="D744" s="166">
        <f t="shared" ref="D744:E744" si="163">D745</f>
        <v>0</v>
      </c>
      <c r="E744" s="166">
        <f t="shared" si="163"/>
        <v>0</v>
      </c>
    </row>
    <row r="745" spans="1:5" x14ac:dyDescent="0.3">
      <c r="A745" s="219" t="s">
        <v>1017</v>
      </c>
      <c r="B745" s="136" t="s">
        <v>285</v>
      </c>
    </row>
    <row r="746" spans="1:5" x14ac:dyDescent="0.3">
      <c r="A746" s="219" t="s">
        <v>1018</v>
      </c>
      <c r="B746" s="121" t="s">
        <v>142</v>
      </c>
      <c r="C746" s="166">
        <f>SUM(C747:C748)/2</f>
        <v>0</v>
      </c>
      <c r="D746" s="166">
        <f t="shared" ref="D746:E746" si="164">SUM(D747:D748)/2</f>
        <v>0</v>
      </c>
      <c r="E746" s="166">
        <f t="shared" si="164"/>
        <v>0</v>
      </c>
    </row>
    <row r="747" spans="1:5" x14ac:dyDescent="0.3">
      <c r="A747" s="219" t="s">
        <v>1019</v>
      </c>
      <c r="B747" s="127" t="s">
        <v>288</v>
      </c>
      <c r="C747" s="150"/>
      <c r="D747" s="148"/>
    </row>
    <row r="748" spans="1:5" x14ac:dyDescent="0.3">
      <c r="A748" s="219" t="s">
        <v>1020</v>
      </c>
      <c r="B748" s="127" t="s">
        <v>102</v>
      </c>
      <c r="C748" s="150"/>
      <c r="D748" s="148"/>
    </row>
    <row r="749" spans="1:5" x14ac:dyDescent="0.3">
      <c r="A749" s="219" t="s">
        <v>1021</v>
      </c>
      <c r="B749" s="121" t="s">
        <v>286</v>
      </c>
      <c r="C749" s="166">
        <f>SUM(C750:C751)/2</f>
        <v>0</v>
      </c>
      <c r="D749" s="166">
        <f t="shared" ref="D749:E749" si="165">SUM(D750:D751)/2</f>
        <v>0</v>
      </c>
      <c r="E749" s="166">
        <f t="shared" si="165"/>
        <v>0</v>
      </c>
    </row>
    <row r="750" spans="1:5" x14ac:dyDescent="0.3">
      <c r="A750" s="219" t="s">
        <v>1022</v>
      </c>
      <c r="B750" s="123" t="s">
        <v>102</v>
      </c>
      <c r="C750" s="166"/>
      <c r="D750" s="148"/>
    </row>
    <row r="751" spans="1:5" x14ac:dyDescent="0.3">
      <c r="A751" s="219" t="s">
        <v>1023</v>
      </c>
      <c r="B751" s="123" t="s">
        <v>288</v>
      </c>
      <c r="C751" s="166"/>
      <c r="D751" s="148"/>
    </row>
    <row r="752" spans="1:5" x14ac:dyDescent="0.3">
      <c r="A752" s="219"/>
    </row>
    <row r="753" spans="1:5" x14ac:dyDescent="0.3">
      <c r="A753" s="219"/>
      <c r="B753" s="50" t="s">
        <v>74</v>
      </c>
      <c r="C753" s="145"/>
      <c r="D753" s="145"/>
      <c r="E753" s="145"/>
    </row>
    <row r="754" spans="1:5" x14ac:dyDescent="0.3">
      <c r="A754" s="219">
        <v>12.2</v>
      </c>
      <c r="B754" s="98" t="s">
        <v>349</v>
      </c>
      <c r="C754" s="150">
        <f>SUM(C755,C757,C760)/2</f>
        <v>0</v>
      </c>
      <c r="D754" s="150">
        <f t="shared" ref="D754:E754" si="166">SUM(D755,D757,D760)/2</f>
        <v>0</v>
      </c>
      <c r="E754" s="150">
        <f t="shared" si="166"/>
        <v>0</v>
      </c>
    </row>
    <row r="755" spans="1:5" ht="28.8" x14ac:dyDescent="0.3">
      <c r="A755" s="219" t="s">
        <v>1024</v>
      </c>
      <c r="B755" s="176" t="s">
        <v>290</v>
      </c>
      <c r="C755" s="150">
        <f>C756</f>
        <v>0</v>
      </c>
      <c r="D755" s="150">
        <f t="shared" ref="D755:E755" si="167">D756</f>
        <v>0</v>
      </c>
      <c r="E755" s="150">
        <f t="shared" si="167"/>
        <v>0</v>
      </c>
    </row>
    <row r="756" spans="1:5" x14ac:dyDescent="0.3">
      <c r="A756" s="219" t="s">
        <v>1025</v>
      </c>
      <c r="B756" s="132" t="s">
        <v>102</v>
      </c>
      <c r="C756" s="150"/>
      <c r="D756" s="150"/>
      <c r="E756" s="150"/>
    </row>
    <row r="757" spans="1:5" ht="28.8" x14ac:dyDescent="0.3">
      <c r="A757" s="219" t="s">
        <v>1026</v>
      </c>
      <c r="B757" s="121" t="s">
        <v>287</v>
      </c>
      <c r="C757" s="166">
        <f>SUM(C758:C759)/2</f>
        <v>0</v>
      </c>
      <c r="D757" s="166">
        <f t="shared" ref="D757:E757" si="168">SUM(D758:D759)/2</f>
        <v>0</v>
      </c>
      <c r="E757" s="166">
        <f t="shared" si="168"/>
        <v>0</v>
      </c>
    </row>
    <row r="758" spans="1:5" x14ac:dyDescent="0.3">
      <c r="A758" s="219" t="s">
        <v>1027</v>
      </c>
      <c r="B758" s="127" t="s">
        <v>102</v>
      </c>
      <c r="C758" s="166"/>
      <c r="D758" s="150"/>
      <c r="E758" s="150"/>
    </row>
    <row r="759" spans="1:5" x14ac:dyDescent="0.3">
      <c r="A759" s="219" t="s">
        <v>1028</v>
      </c>
      <c r="B759" s="127" t="s">
        <v>288</v>
      </c>
      <c r="C759" s="166"/>
      <c r="D759" s="150"/>
      <c r="E759" s="150"/>
    </row>
    <row r="760" spans="1:5" ht="28.8" x14ac:dyDescent="0.3">
      <c r="A760" s="219" t="s">
        <v>1029</v>
      </c>
      <c r="B760" s="121" t="s">
        <v>452</v>
      </c>
      <c r="C760" s="166">
        <f>SUM(C761:C762)/2</f>
        <v>0</v>
      </c>
      <c r="D760" s="166">
        <f t="shared" ref="D760:E760" si="169">SUM(D761:D762)/2</f>
        <v>0</v>
      </c>
      <c r="E760" s="166">
        <f t="shared" si="169"/>
        <v>0</v>
      </c>
    </row>
    <row r="761" spans="1:5" x14ac:dyDescent="0.3">
      <c r="A761" s="219" t="s">
        <v>1030</v>
      </c>
      <c r="B761" s="127" t="s">
        <v>102</v>
      </c>
      <c r="C761" s="166"/>
      <c r="D761" s="150"/>
      <c r="E761" s="150"/>
    </row>
    <row r="762" spans="1:5" x14ac:dyDescent="0.3">
      <c r="A762" s="219" t="s">
        <v>1030</v>
      </c>
      <c r="B762" s="127" t="s">
        <v>288</v>
      </c>
      <c r="C762" s="166"/>
      <c r="D762" s="150"/>
      <c r="E762" s="150"/>
    </row>
    <row r="763" spans="1:5" x14ac:dyDescent="0.3">
      <c r="A763" s="219"/>
      <c r="B763" s="54"/>
      <c r="D763" s="150"/>
      <c r="E763" s="150"/>
    </row>
    <row r="764" spans="1:5" x14ac:dyDescent="0.3">
      <c r="A764" s="219"/>
      <c r="B764" s="64" t="s">
        <v>107</v>
      </c>
      <c r="C764" s="161"/>
      <c r="D764" s="161"/>
      <c r="E764" s="161"/>
    </row>
    <row r="765" spans="1:5" x14ac:dyDescent="0.3">
      <c r="A765" s="219">
        <v>12.3</v>
      </c>
      <c r="B765" s="121" t="s">
        <v>291</v>
      </c>
      <c r="C765" s="163">
        <f>SUM(C766,C787)</f>
        <v>0</v>
      </c>
      <c r="D765" s="163">
        <f t="shared" ref="D765:E765" si="170">SUM(D766,D787)</f>
        <v>0</v>
      </c>
      <c r="E765" s="163">
        <f t="shared" si="170"/>
        <v>0</v>
      </c>
    </row>
    <row r="766" spans="1:5" x14ac:dyDescent="0.3">
      <c r="A766" s="219" t="s">
        <v>1031</v>
      </c>
      <c r="B766" s="66" t="s">
        <v>143</v>
      </c>
      <c r="C766" s="163">
        <f>SUM(C767,C777)</f>
        <v>0</v>
      </c>
      <c r="D766" s="163">
        <f t="shared" ref="D766:E766" si="171">SUM(D767,D777)</f>
        <v>0</v>
      </c>
      <c r="E766" s="163">
        <f t="shared" si="171"/>
        <v>0</v>
      </c>
    </row>
    <row r="767" spans="1:5" x14ac:dyDescent="0.3">
      <c r="A767" s="219" t="s">
        <v>1032</v>
      </c>
      <c r="B767" s="137" t="s">
        <v>76</v>
      </c>
      <c r="C767" s="157">
        <f>SUM(C768:C769)/2</f>
        <v>0</v>
      </c>
      <c r="D767" s="157">
        <f t="shared" ref="D767:E767" si="172">SUM(D768:D769)/2</f>
        <v>0</v>
      </c>
      <c r="E767" s="157">
        <f t="shared" si="172"/>
        <v>0</v>
      </c>
    </row>
    <row r="768" spans="1:5" x14ac:dyDescent="0.3">
      <c r="A768" s="219" t="s">
        <v>1033</v>
      </c>
      <c r="B768" s="127" t="s">
        <v>102</v>
      </c>
      <c r="C768" s="163"/>
      <c r="D768" s="163"/>
      <c r="E768" s="163"/>
    </row>
    <row r="769" spans="1:5" x14ac:dyDescent="0.3">
      <c r="A769" s="219" t="s">
        <v>1034</v>
      </c>
      <c r="B769" s="127" t="s">
        <v>292</v>
      </c>
      <c r="C769" s="163"/>
      <c r="D769" s="163"/>
      <c r="E769" s="163"/>
    </row>
    <row r="770" spans="1:5" x14ac:dyDescent="0.3">
      <c r="A770" s="219" t="s">
        <v>1035</v>
      </c>
      <c r="B770" s="129" t="s">
        <v>78</v>
      </c>
      <c r="C770" s="157"/>
      <c r="D770" s="157"/>
      <c r="E770" s="157"/>
    </row>
    <row r="771" spans="1:5" x14ac:dyDescent="0.3">
      <c r="A771" s="219" t="s">
        <v>1036</v>
      </c>
      <c r="B771" s="130" t="s">
        <v>108</v>
      </c>
      <c r="C771" s="157"/>
      <c r="D771" s="157"/>
      <c r="E771" s="157"/>
    </row>
    <row r="772" spans="1:5" x14ac:dyDescent="0.3">
      <c r="A772" s="219" t="s">
        <v>1037</v>
      </c>
      <c r="B772" s="136" t="s">
        <v>145</v>
      </c>
      <c r="C772" s="157"/>
      <c r="D772" s="157"/>
      <c r="E772" s="157"/>
    </row>
    <row r="773" spans="1:5" x14ac:dyDescent="0.3">
      <c r="A773" s="219" t="s">
        <v>1038</v>
      </c>
      <c r="B773" s="136" t="s">
        <v>110</v>
      </c>
      <c r="C773" s="157"/>
      <c r="D773" s="157"/>
      <c r="E773" s="157"/>
    </row>
    <row r="774" spans="1:5" x14ac:dyDescent="0.3">
      <c r="A774" s="219" t="s">
        <v>1039</v>
      </c>
      <c r="B774" s="136" t="s">
        <v>82</v>
      </c>
      <c r="D774" s="157"/>
      <c r="E774" s="157"/>
    </row>
    <row r="775" spans="1:5" x14ac:dyDescent="0.3">
      <c r="A775" s="219" t="s">
        <v>1040</v>
      </c>
      <c r="B775" s="136" t="s">
        <v>83</v>
      </c>
      <c r="D775" s="157"/>
      <c r="E775" s="157"/>
    </row>
    <row r="776" spans="1:5" x14ac:dyDescent="0.3">
      <c r="A776" s="219" t="s">
        <v>1041</v>
      </c>
      <c r="B776" s="136" t="s">
        <v>113</v>
      </c>
      <c r="D776" s="157"/>
      <c r="E776" s="157"/>
    </row>
    <row r="777" spans="1:5" x14ac:dyDescent="0.3">
      <c r="A777" s="219" t="s">
        <v>1042</v>
      </c>
      <c r="B777" s="137" t="s">
        <v>77</v>
      </c>
      <c r="C777" s="70">
        <f>SUM(C778:C779)/2</f>
        <v>0</v>
      </c>
      <c r="D777" s="70">
        <f t="shared" ref="D777:E777" si="173">SUM(D778:D779)/2</f>
        <v>0</v>
      </c>
      <c r="E777" s="70">
        <f t="shared" si="173"/>
        <v>0</v>
      </c>
    </row>
    <row r="778" spans="1:5" x14ac:dyDescent="0.3">
      <c r="A778" s="219" t="s">
        <v>1043</v>
      </c>
      <c r="B778" s="127" t="s">
        <v>102</v>
      </c>
      <c r="C778" s="163"/>
      <c r="D778" s="163"/>
      <c r="E778" s="163"/>
    </row>
    <row r="779" spans="1:5" x14ac:dyDescent="0.3">
      <c r="A779" s="219" t="s">
        <v>1044</v>
      </c>
      <c r="B779" s="127" t="s">
        <v>292</v>
      </c>
      <c r="C779" s="163"/>
      <c r="D779" s="163"/>
      <c r="E779" s="163"/>
    </row>
    <row r="780" spans="1:5" x14ac:dyDescent="0.3">
      <c r="A780" s="219" t="s">
        <v>1045</v>
      </c>
      <c r="B780" s="129" t="s">
        <v>78</v>
      </c>
      <c r="D780" s="157"/>
      <c r="E780" s="157"/>
    </row>
    <row r="781" spans="1:5" x14ac:dyDescent="0.3">
      <c r="A781" s="219" t="s">
        <v>1046</v>
      </c>
      <c r="B781" s="130" t="s">
        <v>108</v>
      </c>
      <c r="D781" s="157"/>
      <c r="E781" s="157"/>
    </row>
    <row r="782" spans="1:5" x14ac:dyDescent="0.3">
      <c r="A782" s="219" t="s">
        <v>1047</v>
      </c>
      <c r="B782" s="136" t="s">
        <v>145</v>
      </c>
      <c r="D782" s="157"/>
      <c r="E782" s="157"/>
    </row>
    <row r="783" spans="1:5" x14ac:dyDescent="0.3">
      <c r="A783" s="219" t="s">
        <v>1048</v>
      </c>
      <c r="B783" s="136" t="s">
        <v>110</v>
      </c>
      <c r="D783" s="157"/>
      <c r="E783" s="157"/>
    </row>
    <row r="784" spans="1:5" x14ac:dyDescent="0.3">
      <c r="A784" s="219" t="s">
        <v>1049</v>
      </c>
      <c r="B784" s="136" t="s">
        <v>82</v>
      </c>
      <c r="D784" s="157"/>
      <c r="E784" s="157"/>
    </row>
    <row r="785" spans="1:5" x14ac:dyDescent="0.3">
      <c r="A785" s="219" t="s">
        <v>1050</v>
      </c>
      <c r="B785" s="136" t="s">
        <v>83</v>
      </c>
      <c r="D785" s="157"/>
      <c r="E785" s="157"/>
    </row>
    <row r="786" spans="1:5" x14ac:dyDescent="0.3">
      <c r="A786" s="219" t="s">
        <v>1051</v>
      </c>
      <c r="B786" s="136" t="s">
        <v>113</v>
      </c>
      <c r="D786" s="157"/>
      <c r="E786" s="157"/>
    </row>
    <row r="787" spans="1:5" x14ac:dyDescent="0.3">
      <c r="A787" s="219" t="s">
        <v>1052</v>
      </c>
      <c r="B787" s="66" t="s">
        <v>144</v>
      </c>
      <c r="C787" s="70">
        <f>SUM(C788,C798)</f>
        <v>0</v>
      </c>
      <c r="D787" s="70">
        <f t="shared" ref="D787:E787" si="174">SUM(D788,D798)</f>
        <v>0</v>
      </c>
      <c r="E787" s="70">
        <f t="shared" si="174"/>
        <v>0</v>
      </c>
    </row>
    <row r="788" spans="1:5" x14ac:dyDescent="0.3">
      <c r="A788" s="219" t="s">
        <v>1053</v>
      </c>
      <c r="B788" s="137" t="s">
        <v>76</v>
      </c>
      <c r="C788" s="70">
        <f>SUM(C789:C790)/2</f>
        <v>0</v>
      </c>
      <c r="D788" s="70">
        <f t="shared" ref="D788:E788" si="175">SUM(D789:D790)/2</f>
        <v>0</v>
      </c>
      <c r="E788" s="70">
        <f t="shared" si="175"/>
        <v>0</v>
      </c>
    </row>
    <row r="789" spans="1:5" x14ac:dyDescent="0.3">
      <c r="A789" s="219" t="s">
        <v>1054</v>
      </c>
      <c r="B789" s="127" t="s">
        <v>102</v>
      </c>
      <c r="C789" s="163"/>
      <c r="D789" s="163"/>
      <c r="E789" s="163"/>
    </row>
    <row r="790" spans="1:5" x14ac:dyDescent="0.3">
      <c r="A790" s="219" t="s">
        <v>1055</v>
      </c>
      <c r="B790" s="127" t="s">
        <v>292</v>
      </c>
      <c r="C790" s="163"/>
      <c r="D790" s="163"/>
      <c r="E790" s="163"/>
    </row>
    <row r="791" spans="1:5" x14ac:dyDescent="0.3">
      <c r="A791" s="219" t="s">
        <v>1056</v>
      </c>
      <c r="B791" s="129" t="s">
        <v>78</v>
      </c>
      <c r="D791" s="157"/>
      <c r="E791" s="157"/>
    </row>
    <row r="792" spans="1:5" x14ac:dyDescent="0.3">
      <c r="A792" s="219" t="s">
        <v>1057</v>
      </c>
      <c r="B792" s="130" t="s">
        <v>108</v>
      </c>
      <c r="D792" s="157"/>
      <c r="E792" s="157"/>
    </row>
    <row r="793" spans="1:5" x14ac:dyDescent="0.3">
      <c r="A793" s="219" t="s">
        <v>1058</v>
      </c>
      <c r="B793" s="136" t="s">
        <v>145</v>
      </c>
      <c r="D793" s="157"/>
      <c r="E793" s="157"/>
    </row>
    <row r="794" spans="1:5" x14ac:dyDescent="0.3">
      <c r="A794" s="219" t="s">
        <v>1059</v>
      </c>
      <c r="B794" s="136" t="s">
        <v>110</v>
      </c>
      <c r="D794" s="157"/>
      <c r="E794" s="157"/>
    </row>
    <row r="795" spans="1:5" x14ac:dyDescent="0.3">
      <c r="A795" s="219" t="s">
        <v>1060</v>
      </c>
      <c r="B795" s="136" t="s">
        <v>82</v>
      </c>
      <c r="D795" s="157"/>
      <c r="E795" s="157"/>
    </row>
    <row r="796" spans="1:5" x14ac:dyDescent="0.3">
      <c r="A796" s="219" t="s">
        <v>1061</v>
      </c>
      <c r="B796" s="136" t="s">
        <v>83</v>
      </c>
      <c r="D796" s="157"/>
      <c r="E796" s="157"/>
    </row>
    <row r="797" spans="1:5" x14ac:dyDescent="0.3">
      <c r="A797" s="219" t="s">
        <v>1062</v>
      </c>
      <c r="B797" s="136" t="s">
        <v>113</v>
      </c>
      <c r="D797" s="157"/>
      <c r="E797" s="157"/>
    </row>
    <row r="798" spans="1:5" x14ac:dyDescent="0.3">
      <c r="A798" s="219" t="s">
        <v>1063</v>
      </c>
      <c r="B798" s="137" t="s">
        <v>77</v>
      </c>
      <c r="C798" s="70">
        <f>SUM(C799:C800)/2</f>
        <v>0</v>
      </c>
      <c r="D798" s="70">
        <f t="shared" ref="D798:E798" si="176">SUM(D799:D800)/2</f>
        <v>0</v>
      </c>
      <c r="E798" s="70">
        <f t="shared" si="176"/>
        <v>0</v>
      </c>
    </row>
    <row r="799" spans="1:5" x14ac:dyDescent="0.3">
      <c r="A799" s="219" t="s">
        <v>1064</v>
      </c>
      <c r="B799" s="127" t="s">
        <v>102</v>
      </c>
      <c r="C799" s="163"/>
      <c r="D799" s="163"/>
      <c r="E799" s="163"/>
    </row>
    <row r="800" spans="1:5" x14ac:dyDescent="0.3">
      <c r="A800" s="219" t="s">
        <v>1065</v>
      </c>
      <c r="B800" s="127" t="s">
        <v>292</v>
      </c>
      <c r="C800" s="163"/>
      <c r="D800" s="163"/>
      <c r="E800" s="163"/>
    </row>
    <row r="801" spans="1:5" x14ac:dyDescent="0.3">
      <c r="A801" s="219" t="s">
        <v>1066</v>
      </c>
      <c r="B801" s="129" t="s">
        <v>78</v>
      </c>
      <c r="D801" s="157"/>
      <c r="E801" s="157"/>
    </row>
    <row r="802" spans="1:5" x14ac:dyDescent="0.3">
      <c r="A802" s="219" t="s">
        <v>1067</v>
      </c>
      <c r="B802" s="130" t="s">
        <v>108</v>
      </c>
      <c r="D802" s="157"/>
      <c r="E802" s="157"/>
    </row>
    <row r="803" spans="1:5" x14ac:dyDescent="0.3">
      <c r="A803" s="219" t="s">
        <v>1068</v>
      </c>
      <c r="B803" s="136" t="s">
        <v>145</v>
      </c>
      <c r="D803" s="157"/>
      <c r="E803" s="157"/>
    </row>
    <row r="804" spans="1:5" x14ac:dyDescent="0.3">
      <c r="A804" s="219" t="s">
        <v>1069</v>
      </c>
      <c r="B804" s="136" t="s">
        <v>110</v>
      </c>
      <c r="D804" s="157"/>
      <c r="E804" s="157"/>
    </row>
    <row r="805" spans="1:5" x14ac:dyDescent="0.3">
      <c r="A805" s="219" t="s">
        <v>1070</v>
      </c>
      <c r="B805" s="136" t="s">
        <v>82</v>
      </c>
      <c r="D805" s="157"/>
      <c r="E805" s="157"/>
    </row>
    <row r="806" spans="1:5" x14ac:dyDescent="0.3">
      <c r="A806" s="219" t="s">
        <v>1071</v>
      </c>
      <c r="B806" s="136" t="s">
        <v>83</v>
      </c>
      <c r="D806" s="157"/>
      <c r="E806" s="157"/>
    </row>
    <row r="807" spans="1:5" x14ac:dyDescent="0.3">
      <c r="A807" s="219" t="s">
        <v>1072</v>
      </c>
      <c r="B807" s="136" t="s">
        <v>113</v>
      </c>
      <c r="D807" s="157"/>
      <c r="E807" s="157"/>
    </row>
    <row r="808" spans="1:5" x14ac:dyDescent="0.3">
      <c r="A808" s="219" t="s">
        <v>1073</v>
      </c>
      <c r="B808" s="66" t="s">
        <v>293</v>
      </c>
      <c r="C808" s="163">
        <f>SUM(C809,C819)</f>
        <v>0</v>
      </c>
      <c r="D808" s="163">
        <f t="shared" ref="D808:E808" si="177">SUM(D809,D819)</f>
        <v>0</v>
      </c>
      <c r="E808" s="163">
        <f t="shared" si="177"/>
        <v>0</v>
      </c>
    </row>
    <row r="809" spans="1:5" x14ac:dyDescent="0.3">
      <c r="A809" s="219" t="s">
        <v>1074</v>
      </c>
      <c r="B809" s="137" t="s">
        <v>76</v>
      </c>
      <c r="C809" s="157">
        <f>SUM(C810:C811)/2</f>
        <v>0</v>
      </c>
      <c r="D809" s="157">
        <f t="shared" ref="D809:E809" si="178">SUM(D810:D811)/2</f>
        <v>0</v>
      </c>
      <c r="E809" s="157">
        <f t="shared" si="178"/>
        <v>0</v>
      </c>
    </row>
    <row r="810" spans="1:5" x14ac:dyDescent="0.3">
      <c r="A810" s="219" t="s">
        <v>1075</v>
      </c>
      <c r="B810" s="127" t="s">
        <v>102</v>
      </c>
      <c r="C810" s="163"/>
      <c r="D810" s="163"/>
      <c r="E810" s="163"/>
    </row>
    <row r="811" spans="1:5" x14ac:dyDescent="0.3">
      <c r="A811" s="219" t="s">
        <v>1076</v>
      </c>
      <c r="B811" s="127" t="s">
        <v>292</v>
      </c>
      <c r="C811" s="163"/>
      <c r="D811" s="163"/>
      <c r="E811" s="163"/>
    </row>
    <row r="812" spans="1:5" x14ac:dyDescent="0.3">
      <c r="A812" s="219" t="s">
        <v>1077</v>
      </c>
      <c r="B812" s="129" t="s">
        <v>78</v>
      </c>
      <c r="C812" s="157"/>
      <c r="D812" s="157"/>
      <c r="E812" s="157"/>
    </row>
    <row r="813" spans="1:5" x14ac:dyDescent="0.3">
      <c r="A813" s="219" t="s">
        <v>1078</v>
      </c>
      <c r="B813" s="130" t="s">
        <v>108</v>
      </c>
      <c r="C813" s="157"/>
      <c r="D813" s="157"/>
      <c r="E813" s="157"/>
    </row>
    <row r="814" spans="1:5" x14ac:dyDescent="0.3">
      <c r="A814" s="219" t="s">
        <v>1079</v>
      </c>
      <c r="B814" s="136" t="s">
        <v>145</v>
      </c>
      <c r="C814" s="157"/>
      <c r="D814" s="157"/>
      <c r="E814" s="157"/>
    </row>
    <row r="815" spans="1:5" x14ac:dyDescent="0.3">
      <c r="A815" s="219" t="s">
        <v>1080</v>
      </c>
      <c r="B815" s="136" t="s">
        <v>110</v>
      </c>
      <c r="C815" s="157"/>
      <c r="D815" s="157"/>
      <c r="E815" s="157"/>
    </row>
    <row r="816" spans="1:5" x14ac:dyDescent="0.3">
      <c r="A816" s="219" t="s">
        <v>1081</v>
      </c>
      <c r="B816" s="136" t="s">
        <v>82</v>
      </c>
      <c r="D816" s="157"/>
      <c r="E816" s="157"/>
    </row>
    <row r="817" spans="1:5" x14ac:dyDescent="0.3">
      <c r="A817" s="219" t="s">
        <v>1082</v>
      </c>
      <c r="B817" s="136" t="s">
        <v>83</v>
      </c>
      <c r="D817" s="157"/>
      <c r="E817" s="157"/>
    </row>
    <row r="818" spans="1:5" x14ac:dyDescent="0.3">
      <c r="A818" s="219" t="s">
        <v>1083</v>
      </c>
      <c r="B818" s="136" t="s">
        <v>113</v>
      </c>
      <c r="D818" s="157"/>
      <c r="E818" s="157"/>
    </row>
    <row r="819" spans="1:5" x14ac:dyDescent="0.3">
      <c r="A819" s="219" t="s">
        <v>1084</v>
      </c>
      <c r="B819" s="137" t="s">
        <v>77</v>
      </c>
      <c r="C819" s="70">
        <f>SUM(C820:C821)/2</f>
        <v>0</v>
      </c>
      <c r="D819" s="70">
        <f t="shared" ref="D819:E819" si="179">SUM(D820:D821)/2</f>
        <v>0</v>
      </c>
      <c r="E819" s="70">
        <f t="shared" si="179"/>
        <v>0</v>
      </c>
    </row>
    <row r="820" spans="1:5" x14ac:dyDescent="0.3">
      <c r="A820" s="219" t="s">
        <v>1085</v>
      </c>
      <c r="B820" s="127" t="s">
        <v>102</v>
      </c>
      <c r="C820" s="163"/>
      <c r="D820" s="163"/>
      <c r="E820" s="163"/>
    </row>
    <row r="821" spans="1:5" x14ac:dyDescent="0.3">
      <c r="A821" s="219" t="s">
        <v>1086</v>
      </c>
      <c r="B821" s="127" t="s">
        <v>292</v>
      </c>
      <c r="C821" s="163"/>
      <c r="D821" s="163"/>
      <c r="E821" s="163"/>
    </row>
    <row r="822" spans="1:5" x14ac:dyDescent="0.3">
      <c r="A822" s="219" t="s">
        <v>1087</v>
      </c>
      <c r="B822" s="129" t="s">
        <v>78</v>
      </c>
      <c r="D822" s="157"/>
      <c r="E822" s="157"/>
    </row>
    <row r="823" spans="1:5" x14ac:dyDescent="0.3">
      <c r="A823" s="219" t="s">
        <v>1088</v>
      </c>
      <c r="B823" s="130" t="s">
        <v>108</v>
      </c>
      <c r="D823" s="157"/>
      <c r="E823" s="157"/>
    </row>
    <row r="824" spans="1:5" x14ac:dyDescent="0.3">
      <c r="A824" s="219" t="s">
        <v>1089</v>
      </c>
      <c r="B824" s="136" t="s">
        <v>145</v>
      </c>
      <c r="D824" s="157"/>
      <c r="E824" s="157"/>
    </row>
    <row r="825" spans="1:5" x14ac:dyDescent="0.3">
      <c r="A825" s="219" t="s">
        <v>1090</v>
      </c>
      <c r="B825" s="136" t="s">
        <v>110</v>
      </c>
      <c r="D825" s="157"/>
      <c r="E825" s="157"/>
    </row>
    <row r="826" spans="1:5" x14ac:dyDescent="0.3">
      <c r="A826" s="219" t="s">
        <v>1091</v>
      </c>
      <c r="B826" s="136" t="s">
        <v>82</v>
      </c>
      <c r="D826" s="157"/>
      <c r="E826" s="157"/>
    </row>
    <row r="827" spans="1:5" x14ac:dyDescent="0.3">
      <c r="A827" s="219" t="s">
        <v>1092</v>
      </c>
      <c r="B827" s="136" t="s">
        <v>83</v>
      </c>
      <c r="D827" s="157"/>
      <c r="E827" s="157"/>
    </row>
    <row r="828" spans="1:5" x14ac:dyDescent="0.3">
      <c r="A828" s="219" t="s">
        <v>1093</v>
      </c>
      <c r="B828" s="136" t="s">
        <v>113</v>
      </c>
      <c r="D828" s="157"/>
      <c r="E828" s="157"/>
    </row>
    <row r="829" spans="1:5" x14ac:dyDescent="0.3">
      <c r="A829" s="219" t="s">
        <v>1094</v>
      </c>
      <c r="B829" s="121" t="s">
        <v>453</v>
      </c>
      <c r="C829" s="157">
        <f>SUM(C830,C833)</f>
        <v>0</v>
      </c>
      <c r="D829" s="157">
        <f t="shared" ref="D829:E829" si="180">SUM(D830,D833)</f>
        <v>0</v>
      </c>
      <c r="E829" s="157">
        <f t="shared" si="180"/>
        <v>0</v>
      </c>
    </row>
    <row r="830" spans="1:5" x14ac:dyDescent="0.3">
      <c r="A830" s="219" t="s">
        <v>1095</v>
      </c>
      <c r="B830" s="121" t="s">
        <v>114</v>
      </c>
      <c r="C830" s="157">
        <f>SUM(C831:C832)/2</f>
        <v>0</v>
      </c>
      <c r="D830" s="157">
        <f t="shared" ref="D830:E830" si="181">SUM(D831:D832)/2</f>
        <v>0</v>
      </c>
      <c r="E830" s="157">
        <f t="shared" si="181"/>
        <v>0</v>
      </c>
    </row>
    <row r="831" spans="1:5" x14ac:dyDescent="0.3">
      <c r="A831" s="219" t="s">
        <v>1096</v>
      </c>
      <c r="B831" s="123" t="s">
        <v>143</v>
      </c>
      <c r="C831" s="157"/>
      <c r="D831" s="157"/>
      <c r="E831" s="157"/>
    </row>
    <row r="832" spans="1:5" x14ac:dyDescent="0.3">
      <c r="A832" s="219" t="s">
        <v>1097</v>
      </c>
      <c r="B832" s="123" t="s">
        <v>144</v>
      </c>
      <c r="C832" s="157"/>
      <c r="D832" s="157"/>
      <c r="E832" s="157"/>
    </row>
    <row r="833" spans="1:5" x14ac:dyDescent="0.3">
      <c r="A833" s="219" t="s">
        <v>1098</v>
      </c>
      <c r="B833" s="137" t="s">
        <v>139</v>
      </c>
      <c r="C833" s="157">
        <f>SUM(C834:C835)/2</f>
        <v>0</v>
      </c>
      <c r="D833" s="157">
        <f t="shared" ref="D833:E833" si="182">SUM(D834:D835)/2</f>
        <v>0</v>
      </c>
      <c r="E833" s="157">
        <f t="shared" si="182"/>
        <v>0</v>
      </c>
    </row>
    <row r="834" spans="1:5" x14ac:dyDescent="0.3">
      <c r="A834" s="219" t="s">
        <v>1099</v>
      </c>
      <c r="B834" s="123" t="s">
        <v>143</v>
      </c>
      <c r="C834" s="157"/>
      <c r="D834" s="157"/>
      <c r="E834" s="157"/>
    </row>
    <row r="835" spans="1:5" x14ac:dyDescent="0.3">
      <c r="A835" s="219" t="s">
        <v>1100</v>
      </c>
      <c r="B835" s="123" t="s">
        <v>144</v>
      </c>
      <c r="C835" s="157"/>
      <c r="D835" s="157"/>
      <c r="E835" s="157"/>
    </row>
    <row r="836" spans="1:5" x14ac:dyDescent="0.3">
      <c r="A836" s="219"/>
      <c r="B836" s="65"/>
      <c r="C836" s="162"/>
      <c r="D836" s="162"/>
      <c r="E836" s="162"/>
    </row>
    <row r="837" spans="1:5" x14ac:dyDescent="0.3">
      <c r="A837" s="219"/>
      <c r="B837" s="50" t="s">
        <v>85</v>
      </c>
      <c r="C837" s="145"/>
      <c r="D837" s="145"/>
      <c r="E837" s="145"/>
    </row>
    <row r="838" spans="1:5" x14ac:dyDescent="0.3">
      <c r="A838" s="219">
        <v>12.4</v>
      </c>
      <c r="B838" s="178" t="s">
        <v>350</v>
      </c>
      <c r="C838" s="150">
        <f>SUM(C839,C842)-(C849)+C847/2</f>
        <v>0</v>
      </c>
      <c r="D838" s="150">
        <f t="shared" ref="D838:E838" si="183">SUM(D839,D842)-(D849)+D847/2</f>
        <v>0</v>
      </c>
      <c r="E838" s="150">
        <f t="shared" si="183"/>
        <v>0</v>
      </c>
    </row>
    <row r="839" spans="1:5" x14ac:dyDescent="0.3">
      <c r="A839" s="219" t="s">
        <v>1101</v>
      </c>
      <c r="B839" s="183" t="s">
        <v>146</v>
      </c>
      <c r="C839" s="150">
        <f>SUM(C840:C841)/2</f>
        <v>0</v>
      </c>
      <c r="D839" s="150">
        <f t="shared" ref="D839:E839" si="184">SUM(D840:D841)/2</f>
        <v>0</v>
      </c>
      <c r="E839" s="150">
        <f t="shared" si="184"/>
        <v>0</v>
      </c>
    </row>
    <row r="840" spans="1:5" x14ac:dyDescent="0.3">
      <c r="A840" s="219" t="s">
        <v>1102</v>
      </c>
      <c r="B840" s="140" t="s">
        <v>102</v>
      </c>
      <c r="C840" s="150"/>
      <c r="D840" s="150"/>
      <c r="E840" s="150"/>
    </row>
    <row r="841" spans="1:5" x14ac:dyDescent="0.3">
      <c r="A841" s="219" t="s">
        <v>1103</v>
      </c>
      <c r="B841" s="140" t="s">
        <v>288</v>
      </c>
      <c r="C841" s="150"/>
      <c r="D841" s="150"/>
      <c r="E841" s="150"/>
    </row>
    <row r="842" spans="1:5" x14ac:dyDescent="0.3">
      <c r="A842" s="219" t="s">
        <v>1104</v>
      </c>
      <c r="B842" s="139" t="s">
        <v>295</v>
      </c>
      <c r="C842" s="150">
        <v>0</v>
      </c>
      <c r="D842" s="150">
        <f t="shared" ref="D842:E842" si="185">SUM(D843,D845)</f>
        <v>0</v>
      </c>
      <c r="E842" s="150">
        <f t="shared" si="185"/>
        <v>0</v>
      </c>
    </row>
    <row r="843" spans="1:5" x14ac:dyDescent="0.3">
      <c r="A843" s="219" t="s">
        <v>1105</v>
      </c>
      <c r="B843" s="140" t="s">
        <v>143</v>
      </c>
      <c r="C843" s="150">
        <v>0</v>
      </c>
      <c r="D843" s="150">
        <f t="shared" ref="D843:E843" si="186">D844</f>
        <v>0</v>
      </c>
      <c r="E843" s="150">
        <f t="shared" si="186"/>
        <v>0</v>
      </c>
    </row>
    <row r="844" spans="1:5" x14ac:dyDescent="0.3">
      <c r="A844" s="219" t="s">
        <v>1106</v>
      </c>
      <c r="B844" s="140" t="s">
        <v>102</v>
      </c>
      <c r="C844" s="150">
        <v>0</v>
      </c>
      <c r="D844" s="150">
        <v>0</v>
      </c>
      <c r="E844" s="150">
        <v>0</v>
      </c>
    </row>
    <row r="845" spans="1:5" x14ac:dyDescent="0.3">
      <c r="A845" s="219" t="s">
        <v>1107</v>
      </c>
      <c r="B845" s="140" t="s">
        <v>144</v>
      </c>
      <c r="C845" s="150">
        <f>C846</f>
        <v>0</v>
      </c>
      <c r="D845" s="150">
        <f t="shared" ref="D845:E845" si="187">D846</f>
        <v>0</v>
      </c>
      <c r="E845" s="150">
        <f t="shared" si="187"/>
        <v>0</v>
      </c>
    </row>
    <row r="846" spans="1:5" x14ac:dyDescent="0.3">
      <c r="A846" s="219" t="s">
        <v>1108</v>
      </c>
      <c r="B846" s="140" t="s">
        <v>102</v>
      </c>
      <c r="C846" s="150"/>
      <c r="D846" s="150"/>
      <c r="E846" s="150"/>
    </row>
    <row r="847" spans="1:5" x14ac:dyDescent="0.3">
      <c r="A847" s="219" t="s">
        <v>1109</v>
      </c>
      <c r="B847" s="139" t="s">
        <v>294</v>
      </c>
      <c r="C847" s="150">
        <f>C848</f>
        <v>0</v>
      </c>
      <c r="D847" s="150">
        <f t="shared" ref="D847:E849" si="188">D848</f>
        <v>0</v>
      </c>
      <c r="E847" s="150">
        <f t="shared" si="188"/>
        <v>0</v>
      </c>
    </row>
    <row r="848" spans="1:5" x14ac:dyDescent="0.3">
      <c r="A848" s="219" t="s">
        <v>1110</v>
      </c>
      <c r="B848" s="141" t="s">
        <v>102</v>
      </c>
      <c r="C848" s="150"/>
      <c r="D848" s="150"/>
      <c r="E848" s="150"/>
    </row>
    <row r="849" spans="1:5" x14ac:dyDescent="0.3">
      <c r="A849" s="219" t="s">
        <v>1111</v>
      </c>
      <c r="B849" s="139" t="s">
        <v>454</v>
      </c>
      <c r="C849" s="150">
        <f>C850</f>
        <v>0</v>
      </c>
      <c r="D849" s="150">
        <f t="shared" si="188"/>
        <v>0</v>
      </c>
      <c r="E849" s="150">
        <f t="shared" si="188"/>
        <v>0</v>
      </c>
    </row>
    <row r="850" spans="1:5" x14ac:dyDescent="0.3">
      <c r="A850" s="219" t="s">
        <v>1112</v>
      </c>
      <c r="B850" s="141" t="s">
        <v>102</v>
      </c>
      <c r="C850" s="150"/>
      <c r="D850" s="150"/>
      <c r="E850" s="150"/>
    </row>
    <row r="851" spans="1:5" x14ac:dyDescent="0.3">
      <c r="A851" s="219"/>
    </row>
    <row r="852" spans="1:5" x14ac:dyDescent="0.3">
      <c r="A852" s="219"/>
      <c r="B852" s="50" t="s">
        <v>87</v>
      </c>
      <c r="C852" s="154"/>
      <c r="D852" s="161"/>
      <c r="E852" s="161"/>
    </row>
    <row r="853" spans="1:5" x14ac:dyDescent="0.3">
      <c r="A853" s="219">
        <v>12.5</v>
      </c>
      <c r="B853" s="138" t="s">
        <v>455</v>
      </c>
      <c r="C853" s="70">
        <f>SUM(C854:C855)/2</f>
        <v>0</v>
      </c>
      <c r="D853" s="70">
        <f t="shared" ref="D853:E853" si="189">SUM(D854:D855)/2</f>
        <v>0</v>
      </c>
      <c r="E853" s="70">
        <f t="shared" si="189"/>
        <v>0</v>
      </c>
    </row>
    <row r="854" spans="1:5" x14ac:dyDescent="0.3">
      <c r="A854" s="219">
        <v>12.1</v>
      </c>
      <c r="B854" s="122" t="s">
        <v>102</v>
      </c>
      <c r="C854" s="157"/>
      <c r="D854" s="157"/>
      <c r="E854" s="157"/>
    </row>
    <row r="855" spans="1:5" x14ac:dyDescent="0.3">
      <c r="A855" s="219">
        <v>12.1</v>
      </c>
      <c r="B855" s="122" t="s">
        <v>86</v>
      </c>
      <c r="C855" s="153"/>
      <c r="D855" s="153"/>
      <c r="E855" s="153"/>
    </row>
    <row r="856" spans="1:5" x14ac:dyDescent="0.3">
      <c r="A856" s="220"/>
      <c r="B856" s="68"/>
      <c r="C856" s="164"/>
      <c r="D856" s="164"/>
      <c r="E856" s="164"/>
    </row>
    <row r="857" spans="1:5" s="56" customFormat="1" x14ac:dyDescent="0.3">
      <c r="A857" s="217">
        <v>13</v>
      </c>
      <c r="B857" s="49" t="s">
        <v>147</v>
      </c>
      <c r="C857" s="144"/>
      <c r="D857" s="144"/>
      <c r="E857" s="144"/>
    </row>
    <row r="858" spans="1:5" x14ac:dyDescent="0.3">
      <c r="A858" s="217"/>
      <c r="B858" s="184" t="s">
        <v>64</v>
      </c>
      <c r="C858" s="151" t="s">
        <v>151</v>
      </c>
      <c r="D858" s="151" t="s">
        <v>152</v>
      </c>
      <c r="E858" s="151" t="s">
        <v>153</v>
      </c>
    </row>
    <row r="859" spans="1:5" x14ac:dyDescent="0.3">
      <c r="A859" s="217">
        <v>13.1</v>
      </c>
      <c r="B859" s="178" t="s">
        <v>351</v>
      </c>
      <c r="C859" s="152">
        <f>SUM(C860,C862,C865)/2</f>
        <v>0</v>
      </c>
      <c r="D859" s="152">
        <f t="shared" ref="D859:E859" si="190">SUM(D860,D862,D865)/2</f>
        <v>0</v>
      </c>
      <c r="E859" s="152">
        <f t="shared" si="190"/>
        <v>0</v>
      </c>
    </row>
    <row r="860" spans="1:5" x14ac:dyDescent="0.3">
      <c r="A860" s="217" t="s">
        <v>1113</v>
      </c>
      <c r="B860" s="181" t="s">
        <v>296</v>
      </c>
      <c r="C860" s="70">
        <f>C861</f>
        <v>0</v>
      </c>
      <c r="D860" s="70">
        <f t="shared" ref="D860:E860" si="191">D861</f>
        <v>0</v>
      </c>
      <c r="E860" s="70">
        <f t="shared" si="191"/>
        <v>0</v>
      </c>
    </row>
    <row r="861" spans="1:5" x14ac:dyDescent="0.3">
      <c r="A861" s="217" t="s">
        <v>1114</v>
      </c>
      <c r="B861" s="127" t="s">
        <v>297</v>
      </c>
    </row>
    <row r="862" spans="1:5" x14ac:dyDescent="0.3">
      <c r="A862" s="217" t="s">
        <v>1115</v>
      </c>
      <c r="B862" s="121" t="s">
        <v>456</v>
      </c>
      <c r="C862" s="146">
        <f>SUM(C863:C864)/2</f>
        <v>0</v>
      </c>
      <c r="D862" s="146">
        <f t="shared" ref="D862" si="192">SUM(D863:D864)/2</f>
        <v>0</v>
      </c>
      <c r="E862" s="146">
        <f t="shared" ref="E862" si="193">SUM(E863:E864)/2</f>
        <v>0</v>
      </c>
    </row>
    <row r="863" spans="1:5" x14ac:dyDescent="0.3">
      <c r="A863" s="217" t="s">
        <v>1116</v>
      </c>
      <c r="B863" s="123" t="s">
        <v>102</v>
      </c>
      <c r="C863" s="146"/>
      <c r="D863" s="146"/>
    </row>
    <row r="864" spans="1:5" x14ac:dyDescent="0.3">
      <c r="A864" s="217" t="s">
        <v>1117</v>
      </c>
      <c r="B864" s="127" t="s">
        <v>298</v>
      </c>
      <c r="C864" s="146"/>
      <c r="D864" s="146"/>
    </row>
    <row r="865" spans="1:6" x14ac:dyDescent="0.3">
      <c r="A865" s="217" t="s">
        <v>1118</v>
      </c>
      <c r="B865" s="121" t="s">
        <v>457</v>
      </c>
      <c r="C865" s="146">
        <f>SUM(C866:C867)/2</f>
        <v>0</v>
      </c>
      <c r="D865" s="146">
        <f t="shared" ref="D865:E865" si="194">SUM(D866:D867)/2</f>
        <v>0</v>
      </c>
      <c r="E865" s="146">
        <f t="shared" si="194"/>
        <v>0</v>
      </c>
    </row>
    <row r="866" spans="1:6" x14ac:dyDescent="0.3">
      <c r="A866" s="217" t="s">
        <v>1119</v>
      </c>
      <c r="B866" s="123" t="s">
        <v>102</v>
      </c>
      <c r="C866" s="146"/>
      <c r="D866" s="146"/>
    </row>
    <row r="867" spans="1:6" x14ac:dyDescent="0.3">
      <c r="A867" s="217" t="s">
        <v>1120</v>
      </c>
      <c r="B867" s="127" t="s">
        <v>298</v>
      </c>
      <c r="C867" s="146"/>
      <c r="D867" s="146"/>
    </row>
    <row r="868" spans="1:6" x14ac:dyDescent="0.3">
      <c r="A868" s="217" t="s">
        <v>1121</v>
      </c>
      <c r="B868" s="121" t="s">
        <v>299</v>
      </c>
      <c r="C868" s="148">
        <f>C869</f>
        <v>0</v>
      </c>
      <c r="D868" s="148">
        <f t="shared" ref="D868:E868" si="195">D869</f>
        <v>0</v>
      </c>
      <c r="E868" s="148">
        <f t="shared" si="195"/>
        <v>0</v>
      </c>
    </row>
    <row r="869" spans="1:6" x14ac:dyDescent="0.3">
      <c r="A869" s="217" t="s">
        <v>1122</v>
      </c>
      <c r="B869" s="122" t="s">
        <v>102</v>
      </c>
    </row>
    <row r="870" spans="1:6" x14ac:dyDescent="0.3">
      <c r="A870" s="217" t="s">
        <v>1123</v>
      </c>
      <c r="B870" s="121" t="s">
        <v>458</v>
      </c>
      <c r="C870" s="148">
        <f>C871</f>
        <v>0</v>
      </c>
      <c r="D870" s="148">
        <f t="shared" ref="D870:E870" si="196">D871</f>
        <v>0</v>
      </c>
      <c r="E870" s="148">
        <f t="shared" si="196"/>
        <v>0</v>
      </c>
    </row>
    <row r="871" spans="1:6" x14ac:dyDescent="0.3">
      <c r="A871" s="217" t="s">
        <v>1124</v>
      </c>
      <c r="B871" s="123" t="s">
        <v>297</v>
      </c>
      <c r="C871" s="148"/>
      <c r="D871" s="148"/>
    </row>
    <row r="872" spans="1:6" x14ac:dyDescent="0.3">
      <c r="A872" s="217"/>
    </row>
    <row r="873" spans="1:6" x14ac:dyDescent="0.3">
      <c r="A873" s="217"/>
      <c r="B873" s="50" t="s">
        <v>74</v>
      </c>
      <c r="C873" s="145"/>
      <c r="D873" s="145"/>
      <c r="E873" s="145"/>
    </row>
    <row r="874" spans="1:6" x14ac:dyDescent="0.3">
      <c r="A874" s="217">
        <v>13.2</v>
      </c>
      <c r="B874" s="95" t="s">
        <v>459</v>
      </c>
      <c r="C874" s="150">
        <f>SUM(C875,C878,C880,C882)/2</f>
        <v>4.25</v>
      </c>
      <c r="D874" s="150">
        <f t="shared" ref="D874:E874" si="197">SUM(D875,D878,D880,D882)/2</f>
        <v>21.5</v>
      </c>
      <c r="E874" s="150">
        <f t="shared" si="197"/>
        <v>0</v>
      </c>
      <c r="F874" s="56"/>
    </row>
    <row r="875" spans="1:6" x14ac:dyDescent="0.3">
      <c r="A875" s="217" t="s">
        <v>1125</v>
      </c>
      <c r="B875" s="181" t="s">
        <v>300</v>
      </c>
      <c r="C875" s="150">
        <f>SUM(C876:C877)/2</f>
        <v>0</v>
      </c>
      <c r="D875" s="150">
        <f t="shared" ref="D875:E875" si="198">SUM(D876:D877)/2</f>
        <v>0</v>
      </c>
      <c r="E875" s="150">
        <f t="shared" si="198"/>
        <v>0</v>
      </c>
    </row>
    <row r="876" spans="1:6" x14ac:dyDescent="0.3">
      <c r="A876" s="217" t="s">
        <v>1126</v>
      </c>
      <c r="B876" s="127" t="s">
        <v>298</v>
      </c>
    </row>
    <row r="877" spans="1:6" x14ac:dyDescent="0.3">
      <c r="A877" s="217" t="s">
        <v>1127</v>
      </c>
      <c r="B877" s="127" t="s">
        <v>102</v>
      </c>
    </row>
    <row r="878" spans="1:6" x14ac:dyDescent="0.3">
      <c r="A878" s="217" t="s">
        <v>1128</v>
      </c>
      <c r="B878" s="121" t="s">
        <v>352</v>
      </c>
      <c r="C878" s="70">
        <f>C879</f>
        <v>0</v>
      </c>
      <c r="D878" s="70">
        <f t="shared" ref="D878" si="199">D879</f>
        <v>0</v>
      </c>
      <c r="E878" s="70">
        <f t="shared" ref="E878" si="200">E879</f>
        <v>0</v>
      </c>
    </row>
    <row r="879" spans="1:6" x14ac:dyDescent="0.3">
      <c r="A879" s="217" t="s">
        <v>1129</v>
      </c>
      <c r="B879" s="123" t="s">
        <v>298</v>
      </c>
      <c r="D879" s="150"/>
      <c r="E879" s="150"/>
    </row>
    <row r="880" spans="1:6" x14ac:dyDescent="0.3">
      <c r="A880" s="217" t="s">
        <v>1130</v>
      </c>
      <c r="B880" s="121" t="s">
        <v>301</v>
      </c>
      <c r="C880" s="70">
        <f>C881</f>
        <v>0</v>
      </c>
      <c r="D880" s="70">
        <f t="shared" ref="D880:E880" si="201">D881</f>
        <v>0</v>
      </c>
      <c r="E880" s="70">
        <f t="shared" si="201"/>
        <v>0</v>
      </c>
    </row>
    <row r="881" spans="1:5" x14ac:dyDescent="0.3">
      <c r="A881" s="217" t="s">
        <v>1131</v>
      </c>
      <c r="B881" s="123" t="s">
        <v>298</v>
      </c>
      <c r="D881" s="150"/>
      <c r="E881" s="150"/>
    </row>
    <row r="882" spans="1:5" x14ac:dyDescent="0.3">
      <c r="A882" s="217" t="s">
        <v>1132</v>
      </c>
      <c r="B882" s="121" t="s">
        <v>302</v>
      </c>
      <c r="C882" s="70">
        <f>SUM(C883:C884)/2</f>
        <v>8.5</v>
      </c>
      <c r="D882" s="70">
        <f t="shared" ref="D882:E882" si="202">SUM(D883:D884)/2</f>
        <v>43</v>
      </c>
      <c r="E882" s="70">
        <f t="shared" si="202"/>
        <v>0</v>
      </c>
    </row>
    <row r="883" spans="1:5" x14ac:dyDescent="0.3">
      <c r="A883" s="217" t="s">
        <v>1133</v>
      </c>
      <c r="B883" s="123" t="s">
        <v>102</v>
      </c>
      <c r="C883" s="70">
        <v>9</v>
      </c>
      <c r="D883" s="150">
        <v>43</v>
      </c>
      <c r="E883" s="150"/>
    </row>
    <row r="884" spans="1:5" x14ac:dyDescent="0.3">
      <c r="A884" s="217" t="s">
        <v>1134</v>
      </c>
      <c r="B884" s="123" t="s">
        <v>298</v>
      </c>
      <c r="C884" s="70">
        <v>8</v>
      </c>
      <c r="D884" s="150">
        <v>43</v>
      </c>
      <c r="E884" s="150"/>
    </row>
    <row r="885" spans="1:5" x14ac:dyDescent="0.3">
      <c r="A885" s="217"/>
      <c r="B885" s="54"/>
      <c r="D885" s="150"/>
      <c r="E885" s="150"/>
    </row>
    <row r="886" spans="1:5" x14ac:dyDescent="0.3">
      <c r="A886" s="217"/>
      <c r="B886" s="64" t="s">
        <v>107</v>
      </c>
      <c r="C886" s="161"/>
      <c r="D886" s="161"/>
      <c r="E886" s="161"/>
    </row>
    <row r="887" spans="1:5" x14ac:dyDescent="0.3">
      <c r="A887" s="217">
        <v>13.3</v>
      </c>
      <c r="B887" s="178" t="s">
        <v>353</v>
      </c>
      <c r="C887" s="162">
        <f>SUM(C888,C892,C896)/2</f>
        <v>0</v>
      </c>
      <c r="D887" s="162">
        <f t="shared" ref="D887:E887" si="203">SUM(D888,D892,D896)/2</f>
        <v>0</v>
      </c>
      <c r="E887" s="162">
        <f t="shared" si="203"/>
        <v>0</v>
      </c>
    </row>
    <row r="888" spans="1:5" x14ac:dyDescent="0.3">
      <c r="A888" s="217" t="s">
        <v>1135</v>
      </c>
      <c r="B888" s="181" t="s">
        <v>148</v>
      </c>
      <c r="C888" s="163">
        <f>C889</f>
        <v>0</v>
      </c>
      <c r="D888" s="163">
        <f t="shared" ref="D888:E888" si="204">D889</f>
        <v>0</v>
      </c>
      <c r="E888" s="163">
        <f t="shared" si="204"/>
        <v>0</v>
      </c>
    </row>
    <row r="889" spans="1:5" x14ac:dyDescent="0.3">
      <c r="A889" s="217" t="s">
        <v>1136</v>
      </c>
      <c r="B889" s="123" t="s">
        <v>298</v>
      </c>
      <c r="C889" s="163">
        <f>SUM(C890:C891)</f>
        <v>0</v>
      </c>
      <c r="D889" s="163">
        <f t="shared" ref="D889:E889" si="205">SUM(D890:D891)</f>
        <v>0</v>
      </c>
      <c r="E889" s="163">
        <f t="shared" si="205"/>
        <v>0</v>
      </c>
    </row>
    <row r="890" spans="1:5" x14ac:dyDescent="0.3">
      <c r="A890" s="217" t="s">
        <v>1137</v>
      </c>
      <c r="B890" s="127" t="s">
        <v>125</v>
      </c>
      <c r="C890" s="162"/>
      <c r="D890" s="162"/>
      <c r="E890" s="162"/>
    </row>
    <row r="891" spans="1:5" x14ac:dyDescent="0.3">
      <c r="A891" s="217" t="s">
        <v>1138</v>
      </c>
      <c r="B891" s="127" t="s">
        <v>126</v>
      </c>
      <c r="C891" s="162"/>
      <c r="D891" s="162"/>
      <c r="E891" s="162"/>
    </row>
    <row r="892" spans="1:5" x14ac:dyDescent="0.3">
      <c r="A892" s="217" t="s">
        <v>1139</v>
      </c>
      <c r="B892" s="121" t="s">
        <v>460</v>
      </c>
      <c r="C892" s="70">
        <f>C893</f>
        <v>0</v>
      </c>
      <c r="D892" s="70">
        <f>D893</f>
        <v>0</v>
      </c>
      <c r="E892" s="162">
        <f>E893</f>
        <v>0</v>
      </c>
    </row>
    <row r="893" spans="1:5" x14ac:dyDescent="0.3">
      <c r="A893" s="217" t="s">
        <v>1140</v>
      </c>
      <c r="B893" s="123" t="s">
        <v>102</v>
      </c>
      <c r="C893" s="70">
        <f>SUM(C894:C895)/2</f>
        <v>0</v>
      </c>
      <c r="D893" s="70">
        <f t="shared" ref="D893:E893" si="206">SUM(D894:D895)/2</f>
        <v>0</v>
      </c>
      <c r="E893" s="70">
        <f t="shared" si="206"/>
        <v>0</v>
      </c>
    </row>
    <row r="894" spans="1:5" x14ac:dyDescent="0.3">
      <c r="A894" s="217" t="s">
        <v>1141</v>
      </c>
      <c r="B894" s="127" t="s">
        <v>125</v>
      </c>
      <c r="C894" s="157"/>
      <c r="D894" s="157"/>
      <c r="E894" s="157"/>
    </row>
    <row r="895" spans="1:5" x14ac:dyDescent="0.3">
      <c r="A895" s="217" t="s">
        <v>1142</v>
      </c>
      <c r="B895" s="127" t="s">
        <v>126</v>
      </c>
      <c r="D895" s="157"/>
      <c r="E895" s="157"/>
    </row>
    <row r="896" spans="1:5" x14ac:dyDescent="0.3">
      <c r="A896" s="217" t="s">
        <v>1143</v>
      </c>
      <c r="B896" s="121" t="s">
        <v>304</v>
      </c>
      <c r="C896" s="163">
        <f>C897</f>
        <v>0</v>
      </c>
      <c r="D896" s="163">
        <f t="shared" ref="D896:E896" si="207">D897</f>
        <v>0</v>
      </c>
      <c r="E896" s="163">
        <f t="shared" si="207"/>
        <v>0</v>
      </c>
    </row>
    <row r="897" spans="1:5" x14ac:dyDescent="0.3">
      <c r="A897" s="217" t="s">
        <v>1144</v>
      </c>
      <c r="B897" s="123" t="s">
        <v>102</v>
      </c>
      <c r="C897" s="163">
        <f>SUM(C898:C899)/2</f>
        <v>0</v>
      </c>
      <c r="D897" s="163">
        <f t="shared" ref="D897:E897" si="208">SUM(D898:D899)/2</f>
        <v>0</v>
      </c>
      <c r="E897" s="163">
        <f t="shared" si="208"/>
        <v>0</v>
      </c>
    </row>
    <row r="898" spans="1:5" x14ac:dyDescent="0.3">
      <c r="A898" s="217" t="s">
        <v>1145</v>
      </c>
      <c r="B898" s="127" t="s">
        <v>125</v>
      </c>
      <c r="C898" s="162"/>
      <c r="D898" s="162"/>
      <c r="E898" s="162"/>
    </row>
    <row r="899" spans="1:5" x14ac:dyDescent="0.3">
      <c r="A899" s="217" t="s">
        <v>1146</v>
      </c>
      <c r="B899" s="127" t="s">
        <v>126</v>
      </c>
      <c r="C899" s="162"/>
      <c r="D899" s="162"/>
      <c r="E899" s="162"/>
    </row>
    <row r="900" spans="1:5" x14ac:dyDescent="0.3">
      <c r="A900" s="217"/>
    </row>
    <row r="901" spans="1:5" x14ac:dyDescent="0.3">
      <c r="A901" s="217"/>
      <c r="B901" s="50" t="s">
        <v>85</v>
      </c>
      <c r="C901" s="145"/>
      <c r="D901" s="145"/>
      <c r="E901" s="145"/>
    </row>
    <row r="902" spans="1:5" x14ac:dyDescent="0.3">
      <c r="A902" s="217">
        <v>13.4</v>
      </c>
      <c r="B902" s="178" t="s">
        <v>356</v>
      </c>
      <c r="C902" s="150">
        <f>SUM(C903,C906)</f>
        <v>0</v>
      </c>
      <c r="D902" s="150">
        <f t="shared" ref="D902:E902" si="209">SUM(D903,D906)</f>
        <v>0</v>
      </c>
      <c r="E902" s="150">
        <f t="shared" si="209"/>
        <v>0</v>
      </c>
    </row>
    <row r="903" spans="1:5" x14ac:dyDescent="0.3">
      <c r="A903" s="217" t="s">
        <v>1147</v>
      </c>
      <c r="B903" s="95" t="s">
        <v>355</v>
      </c>
      <c r="C903" s="70">
        <f>SUM(C904:C905)/2</f>
        <v>0</v>
      </c>
      <c r="D903" s="70">
        <f t="shared" ref="D903:E903" si="210">SUM(D904:D905)/2</f>
        <v>0</v>
      </c>
      <c r="E903" s="70">
        <f t="shared" si="210"/>
        <v>0</v>
      </c>
    </row>
    <row r="904" spans="1:5" x14ac:dyDescent="0.3">
      <c r="A904" s="217" t="s">
        <v>1148</v>
      </c>
      <c r="B904" s="96" t="s">
        <v>102</v>
      </c>
    </row>
    <row r="905" spans="1:5" x14ac:dyDescent="0.3">
      <c r="A905" s="217" t="s">
        <v>1149</v>
      </c>
      <c r="B905" s="96" t="s">
        <v>305</v>
      </c>
    </row>
    <row r="906" spans="1:5" x14ac:dyDescent="0.3">
      <c r="A906" s="217" t="s">
        <v>1150</v>
      </c>
      <c r="B906" s="95" t="s">
        <v>354</v>
      </c>
      <c r="C906" s="70">
        <f>SUM(C907:C908)/2</f>
        <v>0</v>
      </c>
      <c r="D906" s="70">
        <f t="shared" ref="D906:E906" si="211">SUM(D907:D908)/2</f>
        <v>0</v>
      </c>
      <c r="E906" s="70">
        <f t="shared" si="211"/>
        <v>0</v>
      </c>
    </row>
    <row r="907" spans="1:5" x14ac:dyDescent="0.3">
      <c r="A907" s="217" t="s">
        <v>1151</v>
      </c>
      <c r="B907" s="96" t="s">
        <v>102</v>
      </c>
    </row>
    <row r="908" spans="1:5" x14ac:dyDescent="0.3">
      <c r="A908" s="217" t="s">
        <v>1152</v>
      </c>
      <c r="B908" s="96" t="s">
        <v>305</v>
      </c>
    </row>
    <row r="909" spans="1:5" x14ac:dyDescent="0.3">
      <c r="A909" s="217"/>
    </row>
    <row r="910" spans="1:5" x14ac:dyDescent="0.3">
      <c r="A910" s="217"/>
      <c r="B910" s="50" t="s">
        <v>87</v>
      </c>
      <c r="C910" s="154"/>
      <c r="D910" s="161"/>
      <c r="E910" s="161"/>
    </row>
    <row r="911" spans="1:5" x14ac:dyDescent="0.3">
      <c r="A911" s="217">
        <v>13.5</v>
      </c>
      <c r="B911" s="121" t="s">
        <v>303</v>
      </c>
      <c r="C911" s="70">
        <f>SUM(C912:C914)/3</f>
        <v>0</v>
      </c>
      <c r="D911" s="70">
        <f t="shared" ref="D911:E911" si="212">SUM(D912:D914)/3</f>
        <v>0</v>
      </c>
      <c r="E911" s="70">
        <f t="shared" si="212"/>
        <v>0</v>
      </c>
    </row>
    <row r="912" spans="1:5" x14ac:dyDescent="0.3">
      <c r="A912" s="217">
        <v>13</v>
      </c>
      <c r="B912" s="122" t="s">
        <v>102</v>
      </c>
      <c r="C912" s="157"/>
      <c r="D912" s="157"/>
      <c r="E912" s="157"/>
    </row>
    <row r="913" spans="1:5" x14ac:dyDescent="0.3">
      <c r="A913" s="217" t="s">
        <v>1153</v>
      </c>
      <c r="B913" s="122" t="s">
        <v>298</v>
      </c>
      <c r="C913" s="157"/>
      <c r="D913" s="157"/>
      <c r="E913" s="157"/>
    </row>
    <row r="914" spans="1:5" x14ac:dyDescent="0.3">
      <c r="A914" s="217" t="s">
        <v>1154</v>
      </c>
      <c r="B914" s="122" t="s">
        <v>86</v>
      </c>
      <c r="C914" s="153"/>
      <c r="D914" s="153"/>
      <c r="E914" s="153"/>
    </row>
    <row r="915" spans="1:5" x14ac:dyDescent="0.3">
      <c r="B915" s="68"/>
      <c r="C915" s="164"/>
      <c r="D915" s="164"/>
      <c r="E915" s="164"/>
    </row>
    <row r="916" spans="1:5" s="69" customFormat="1" x14ac:dyDescent="0.3">
      <c r="C916" s="167"/>
      <c r="D916" s="167"/>
      <c r="E916" s="167"/>
    </row>
    <row r="917" spans="1:5" s="69" customFormat="1" x14ac:dyDescent="0.3">
      <c r="C917" s="167"/>
      <c r="D917" s="167"/>
      <c r="E917" s="167"/>
    </row>
    <row r="918" spans="1:5" s="69" customFormat="1" x14ac:dyDescent="0.3">
      <c r="C918" s="167"/>
      <c r="D918" s="167"/>
      <c r="E918" s="167"/>
    </row>
    <row r="919" spans="1:5" s="69" customFormat="1" x14ac:dyDescent="0.3">
      <c r="C919" s="167"/>
      <c r="D919" s="167"/>
      <c r="E919" s="167"/>
    </row>
    <row r="920" spans="1:5" x14ac:dyDescent="0.3">
      <c r="B920" t="s">
        <v>149</v>
      </c>
    </row>
    <row r="921" spans="1:5" x14ac:dyDescent="0.3">
      <c r="B921" t="s">
        <v>150</v>
      </c>
    </row>
  </sheetData>
  <mergeCells count="6">
    <mergeCell ref="B111:E111"/>
    <mergeCell ref="B495:E495"/>
    <mergeCell ref="B201:E201"/>
    <mergeCell ref="B366:E366"/>
    <mergeCell ref="B741:E741"/>
    <mergeCell ref="B667:E667"/>
  </mergeCells>
  <pageMargins left="0.7" right="0.7" top="0.75" bottom="0.75" header="0.3" footer="0.3"/>
  <pageSetup orientation="landscape"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CDC DQA</vt:lpstr>
      <vt:lpstr>DQ Dimensions</vt:lpstr>
      <vt:lpstr>Summary Page</vt:lpstr>
      <vt:lpstr>Data entry</vt:lpstr>
      <vt:lpstr>'CDC DQA'!Print_Area</vt:lpstr>
    </vt:vector>
  </TitlesOfParts>
  <Company>Institute of Human Virology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Ogbonna Charles</cp:lastModifiedBy>
  <cp:lastPrinted>2017-01-11T15:12:50Z</cp:lastPrinted>
  <dcterms:created xsi:type="dcterms:W3CDTF">2017-01-08T13:42:03Z</dcterms:created>
  <dcterms:modified xsi:type="dcterms:W3CDTF">2017-01-19T14:15:54Z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84792275-c139-4ee5-862b-3b7a5f422c33</vt:lpwstr>
  </property>
</Properties>
</file>