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baa9352e8804b/1 Thesis/Upload to GitHub/"/>
    </mc:Choice>
  </mc:AlternateContent>
  <xr:revisionPtr revIDLastSave="412" documentId="8_{79EEB6F5-507B-B44C-9BE2-54BC1439734A}" xr6:coauthVersionLast="47" xr6:coauthVersionMax="47" xr10:uidLastSave="{D5C67FA6-CF80-5145-9015-24B1E1E53B60}"/>
  <bookViews>
    <workbookView xWindow="40" yWindow="640" windowWidth="28800" windowHeight="16060" firstSheet="1" activeTab="1" xr2:uid="{EA494F5A-D4E0-F949-AB2F-CAF135D2B776}"/>
  </bookViews>
  <sheets>
    <sheet name="Overview of chos. episodes" sheetId="2" r:id="rId1"/>
    <sheet name="10Af" sheetId="5" r:id="rId2"/>
    <sheet name="9Coro" sheetId="7" r:id="rId3"/>
    <sheet name="8Rip" sheetId="11" r:id="rId4"/>
    <sheet name="7Vers" sheetId="12" r:id="rId5"/>
    <sheet name="6Wahl" sheetId="13" r:id="rId6"/>
    <sheet name="5Warn" sheetId="14" r:id="rId7"/>
    <sheet name="4Somm" sheetId="15" r:id="rId8"/>
    <sheet name="3Reset" sheetId="16" r:id="rId9"/>
    <sheet name="2Klima" sheetId="17" r:id="rId10"/>
    <sheet name="1Mental" sheetId="18" r:id="rId11"/>
    <sheet name="4TClub" sheetId="19" r:id="rId12"/>
    <sheet name="3TCamp" sheetId="22" r:id="rId13"/>
    <sheet name="2TOlymp" sheetId="23" r:id="rId14"/>
    <sheet name="1TCyber" sheetId="24" r:id="rId15"/>
    <sheet name="Hanau10" sheetId="29" r:id="rId16"/>
    <sheet name="Depre9" sheetId="30" r:id="rId17"/>
    <sheet name="Extrem8" sheetId="31" r:id="rId18"/>
    <sheet name="Depp7" sheetId="32" r:id="rId19"/>
    <sheet name="Book6" sheetId="33" r:id="rId20"/>
    <sheet name="Gewalt5" sheetId="34" r:id="rId21"/>
    <sheet name="Black4" sheetId="35" r:id="rId22"/>
    <sheet name="Selen3" sheetId="36" r:id="rId23"/>
    <sheet name="Dont2" sheetId="37" r:id="rId24"/>
    <sheet name="Legen1" sheetId="38" r:id="rId25"/>
    <sheet name="GasT5" sheetId="39" r:id="rId26"/>
    <sheet name="Sommer4T" sheetId="40" r:id="rId27"/>
    <sheet name="Beyon3T" sheetId="41" r:id="rId28"/>
    <sheet name="Jens2T" sheetId="42" r:id="rId29"/>
    <sheet name="Obama1T" sheetId="43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2" i="43" l="1"/>
  <c r="J83" i="43" a="1"/>
  <c r="J83" i="43" s="1"/>
  <c r="J82" i="42"/>
  <c r="J83" i="42" a="1"/>
  <c r="J83" i="42" s="1"/>
  <c r="J82" i="41"/>
  <c r="J82" i="40"/>
  <c r="J83" i="40" a="1"/>
  <c r="J83" i="40" s="1"/>
  <c r="J82" i="39"/>
  <c r="J83" i="39" a="1"/>
  <c r="J83" i="39" s="1"/>
  <c r="J82" i="37"/>
  <c r="J83" i="37" a="1"/>
  <c r="J83" i="37" s="1"/>
  <c r="J82" i="36"/>
  <c r="J83" i="36" a="1"/>
  <c r="J83" i="36" s="1"/>
  <c r="J82" i="35"/>
  <c r="J83" i="35" a="1"/>
  <c r="J83" i="35" s="1"/>
  <c r="J82" i="33"/>
  <c r="J83" i="33" a="1"/>
  <c r="J83" i="33" s="1"/>
  <c r="B84" i="32"/>
  <c r="J82" i="32"/>
  <c r="J83" i="32" a="1"/>
  <c r="J83" i="32" s="1"/>
  <c r="J82" i="31"/>
  <c r="J78" i="11"/>
  <c r="I79" i="13"/>
  <c r="L60" i="13"/>
  <c r="J79" i="11" a="1"/>
  <c r="J79" i="11" s="1"/>
  <c r="B80" i="11" s="1"/>
  <c r="I5" i="11" s="1"/>
  <c r="L59" i="11"/>
  <c r="K77" i="7" a="1"/>
  <c r="K77" i="7" s="1"/>
  <c r="J76" i="7" s="1"/>
  <c r="I62" i="5" a="1"/>
  <c r="I62" i="5" s="1"/>
  <c r="I61" i="5" s="1"/>
  <c r="F83" i="41" a="1"/>
  <c r="F83" i="41"/>
  <c r="F83" i="40" a="1"/>
  <c r="F83" i="40"/>
  <c r="F83" i="39" a="1"/>
  <c r="F83" i="39"/>
  <c r="F68" i="38"/>
  <c r="F83" i="38" a="1"/>
  <c r="F83" i="38"/>
  <c r="F59" i="5"/>
  <c r="F58" i="5"/>
  <c r="F57" i="5"/>
  <c r="F55" i="5"/>
  <c r="F56" i="5"/>
  <c r="F70" i="7"/>
  <c r="F69" i="7"/>
  <c r="F68" i="7"/>
  <c r="F67" i="7"/>
  <c r="F66" i="7"/>
  <c r="F79" i="11" a="1"/>
  <c r="F79" i="11"/>
  <c r="F66" i="11"/>
  <c r="F72" i="11"/>
  <c r="F71" i="11"/>
  <c r="F70" i="11"/>
  <c r="F69" i="11"/>
  <c r="F68" i="11"/>
  <c r="F72" i="12"/>
  <c r="F71" i="12"/>
  <c r="F70" i="12"/>
  <c r="F69" i="12"/>
  <c r="F68" i="12"/>
  <c r="F67" i="12"/>
  <c r="F73" i="13"/>
  <c r="F72" i="13"/>
  <c r="F71" i="13"/>
  <c r="F70" i="13"/>
  <c r="F69" i="13"/>
  <c r="F72" i="14"/>
  <c r="F71" i="14"/>
  <c r="F70" i="14"/>
  <c r="F69" i="14"/>
  <c r="F68" i="14"/>
  <c r="F72" i="15"/>
  <c r="F71" i="15"/>
  <c r="F70" i="15"/>
  <c r="F69" i="15"/>
  <c r="F68" i="15"/>
  <c r="F72" i="16"/>
  <c r="F71" i="16"/>
  <c r="F70" i="16"/>
  <c r="F69" i="16"/>
  <c r="F68" i="16"/>
  <c r="F72" i="17"/>
  <c r="F71" i="17"/>
  <c r="F70" i="17"/>
  <c r="F69" i="17"/>
  <c r="F68" i="17"/>
  <c r="F72" i="18"/>
  <c r="F71" i="18"/>
  <c r="F70" i="18"/>
  <c r="F69" i="18"/>
  <c r="F68" i="18"/>
  <c r="F70" i="19"/>
  <c r="F72" i="19"/>
  <c r="F71" i="19"/>
  <c r="F69" i="19"/>
  <c r="F68" i="19"/>
  <c r="F72" i="22"/>
  <c r="F71" i="22"/>
  <c r="F70" i="22"/>
  <c r="F69" i="22"/>
  <c r="F68" i="22"/>
  <c r="F66" i="22"/>
  <c r="F72" i="23"/>
  <c r="F71" i="23"/>
  <c r="F70" i="23"/>
  <c r="F69" i="23"/>
  <c r="F68" i="23"/>
  <c r="F73" i="37"/>
  <c r="F73" i="36"/>
  <c r="F73" i="35"/>
  <c r="F72" i="34"/>
  <c r="F72" i="33"/>
  <c r="F72" i="32"/>
  <c r="F72" i="31"/>
  <c r="F72" i="30"/>
  <c r="F72" i="29"/>
  <c r="F68" i="24"/>
  <c r="F72" i="24"/>
  <c r="F71" i="24"/>
  <c r="F70" i="24"/>
  <c r="F69" i="24"/>
  <c r="F71" i="29"/>
  <c r="F70" i="29"/>
  <c r="F69" i="29"/>
  <c r="F68" i="29"/>
  <c r="F67" i="29"/>
  <c r="I5" i="30"/>
  <c r="F83" i="30" a="1"/>
  <c r="F83" i="30"/>
  <c r="F71" i="30"/>
  <c r="F70" i="30"/>
  <c r="F69" i="30"/>
  <c r="F68" i="30"/>
  <c r="F67" i="30"/>
  <c r="F83" i="31" a="1"/>
  <c r="F83" i="31"/>
  <c r="F71" i="31"/>
  <c r="F70" i="31"/>
  <c r="F69" i="31"/>
  <c r="F68" i="31"/>
  <c r="F67" i="31"/>
  <c r="F83" i="32" a="1"/>
  <c r="F83" i="32"/>
  <c r="F71" i="32"/>
  <c r="F70" i="32"/>
  <c r="F69" i="32"/>
  <c r="F68" i="32"/>
  <c r="F67" i="32"/>
  <c r="F83" i="33" a="1"/>
  <c r="F83" i="33"/>
  <c r="F78" i="33"/>
  <c r="F71" i="33"/>
  <c r="F70" i="33"/>
  <c r="F69" i="33"/>
  <c r="F68" i="33"/>
  <c r="F67" i="33"/>
  <c r="I5" i="34"/>
  <c r="F83" i="34" a="1"/>
  <c r="F83" i="34"/>
  <c r="F71" i="34"/>
  <c r="F70" i="34"/>
  <c r="F69" i="34"/>
  <c r="F68" i="34"/>
  <c r="F67" i="34"/>
  <c r="F83" i="35" a="1"/>
  <c r="F83" i="35"/>
  <c r="F72" i="35"/>
  <c r="F71" i="35"/>
  <c r="F70" i="35"/>
  <c r="F69" i="35"/>
  <c r="F68" i="35"/>
  <c r="F66" i="35"/>
  <c r="I5" i="36"/>
  <c r="F83" i="36" a="1"/>
  <c r="F83" i="36"/>
  <c r="F72" i="36"/>
  <c r="F71" i="36"/>
  <c r="F70" i="36"/>
  <c r="F69" i="36"/>
  <c r="F68" i="36"/>
  <c r="F66" i="36"/>
  <c r="F83" i="37" a="1"/>
  <c r="F83" i="37"/>
  <c r="F72" i="37"/>
  <c r="F71" i="37"/>
  <c r="F70" i="37"/>
  <c r="F69" i="37"/>
  <c r="F68" i="37"/>
  <c r="F66" i="37"/>
  <c r="F82" i="38"/>
  <c r="B84" i="38"/>
  <c r="I5" i="38"/>
  <c r="F72" i="38"/>
  <c r="F71" i="38"/>
  <c r="F70" i="38"/>
  <c r="F69" i="38"/>
  <c r="F66" i="38"/>
  <c r="F66" i="39"/>
  <c r="F72" i="39"/>
  <c r="F71" i="39"/>
  <c r="F70" i="39"/>
  <c r="F69" i="39"/>
  <c r="F68" i="39"/>
  <c r="F72" i="40"/>
  <c r="F71" i="40"/>
  <c r="F70" i="40"/>
  <c r="F69" i="40"/>
  <c r="F68" i="40"/>
  <c r="F72" i="41"/>
  <c r="F71" i="41"/>
  <c r="F70" i="41"/>
  <c r="F69" i="41"/>
  <c r="F68" i="41"/>
  <c r="F72" i="42"/>
  <c r="F70" i="42"/>
  <c r="F69" i="42"/>
  <c r="F71" i="42"/>
  <c r="F68" i="42"/>
  <c r="F71" i="43"/>
  <c r="F72" i="43"/>
  <c r="F70" i="43"/>
  <c r="F69" i="43"/>
  <c r="F78" i="43"/>
  <c r="F68" i="43"/>
  <c r="F83" i="43" a="1"/>
  <c r="F83" i="43"/>
  <c r="F83" i="42" a="1"/>
  <c r="F83" i="42"/>
  <c r="H82" i="41"/>
  <c r="F82" i="41"/>
  <c r="C69" i="41"/>
  <c r="D82" i="41"/>
  <c r="J83" i="41" a="1"/>
  <c r="J83" i="41"/>
  <c r="I82" i="41"/>
  <c r="N10" i="40"/>
  <c r="N9" i="40"/>
  <c r="N8" i="40"/>
  <c r="G15" i="40"/>
  <c r="G14" i="40"/>
  <c r="G8" i="40"/>
  <c r="D5" i="30"/>
  <c r="I5" i="12"/>
  <c r="C67" i="24"/>
  <c r="C66" i="24"/>
  <c r="C66" i="23"/>
  <c r="C67" i="22"/>
  <c r="C66" i="22"/>
  <c r="C67" i="19"/>
  <c r="C66" i="19"/>
  <c r="C66" i="18"/>
  <c r="C67" i="17" a="1"/>
  <c r="C67" i="17"/>
  <c r="C66" i="17"/>
  <c r="C67" i="16" a="1"/>
  <c r="C67" i="16"/>
  <c r="C66" i="16"/>
  <c r="C67" i="15"/>
  <c r="C66" i="15"/>
  <c r="C67" i="14"/>
  <c r="C66" i="14"/>
  <c r="C68" i="13" a="1"/>
  <c r="C68" i="13"/>
  <c r="C67" i="13"/>
  <c r="C67" i="12"/>
  <c r="C66" i="12"/>
  <c r="C76" i="7"/>
  <c r="F78" i="41"/>
  <c r="C67" i="41"/>
  <c r="F78" i="40"/>
  <c r="C67" i="40"/>
  <c r="F82" i="40"/>
  <c r="F79" i="40"/>
  <c r="C66" i="40"/>
  <c r="F78" i="39"/>
  <c r="C67" i="39"/>
  <c r="F82" i="39"/>
  <c r="F79" i="39"/>
  <c r="C66" i="39"/>
  <c r="F78" i="38"/>
  <c r="C67" i="38"/>
  <c r="F79" i="38"/>
  <c r="C66" i="38"/>
  <c r="C79" i="43"/>
  <c r="E83" i="43" a="1"/>
  <c r="E83" i="43"/>
  <c r="C79" i="42"/>
  <c r="E83" i="42" a="1"/>
  <c r="E83" i="42"/>
  <c r="C79" i="41"/>
  <c r="E83" i="41" a="1"/>
  <c r="E83" i="41"/>
  <c r="E83" i="40" a="1"/>
  <c r="E83" i="40"/>
  <c r="E83" i="39" a="1"/>
  <c r="E83" i="39"/>
  <c r="C78" i="39"/>
  <c r="C79" i="39"/>
  <c r="E83" i="38" a="1"/>
  <c r="E83" i="38"/>
  <c r="E83" i="37" a="1"/>
  <c r="E83" i="37"/>
  <c r="E83" i="36" a="1"/>
  <c r="E83" i="36"/>
  <c r="E83" i="35" a="1"/>
  <c r="E83" i="35"/>
  <c r="E83" i="34" a="1"/>
  <c r="E83" i="34"/>
  <c r="E83" i="33" a="1"/>
  <c r="E83" i="33"/>
  <c r="E83" i="32" a="1"/>
  <c r="E83" i="32"/>
  <c r="E83" i="31" a="1"/>
  <c r="E83" i="31"/>
  <c r="E83" i="30" a="1"/>
  <c r="E83" i="30"/>
  <c r="E83" i="29" a="1"/>
  <c r="E83" i="29"/>
  <c r="C79" i="40"/>
  <c r="D78" i="38"/>
  <c r="C79" i="38"/>
  <c r="C78" i="38"/>
  <c r="C79" i="37"/>
  <c r="C78" i="37"/>
  <c r="C79" i="36"/>
  <c r="C82" i="36"/>
  <c r="C78" i="36"/>
  <c r="C78" i="31"/>
  <c r="C78" i="30"/>
  <c r="C78" i="34"/>
  <c r="C82" i="34"/>
  <c r="D79" i="34"/>
  <c r="P83" i="43" a="1"/>
  <c r="P83" i="43"/>
  <c r="P82" i="43"/>
  <c r="O83" i="43" a="1"/>
  <c r="O83" i="43"/>
  <c r="O82" i="43"/>
  <c r="N83" i="43" a="1"/>
  <c r="N83" i="43"/>
  <c r="N82" i="43"/>
  <c r="M83" i="43"/>
  <c r="M83" i="43" a="1"/>
  <c r="L83" i="43" a="1"/>
  <c r="L83" i="43"/>
  <c r="L82" i="43"/>
  <c r="I83" i="43" a="1"/>
  <c r="I83" i="43"/>
  <c r="I82" i="43"/>
  <c r="H83" i="43" a="1"/>
  <c r="H83" i="43"/>
  <c r="H82" i="43"/>
  <c r="D83" i="43" a="1"/>
  <c r="D83" i="43"/>
  <c r="C83" i="43" a="1"/>
  <c r="C83" i="43"/>
  <c r="M82" i="43"/>
  <c r="C78" i="43"/>
  <c r="P83" i="42" a="1"/>
  <c r="P83" i="42"/>
  <c r="P82" i="42"/>
  <c r="O83" i="42" a="1"/>
  <c r="O83" i="42"/>
  <c r="O82" i="42"/>
  <c r="N83" i="42" a="1"/>
  <c r="N83" i="42"/>
  <c r="N82" i="42"/>
  <c r="M83" i="42" a="1"/>
  <c r="M83" i="42"/>
  <c r="M82" i="42"/>
  <c r="L83" i="42" a="1"/>
  <c r="L83" i="42"/>
  <c r="L82" i="42"/>
  <c r="I83" i="42" a="1"/>
  <c r="I83" i="42"/>
  <c r="I82" i="42"/>
  <c r="H83" i="42" a="1"/>
  <c r="H83" i="42"/>
  <c r="H82" i="42"/>
  <c r="D83" i="42" a="1"/>
  <c r="D83" i="42"/>
  <c r="C83" i="42" a="1"/>
  <c r="C83" i="42"/>
  <c r="C78" i="42"/>
  <c r="P83" i="41" a="1"/>
  <c r="P83" i="41"/>
  <c r="P82" i="41"/>
  <c r="O83" i="41" a="1"/>
  <c r="O83" i="41"/>
  <c r="O82" i="41"/>
  <c r="N83" i="41" a="1"/>
  <c r="N83" i="41"/>
  <c r="N82" i="41"/>
  <c r="M83" i="41" a="1"/>
  <c r="M83" i="41"/>
  <c r="M82" i="41"/>
  <c r="L83" i="41" a="1"/>
  <c r="L83" i="41"/>
  <c r="L82" i="41"/>
  <c r="I83" i="41" a="1"/>
  <c r="I83" i="41"/>
  <c r="H83" i="41" a="1"/>
  <c r="H83" i="41"/>
  <c r="D83" i="41" a="1"/>
  <c r="D83" i="41"/>
  <c r="C83" i="41" a="1"/>
  <c r="C83" i="41"/>
  <c r="C78" i="41"/>
  <c r="P83" i="40" a="1"/>
  <c r="P83" i="40"/>
  <c r="P82" i="40"/>
  <c r="O83" i="40" a="1"/>
  <c r="O83" i="40"/>
  <c r="O82" i="40"/>
  <c r="N83" i="40" a="1"/>
  <c r="N83" i="40"/>
  <c r="N82" i="40"/>
  <c r="M83" i="40" a="1"/>
  <c r="M83" i="40"/>
  <c r="M82" i="40"/>
  <c r="L83" i="40" a="1"/>
  <c r="L83" i="40"/>
  <c r="L82" i="40"/>
  <c r="I83" i="40" a="1"/>
  <c r="I83" i="40"/>
  <c r="I82" i="40"/>
  <c r="H83" i="40" a="1"/>
  <c r="H83" i="40"/>
  <c r="H82" i="40"/>
  <c r="D83" i="40" a="1"/>
  <c r="D83" i="40"/>
  <c r="C83" i="40" a="1"/>
  <c r="C83" i="40"/>
  <c r="C78" i="40"/>
  <c r="P83" i="39" a="1"/>
  <c r="P83" i="39"/>
  <c r="P82" i="39"/>
  <c r="O83" i="39" a="1"/>
  <c r="O83" i="39"/>
  <c r="O82" i="39"/>
  <c r="N83" i="39" a="1"/>
  <c r="N83" i="39"/>
  <c r="N82" i="39"/>
  <c r="M83" i="39" a="1"/>
  <c r="M83" i="39"/>
  <c r="M82" i="39"/>
  <c r="L83" i="39" a="1"/>
  <c r="L83" i="39"/>
  <c r="L82" i="39"/>
  <c r="I83" i="39" a="1"/>
  <c r="I83" i="39"/>
  <c r="I82" i="39"/>
  <c r="H83" i="39" a="1"/>
  <c r="H83" i="39"/>
  <c r="H82" i="39"/>
  <c r="D83" i="39" a="1"/>
  <c r="D83" i="39"/>
  <c r="C83" i="39" a="1"/>
  <c r="C83" i="39"/>
  <c r="P83" i="38" a="1"/>
  <c r="P83" i="38"/>
  <c r="P82" i="38"/>
  <c r="O83" i="38" a="1"/>
  <c r="O83" i="38"/>
  <c r="O82" i="38"/>
  <c r="N83" i="38" a="1"/>
  <c r="N83" i="38"/>
  <c r="N82" i="38"/>
  <c r="M83" i="38" a="1"/>
  <c r="M83" i="38"/>
  <c r="M82" i="38"/>
  <c r="L83" i="38" a="1"/>
  <c r="L83" i="38"/>
  <c r="L82" i="38"/>
  <c r="J83" i="38" a="1"/>
  <c r="J83" i="38"/>
  <c r="I83" i="38" a="1"/>
  <c r="I83" i="38"/>
  <c r="I82" i="38"/>
  <c r="H83" i="38" a="1"/>
  <c r="H83" i="38"/>
  <c r="H82" i="38"/>
  <c r="D83" i="38" a="1"/>
  <c r="D83" i="38"/>
  <c r="C83" i="38" a="1"/>
  <c r="C83" i="38"/>
  <c r="J82" i="38"/>
  <c r="P83" i="37" a="1"/>
  <c r="P83" i="37"/>
  <c r="P82" i="37"/>
  <c r="O83" i="37" a="1"/>
  <c r="O83" i="37"/>
  <c r="O82" i="37"/>
  <c r="N83" i="37" a="1"/>
  <c r="N83" i="37"/>
  <c r="N82" i="37"/>
  <c r="M83" i="37" a="1"/>
  <c r="M83" i="37"/>
  <c r="M82" i="37"/>
  <c r="L83" i="37" a="1"/>
  <c r="L83" i="37"/>
  <c r="L82" i="37"/>
  <c r="I83" i="37" a="1"/>
  <c r="I83" i="37"/>
  <c r="I82" i="37"/>
  <c r="H83" i="37" a="1"/>
  <c r="H83" i="37"/>
  <c r="H82" i="37"/>
  <c r="D83" i="37" a="1"/>
  <c r="D83" i="37"/>
  <c r="C83" i="37" a="1"/>
  <c r="C83" i="37"/>
  <c r="P83" i="36" a="1"/>
  <c r="P83" i="36"/>
  <c r="P82" i="36"/>
  <c r="O83" i="36" a="1"/>
  <c r="O83" i="36"/>
  <c r="O82" i="36"/>
  <c r="N83" i="36" a="1"/>
  <c r="N83" i="36"/>
  <c r="N82" i="36"/>
  <c r="M83" i="36" a="1"/>
  <c r="M83" i="36"/>
  <c r="M82" i="36"/>
  <c r="L83" i="36" a="1"/>
  <c r="L83" i="36"/>
  <c r="L82" i="36"/>
  <c r="I83" i="36" a="1"/>
  <c r="I83" i="36"/>
  <c r="I82" i="36"/>
  <c r="H83" i="36" a="1"/>
  <c r="H83" i="36"/>
  <c r="H82" i="36"/>
  <c r="D83" i="36" a="1"/>
  <c r="D83" i="36"/>
  <c r="C83" i="36" a="1"/>
  <c r="C83" i="36"/>
  <c r="P83" i="35" a="1"/>
  <c r="P83" i="35"/>
  <c r="P82" i="35"/>
  <c r="O83" i="35" a="1"/>
  <c r="O83" i="35"/>
  <c r="O82" i="35"/>
  <c r="N83" i="35" a="1"/>
  <c r="N83" i="35"/>
  <c r="N82" i="35"/>
  <c r="M83" i="35" a="1"/>
  <c r="M83" i="35"/>
  <c r="M82" i="35"/>
  <c r="L83" i="35" a="1"/>
  <c r="L83" i="35"/>
  <c r="L82" i="35"/>
  <c r="I83" i="35" a="1"/>
  <c r="I83" i="35"/>
  <c r="I82" i="35"/>
  <c r="H83" i="35" a="1"/>
  <c r="H83" i="35"/>
  <c r="H82" i="35"/>
  <c r="D83" i="35" a="1"/>
  <c r="D83" i="35"/>
  <c r="C83" i="35" a="1"/>
  <c r="C83" i="35"/>
  <c r="C78" i="35"/>
  <c r="P83" i="34" a="1"/>
  <c r="P83" i="34"/>
  <c r="P82" i="34"/>
  <c r="O83" i="34" a="1"/>
  <c r="O83" i="34"/>
  <c r="O82" i="34"/>
  <c r="N83" i="34" a="1"/>
  <c r="N83" i="34"/>
  <c r="N82" i="34"/>
  <c r="M83" i="34" a="1"/>
  <c r="M83" i="34"/>
  <c r="M82" i="34"/>
  <c r="L83" i="34" a="1"/>
  <c r="L83" i="34"/>
  <c r="L82" i="34"/>
  <c r="J83" i="34" a="1"/>
  <c r="J83" i="34"/>
  <c r="I83" i="34" a="1"/>
  <c r="I83" i="34"/>
  <c r="I82" i="34"/>
  <c r="H83" i="34" a="1"/>
  <c r="H83" i="34"/>
  <c r="H82" i="34"/>
  <c r="D83" i="34" a="1"/>
  <c r="D83" i="34"/>
  <c r="C83" i="34" a="1"/>
  <c r="C83" i="34"/>
  <c r="J82" i="34"/>
  <c r="C83" i="31" a="1"/>
  <c r="C83" i="31"/>
  <c r="P83" i="33" a="1"/>
  <c r="P83" i="33"/>
  <c r="P82" i="33"/>
  <c r="O83" i="33" a="1"/>
  <c r="O83" i="33"/>
  <c r="O82" i="33"/>
  <c r="N83" i="33" a="1"/>
  <c r="N83" i="33"/>
  <c r="N82" i="33"/>
  <c r="M83" i="33" a="1"/>
  <c r="M83" i="33"/>
  <c r="M82" i="33"/>
  <c r="L83" i="33" a="1"/>
  <c r="L83" i="33"/>
  <c r="L82" i="33"/>
  <c r="I83" i="33" a="1"/>
  <c r="I83" i="33"/>
  <c r="I82" i="33"/>
  <c r="H83" i="33" a="1"/>
  <c r="H83" i="33"/>
  <c r="H82" i="33"/>
  <c r="D83" i="33" a="1"/>
  <c r="D83" i="33"/>
  <c r="C83" i="33" a="1"/>
  <c r="C83" i="33"/>
  <c r="C78" i="33"/>
  <c r="P83" i="32" a="1"/>
  <c r="P83" i="32"/>
  <c r="P82" i="32"/>
  <c r="O83" i="32" a="1"/>
  <c r="O83" i="32"/>
  <c r="O82" i="32"/>
  <c r="N83" i="32" a="1"/>
  <c r="N83" i="32"/>
  <c r="N82" i="32"/>
  <c r="M83" i="32" a="1"/>
  <c r="M83" i="32"/>
  <c r="M82" i="32"/>
  <c r="L83" i="32" a="1"/>
  <c r="L83" i="32"/>
  <c r="L82" i="32"/>
  <c r="I83" i="32" a="1"/>
  <c r="I83" i="32"/>
  <c r="I82" i="32"/>
  <c r="H83" i="32" a="1"/>
  <c r="H83" i="32"/>
  <c r="H82" i="32"/>
  <c r="D83" i="32" a="1"/>
  <c r="D83" i="32"/>
  <c r="C83" i="32" a="1"/>
  <c r="C83" i="32"/>
  <c r="C78" i="32"/>
  <c r="P83" i="31"/>
  <c r="P83" i="31" a="1"/>
  <c r="O83" i="31" a="1"/>
  <c r="O83" i="31"/>
  <c r="O82" i="31"/>
  <c r="N83" i="31" a="1"/>
  <c r="N83" i="31"/>
  <c r="N82" i="31"/>
  <c r="M83" i="31" a="1"/>
  <c r="M83" i="31"/>
  <c r="M82" i="31"/>
  <c r="L83" i="31" a="1"/>
  <c r="L83" i="31"/>
  <c r="L82" i="31"/>
  <c r="J83" i="31" a="1"/>
  <c r="J83" i="31"/>
  <c r="I83" i="31" a="1"/>
  <c r="I83" i="31"/>
  <c r="I82" i="31"/>
  <c r="H83" i="31" a="1"/>
  <c r="H83" i="31"/>
  <c r="H82" i="31"/>
  <c r="D83" i="31" a="1"/>
  <c r="D83" i="31"/>
  <c r="P82" i="31"/>
  <c r="J83" i="30" a="1"/>
  <c r="J83" i="30"/>
  <c r="C83" i="30" a="1"/>
  <c r="C83" i="30"/>
  <c r="C82" i="30"/>
  <c r="P83" i="30" a="1"/>
  <c r="P83" i="30"/>
  <c r="P82" i="30"/>
  <c r="O83" i="30" a="1"/>
  <c r="O83" i="30"/>
  <c r="O82" i="30"/>
  <c r="N83" i="30" a="1"/>
  <c r="N83" i="30"/>
  <c r="N82" i="30"/>
  <c r="M83" i="30" a="1"/>
  <c r="M83" i="30"/>
  <c r="M82" i="30"/>
  <c r="L83" i="30" a="1"/>
  <c r="L83" i="30"/>
  <c r="L82" i="30"/>
  <c r="I83" i="30" a="1"/>
  <c r="I83" i="30"/>
  <c r="I82" i="30"/>
  <c r="H83" i="30" a="1"/>
  <c r="H83" i="30"/>
  <c r="H82" i="30"/>
  <c r="D83" i="30" a="1"/>
  <c r="D83" i="30"/>
  <c r="J82" i="30"/>
  <c r="P83" i="29" a="1"/>
  <c r="P83" i="29"/>
  <c r="P82" i="29"/>
  <c r="O83" i="29" a="1"/>
  <c r="O83" i="29"/>
  <c r="O82" i="29"/>
  <c r="N83" i="29" a="1"/>
  <c r="N83" i="29"/>
  <c r="N82" i="29"/>
  <c r="M83" i="29" a="1"/>
  <c r="M83" i="29"/>
  <c r="M82" i="29"/>
  <c r="L83" i="29" a="1"/>
  <c r="L83" i="29"/>
  <c r="L82" i="29"/>
  <c r="J82" i="29"/>
  <c r="L59" i="29"/>
  <c r="J83" i="29" a="1"/>
  <c r="J83" i="29"/>
  <c r="I83" i="29" a="1"/>
  <c r="I83" i="29"/>
  <c r="I82" i="29"/>
  <c r="H83" i="29" a="1"/>
  <c r="H83" i="29"/>
  <c r="H82" i="29"/>
  <c r="F83" i="29" a="1"/>
  <c r="F83" i="29"/>
  <c r="D83" i="29" a="1"/>
  <c r="D83" i="29"/>
  <c r="C83" i="29" a="1"/>
  <c r="C83" i="29"/>
  <c r="C64" i="29"/>
  <c r="C78" i="29"/>
  <c r="F66" i="43"/>
  <c r="O64" i="43"/>
  <c r="S60" i="43"/>
  <c r="U59" i="43"/>
  <c r="T59" i="43"/>
  <c r="Q59" i="43"/>
  <c r="P59" i="43"/>
  <c r="L59" i="43"/>
  <c r="K59" i="43"/>
  <c r="J59" i="43"/>
  <c r="H59" i="43"/>
  <c r="F59" i="43"/>
  <c r="D59" i="43"/>
  <c r="B59" i="43"/>
  <c r="F66" i="42"/>
  <c r="O64" i="42"/>
  <c r="S60" i="42"/>
  <c r="U59" i="42"/>
  <c r="T59" i="42"/>
  <c r="Q59" i="42"/>
  <c r="P59" i="42"/>
  <c r="L59" i="42"/>
  <c r="K59" i="42"/>
  <c r="J59" i="42"/>
  <c r="H59" i="42"/>
  <c r="F59" i="42"/>
  <c r="D59" i="42"/>
  <c r="B59" i="42"/>
  <c r="F66" i="41"/>
  <c r="O64" i="41"/>
  <c r="S60" i="41"/>
  <c r="U59" i="41"/>
  <c r="T59" i="41"/>
  <c r="Q59" i="41"/>
  <c r="P59" i="41"/>
  <c r="L59" i="41"/>
  <c r="K59" i="41"/>
  <c r="J59" i="41"/>
  <c r="H59" i="41"/>
  <c r="F59" i="41"/>
  <c r="D59" i="41"/>
  <c r="B59" i="41"/>
  <c r="F66" i="40"/>
  <c r="O64" i="40"/>
  <c r="S60" i="40"/>
  <c r="U59" i="40"/>
  <c r="T59" i="40"/>
  <c r="Q59" i="40"/>
  <c r="P59" i="40"/>
  <c r="M59" i="40"/>
  <c r="L59" i="40"/>
  <c r="K59" i="40"/>
  <c r="J59" i="40"/>
  <c r="H59" i="40"/>
  <c r="F59" i="40"/>
  <c r="D59" i="40"/>
  <c r="B59" i="40"/>
  <c r="O64" i="39"/>
  <c r="S60" i="39"/>
  <c r="U59" i="39"/>
  <c r="T59" i="39"/>
  <c r="Q59" i="39"/>
  <c r="P59" i="39"/>
  <c r="L59" i="39"/>
  <c r="K59" i="39"/>
  <c r="J59" i="39"/>
  <c r="H59" i="39"/>
  <c r="F59" i="39"/>
  <c r="D59" i="39"/>
  <c r="B59" i="39"/>
  <c r="O64" i="38"/>
  <c r="S60" i="38"/>
  <c r="U59" i="38"/>
  <c r="T59" i="38"/>
  <c r="Q59" i="38"/>
  <c r="P59" i="38"/>
  <c r="L59" i="38"/>
  <c r="K59" i="38"/>
  <c r="J59" i="38"/>
  <c r="H59" i="38"/>
  <c r="F59" i="38"/>
  <c r="D59" i="38"/>
  <c r="B59" i="38"/>
  <c r="O64" i="37"/>
  <c r="S60" i="37"/>
  <c r="U59" i="37"/>
  <c r="T59" i="37"/>
  <c r="Q59" i="37"/>
  <c r="P59" i="37"/>
  <c r="L59" i="37"/>
  <c r="K59" i="37"/>
  <c r="J59" i="37"/>
  <c r="H59" i="37"/>
  <c r="F59" i="37"/>
  <c r="D59" i="37"/>
  <c r="B59" i="37"/>
  <c r="O64" i="36"/>
  <c r="S60" i="36"/>
  <c r="U59" i="36"/>
  <c r="T59" i="36"/>
  <c r="Q59" i="36"/>
  <c r="P59" i="36"/>
  <c r="L59" i="36"/>
  <c r="K59" i="36"/>
  <c r="J59" i="36"/>
  <c r="H59" i="36"/>
  <c r="F59" i="36"/>
  <c r="D59" i="36"/>
  <c r="B59" i="36"/>
  <c r="O64" i="35"/>
  <c r="S60" i="35"/>
  <c r="U59" i="35"/>
  <c r="T59" i="35"/>
  <c r="Q59" i="35"/>
  <c r="P59" i="35"/>
  <c r="L59" i="35"/>
  <c r="K59" i="35"/>
  <c r="J59" i="35"/>
  <c r="H59" i="35"/>
  <c r="F59" i="35"/>
  <c r="D59" i="35"/>
  <c r="B59" i="35"/>
  <c r="O64" i="34"/>
  <c r="S60" i="34"/>
  <c r="U59" i="34"/>
  <c r="T59" i="34"/>
  <c r="Q59" i="34"/>
  <c r="P59" i="34"/>
  <c r="L59" i="34"/>
  <c r="K59" i="34"/>
  <c r="J59" i="34"/>
  <c r="H59" i="34"/>
  <c r="F59" i="34"/>
  <c r="D59" i="34"/>
  <c r="B59" i="34"/>
  <c r="O64" i="33"/>
  <c r="S60" i="33"/>
  <c r="U59" i="33"/>
  <c r="T59" i="33"/>
  <c r="Q59" i="33"/>
  <c r="P59" i="33"/>
  <c r="L59" i="33"/>
  <c r="K59" i="33"/>
  <c r="J59" i="33"/>
  <c r="H59" i="33"/>
  <c r="F59" i="33"/>
  <c r="D59" i="33"/>
  <c r="B59" i="33"/>
  <c r="O64" i="32"/>
  <c r="S60" i="32"/>
  <c r="U59" i="32"/>
  <c r="T59" i="32"/>
  <c r="Q59" i="32"/>
  <c r="P59" i="32"/>
  <c r="L59" i="32"/>
  <c r="K59" i="32"/>
  <c r="J59" i="32"/>
  <c r="H59" i="32"/>
  <c r="F59" i="32"/>
  <c r="D59" i="32"/>
  <c r="B59" i="32"/>
  <c r="O64" i="31"/>
  <c r="S60" i="31"/>
  <c r="U59" i="31"/>
  <c r="T59" i="31"/>
  <c r="Q59" i="31"/>
  <c r="P59" i="31"/>
  <c r="M59" i="31"/>
  <c r="L59" i="31"/>
  <c r="K59" i="31"/>
  <c r="J59" i="31"/>
  <c r="H59" i="31"/>
  <c r="F59" i="31"/>
  <c r="D59" i="31"/>
  <c r="B59" i="31"/>
  <c r="O64" i="30"/>
  <c r="S60" i="30"/>
  <c r="U59" i="30"/>
  <c r="T59" i="30"/>
  <c r="Q59" i="30"/>
  <c r="P59" i="30"/>
  <c r="M59" i="30"/>
  <c r="L59" i="30"/>
  <c r="K59" i="30"/>
  <c r="J59" i="30"/>
  <c r="H59" i="30"/>
  <c r="F59" i="30"/>
  <c r="D59" i="30"/>
  <c r="B59" i="30"/>
  <c r="O64" i="29"/>
  <c r="S60" i="29"/>
  <c r="U59" i="29"/>
  <c r="T59" i="29"/>
  <c r="Q59" i="29"/>
  <c r="P59" i="29"/>
  <c r="K59" i="29"/>
  <c r="J59" i="29"/>
  <c r="H59" i="29"/>
  <c r="F59" i="29"/>
  <c r="D59" i="29"/>
  <c r="B59" i="29"/>
  <c r="C63" i="29"/>
  <c r="B59" i="15"/>
  <c r="C69" i="15"/>
  <c r="D59" i="15"/>
  <c r="C82" i="33"/>
  <c r="C79" i="33"/>
  <c r="B84" i="41"/>
  <c r="I5" i="41" s="1"/>
  <c r="C65" i="29"/>
  <c r="C82" i="43"/>
  <c r="B89" i="43"/>
  <c r="D82" i="43"/>
  <c r="D79" i="43"/>
  <c r="D78" i="43"/>
  <c r="E82" i="43"/>
  <c r="E78" i="43"/>
  <c r="F82" i="43"/>
  <c r="D82" i="42"/>
  <c r="D79" i="42"/>
  <c r="D78" i="42"/>
  <c r="E82" i="42"/>
  <c r="E78" i="42"/>
  <c r="B89" i="42"/>
  <c r="C82" i="42"/>
  <c r="F78" i="42"/>
  <c r="F82" i="42"/>
  <c r="D78" i="41"/>
  <c r="E82" i="41"/>
  <c r="E78" i="41"/>
  <c r="B89" i="41"/>
  <c r="C82" i="41"/>
  <c r="D82" i="40"/>
  <c r="D78" i="40"/>
  <c r="E78" i="40"/>
  <c r="E82" i="40"/>
  <c r="B89" i="40"/>
  <c r="C82" i="40"/>
  <c r="D82" i="39"/>
  <c r="D78" i="39"/>
  <c r="E82" i="39"/>
  <c r="E78" i="39"/>
  <c r="B89" i="39"/>
  <c r="C82" i="39"/>
  <c r="D82" i="38"/>
  <c r="D79" i="38"/>
  <c r="B89" i="38"/>
  <c r="C82" i="38"/>
  <c r="E82" i="38"/>
  <c r="E78" i="38"/>
  <c r="D82" i="37"/>
  <c r="D78" i="37"/>
  <c r="B89" i="37"/>
  <c r="C82" i="37"/>
  <c r="E82" i="37"/>
  <c r="E78" i="37"/>
  <c r="F82" i="37"/>
  <c r="F78" i="37"/>
  <c r="B89" i="36"/>
  <c r="D82" i="36"/>
  <c r="D78" i="36"/>
  <c r="E82" i="36"/>
  <c r="E78" i="36"/>
  <c r="F82" i="36"/>
  <c r="F79" i="36"/>
  <c r="F78" i="36"/>
  <c r="D82" i="35"/>
  <c r="D78" i="35"/>
  <c r="B89" i="35"/>
  <c r="C82" i="35"/>
  <c r="C79" i="35"/>
  <c r="E82" i="35"/>
  <c r="E78" i="35"/>
  <c r="F82" i="35"/>
  <c r="F78" i="35"/>
  <c r="B89" i="34"/>
  <c r="D82" i="34"/>
  <c r="D78" i="34"/>
  <c r="E82" i="34"/>
  <c r="E78" i="34"/>
  <c r="F82" i="34"/>
  <c r="F79" i="34"/>
  <c r="F78" i="34"/>
  <c r="D82" i="33"/>
  <c r="D78" i="33"/>
  <c r="E82" i="33"/>
  <c r="E78" i="33"/>
  <c r="C67" i="33"/>
  <c r="B89" i="33"/>
  <c r="F82" i="33"/>
  <c r="B89" i="32"/>
  <c r="C82" i="32"/>
  <c r="D82" i="32"/>
  <c r="D78" i="32"/>
  <c r="E82" i="32"/>
  <c r="E78" i="32"/>
  <c r="F82" i="32"/>
  <c r="F78" i="32"/>
  <c r="B89" i="31"/>
  <c r="C82" i="31"/>
  <c r="D82" i="31"/>
  <c r="D78" i="31"/>
  <c r="E82" i="31"/>
  <c r="E78" i="31"/>
  <c r="F82" i="31"/>
  <c r="F79" i="31"/>
  <c r="F78" i="31"/>
  <c r="E82" i="30"/>
  <c r="E78" i="30"/>
  <c r="B89" i="30"/>
  <c r="D82" i="30"/>
  <c r="D79" i="30"/>
  <c r="D78" i="30"/>
  <c r="F82" i="30"/>
  <c r="F79" i="30"/>
  <c r="F78" i="30"/>
  <c r="C63" i="43"/>
  <c r="C65" i="43"/>
  <c r="C69" i="43"/>
  <c r="G5" i="43" s="1"/>
  <c r="C69" i="42"/>
  <c r="G5" i="42" s="1"/>
  <c r="G5" i="41"/>
  <c r="D5" i="41" s="1"/>
  <c r="C69" i="40"/>
  <c r="G5" i="40"/>
  <c r="G9" i="40"/>
  <c r="C63" i="39"/>
  <c r="C65" i="39"/>
  <c r="C69" i="39"/>
  <c r="G5" i="39"/>
  <c r="G13" i="39" s="1"/>
  <c r="C63" i="38"/>
  <c r="C65" i="38"/>
  <c r="C69" i="38"/>
  <c r="G5" i="38"/>
  <c r="G10" i="38" s="1"/>
  <c r="G13" i="38"/>
  <c r="C69" i="37"/>
  <c r="G5" i="37" s="1"/>
  <c r="C63" i="36"/>
  <c r="C65" i="36"/>
  <c r="C69" i="36"/>
  <c r="G5" i="36" s="1"/>
  <c r="C63" i="35"/>
  <c r="C65" i="35"/>
  <c r="C69" i="35"/>
  <c r="G5" i="35" s="1"/>
  <c r="C63" i="34"/>
  <c r="C65" i="34"/>
  <c r="C69" i="34"/>
  <c r="G5" i="34" s="1"/>
  <c r="C63" i="33"/>
  <c r="C65" i="33"/>
  <c r="C69" i="33"/>
  <c r="G5" i="33" s="1"/>
  <c r="C63" i="32"/>
  <c r="C65" i="32"/>
  <c r="C69" i="32"/>
  <c r="G5" i="32"/>
  <c r="G8" i="32" s="1"/>
  <c r="D5" i="32"/>
  <c r="C69" i="31"/>
  <c r="G5" i="31"/>
  <c r="G9" i="31"/>
  <c r="C69" i="30"/>
  <c r="G5" i="30"/>
  <c r="G11" i="30"/>
  <c r="C82" i="29"/>
  <c r="D82" i="29"/>
  <c r="B89" i="29"/>
  <c r="D78" i="29"/>
  <c r="C67" i="29"/>
  <c r="E82" i="29"/>
  <c r="E78" i="29"/>
  <c r="F82" i="29"/>
  <c r="F78" i="29"/>
  <c r="C69" i="29"/>
  <c r="G5" i="29" s="1"/>
  <c r="C63" i="42"/>
  <c r="C65" i="42"/>
  <c r="C63" i="41"/>
  <c r="C65" i="41"/>
  <c r="C63" i="40"/>
  <c r="C65" i="40"/>
  <c r="C63" i="37"/>
  <c r="C65" i="37"/>
  <c r="C63" i="31"/>
  <c r="C65" i="31"/>
  <c r="C63" i="30"/>
  <c r="C65" i="30"/>
  <c r="C67" i="30"/>
  <c r="C66" i="30"/>
  <c r="C67" i="31"/>
  <c r="D79" i="31"/>
  <c r="C66" i="31"/>
  <c r="C67" i="32"/>
  <c r="C67" i="34"/>
  <c r="C66" i="34"/>
  <c r="C67" i="35"/>
  <c r="C67" i="36"/>
  <c r="C66" i="36"/>
  <c r="C67" i="37"/>
  <c r="C67" i="43"/>
  <c r="F79" i="43"/>
  <c r="C66" i="43"/>
  <c r="C67" i="42"/>
  <c r="F79" i="29"/>
  <c r="E79" i="39"/>
  <c r="E79" i="36"/>
  <c r="B87" i="43"/>
  <c r="B91" i="43"/>
  <c r="B84" i="43"/>
  <c r="I5" i="43" s="1"/>
  <c r="E79" i="43"/>
  <c r="B84" i="42"/>
  <c r="I5" i="42"/>
  <c r="B87" i="42"/>
  <c r="B91" i="42"/>
  <c r="E79" i="42"/>
  <c r="F79" i="42"/>
  <c r="C66" i="42"/>
  <c r="F79" i="41"/>
  <c r="E79" i="41"/>
  <c r="B87" i="41"/>
  <c r="B91" i="41"/>
  <c r="D79" i="41"/>
  <c r="C66" i="41"/>
  <c r="B87" i="40"/>
  <c r="B91" i="40"/>
  <c r="B84" i="40"/>
  <c r="I5" i="40" s="1"/>
  <c r="D79" i="40"/>
  <c r="E79" i="40"/>
  <c r="B87" i="39"/>
  <c r="B91" i="39"/>
  <c r="B84" i="39"/>
  <c r="D79" i="39"/>
  <c r="E79" i="38"/>
  <c r="B87" i="38"/>
  <c r="B91" i="38"/>
  <c r="F79" i="37"/>
  <c r="C66" i="37"/>
  <c r="E79" i="37"/>
  <c r="B87" i="37"/>
  <c r="B91" i="37"/>
  <c r="B84" i="37"/>
  <c r="I5" i="37"/>
  <c r="D79" i="37"/>
  <c r="B87" i="36"/>
  <c r="B91" i="36"/>
  <c r="B84" i="36"/>
  <c r="D79" i="36"/>
  <c r="F79" i="35"/>
  <c r="C66" i="35"/>
  <c r="E79" i="35"/>
  <c r="B87" i="35"/>
  <c r="B91" i="35"/>
  <c r="B84" i="35"/>
  <c r="I5" i="35" s="1"/>
  <c r="D79" i="35"/>
  <c r="B87" i="34"/>
  <c r="B91" i="34"/>
  <c r="B84" i="34"/>
  <c r="E79" i="34"/>
  <c r="E79" i="33"/>
  <c r="B87" i="33"/>
  <c r="B91" i="33"/>
  <c r="B84" i="33"/>
  <c r="I5" i="33" s="1"/>
  <c r="F79" i="33"/>
  <c r="D79" i="33"/>
  <c r="F79" i="32"/>
  <c r="C66" i="32"/>
  <c r="E79" i="32"/>
  <c r="D79" i="32"/>
  <c r="C79" i="32"/>
  <c r="B87" i="32"/>
  <c r="B91" i="32"/>
  <c r="E79" i="31"/>
  <c r="C79" i="31"/>
  <c r="B87" i="31"/>
  <c r="B91" i="31"/>
  <c r="B84" i="31"/>
  <c r="I5" i="31" s="1"/>
  <c r="C79" i="30"/>
  <c r="B87" i="30"/>
  <c r="B91" i="30"/>
  <c r="B84" i="30"/>
  <c r="E79" i="30"/>
  <c r="G13" i="41"/>
  <c r="G12" i="41"/>
  <c r="G10" i="40"/>
  <c r="G11" i="40"/>
  <c r="G12" i="40"/>
  <c r="G13" i="40"/>
  <c r="D5" i="40"/>
  <c r="G9" i="38"/>
  <c r="G8" i="38"/>
  <c r="G11" i="38"/>
  <c r="G11" i="32"/>
  <c r="G13" i="32"/>
  <c r="G10" i="32"/>
  <c r="G11" i="31"/>
  <c r="G12" i="31"/>
  <c r="G10" i="31"/>
  <c r="D5" i="31"/>
  <c r="G13" i="31"/>
  <c r="G8" i="31"/>
  <c r="G9" i="30"/>
  <c r="G10" i="30"/>
  <c r="G8" i="30"/>
  <c r="G12" i="30"/>
  <c r="G13" i="30"/>
  <c r="B87" i="29"/>
  <c r="B91" i="29"/>
  <c r="B84" i="29"/>
  <c r="I5" i="29"/>
  <c r="C79" i="29"/>
  <c r="E79" i="29"/>
  <c r="D79" i="29"/>
  <c r="C66" i="33"/>
  <c r="C66" i="29"/>
  <c r="B80" i="17" a="1"/>
  <c r="B80" i="17"/>
  <c r="D80" i="24" a="1"/>
  <c r="D80" i="24"/>
  <c r="C80" i="24" a="1"/>
  <c r="C80" i="24"/>
  <c r="B80" i="24" a="1"/>
  <c r="B80" i="24"/>
  <c r="O80" i="24" a="1"/>
  <c r="O80" i="24"/>
  <c r="O79" i="24"/>
  <c r="C63" i="24"/>
  <c r="C54" i="24"/>
  <c r="B54" i="24"/>
  <c r="C65" i="24"/>
  <c r="B59" i="24"/>
  <c r="D80" i="23" a="1"/>
  <c r="D80" i="23"/>
  <c r="C80" i="23" a="1"/>
  <c r="C80" i="23"/>
  <c r="C64" i="23"/>
  <c r="C65" i="23"/>
  <c r="C63" i="23"/>
  <c r="C63" i="22"/>
  <c r="B55" i="22"/>
  <c r="D80" i="22" a="1"/>
  <c r="D80" i="22"/>
  <c r="C80" i="22" a="1"/>
  <c r="C80" i="22"/>
  <c r="B80" i="22" a="1"/>
  <c r="B80" i="22"/>
  <c r="B59" i="22"/>
  <c r="C65" i="22"/>
  <c r="C64" i="22"/>
  <c r="E54" i="19"/>
  <c r="D54" i="19"/>
  <c r="C54" i="19"/>
  <c r="B54" i="19"/>
  <c r="E53" i="19"/>
  <c r="D53" i="19"/>
  <c r="C53" i="19"/>
  <c r="B53" i="19"/>
  <c r="H79" i="19"/>
  <c r="G79" i="19"/>
  <c r="E79" i="19"/>
  <c r="D79" i="19"/>
  <c r="C79" i="19"/>
  <c r="B79" i="19"/>
  <c r="D80" i="19" a="1"/>
  <c r="D80" i="19"/>
  <c r="C80" i="19" a="1"/>
  <c r="C80" i="19"/>
  <c r="B80" i="19" a="1"/>
  <c r="B80" i="19"/>
  <c r="F59" i="19"/>
  <c r="D59" i="19"/>
  <c r="B59" i="19"/>
  <c r="C65" i="19"/>
  <c r="C63" i="19"/>
  <c r="C64" i="19"/>
  <c r="C55" i="24"/>
  <c r="E54" i="24"/>
  <c r="E55" i="24"/>
  <c r="D54" i="24"/>
  <c r="D55" i="24"/>
  <c r="C55" i="23"/>
  <c r="E54" i="23"/>
  <c r="E55" i="23"/>
  <c r="D54" i="23"/>
  <c r="D55" i="23"/>
  <c r="C54" i="23"/>
  <c r="B54" i="23"/>
  <c r="B55" i="23"/>
  <c r="C55" i="22"/>
  <c r="E54" i="22"/>
  <c r="E55" i="22"/>
  <c r="D54" i="22"/>
  <c r="D55" i="22"/>
  <c r="C54" i="22"/>
  <c r="B54" i="22"/>
  <c r="N80" i="24" a="1"/>
  <c r="N80" i="24"/>
  <c r="N79" i="24"/>
  <c r="M80" i="24" a="1"/>
  <c r="M80" i="24"/>
  <c r="M79" i="24"/>
  <c r="L80" i="24" a="1"/>
  <c r="L80" i="24"/>
  <c r="L79" i="24"/>
  <c r="K80" i="24" a="1"/>
  <c r="K80" i="24"/>
  <c r="K79" i="24"/>
  <c r="A81" i="24"/>
  <c r="I5" i="24" s="1"/>
  <c r="I80" i="24" a="1"/>
  <c r="I80" i="24"/>
  <c r="I79" i="24"/>
  <c r="H80" i="24" a="1"/>
  <c r="H80" i="24"/>
  <c r="H79" i="24"/>
  <c r="G80" i="24" a="1"/>
  <c r="G80" i="24"/>
  <c r="G79" i="24"/>
  <c r="E80" i="24" a="1"/>
  <c r="E80" i="24"/>
  <c r="O80" i="23" a="1"/>
  <c r="O80" i="23"/>
  <c r="O79" i="23"/>
  <c r="N80" i="23" a="1"/>
  <c r="N80" i="23"/>
  <c r="N79" i="23"/>
  <c r="M80" i="23" a="1"/>
  <c r="M80" i="23"/>
  <c r="M79" i="23"/>
  <c r="L80" i="23"/>
  <c r="L80" i="23" a="1"/>
  <c r="K80" i="23" a="1"/>
  <c r="K80" i="23"/>
  <c r="K79" i="23"/>
  <c r="A81" i="23"/>
  <c r="I5" i="23" s="1"/>
  <c r="I80" i="23" a="1"/>
  <c r="I80" i="23"/>
  <c r="I79" i="23"/>
  <c r="H80" i="23" a="1"/>
  <c r="H80" i="23"/>
  <c r="H79" i="23"/>
  <c r="G80" i="23" a="1"/>
  <c r="G80" i="23"/>
  <c r="G79" i="23"/>
  <c r="E80" i="23" a="1"/>
  <c r="E80" i="23"/>
  <c r="B80" i="23" a="1"/>
  <c r="B80" i="23"/>
  <c r="L79" i="23"/>
  <c r="O80" i="22" a="1"/>
  <c r="O80" i="22"/>
  <c r="O79" i="22"/>
  <c r="N80" i="22" a="1"/>
  <c r="N80" i="22"/>
  <c r="N79" i="22"/>
  <c r="M80" i="22" a="1"/>
  <c r="M80" i="22"/>
  <c r="M79" i="22"/>
  <c r="L80" i="22" a="1"/>
  <c r="L80" i="22"/>
  <c r="L79" i="22"/>
  <c r="K80" i="22" a="1"/>
  <c r="K80" i="22"/>
  <c r="K79" i="22"/>
  <c r="A81" i="22"/>
  <c r="I5" i="22" s="1"/>
  <c r="I80" i="22" a="1"/>
  <c r="I80" i="22"/>
  <c r="I79" i="22"/>
  <c r="H80" i="22" a="1"/>
  <c r="H80" i="22"/>
  <c r="H79" i="22"/>
  <c r="G80" i="22" a="1"/>
  <c r="G80" i="22"/>
  <c r="G79" i="22"/>
  <c r="E80" i="22" a="1"/>
  <c r="E80" i="22"/>
  <c r="O80" i="19" a="1"/>
  <c r="O80" i="19"/>
  <c r="O79" i="19"/>
  <c r="N80" i="19" a="1"/>
  <c r="N80" i="19"/>
  <c r="N79" i="19"/>
  <c r="M80" i="19" a="1"/>
  <c r="M80" i="19"/>
  <c r="M79" i="19"/>
  <c r="L80" i="19" a="1"/>
  <c r="L80" i="19"/>
  <c r="L79" i="19"/>
  <c r="K80" i="19" a="1"/>
  <c r="K80" i="19"/>
  <c r="K79" i="19"/>
  <c r="A81" i="19"/>
  <c r="I5" i="19" s="1"/>
  <c r="I80" i="19" a="1"/>
  <c r="I80" i="19"/>
  <c r="I79" i="19"/>
  <c r="H80" i="19" a="1"/>
  <c r="H80" i="19"/>
  <c r="G80" i="19" a="1"/>
  <c r="G80" i="19"/>
  <c r="E80" i="19" a="1"/>
  <c r="E80" i="19"/>
  <c r="L80" i="18" a="1"/>
  <c r="L80" i="18"/>
  <c r="L79" i="18"/>
  <c r="C64" i="18"/>
  <c r="C63" i="18"/>
  <c r="C65" i="18"/>
  <c r="E80" i="18" a="1"/>
  <c r="E80" i="18"/>
  <c r="D80" i="18" a="1"/>
  <c r="D80" i="18"/>
  <c r="D75" i="18"/>
  <c r="C80" i="18" a="1"/>
  <c r="C80" i="18"/>
  <c r="C75" i="18"/>
  <c r="B80" i="18" a="1"/>
  <c r="B80" i="18"/>
  <c r="B75" i="18"/>
  <c r="B59" i="18"/>
  <c r="B55" i="18"/>
  <c r="K80" i="18" a="1"/>
  <c r="K80" i="18"/>
  <c r="K79" i="18"/>
  <c r="F59" i="18"/>
  <c r="D59" i="18"/>
  <c r="B54" i="18"/>
  <c r="O80" i="18" a="1"/>
  <c r="O80" i="18"/>
  <c r="O79" i="18"/>
  <c r="N80" i="18" a="1"/>
  <c r="N80" i="18"/>
  <c r="N79" i="18"/>
  <c r="M80" i="18" a="1"/>
  <c r="M80" i="18"/>
  <c r="M79" i="18"/>
  <c r="I80" i="18" a="1"/>
  <c r="I80" i="18" s="1"/>
  <c r="I79" i="18" s="1"/>
  <c r="H80" i="18" a="1"/>
  <c r="H80" i="18"/>
  <c r="H79" i="18"/>
  <c r="G80" i="18" a="1"/>
  <c r="G80" i="18"/>
  <c r="G79" i="18"/>
  <c r="E54" i="18"/>
  <c r="D54" i="18"/>
  <c r="C54" i="18"/>
  <c r="C75" i="17"/>
  <c r="G79" i="17"/>
  <c r="E79" i="17"/>
  <c r="D79" i="17"/>
  <c r="C79" i="17"/>
  <c r="K80" i="17" a="1"/>
  <c r="K80" i="17"/>
  <c r="K79" i="17"/>
  <c r="H80" i="17" a="1"/>
  <c r="H80" i="17"/>
  <c r="H79" i="17"/>
  <c r="G80" i="17" a="1"/>
  <c r="G80" i="17"/>
  <c r="D80" i="17" a="1"/>
  <c r="D80" i="17"/>
  <c r="C80" i="17" a="1"/>
  <c r="C80" i="17"/>
  <c r="C65" i="17"/>
  <c r="C64" i="17"/>
  <c r="C63" i="17"/>
  <c r="B59" i="17"/>
  <c r="C54" i="17"/>
  <c r="B54" i="17"/>
  <c r="O80" i="17" a="1"/>
  <c r="O80" i="17"/>
  <c r="O79" i="17"/>
  <c r="N80" i="17" a="1"/>
  <c r="N80" i="17"/>
  <c r="N79" i="17"/>
  <c r="M80" i="17" a="1"/>
  <c r="M80" i="17"/>
  <c r="M79" i="17"/>
  <c r="I80" i="17" a="1"/>
  <c r="I80" i="17" s="1"/>
  <c r="I79" i="17" s="1"/>
  <c r="A81" i="17" s="1"/>
  <c r="I5" i="17" s="1"/>
  <c r="E80" i="17" a="1"/>
  <c r="E80" i="17"/>
  <c r="L79" i="17"/>
  <c r="E54" i="17"/>
  <c r="E55" i="17"/>
  <c r="D54" i="17"/>
  <c r="G76" i="16"/>
  <c r="F76" i="16"/>
  <c r="E76" i="16"/>
  <c r="D76" i="16"/>
  <c r="C89" i="16"/>
  <c r="C87" i="16"/>
  <c r="C85" i="16"/>
  <c r="P81" i="16" a="1"/>
  <c r="P81" i="16"/>
  <c r="P80" i="16"/>
  <c r="M81" i="16" a="1"/>
  <c r="M81" i="16"/>
  <c r="M80" i="16"/>
  <c r="L81" i="16" a="1"/>
  <c r="L81" i="16" s="1"/>
  <c r="K81" i="16" a="1"/>
  <c r="K81" i="16" s="1"/>
  <c r="K80" i="16" s="1"/>
  <c r="C82" i="16" s="1"/>
  <c r="I5" i="16" s="1"/>
  <c r="J81" i="16" a="1"/>
  <c r="J81" i="16"/>
  <c r="J80" i="16"/>
  <c r="I81" i="16" a="1"/>
  <c r="I81" i="16"/>
  <c r="I80" i="16"/>
  <c r="G81" i="16" a="1"/>
  <c r="G81" i="16"/>
  <c r="F81" i="16" a="1"/>
  <c r="F81" i="16"/>
  <c r="E81" i="16" a="1"/>
  <c r="E81" i="16"/>
  <c r="D81" i="16" a="1"/>
  <c r="D81" i="16"/>
  <c r="L59" i="16"/>
  <c r="C69" i="16" s="1"/>
  <c r="G5" i="16" s="1"/>
  <c r="K59" i="16"/>
  <c r="J59" i="16"/>
  <c r="G56" i="16"/>
  <c r="F56" i="16"/>
  <c r="E56" i="16"/>
  <c r="D56" i="16"/>
  <c r="G55" i="16"/>
  <c r="F55" i="16"/>
  <c r="E55" i="16"/>
  <c r="D55" i="16"/>
  <c r="C63" i="16"/>
  <c r="Q81" i="16" a="1"/>
  <c r="Q81" i="16"/>
  <c r="Q80" i="16"/>
  <c r="O81" i="16" a="1"/>
  <c r="O81" i="16"/>
  <c r="O80" i="16"/>
  <c r="N80" i="16"/>
  <c r="B54" i="15"/>
  <c r="C65" i="15"/>
  <c r="C63" i="15"/>
  <c r="K59" i="15"/>
  <c r="J59" i="15"/>
  <c r="E54" i="15"/>
  <c r="D54" i="15"/>
  <c r="C54" i="15"/>
  <c r="C55" i="15"/>
  <c r="E55" i="15"/>
  <c r="D55" i="15"/>
  <c r="B55" i="15"/>
  <c r="C64" i="15"/>
  <c r="I80" i="14" a="1"/>
  <c r="I80" i="14"/>
  <c r="I79" i="14" s="1"/>
  <c r="D59" i="14"/>
  <c r="C75" i="14"/>
  <c r="C76" i="14"/>
  <c r="E76" i="15"/>
  <c r="D76" i="15"/>
  <c r="C76" i="15"/>
  <c r="I80" i="15" a="1"/>
  <c r="I80" i="15"/>
  <c r="I79" i="15"/>
  <c r="H79" i="15"/>
  <c r="H80" i="15" a="1"/>
  <c r="H80" i="15"/>
  <c r="G80" i="15" a="1"/>
  <c r="G80" i="15"/>
  <c r="G79" i="15"/>
  <c r="E80" i="15" a="1"/>
  <c r="E80" i="15"/>
  <c r="D79" i="15"/>
  <c r="C79" i="15"/>
  <c r="N80" i="15" a="1"/>
  <c r="N80" i="15"/>
  <c r="N79" i="15"/>
  <c r="K80" i="15" a="1"/>
  <c r="K80" i="15"/>
  <c r="K79" i="15"/>
  <c r="D80" i="15" a="1"/>
  <c r="D80" i="15"/>
  <c r="C80" i="15" a="1"/>
  <c r="C80" i="15"/>
  <c r="B80" i="15" a="1"/>
  <c r="B80" i="15"/>
  <c r="B75" i="15"/>
  <c r="O80" i="15" a="1"/>
  <c r="O80" i="15"/>
  <c r="O79" i="15"/>
  <c r="M80" i="15" a="1"/>
  <c r="M80" i="15"/>
  <c r="M79" i="15"/>
  <c r="L79" i="15"/>
  <c r="E55" i="14"/>
  <c r="D55" i="14"/>
  <c r="C55" i="14"/>
  <c r="B55" i="14"/>
  <c r="B54" i="14"/>
  <c r="D75" i="14"/>
  <c r="B75" i="14"/>
  <c r="A88" i="14"/>
  <c r="A86" i="14"/>
  <c r="A84" i="14"/>
  <c r="O80" i="14" a="1"/>
  <c r="O80" i="14"/>
  <c r="O79" i="14"/>
  <c r="N80" i="14" a="1"/>
  <c r="N80" i="14"/>
  <c r="N79" i="14"/>
  <c r="M80" i="14" a="1"/>
  <c r="M80" i="14"/>
  <c r="M79" i="14"/>
  <c r="K80" i="14" a="1"/>
  <c r="K80" i="14"/>
  <c r="K79" i="14"/>
  <c r="H80" i="14" a="1"/>
  <c r="H80" i="14"/>
  <c r="H79" i="14"/>
  <c r="G80" i="14" a="1"/>
  <c r="G80" i="14"/>
  <c r="G79" i="14"/>
  <c r="E80" i="14" a="1"/>
  <c r="E80" i="14"/>
  <c r="D80" i="14" a="1"/>
  <c r="D80" i="14"/>
  <c r="C80" i="14" a="1"/>
  <c r="C80" i="14"/>
  <c r="B80" i="14" a="1"/>
  <c r="B80" i="14"/>
  <c r="E54" i="14"/>
  <c r="D54" i="14"/>
  <c r="C54" i="14"/>
  <c r="L79" i="14"/>
  <c r="C64" i="13"/>
  <c r="E75" i="13"/>
  <c r="D75" i="13"/>
  <c r="C75" i="13"/>
  <c r="B75" i="13"/>
  <c r="D79" i="13"/>
  <c r="C79" i="13"/>
  <c r="B79" i="13"/>
  <c r="O80" i="13" a="1"/>
  <c r="O80" i="13"/>
  <c r="O79" i="13"/>
  <c r="N80" i="13" a="1"/>
  <c r="N80" i="13"/>
  <c r="N79" i="13"/>
  <c r="M80" i="13" a="1"/>
  <c r="M80" i="13"/>
  <c r="M79" i="13"/>
  <c r="L80" i="13" a="1"/>
  <c r="L80" i="13"/>
  <c r="L79" i="13"/>
  <c r="K80" i="13" a="1"/>
  <c r="K80" i="13"/>
  <c r="K79" i="13"/>
  <c r="I80" i="13" a="1"/>
  <c r="I80" i="13" s="1"/>
  <c r="G80" i="13" a="1"/>
  <c r="G80" i="13"/>
  <c r="E80" i="13" a="1"/>
  <c r="E80" i="13"/>
  <c r="D80" i="13" a="1"/>
  <c r="D80" i="13"/>
  <c r="C80" i="13" a="1"/>
  <c r="C80" i="13"/>
  <c r="B80" i="13" a="1"/>
  <c r="B80" i="13"/>
  <c r="E55" i="13"/>
  <c r="D55" i="13"/>
  <c r="C55" i="13"/>
  <c r="B55" i="13"/>
  <c r="E54" i="13"/>
  <c r="D54" i="13"/>
  <c r="C54" i="13"/>
  <c r="B54" i="13"/>
  <c r="H80" i="13" a="1"/>
  <c r="H80" i="13"/>
  <c r="H79" i="13"/>
  <c r="G79" i="13"/>
  <c r="C83" i="12" a="1"/>
  <c r="C83" i="12"/>
  <c r="B83" i="12" a="1"/>
  <c r="B83" i="12"/>
  <c r="B78" i="12"/>
  <c r="D54" i="12"/>
  <c r="D55" i="12"/>
  <c r="M83" i="12"/>
  <c r="K83" i="12" a="1"/>
  <c r="K83" i="12"/>
  <c r="K82" i="12"/>
  <c r="G83" i="12" a="1"/>
  <c r="G83" i="12"/>
  <c r="G82" i="12"/>
  <c r="E83" i="12" a="1"/>
  <c r="E83" i="12"/>
  <c r="E82" i="12"/>
  <c r="D83" i="12" a="1"/>
  <c r="D83" i="12"/>
  <c r="O83" i="12"/>
  <c r="O83" i="12" a="1"/>
  <c r="N83" i="12" a="1"/>
  <c r="N83" i="12"/>
  <c r="N82" i="12"/>
  <c r="M82" i="12"/>
  <c r="I83" i="12" a="1"/>
  <c r="I83" i="12"/>
  <c r="I82" i="12"/>
  <c r="H83" i="12" a="1"/>
  <c r="H83" i="12"/>
  <c r="H82" i="12"/>
  <c r="O82" i="12"/>
  <c r="L82" i="12"/>
  <c r="E55" i="12"/>
  <c r="C55" i="12"/>
  <c r="B55" i="12"/>
  <c r="B54" i="12"/>
  <c r="E54" i="12"/>
  <c r="C54" i="12"/>
  <c r="O79" i="11" a="1"/>
  <c r="O79" i="11"/>
  <c r="O78" i="11"/>
  <c r="L78" i="11"/>
  <c r="L79" i="11" a="1"/>
  <c r="L79" i="11"/>
  <c r="I79" i="11" a="1"/>
  <c r="I79" i="11"/>
  <c r="I78" i="11"/>
  <c r="H78" i="11"/>
  <c r="H79" i="11" a="1"/>
  <c r="H79" i="11"/>
  <c r="E79" i="11" a="1"/>
  <c r="E79" i="11"/>
  <c r="C79" i="11" a="1"/>
  <c r="C79" i="11"/>
  <c r="D79" i="11" a="1"/>
  <c r="D79" i="11"/>
  <c r="C65" i="11"/>
  <c r="C64" i="11"/>
  <c r="D59" i="11"/>
  <c r="B59" i="11"/>
  <c r="D52" i="11"/>
  <c r="D53" i="11"/>
  <c r="C52" i="11"/>
  <c r="C53" i="11"/>
  <c r="B53" i="11"/>
  <c r="B52" i="11"/>
  <c r="P79" i="11" a="1"/>
  <c r="P79" i="11"/>
  <c r="P78" i="11"/>
  <c r="N79" i="11" a="1"/>
  <c r="N79" i="11"/>
  <c r="N78" i="11"/>
  <c r="M78" i="11"/>
  <c r="E52" i="11"/>
  <c r="E53" i="11"/>
  <c r="E55" i="7"/>
  <c r="E56" i="7" s="1"/>
  <c r="D55" i="7"/>
  <c r="C55" i="7"/>
  <c r="B55" i="7"/>
  <c r="B59" i="7"/>
  <c r="E77" i="7" a="1"/>
  <c r="E77" i="7"/>
  <c r="E72" i="7" s="1"/>
  <c r="D76" i="7"/>
  <c r="D73" i="7" s="1"/>
  <c r="P77" i="7" a="1"/>
  <c r="P77" i="7" s="1"/>
  <c r="P76" i="7" s="1"/>
  <c r="O77" i="7" a="1"/>
  <c r="O77" i="7" s="1"/>
  <c r="O76" i="7" s="1"/>
  <c r="N77" i="7" a="1"/>
  <c r="N77" i="7" s="1"/>
  <c r="N76" i="7" s="1"/>
  <c r="L77" i="7" a="1"/>
  <c r="L77" i="7"/>
  <c r="L76" i="7" s="1"/>
  <c r="I77" i="7" a="1"/>
  <c r="I77" i="7"/>
  <c r="I76" i="7"/>
  <c r="H77" i="7" a="1"/>
  <c r="H77" i="7"/>
  <c r="F77" i="7" a="1"/>
  <c r="F77" i="7" s="1"/>
  <c r="D77" i="7" a="1"/>
  <c r="D77" i="7"/>
  <c r="D72" i="7"/>
  <c r="C77" i="7" a="1"/>
  <c r="C77" i="7"/>
  <c r="C72" i="7"/>
  <c r="M76" i="7"/>
  <c r="W47" i="5"/>
  <c r="V47" i="5"/>
  <c r="O51" i="5"/>
  <c r="M61" i="5"/>
  <c r="L61" i="5"/>
  <c r="K61" i="5"/>
  <c r="H61" i="5"/>
  <c r="G61" i="5"/>
  <c r="G62" i="5" a="1"/>
  <c r="G62" i="5"/>
  <c r="K62" i="5" a="1"/>
  <c r="K62" i="5"/>
  <c r="O62" i="5" a="1"/>
  <c r="O62" i="5"/>
  <c r="O61" i="5"/>
  <c r="N62" i="5" a="1"/>
  <c r="N62" i="5"/>
  <c r="N61" i="5"/>
  <c r="M62" i="5" a="1"/>
  <c r="M62" i="5"/>
  <c r="L62" i="5" a="1"/>
  <c r="L62" i="5"/>
  <c r="H62" i="5" a="1"/>
  <c r="H62" i="5"/>
  <c r="E77" i="5"/>
  <c r="E78" i="5"/>
  <c r="C77" i="5"/>
  <c r="C78" i="5"/>
  <c r="E61" i="5"/>
  <c r="E62" i="5" a="1"/>
  <c r="E62" i="5"/>
  <c r="D62" i="5" a="1"/>
  <c r="D62" i="5"/>
  <c r="D61" i="5"/>
  <c r="C61" i="5"/>
  <c r="C62" i="5" a="1"/>
  <c r="C62" i="5"/>
  <c r="B62" i="5" a="1"/>
  <c r="B62" i="5"/>
  <c r="B77" i="5"/>
  <c r="F73" i="24"/>
  <c r="O64" i="24"/>
  <c r="S60" i="24"/>
  <c r="U59" i="24"/>
  <c r="T59" i="24"/>
  <c r="Q59" i="24"/>
  <c r="P59" i="24"/>
  <c r="C69" i="24"/>
  <c r="G5" i="24" s="1"/>
  <c r="L59" i="24"/>
  <c r="K59" i="24"/>
  <c r="J59" i="24"/>
  <c r="H59" i="24"/>
  <c r="F59" i="24"/>
  <c r="D59" i="24"/>
  <c r="F66" i="23"/>
  <c r="O64" i="23"/>
  <c r="S60" i="23"/>
  <c r="U59" i="23"/>
  <c r="T59" i="23"/>
  <c r="Q59" i="23"/>
  <c r="P59" i="23"/>
  <c r="C69" i="23"/>
  <c r="G5" i="23" s="1"/>
  <c r="L59" i="23"/>
  <c r="K59" i="23"/>
  <c r="J59" i="23"/>
  <c r="H59" i="23"/>
  <c r="F59" i="23"/>
  <c r="D59" i="23"/>
  <c r="B59" i="23"/>
  <c r="O64" i="22"/>
  <c r="S60" i="22"/>
  <c r="U59" i="22"/>
  <c r="T59" i="22"/>
  <c r="Q59" i="22"/>
  <c r="P59" i="22"/>
  <c r="C69" i="22"/>
  <c r="G5" i="22" s="1"/>
  <c r="L59" i="22"/>
  <c r="K59" i="22"/>
  <c r="J59" i="22"/>
  <c r="H59" i="22"/>
  <c r="F59" i="22"/>
  <c r="D59" i="22"/>
  <c r="F66" i="19"/>
  <c r="O64" i="19"/>
  <c r="S60" i="19"/>
  <c r="U59" i="19"/>
  <c r="T59" i="19"/>
  <c r="Q59" i="19"/>
  <c r="P59" i="19"/>
  <c r="C69" i="19"/>
  <c r="G5" i="19" s="1"/>
  <c r="L59" i="19"/>
  <c r="K59" i="19"/>
  <c r="J59" i="19"/>
  <c r="H59" i="19"/>
  <c r="F66" i="18"/>
  <c r="O64" i="18"/>
  <c r="S60" i="18"/>
  <c r="U59" i="18"/>
  <c r="T59" i="18"/>
  <c r="Q59" i="18"/>
  <c r="P59" i="18"/>
  <c r="C69" i="18"/>
  <c r="G5" i="18" s="1"/>
  <c r="L59" i="18"/>
  <c r="K59" i="18"/>
  <c r="J59" i="18"/>
  <c r="H59" i="18"/>
  <c r="F66" i="17"/>
  <c r="O64" i="17"/>
  <c r="C69" i="17"/>
  <c r="G5" i="17" s="1"/>
  <c r="S60" i="17"/>
  <c r="U59" i="17"/>
  <c r="T59" i="17"/>
  <c r="Q59" i="17"/>
  <c r="P59" i="17"/>
  <c r="L59" i="17"/>
  <c r="K59" i="17"/>
  <c r="J59" i="17"/>
  <c r="H59" i="17"/>
  <c r="F59" i="17"/>
  <c r="D59" i="17"/>
  <c r="B55" i="17"/>
  <c r="F66" i="16"/>
  <c r="O64" i="16"/>
  <c r="S60" i="16"/>
  <c r="U59" i="16"/>
  <c r="T59" i="16"/>
  <c r="Q59" i="16"/>
  <c r="P59" i="16"/>
  <c r="H59" i="16"/>
  <c r="F59" i="16"/>
  <c r="D59" i="16"/>
  <c r="B59" i="16"/>
  <c r="F66" i="15"/>
  <c r="O64" i="15"/>
  <c r="S60" i="15"/>
  <c r="U59" i="15"/>
  <c r="T59" i="15"/>
  <c r="Q59" i="15"/>
  <c r="P59" i="15"/>
  <c r="L59" i="15"/>
  <c r="H59" i="15"/>
  <c r="F59" i="15"/>
  <c r="F66" i="14"/>
  <c r="O64" i="14"/>
  <c r="S60" i="14"/>
  <c r="U59" i="14"/>
  <c r="T59" i="14"/>
  <c r="Q59" i="14"/>
  <c r="P59" i="14"/>
  <c r="L59" i="14"/>
  <c r="C69" i="14" s="1"/>
  <c r="G5" i="14" s="1"/>
  <c r="K59" i="14"/>
  <c r="J59" i="14"/>
  <c r="H59" i="14"/>
  <c r="F59" i="14"/>
  <c r="B59" i="14"/>
  <c r="F67" i="13"/>
  <c r="O65" i="13"/>
  <c r="S61" i="13"/>
  <c r="U60" i="13"/>
  <c r="T60" i="13"/>
  <c r="Q60" i="13"/>
  <c r="P60" i="13"/>
  <c r="C70" i="13"/>
  <c r="G5" i="13" s="1"/>
  <c r="K60" i="13"/>
  <c r="J60" i="13"/>
  <c r="H60" i="13"/>
  <c r="F60" i="13"/>
  <c r="D60" i="13"/>
  <c r="B60" i="13"/>
  <c r="O64" i="12"/>
  <c r="S60" i="12"/>
  <c r="U59" i="12"/>
  <c r="T59" i="12"/>
  <c r="Q59" i="12"/>
  <c r="P59" i="12"/>
  <c r="C69" i="12"/>
  <c r="G5" i="12" s="1"/>
  <c r="L59" i="12"/>
  <c r="K59" i="12"/>
  <c r="J59" i="12"/>
  <c r="H59" i="12"/>
  <c r="F59" i="12"/>
  <c r="D59" i="12"/>
  <c r="B59" i="12"/>
  <c r="O64" i="11"/>
  <c r="S60" i="11"/>
  <c r="U59" i="11"/>
  <c r="T59" i="11"/>
  <c r="Q59" i="11"/>
  <c r="P59" i="11"/>
  <c r="C69" i="11"/>
  <c r="G5" i="11" s="1"/>
  <c r="K59" i="11"/>
  <c r="J59" i="11"/>
  <c r="H59" i="11"/>
  <c r="C63" i="11"/>
  <c r="F59" i="11"/>
  <c r="F64" i="7"/>
  <c r="U59" i="7"/>
  <c r="T59" i="7"/>
  <c r="O64" i="7"/>
  <c r="S60" i="7"/>
  <c r="Q59" i="7"/>
  <c r="P59" i="7"/>
  <c r="L59" i="7"/>
  <c r="K59" i="7"/>
  <c r="J59" i="7"/>
  <c r="H59" i="7"/>
  <c r="F59" i="7"/>
  <c r="C63" i="7" s="1"/>
  <c r="C65" i="7" s="1"/>
  <c r="D56" i="7"/>
  <c r="D59" i="7"/>
  <c r="F53" i="5"/>
  <c r="U48" i="5"/>
  <c r="S47" i="5"/>
  <c r="Q47" i="5"/>
  <c r="L47" i="5"/>
  <c r="K47" i="5"/>
  <c r="J47" i="5"/>
  <c r="H47" i="5"/>
  <c r="F47" i="5"/>
  <c r="D47" i="5"/>
  <c r="B47" i="5"/>
  <c r="C56" i="7"/>
  <c r="B79" i="17"/>
  <c r="B75" i="17"/>
  <c r="D77" i="5"/>
  <c r="D78" i="5"/>
  <c r="A86" i="24"/>
  <c r="B55" i="24"/>
  <c r="D79" i="24"/>
  <c r="D75" i="24"/>
  <c r="B75" i="24"/>
  <c r="B79" i="24"/>
  <c r="C79" i="24"/>
  <c r="C75" i="24"/>
  <c r="E79" i="24"/>
  <c r="E76" i="24"/>
  <c r="E75" i="24"/>
  <c r="A86" i="23"/>
  <c r="B79" i="23"/>
  <c r="B75" i="23"/>
  <c r="C79" i="23"/>
  <c r="C76" i="23"/>
  <c r="C75" i="23"/>
  <c r="D79" i="23"/>
  <c r="D75" i="23"/>
  <c r="E79" i="23"/>
  <c r="E76" i="23"/>
  <c r="E75" i="23"/>
  <c r="A86" i="22"/>
  <c r="B79" i="22"/>
  <c r="B75" i="22"/>
  <c r="C79" i="22"/>
  <c r="C75" i="22"/>
  <c r="D79" i="22"/>
  <c r="D75" i="22"/>
  <c r="E79" i="22"/>
  <c r="E76" i="22"/>
  <c r="E75" i="22"/>
  <c r="A86" i="19"/>
  <c r="B75" i="19"/>
  <c r="C75" i="19"/>
  <c r="D75" i="19"/>
  <c r="E75" i="19"/>
  <c r="A86" i="18"/>
  <c r="E55" i="18"/>
  <c r="D55" i="18"/>
  <c r="C55" i="18"/>
  <c r="B79" i="18"/>
  <c r="C79" i="18"/>
  <c r="D79" i="18"/>
  <c r="E79" i="18"/>
  <c r="E75" i="18"/>
  <c r="D55" i="17"/>
  <c r="C55" i="17"/>
  <c r="A86" i="17"/>
  <c r="D75" i="17"/>
  <c r="E76" i="17"/>
  <c r="E75" i="17"/>
  <c r="D80" i="16"/>
  <c r="E80" i="16"/>
  <c r="F80" i="16"/>
  <c r="G80" i="16"/>
  <c r="G77" i="16"/>
  <c r="C75" i="15"/>
  <c r="B79" i="15"/>
  <c r="B76" i="15"/>
  <c r="A86" i="15"/>
  <c r="D75" i="15"/>
  <c r="E79" i="15"/>
  <c r="E75" i="15"/>
  <c r="E75" i="14"/>
  <c r="E79" i="14"/>
  <c r="E76" i="14"/>
  <c r="B79" i="14"/>
  <c r="D79" i="14"/>
  <c r="C79" i="14"/>
  <c r="A86" i="13"/>
  <c r="E79" i="13"/>
  <c r="B82" i="12"/>
  <c r="A89" i="12"/>
  <c r="C82" i="12"/>
  <c r="C78" i="12"/>
  <c r="D82" i="12"/>
  <c r="D78" i="12"/>
  <c r="E78" i="12"/>
  <c r="E79" i="12"/>
  <c r="C63" i="12"/>
  <c r="B85" i="11"/>
  <c r="C74" i="11"/>
  <c r="C78" i="11"/>
  <c r="E78" i="11"/>
  <c r="E74" i="11"/>
  <c r="D78" i="11"/>
  <c r="D74" i="11"/>
  <c r="F78" i="11"/>
  <c r="F74" i="11"/>
  <c r="E76" i="7"/>
  <c r="E73" i="7" s="1"/>
  <c r="B56" i="7"/>
  <c r="B61" i="5"/>
  <c r="B78" i="5"/>
  <c r="A68" i="5"/>
  <c r="A66" i="5"/>
  <c r="G5" i="5"/>
  <c r="G13" i="5"/>
  <c r="C64" i="24"/>
  <c r="C65" i="16"/>
  <c r="G5" i="15"/>
  <c r="G13" i="15" s="1"/>
  <c r="C63" i="14"/>
  <c r="C65" i="14"/>
  <c r="C66" i="13"/>
  <c r="C65" i="12"/>
  <c r="C67" i="11"/>
  <c r="D76" i="23"/>
  <c r="C76" i="22"/>
  <c r="C76" i="24"/>
  <c r="B76" i="24"/>
  <c r="A84" i="24"/>
  <c r="A88" i="24"/>
  <c r="D76" i="24"/>
  <c r="A84" i="23"/>
  <c r="A88" i="23"/>
  <c r="B76" i="23"/>
  <c r="D76" i="22"/>
  <c r="A84" i="22"/>
  <c r="A88" i="22"/>
  <c r="B76" i="22"/>
  <c r="E76" i="19"/>
  <c r="C76" i="19"/>
  <c r="A84" i="19"/>
  <c r="A88" i="19"/>
  <c r="B76" i="19"/>
  <c r="D76" i="19"/>
  <c r="A84" i="18"/>
  <c r="A88" i="18"/>
  <c r="E76" i="18"/>
  <c r="D76" i="18"/>
  <c r="C76" i="18"/>
  <c r="B76" i="18"/>
  <c r="D76" i="17"/>
  <c r="A84" i="17"/>
  <c r="A88" i="17"/>
  <c r="B76" i="17"/>
  <c r="C76" i="17"/>
  <c r="F77" i="16"/>
  <c r="E77" i="16"/>
  <c r="D77" i="16"/>
  <c r="A84" i="15"/>
  <c r="A88" i="15"/>
  <c r="A81" i="15"/>
  <c r="I5" i="15" s="1"/>
  <c r="D76" i="14"/>
  <c r="B76" i="14"/>
  <c r="C76" i="13"/>
  <c r="D76" i="13"/>
  <c r="A84" i="13"/>
  <c r="A88" i="13"/>
  <c r="B76" i="13"/>
  <c r="E76" i="13"/>
  <c r="D79" i="12"/>
  <c r="C79" i="12"/>
  <c r="A84" i="12"/>
  <c r="B79" i="12"/>
  <c r="A87" i="12"/>
  <c r="A91" i="12"/>
  <c r="F75" i="11"/>
  <c r="C66" i="11"/>
  <c r="E75" i="11"/>
  <c r="D75" i="11"/>
  <c r="C75" i="11"/>
  <c r="B83" i="11"/>
  <c r="B87" i="11"/>
  <c r="A70" i="5"/>
  <c r="G11" i="5"/>
  <c r="G12" i="5"/>
  <c r="G9" i="5"/>
  <c r="G10" i="5"/>
  <c r="G8" i="5"/>
  <c r="C5" i="5"/>
  <c r="D5" i="5"/>
  <c r="G14" i="15"/>
  <c r="G9" i="15"/>
  <c r="G13" i="43" l="1"/>
  <c r="D5" i="43"/>
  <c r="G8" i="43"/>
  <c r="G10" i="43"/>
  <c r="G12" i="43"/>
  <c r="G9" i="43"/>
  <c r="G11" i="43"/>
  <c r="G10" i="42"/>
  <c r="D5" i="42"/>
  <c r="G8" i="42"/>
  <c r="G13" i="42"/>
  <c r="G11" i="42"/>
  <c r="G12" i="42"/>
  <c r="G9" i="42"/>
  <c r="G10" i="41"/>
  <c r="G9" i="41"/>
  <c r="G8" i="41"/>
  <c r="G11" i="41"/>
  <c r="G10" i="39"/>
  <c r="G12" i="39"/>
  <c r="G9" i="39"/>
  <c r="G8" i="39"/>
  <c r="D5" i="39"/>
  <c r="G11" i="39"/>
  <c r="G12" i="38"/>
  <c r="D5" i="38"/>
  <c r="D5" i="37"/>
  <c r="G8" i="37"/>
  <c r="G9" i="37"/>
  <c r="G13" i="37"/>
  <c r="G10" i="37"/>
  <c r="G12" i="37"/>
  <c r="G11" i="37"/>
  <c r="D5" i="36"/>
  <c r="G11" i="36"/>
  <c r="G9" i="36"/>
  <c r="G12" i="36"/>
  <c r="G13" i="36"/>
  <c r="G8" i="36"/>
  <c r="G10" i="36"/>
  <c r="G8" i="35"/>
  <c r="G9" i="35"/>
  <c r="G12" i="35"/>
  <c r="G13" i="35"/>
  <c r="G10" i="35"/>
  <c r="G11" i="35"/>
  <c r="G9" i="33"/>
  <c r="G8" i="33"/>
  <c r="G10" i="33"/>
  <c r="G11" i="33"/>
  <c r="G12" i="33"/>
  <c r="G13" i="33"/>
  <c r="D5" i="33"/>
  <c r="G9" i="34"/>
  <c r="D5" i="34"/>
  <c r="G8" i="34"/>
  <c r="G10" i="34"/>
  <c r="G11" i="34"/>
  <c r="G13" i="34"/>
  <c r="G12" i="34"/>
  <c r="I5" i="32"/>
  <c r="G9" i="32"/>
  <c r="G12" i="32"/>
  <c r="G10" i="29"/>
  <c r="G11" i="29"/>
  <c r="G8" i="29"/>
  <c r="G12" i="29"/>
  <c r="D5" i="29"/>
  <c r="G13" i="29"/>
  <c r="G9" i="29"/>
  <c r="G12" i="24"/>
  <c r="G9" i="24"/>
  <c r="G13" i="24"/>
  <c r="D5" i="24"/>
  <c r="G11" i="24"/>
  <c r="G8" i="24"/>
  <c r="G10" i="24"/>
  <c r="G13" i="23"/>
  <c r="G8" i="23"/>
  <c r="D5" i="23"/>
  <c r="G9" i="23"/>
  <c r="G11" i="23"/>
  <c r="G10" i="23"/>
  <c r="G12" i="23"/>
  <c r="G8" i="22"/>
  <c r="G13" i="22"/>
  <c r="G10" i="22"/>
  <c r="G9" i="22"/>
  <c r="G11" i="22"/>
  <c r="D5" i="22"/>
  <c r="G12" i="22"/>
  <c r="D5" i="19"/>
  <c r="G13" i="19"/>
  <c r="G10" i="19"/>
  <c r="G9" i="19"/>
  <c r="G11" i="19"/>
  <c r="G12" i="19"/>
  <c r="G8" i="19"/>
  <c r="A81" i="18"/>
  <c r="I5" i="18" s="1"/>
  <c r="G8" i="18"/>
  <c r="D5" i="18"/>
  <c r="G11" i="18"/>
  <c r="G10" i="18"/>
  <c r="G13" i="18"/>
  <c r="G9" i="18"/>
  <c r="G12" i="18"/>
  <c r="G8" i="17"/>
  <c r="G12" i="17"/>
  <c r="G11" i="17"/>
  <c r="G9" i="17"/>
  <c r="G13" i="17"/>
  <c r="G10" i="17"/>
  <c r="D5" i="17"/>
  <c r="G13" i="16"/>
  <c r="D5" i="16"/>
  <c r="G11" i="16"/>
  <c r="G10" i="16"/>
  <c r="G9" i="16"/>
  <c r="G8" i="16"/>
  <c r="G12" i="16"/>
  <c r="G12" i="15"/>
  <c r="G8" i="15"/>
  <c r="D5" i="15"/>
  <c r="G10" i="15"/>
  <c r="G11" i="15"/>
  <c r="G15" i="15"/>
  <c r="D5" i="14"/>
  <c r="G10" i="14"/>
  <c r="G12" i="14"/>
  <c r="G8" i="14"/>
  <c r="G13" i="14"/>
  <c r="G11" i="14"/>
  <c r="G9" i="14"/>
  <c r="A81" i="14"/>
  <c r="I5" i="14" s="1"/>
  <c r="A81" i="13"/>
  <c r="I5" i="13" s="1"/>
  <c r="G13" i="13"/>
  <c r="G8" i="13"/>
  <c r="G10" i="13"/>
  <c r="D5" i="13"/>
  <c r="G12" i="13"/>
  <c r="G9" i="13"/>
  <c r="G11" i="13"/>
  <c r="G9" i="12"/>
  <c r="G10" i="12"/>
  <c r="G12" i="12"/>
  <c r="D5" i="12"/>
  <c r="G13" i="12"/>
  <c r="G11" i="12"/>
  <c r="G8" i="12"/>
  <c r="G10" i="11"/>
  <c r="D5" i="11"/>
  <c r="G9" i="11"/>
  <c r="G12" i="11"/>
  <c r="G11" i="11"/>
  <c r="G8" i="11"/>
  <c r="G13" i="11"/>
  <c r="B83" i="7"/>
  <c r="F72" i="7"/>
  <c r="F76" i="7"/>
  <c r="B81" i="7"/>
  <c r="C73" i="7"/>
  <c r="A63" i="5"/>
  <c r="I5" i="5" s="1"/>
  <c r="C69" i="7"/>
  <c r="G5" i="7" s="1"/>
  <c r="G11" i="7" s="1"/>
  <c r="B78" i="7"/>
  <c r="I5" i="7" s="1"/>
  <c r="C67" i="7" l="1"/>
  <c r="B85" i="7"/>
  <c r="F73" i="7"/>
  <c r="C66" i="7" s="1"/>
  <c r="G13" i="7"/>
  <c r="D5" i="7"/>
  <c r="G8" i="7"/>
  <c r="G9" i="7"/>
  <c r="G12" i="7"/>
  <c r="G1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<sst xmlns="http://schemas.openxmlformats.org/spreadsheetml/2006/main" count="5908" uniqueCount="1166">
  <si>
    <t>The old episodes are listed as they were uploaded starting with the oldest</t>
  </si>
  <si>
    <t># Episode</t>
  </si>
  <si>
    <t>#Minutes</t>
  </si>
  <si>
    <t>Title</t>
  </si>
  <si>
    <t>Name</t>
  </si>
  <si>
    <t>Spezial: 190220 x FOMO - Zwei Jahre nach Hanau</t>
  </si>
  <si>
    <t>Wie kann Social Media bei Wochenbett-Depression helfen?</t>
  </si>
  <si>
    <t>Extremismus auf Telegram - Was wird dagegen getan?</t>
  </si>
  <si>
    <t>Depp vs. Heard: ein Prozess auf social Media</t>
  </si>
  <si>
    <t>#Afganistan</t>
  </si>
  <si>
    <t>15m52s</t>
  </si>
  <si>
    <t>BookTok - Wie TikTok die Buchbranche beeinflusst</t>
  </si>
  <si>
    <t>Corona-Carepaket</t>
  </si>
  <si>
    <t>15m21s</t>
  </si>
  <si>
    <t>Wie kann Social Media bei Gewalt in der Partnerschaft helfen?</t>
  </si>
  <si>
    <t>Black History Month 2022</t>
  </si>
  <si>
    <t>Selenskyj: Warum wird er online zum Popstar?</t>
  </si>
  <si>
    <t>#DontLookUp x Klimakrise</t>
  </si>
  <si>
    <t>RIP Virgil Abloh</t>
  </si>
  <si>
    <t>14m53s</t>
  </si>
  <si>
    <t>Verschwörungserzählungen und die Wahl</t>
  </si>
  <si>
    <t>14m47s</t>
  </si>
  <si>
    <t>Faktencheck: Die Wahl auf TikTok</t>
  </si>
  <si>
    <t>14m31s</t>
  </si>
  <si>
    <t>Content ohne Warning - Was macht das mit der Psyche?</t>
  </si>
  <si>
    <t>14m 27 sec</t>
  </si>
  <si>
    <t>Podcasts für den Sommer</t>
  </si>
  <si>
    <t>13m55sec</t>
  </si>
  <si>
    <t>Faktencheck: The Great Reset</t>
  </si>
  <si>
    <t>13m25s</t>
  </si>
  <si>
    <t>Faktencheck: Verbote und Anti-klima-Lobby</t>
  </si>
  <si>
    <t>12m48s</t>
  </si>
  <si>
    <t>Mental Health im Profisport</t>
  </si>
  <si>
    <t>11m35s</t>
  </si>
  <si>
    <t>9min28s</t>
  </si>
  <si>
    <t>Clubkultur nach dem Lockdown- Ist es wie früher?</t>
  </si>
  <si>
    <t>9min14s</t>
  </si>
  <si>
    <t>Negative Campaigning im Wahlkampf</t>
  </si>
  <si>
    <t>Olympia 2020 - die Spiele mit Corona</t>
  </si>
  <si>
    <t>7m54s</t>
  </si>
  <si>
    <t>10m36s</t>
  </si>
  <si>
    <t>Cybermobbing und digitale Gewalt</t>
  </si>
  <si>
    <t>Oldest and longest of 2021
10=oldest and longest of 2021</t>
  </si>
  <si>
    <t>Oldest with a transcript</t>
  </si>
  <si>
    <t>2h21m34s</t>
  </si>
  <si>
    <t>2h58m46s</t>
  </si>
  <si>
    <t>Longest and newest episodes from 2022
10 = longest episode of the year so far (as of May 22)</t>
  </si>
  <si>
    <t>https://spotify_presse.prowly.com/129033-fomo-was-habe-ich-heute-verpasst-neuer-spotify-original-podcast-bietet-werktaglich-news-updates</t>
  </si>
  <si>
    <t>24m53s</t>
  </si>
  <si>
    <t>18m17s</t>
  </si>
  <si>
    <t>16m35s</t>
  </si>
  <si>
    <t>16m10s</t>
  </si>
  <si>
    <t>15m31s</t>
  </si>
  <si>
    <t>15m4s</t>
  </si>
  <si>
    <t>15m</t>
  </si>
  <si>
    <t>14m56s</t>
  </si>
  <si>
    <t>14m55s</t>
  </si>
  <si>
    <t>14m35s</t>
  </si>
  <si>
    <t>2h45m56s</t>
  </si>
  <si>
    <t>Tot. Audio time</t>
  </si>
  <si>
    <t>Tot. Audio Time</t>
  </si>
  <si>
    <t>10Af</t>
  </si>
  <si>
    <t>9Coro</t>
  </si>
  <si>
    <t>8Rip</t>
  </si>
  <si>
    <t>7Vers</t>
  </si>
  <si>
    <t>6Wahl</t>
  </si>
  <si>
    <t>5Warn</t>
  </si>
  <si>
    <t>4Somm</t>
  </si>
  <si>
    <t>3Reset</t>
  </si>
  <si>
    <t>2Klima</t>
  </si>
  <si>
    <t>1Mental</t>
  </si>
  <si>
    <t>4TClub</t>
  </si>
  <si>
    <t>3TCamp</t>
  </si>
  <si>
    <t>2TOlym</t>
  </si>
  <si>
    <t>1TCyber</t>
  </si>
  <si>
    <t>Interviewer</t>
  </si>
  <si>
    <t>#1 Interviewed</t>
  </si>
  <si>
    <t>#2 Interviewed</t>
  </si>
  <si>
    <t>#3 Interviewed</t>
  </si>
  <si>
    <t>#4 Interviewed</t>
  </si>
  <si>
    <t>#5 Interviewed</t>
  </si>
  <si>
    <t>#6 Interviewed</t>
  </si>
  <si>
    <t>#7 Interviewed</t>
  </si>
  <si>
    <t>#8 Interviewed</t>
  </si>
  <si>
    <t>Nouns</t>
  </si>
  <si>
    <t>Adjs</t>
  </si>
  <si>
    <t>Adv</t>
  </si>
  <si>
    <t>Interjections</t>
  </si>
  <si>
    <t>Tokens Nouns</t>
  </si>
  <si>
    <t>Yasmin Polat</t>
  </si>
  <si>
    <t>Podcast</t>
  </si>
  <si>
    <t>Nom</t>
  </si>
  <si>
    <t>Hashtag</t>
  </si>
  <si>
    <t>Akk</t>
  </si>
  <si>
    <t>Timelines</t>
  </si>
  <si>
    <t>Verbs</t>
  </si>
  <si>
    <t>klicke</t>
  </si>
  <si>
    <t>Dat</t>
  </si>
  <si>
    <t>Gen</t>
  </si>
  <si>
    <t xml:space="preserve"> Newsfeeds</t>
  </si>
  <si>
    <t>Präs</t>
  </si>
  <si>
    <t>Perfekt</t>
  </si>
  <si>
    <t>Prät</t>
  </si>
  <si>
    <t>Indikat</t>
  </si>
  <si>
    <t>Präsens , Perfekt , Prät, Plusquamp, Futur I</t>
  </si>
  <si>
    <t>Konjunkt I</t>
  </si>
  <si>
    <t>Imperativ</t>
  </si>
  <si>
    <t>Unpersönliche Zeiten</t>
  </si>
  <si>
    <t>Partizip Präsens, Partizp Perfekt</t>
  </si>
  <si>
    <t>pl</t>
  </si>
  <si>
    <t>prä</t>
  </si>
  <si>
    <t>die</t>
  </si>
  <si>
    <t>?</t>
  </si>
  <si>
    <t>der</t>
  </si>
  <si>
    <t>Refresh-Button</t>
  </si>
  <si>
    <t>News</t>
  </si>
  <si>
    <t>Show-Notes</t>
  </si>
  <si>
    <t>Intro</t>
  </si>
  <si>
    <t>Feeds</t>
  </si>
  <si>
    <t>Internet</t>
  </si>
  <si>
    <t>Podcaster</t>
  </si>
  <si>
    <t>hat getwittert</t>
  </si>
  <si>
    <t>perf</t>
  </si>
  <si>
    <t>Interview</t>
  </si>
  <si>
    <t>Feed</t>
  </si>
  <si>
    <t>der,das</t>
  </si>
  <si>
    <t>pl der die das</t>
  </si>
  <si>
    <t>* die News der Woche</t>
  </si>
  <si>
    <t>Twittertrends</t>
  </si>
  <si>
    <t>packen</t>
  </si>
  <si>
    <t xml:space="preserve">* also found in Dativ </t>
  </si>
  <si>
    <t>Nouns &amp; Compound Nouns</t>
  </si>
  <si>
    <t>Token Compound Nouns</t>
  </si>
  <si>
    <t>Type Nouns</t>
  </si>
  <si>
    <t>Type Comppund Nouns</t>
  </si>
  <si>
    <t>Most Freq Case</t>
  </si>
  <si>
    <t># Plural</t>
  </si>
  <si>
    <t>Most Freq Genus</t>
  </si>
  <si>
    <t>Most Freq Time</t>
  </si>
  <si>
    <t xml:space="preserve">Total </t>
  </si>
  <si>
    <t>Adj</t>
  </si>
  <si>
    <t>Interj</t>
  </si>
  <si>
    <t>Phrases</t>
  </si>
  <si>
    <t>Per</t>
  </si>
  <si>
    <t>Pluscuam</t>
  </si>
  <si>
    <t>Futur I</t>
  </si>
  <si>
    <t>Konjuntiv I</t>
  </si>
  <si>
    <t>Partizip Präs</t>
  </si>
  <si>
    <t>Partizip Perfekt</t>
  </si>
  <si>
    <t>Verbs indik total</t>
  </si>
  <si>
    <t>Total Unpersönl</t>
  </si>
  <si>
    <t>1 Nom, 2 Dat, 3 Ak</t>
  </si>
  <si>
    <t>Total Angl</t>
  </si>
  <si>
    <t>&lt;--Said the most</t>
  </si>
  <si>
    <t>Types</t>
  </si>
  <si>
    <t>Tokens</t>
  </si>
  <si>
    <t>presented by</t>
  </si>
  <si>
    <t>Diclaimer</t>
  </si>
  <si>
    <t>Basics</t>
  </si>
  <si>
    <t>Selfcare</t>
  </si>
  <si>
    <t>die [der pandemischen]</t>
  </si>
  <si>
    <t>Podcasts</t>
  </si>
  <si>
    <t>your turn</t>
  </si>
  <si>
    <t>Jan</t>
  </si>
  <si>
    <t>Producer</t>
  </si>
  <si>
    <t>Pandemieblues</t>
  </si>
  <si>
    <t>Slack</t>
  </si>
  <si>
    <t>Podcast-Tips</t>
  </si>
  <si>
    <t>CPA</t>
  </si>
  <si>
    <t>Stuff</t>
  </si>
  <si>
    <t>Empires</t>
  </si>
  <si>
    <t>der,das [ihres]</t>
  </si>
  <si>
    <t>Queen</t>
  </si>
  <si>
    <t>die [der]</t>
  </si>
  <si>
    <t>True-Crime Podcast</t>
  </si>
  <si>
    <t>Pandemic-Podcast</t>
  </si>
  <si>
    <t>stuck at home</t>
  </si>
  <si>
    <t>hello</t>
  </si>
  <si>
    <t>Social-Media</t>
  </si>
  <si>
    <t>Verbalperiphrase</t>
  </si>
  <si>
    <t>Passiv</t>
  </si>
  <si>
    <t>geh bitte try</t>
  </si>
  <si>
    <t>zu binge-watchen</t>
  </si>
  <si>
    <t>Lisa Ludwig</t>
  </si>
  <si>
    <t>zu streamen</t>
  </si>
  <si>
    <t>Coolness</t>
  </si>
  <si>
    <t>Hannah</t>
  </si>
  <si>
    <t>smoothen [Tipps]</t>
  </si>
  <si>
    <t>deepe [Gespräche]</t>
  </si>
  <si>
    <t>Science-Fiction</t>
  </si>
  <si>
    <t>das</t>
  </si>
  <si>
    <t>cool [die Charaktere]</t>
  </si>
  <si>
    <t>Story</t>
  </si>
  <si>
    <t>News-Lage</t>
  </si>
  <si>
    <t>Comedy-Serie</t>
  </si>
  <si>
    <t>hardcore [User*in]</t>
  </si>
  <si>
    <t>User*in</t>
  </si>
  <si>
    <t>der, die, das</t>
  </si>
  <si>
    <t>Maxi Hecke</t>
  </si>
  <si>
    <t>Podcasterin</t>
  </si>
  <si>
    <t>Doomscrolling</t>
  </si>
  <si>
    <t>Apps</t>
  </si>
  <si>
    <t>Social-Anxiety</t>
  </si>
  <si>
    <t>Handy-Detox</t>
  </si>
  <si>
    <t>Coping-Mechanismen</t>
  </si>
  <si>
    <t>! Priming? Look at mechanismen</t>
  </si>
  <si>
    <t>and at mechanisms</t>
  </si>
  <si>
    <t>Coping-Mechanisms</t>
  </si>
  <si>
    <t>Soulfood</t>
  </si>
  <si>
    <t>wholesome [Videos]</t>
  </si>
  <si>
    <t>Input</t>
  </si>
  <si>
    <t>Timer</t>
  </si>
  <si>
    <t>Content-ohne-Warning</t>
  </si>
  <si>
    <t>Viola</t>
  </si>
  <si>
    <t>TikTok-süchtig</t>
  </si>
  <si>
    <t>Content</t>
  </si>
  <si>
    <t>Real-Life</t>
  </si>
  <si>
    <t>sweetesten [von den]</t>
  </si>
  <si>
    <t>TikTokerin-Slash-Bloggerin</t>
  </si>
  <si>
    <t>viral gegangen</t>
  </si>
  <si>
    <t>Lachs-Reis-Ball</t>
  </si>
  <si>
    <t>postet</t>
  </si>
  <si>
    <t>präs</t>
  </si>
  <si>
    <t>everyday-halbwegs-healthy-trotzdem-lecker [Content]</t>
  </si>
  <si>
    <t>Accounts</t>
  </si>
  <si>
    <t>Sophia &amp; Urin</t>
  </si>
  <si>
    <t>posten</t>
  </si>
  <si>
    <t>Account</t>
  </si>
  <si>
    <t>wholesome [Content]</t>
  </si>
  <si>
    <t>Go-To</t>
  </si>
  <si>
    <t>Food-Accounts</t>
  </si>
  <si>
    <t>Fancy-Gerichte</t>
  </si>
  <si>
    <t>*CPA= Care Package pronounced in EN</t>
  </si>
  <si>
    <t>1 Nom, 2 Dat, 3 Akk, 4 Gen</t>
  </si>
  <si>
    <t>Präs x3, Periphr x3</t>
  </si>
  <si>
    <t>Tokens Nouns total</t>
  </si>
  <si>
    <t>Tokens Single Nouns</t>
  </si>
  <si>
    <t>Day-one</t>
  </si>
  <si>
    <t>Total Angl said</t>
  </si>
  <si>
    <t>&lt;-# of Angl said , % -&gt;</t>
  </si>
  <si>
    <t>&lt;- % of total</t>
  </si>
  <si>
    <t>Production-Value</t>
  </si>
  <si>
    <t>interesting Hapax Legomena</t>
  </si>
  <si>
    <t>Dena Zarrin</t>
  </si>
  <si>
    <t>Internationale-News</t>
  </si>
  <si>
    <t>Blogs</t>
  </si>
  <si>
    <t>Socials</t>
  </si>
  <si>
    <t>Post</t>
  </si>
  <si>
    <t>Likes</t>
  </si>
  <si>
    <t>why</t>
  </si>
  <si>
    <t>Dominik Dijaleu</t>
  </si>
  <si>
    <t>Runway-Show</t>
  </si>
  <si>
    <t>Giveaways</t>
  </si>
  <si>
    <t>smart [Move]</t>
  </si>
  <si>
    <t>cool [Move]</t>
  </si>
  <si>
    <t>Statement</t>
  </si>
  <si>
    <t>Move</t>
  </si>
  <si>
    <t>Label</t>
  </si>
  <si>
    <t>Creative-Director</t>
  </si>
  <si>
    <t>Street-Wear</t>
  </si>
  <si>
    <t>High-Fashion</t>
  </si>
  <si>
    <t>Game-Changer</t>
  </si>
  <si>
    <t>Mega-Goal</t>
  </si>
  <si>
    <t>David Boot</t>
  </si>
  <si>
    <t>Podcast-Games</t>
  </si>
  <si>
    <t>Piece</t>
  </si>
  <si>
    <t>Fashion-Begriffe</t>
  </si>
  <si>
    <t>Pieces</t>
  </si>
  <si>
    <t>*instance of Priming?</t>
  </si>
  <si>
    <t>Looks</t>
  </si>
  <si>
    <t>Cover</t>
  </si>
  <si>
    <t>Songs</t>
  </si>
  <si>
    <t>Connections</t>
  </si>
  <si>
    <t>Big-Business [du bist]</t>
  </si>
  <si>
    <t>Online-Radio-Show</t>
  </si>
  <si>
    <t>Culture</t>
  </si>
  <si>
    <t>Don Pablo</t>
  </si>
  <si>
    <t>I don't know</t>
  </si>
  <si>
    <t>Event</t>
  </si>
  <si>
    <t>hat performt</t>
  </si>
  <si>
    <t>Perf</t>
  </si>
  <si>
    <t>Beat</t>
  </si>
  <si>
    <t>hat [dazu] gefreestyled</t>
  </si>
  <si>
    <t>live [gesehen]</t>
  </si>
  <si>
    <t>live [performt]</t>
  </si>
  <si>
    <t>on fire [waren]</t>
  </si>
  <si>
    <t>Mic</t>
  </si>
  <si>
    <t xml:space="preserve"> Mic</t>
  </si>
  <si>
    <t>Yo, yo [gib mir das Mic]</t>
  </si>
  <si>
    <t>freestylest [du]</t>
  </si>
  <si>
    <t>Rest in peace</t>
  </si>
  <si>
    <t>fucking [Legende]</t>
  </si>
  <si>
    <t>busy [egal wie]</t>
  </si>
  <si>
    <t>Intros</t>
  </si>
  <si>
    <t>Feedback</t>
  </si>
  <si>
    <t>hat designed [ein Armband]</t>
  </si>
  <si>
    <t>Peers</t>
  </si>
  <si>
    <t>zu pushen</t>
  </si>
  <si>
    <t>werde [weiter] pushen</t>
  </si>
  <si>
    <t>Fut</t>
  </si>
  <si>
    <t>Cheerleader</t>
  </si>
  <si>
    <t>Front-Row</t>
  </si>
  <si>
    <t>Impact</t>
  </si>
  <si>
    <t>zu empowern</t>
  </si>
  <si>
    <t>Akk, Dat, Nom, Gen</t>
  </si>
  <si>
    <t>Perf x3, präs x2, Fut x1</t>
  </si>
  <si>
    <t xml:space="preserve">hat dazu gefreestyled ; zu empowern ; spielt nicht nur das Podcast-Games </t>
  </si>
  <si>
    <t>Fakes und Fakten</t>
  </si>
  <si>
    <t>Chatgruppen</t>
  </si>
  <si>
    <t>der, das</t>
  </si>
  <si>
    <t>Nine-Eleven</t>
  </si>
  <si>
    <t>Veronika Völlinger</t>
  </si>
  <si>
    <t>Nein-Eleven</t>
  </si>
  <si>
    <t>Truther</t>
  </si>
  <si>
    <t>Inside-Job</t>
  </si>
  <si>
    <t>Aliens</t>
  </si>
  <si>
    <t>No-Planes-Theorie</t>
  </si>
  <si>
    <t>World-Trade-Centers</t>
  </si>
  <si>
    <t>Cheap-Fake</t>
  </si>
  <si>
    <t>gefaked</t>
  </si>
  <si>
    <t>P Pef</t>
  </si>
  <si>
    <t>Clips</t>
  </si>
  <si>
    <t>checkst</t>
  </si>
  <si>
    <t>Nom, Akk, Dat, Gen</t>
  </si>
  <si>
    <t xml:space="preserve">präs </t>
  </si>
  <si>
    <t>)</t>
  </si>
  <si>
    <t xml:space="preserve">(Gen!=)'World-Trade-Centers' ; gefaked </t>
  </si>
  <si>
    <t>Tanz-Challenges</t>
  </si>
  <si>
    <t>Part 1</t>
  </si>
  <si>
    <t>User*innen</t>
  </si>
  <si>
    <t>der,die,das</t>
  </si>
  <si>
    <t>Newsletter</t>
  </si>
  <si>
    <t>TikTok-Researcher</t>
  </si>
  <si>
    <t>Markus Bösch</t>
  </si>
  <si>
    <t>Player</t>
  </si>
  <si>
    <t>Beauty-Influencerin</t>
  </si>
  <si>
    <t>promoted</t>
  </si>
  <si>
    <t>prät</t>
  </si>
  <si>
    <t>Fluence*innen</t>
  </si>
  <si>
    <t>*watch the alternate form</t>
  </si>
  <si>
    <t>Fakt-Checkerin</t>
  </si>
  <si>
    <t>zu debunken</t>
  </si>
  <si>
    <t>she knows her shit</t>
  </si>
  <si>
    <t>Hashtags</t>
  </si>
  <si>
    <t>Stickern</t>
  </si>
  <si>
    <t>[der] Fakes</t>
  </si>
  <si>
    <t>Pranks</t>
  </si>
  <si>
    <t>Sticker</t>
  </si>
  <si>
    <t>Giveaway</t>
  </si>
  <si>
    <t>*Sticker was dativ-zed 'n'</t>
  </si>
  <si>
    <t>Unboxing</t>
  </si>
  <si>
    <t>Oh my God</t>
  </si>
  <si>
    <t>Fake-Accounts</t>
  </si>
  <si>
    <t>Stich-Feature</t>
  </si>
  <si>
    <t>Partizip Präsens, Partizp Perfekt , Infin</t>
  </si>
  <si>
    <t>Reaction-Videos</t>
  </si>
  <si>
    <t>Fake-News</t>
  </si>
  <si>
    <t>fakt-checkt</t>
  </si>
  <si>
    <t>Fakten-checkern</t>
  </si>
  <si>
    <t>zu labeln</t>
  </si>
  <si>
    <t>wurden gelabelt</t>
  </si>
  <si>
    <t>wurden nicht gelabelt</t>
  </si>
  <si>
    <t>Community-Guidelines</t>
  </si>
  <si>
    <t>labelt</t>
  </si>
  <si>
    <t>Scrollen</t>
  </si>
  <si>
    <t>User</t>
  </si>
  <si>
    <t>*alternate ways of gendering</t>
  </si>
  <si>
    <t>Social-Media-Plattformen</t>
  </si>
  <si>
    <t>Infinitive</t>
  </si>
  <si>
    <t xml:space="preserve">Alternating between User (pl) &amp; User*innen ; Fluence*innen ; Fakten-checkern ; fackt-checkt (imperative) </t>
  </si>
  <si>
    <t>What?</t>
  </si>
  <si>
    <t>Mini-Recap</t>
  </si>
  <si>
    <t>Social-Media-Accounts</t>
  </si>
  <si>
    <t>For-You-Page</t>
  </si>
  <si>
    <t>habe gescrolled</t>
  </si>
  <si>
    <t>per</t>
  </si>
  <si>
    <t>Handy</t>
  </si>
  <si>
    <t>App-Nutzer*innen</t>
  </si>
  <si>
    <t>Thumbnail</t>
  </si>
  <si>
    <t>kann [nicht einfach darauf] klicken</t>
  </si>
  <si>
    <t>Trigger</t>
  </si>
  <si>
    <t>Content-Warnings</t>
  </si>
  <si>
    <t>Bubbles</t>
  </si>
  <si>
    <t>App</t>
  </si>
  <si>
    <t>straight-up</t>
  </si>
  <si>
    <t xml:space="preserve">Markus </t>
  </si>
  <si>
    <t>Reports</t>
  </si>
  <si>
    <t>engaged</t>
  </si>
  <si>
    <t>p perf</t>
  </si>
  <si>
    <t>Nutzer*innen</t>
  </si>
  <si>
    <t>[alles] posten können</t>
  </si>
  <si>
    <t>Research</t>
  </si>
  <si>
    <t>Board</t>
  </si>
  <si>
    <t>Teenager</t>
  </si>
  <si>
    <t>Banner</t>
  </si>
  <si>
    <t>scrolle</t>
  </si>
  <si>
    <t xml:space="preserve">Content-Warning </t>
  </si>
  <si>
    <t>Community-Richtlininen</t>
  </si>
  <si>
    <t>werden gestreamt</t>
  </si>
  <si>
    <t>werden nicht gepostet</t>
  </si>
  <si>
    <t>User*innen-Perspektive</t>
  </si>
  <si>
    <t>Guide-Lines</t>
  </si>
  <si>
    <t>TikTok-Sprecherin</t>
  </si>
  <si>
    <t>Moderationsteam</t>
  </si>
  <si>
    <t>Moderationsteams</t>
  </si>
  <si>
    <t>Boomer</t>
  </si>
  <si>
    <t>nice try</t>
  </si>
  <si>
    <t>Social-Media-Content</t>
  </si>
  <si>
    <t>Sybille Winter</t>
  </si>
  <si>
    <t>Trigger-Warning</t>
  </si>
  <si>
    <t>Content-Warning</t>
  </si>
  <si>
    <t>klicken</t>
  </si>
  <si>
    <t>scrollen</t>
  </si>
  <si>
    <t>Scroll safely</t>
  </si>
  <si>
    <t>Block</t>
  </si>
  <si>
    <t>Akk, Nom, Dat</t>
  </si>
  <si>
    <t>präs , x2 Periphr, x2 passiv</t>
  </si>
  <si>
    <t>adv. 'straight-up' ; engaged</t>
  </si>
  <si>
    <t>Podcasts-Favorites</t>
  </si>
  <si>
    <t>Jasmin</t>
  </si>
  <si>
    <t>*genus !</t>
  </si>
  <si>
    <t>literally</t>
  </si>
  <si>
    <t>Dating-Stories</t>
  </si>
  <si>
    <t>coole [Dating-Stories]</t>
  </si>
  <si>
    <t>Don Pablo Mulamba</t>
  </si>
  <si>
    <t>Fan</t>
  </si>
  <si>
    <t>Crime-Podcasts</t>
  </si>
  <si>
    <t>easy</t>
  </si>
  <si>
    <t>Podcast-App</t>
  </si>
  <si>
    <t>old-news [es ist]</t>
  </si>
  <si>
    <t>smarter [Ansatz]</t>
  </si>
  <si>
    <t>go-to-Podcast</t>
  </si>
  <si>
    <t>funny</t>
  </si>
  <si>
    <t>Carlos</t>
  </si>
  <si>
    <t xml:space="preserve">[ich] habe [es] weg gebinged </t>
  </si>
  <si>
    <t>Rapper</t>
  </si>
  <si>
    <t>online-Bully</t>
  </si>
  <si>
    <t>[dieses] Internet-Trolls</t>
  </si>
  <si>
    <t>Gang</t>
  </si>
  <si>
    <t>viral zu gehen</t>
  </si>
  <si>
    <t>Spoiler-Alarm</t>
  </si>
  <si>
    <t>safe</t>
  </si>
  <si>
    <t>Lisi</t>
  </si>
  <si>
    <t>Dream-Team</t>
  </si>
  <si>
    <t>up-to-date</t>
  </si>
  <si>
    <t>[den] müsst ihr bingen</t>
  </si>
  <si>
    <t>Fiction-Podcast</t>
  </si>
  <si>
    <t>nice</t>
  </si>
  <si>
    <t>hot</t>
  </si>
  <si>
    <t>hot (Viola ist)</t>
  </si>
  <si>
    <t>Podcast-Downloads</t>
  </si>
  <si>
    <t>Cliffhanger</t>
  </si>
  <si>
    <t>*Use of genus!</t>
  </si>
  <si>
    <t>David</t>
  </si>
  <si>
    <t>Musik-Nerd-Podcast</t>
  </si>
  <si>
    <t>Peer</t>
  </si>
  <si>
    <t>Mindset</t>
  </si>
  <si>
    <t>Character</t>
  </si>
  <si>
    <t>Dude</t>
  </si>
  <si>
    <t>mainstream</t>
  </si>
  <si>
    <t>werden debunken</t>
  </si>
  <si>
    <t>futur I</t>
  </si>
  <si>
    <t>Fakt-Check-Team</t>
  </si>
  <si>
    <t>Fakt-Checking [Fähigkeiten]</t>
  </si>
  <si>
    <t>debunken</t>
  </si>
  <si>
    <t>The-Great-Reset</t>
  </si>
  <si>
    <t>good on you</t>
  </si>
  <si>
    <t>down [es war]</t>
  </si>
  <si>
    <t>I know</t>
  </si>
  <si>
    <t>haben getwittert</t>
  </si>
  <si>
    <t>Messengern</t>
  </si>
  <si>
    <t>Memes</t>
  </si>
  <si>
    <t>Calm down, Jesus Christoph [sic]</t>
  </si>
  <si>
    <t>When</t>
  </si>
  <si>
    <t>Userin in Twitter</t>
  </si>
  <si>
    <t>down [ist]</t>
  </si>
  <si>
    <t>*not easy kwnoing which genus bc it is often mentioned with 'the'</t>
  </si>
  <si>
    <t>trendet</t>
  </si>
  <si>
    <t>Trends</t>
  </si>
  <si>
    <t>we got you</t>
  </si>
  <si>
    <t>Great-Reset</t>
  </si>
  <si>
    <t>Reset</t>
  </si>
  <si>
    <t>Facebook-Down</t>
  </si>
  <si>
    <t>Livestream</t>
  </si>
  <si>
    <t>Sammy Khamis</t>
  </si>
  <si>
    <t>Wording</t>
  </si>
  <si>
    <t>Community</t>
  </si>
  <si>
    <t>[wegen] Facebook-Down</t>
  </si>
  <si>
    <t>[des] Great-Resets</t>
  </si>
  <si>
    <t>anti-Mainstream-Bewegung</t>
  </si>
  <si>
    <t>Anti-Mainstream</t>
  </si>
  <si>
    <t>Blackout</t>
  </si>
  <si>
    <t>Great-Reset-Frenzy</t>
  </si>
  <si>
    <t>Partizip Präsens, Partizp Perfekt, infinitv</t>
  </si>
  <si>
    <t>zu framen</t>
  </si>
  <si>
    <t>[des] Anti-Mainstreams</t>
  </si>
  <si>
    <t>*Diff genus akk &amp; gen</t>
  </si>
  <si>
    <t>grosse Reset</t>
  </si>
  <si>
    <t>grosse &amp; nicht grossen (understood as compund?)</t>
  </si>
  <si>
    <t>Bubble</t>
  </si>
  <si>
    <t>Ads</t>
  </si>
  <si>
    <t>DPA-Fakt-Checker*innen</t>
  </si>
  <si>
    <t>Akk, Dat, Nom &amp; Gen</t>
  </si>
  <si>
    <t xml:space="preserve">Facebook-Down (Genus?) ; anti-Mainstream-Bewegung (Genus in akk &amp; gen) ; DPA-Fakt-Checker*innen; Fakt-Checking (adj) ; down (adv) </t>
  </si>
  <si>
    <t>Notifications</t>
  </si>
  <si>
    <t>used with 'die' in 5Warn</t>
  </si>
  <si>
    <t>[in einer Art] Moses-Leinen-Dress</t>
  </si>
  <si>
    <t>Arne Beckmann</t>
  </si>
  <si>
    <t>seems to appear always in pl</t>
  </si>
  <si>
    <t>Negative-Campaigning</t>
  </si>
  <si>
    <t>Adbusting</t>
  </si>
  <si>
    <t>Christina Deckwirth</t>
  </si>
  <si>
    <t>Anti-Klimakrise-Framing</t>
  </si>
  <si>
    <t>Verbot-Framing</t>
  </si>
  <si>
    <t>Lobbyismus</t>
  </si>
  <si>
    <t>Lobby-Strategie*innen</t>
  </si>
  <si>
    <t>relaten</t>
  </si>
  <si>
    <t>all is fair in love [and Wahlkampf]</t>
  </si>
  <si>
    <t>DMs</t>
  </si>
  <si>
    <t>Dat, Akk, Nom, Gen</t>
  </si>
  <si>
    <t>Performance-Druck</t>
  </si>
  <si>
    <t>Entretainment-Branche</t>
  </si>
  <si>
    <t>Mental-Health</t>
  </si>
  <si>
    <t>Stars</t>
  </si>
  <si>
    <t>Interviews</t>
  </si>
  <si>
    <t>twittert</t>
  </si>
  <si>
    <t>Renate Eichenberger</t>
  </si>
  <si>
    <t>Tennis-Star</t>
  </si>
  <si>
    <t>even though speaking of woman</t>
  </si>
  <si>
    <t>[sie] hat geskipt</t>
  </si>
  <si>
    <t>[das] kann triggern</t>
  </si>
  <si>
    <t>Self-Care</t>
  </si>
  <si>
    <t>Boss-Move</t>
  </si>
  <si>
    <t>Emojis</t>
  </si>
  <si>
    <t>Jacob Heidtmann</t>
  </si>
  <si>
    <t>[wir] müssen performen</t>
  </si>
  <si>
    <t>Performance</t>
  </si>
  <si>
    <t>performen</t>
  </si>
  <si>
    <t>nicht klicken [bei … Kommentar]</t>
  </si>
  <si>
    <t>Akk, Dar, Nom, Gen</t>
  </si>
  <si>
    <t>Indic x5 (3 präs, 2 per), Periphr x4</t>
  </si>
  <si>
    <t xml:space="preserve">gen "Britneys Mental-Health" ;  Weltcup (s comment on Word) </t>
  </si>
  <si>
    <t xml:space="preserve">Genus of 'Banner' ('die' in 5Warn) ;  verben [dass ihr] ' mitscrollt' , 'gephotoshoppepd' 'googel' 'faven' </t>
  </si>
  <si>
    <t xml:space="preserve">verb 'weg gebinged' ; 'viral zu gehen' ; Fam </t>
  </si>
  <si>
    <t>Same= Präs xw &amp; Futur I X1</t>
  </si>
  <si>
    <t>1TClub</t>
  </si>
  <si>
    <t>Don Pablo Mulemba</t>
  </si>
  <si>
    <t>Insta-Stories</t>
  </si>
  <si>
    <t>Timeline</t>
  </si>
  <si>
    <t>Crowd</t>
  </si>
  <si>
    <t>Lockdown</t>
  </si>
  <si>
    <t>Valerie</t>
  </si>
  <si>
    <t>[es war] crazy</t>
  </si>
  <si>
    <t>Corona-Test-Bike</t>
  </si>
  <si>
    <t>[ganz] cool</t>
  </si>
  <si>
    <t>Gesine</t>
  </si>
  <si>
    <t>Booking</t>
  </si>
  <si>
    <t>yeah</t>
  </si>
  <si>
    <t>safe [veranstaltet]</t>
  </si>
  <si>
    <t>Lockdowns</t>
  </si>
  <si>
    <t>indoor [gefeiert]</t>
  </si>
  <si>
    <t>Carlotta</t>
  </si>
  <si>
    <t>Stream</t>
  </si>
  <si>
    <t>*Genus of Podcast</t>
  </si>
  <si>
    <t>Laura</t>
  </si>
  <si>
    <t>Open-Air</t>
  </si>
  <si>
    <t>Connection</t>
  </si>
  <si>
    <t>Dancefloor</t>
  </si>
  <si>
    <t>zu supporten</t>
  </si>
  <si>
    <t>Deep-Dive</t>
  </si>
  <si>
    <t>Clubs</t>
  </si>
  <si>
    <t>Pl</t>
  </si>
  <si>
    <t>Club-Content</t>
  </si>
  <si>
    <t>Club</t>
  </si>
  <si>
    <t>Club-Betreiber*innen</t>
  </si>
  <si>
    <t>"In Club"</t>
  </si>
  <si>
    <t>"Im Club"</t>
  </si>
  <si>
    <t>[der] Clubtreiber*innen</t>
  </si>
  <si>
    <t>Der,das Club?</t>
  </si>
  <si>
    <t>&lt;--Said 2nd most</t>
  </si>
  <si>
    <t>dat &amp; akk =, Nom, Gen</t>
  </si>
  <si>
    <t>periphr</t>
  </si>
  <si>
    <t>Tweet</t>
  </si>
  <si>
    <t>[sie sind] shady</t>
  </si>
  <si>
    <t>Yasmine M'Barek</t>
  </si>
  <si>
    <t>Talkshows</t>
  </si>
  <si>
    <t>[es ist] tricky</t>
  </si>
  <si>
    <t xml:space="preserve">Negative-Campaigning </t>
  </si>
  <si>
    <t>Nom, Akk &amp; Dat =</t>
  </si>
  <si>
    <t>none</t>
  </si>
  <si>
    <t>2Olym</t>
  </si>
  <si>
    <t>Update</t>
  </si>
  <si>
    <t>Side-Stories</t>
  </si>
  <si>
    <t>Sound-Systeme</t>
  </si>
  <si>
    <t>Bob Hanning</t>
  </si>
  <si>
    <t>Staff</t>
  </si>
  <si>
    <t>Highlights</t>
  </si>
  <si>
    <t>Lifestyle</t>
  </si>
  <si>
    <t>Highlight</t>
  </si>
  <si>
    <t>mixed</t>
  </si>
  <si>
    <t>MBA-Finals</t>
  </si>
  <si>
    <t>Akk, Dat</t>
  </si>
  <si>
    <t>Cybermobbing</t>
  </si>
  <si>
    <t>Mobbing</t>
  </si>
  <si>
    <t>Cybermob</t>
  </si>
  <si>
    <t>Influencerin</t>
  </si>
  <si>
    <t>Safe-Space</t>
  </si>
  <si>
    <t>Anna-Lena von Hodenberg</t>
  </si>
  <si>
    <t>Hate-Storm-Dynamik</t>
  </si>
  <si>
    <t>Support</t>
  </si>
  <si>
    <t>Julia Liebe</t>
  </si>
  <si>
    <t>[wir sind] online</t>
  </si>
  <si>
    <t>[sir sind] connected</t>
  </si>
  <si>
    <t>Messenger</t>
  </si>
  <si>
    <t>Dif. Genus of Ssafe-Space der &amp; das</t>
  </si>
  <si>
    <t>online [gemobbt]</t>
  </si>
  <si>
    <t>[man] wird gemobbt</t>
  </si>
  <si>
    <t>von Cybermobbing und nicht vom ?</t>
  </si>
  <si>
    <t>Hate-Speech</t>
  </si>
  <si>
    <t>Dick-pics</t>
  </si>
  <si>
    <t>Spyware</t>
  </si>
  <si>
    <t>Social-Media-Kanäle</t>
  </si>
  <si>
    <t>[ich] gemobbt werde</t>
  </si>
  <si>
    <t>online [Formular]</t>
  </si>
  <si>
    <t>Follower*innen-Zahlen</t>
  </si>
  <si>
    <t>Follower*innen</t>
  </si>
  <si>
    <t>Blocken</t>
  </si>
  <si>
    <t>[sie] werden geblockt</t>
  </si>
  <si>
    <t>Passiv (x3) &amp; Imperativ (x1)</t>
  </si>
  <si>
    <t>skipt (imperativ)</t>
  </si>
  <si>
    <t>&lt;-- % of all Angl</t>
  </si>
  <si>
    <t>Total # of types that are nouns</t>
  </si>
  <si>
    <t>Verben - Indicativ</t>
  </si>
  <si>
    <t>Unpersön. Zeiten</t>
  </si>
  <si>
    <t>Part. Perf.</t>
  </si>
  <si>
    <t>Verbalperiphr</t>
  </si>
  <si>
    <t>Total Compound Nouns</t>
  </si>
  <si>
    <t>Total Single Nouns</t>
  </si>
  <si>
    <t>Compound p/Case</t>
  </si>
  <si>
    <t>Single p/Case</t>
  </si>
  <si>
    <t>Total types of all Categories</t>
  </si>
  <si>
    <t>Film-Podcast</t>
  </si>
  <si>
    <r>
      <t xml:space="preserve">Tokens </t>
    </r>
    <r>
      <rPr>
        <b/>
        <sz val="14"/>
        <color theme="1"/>
        <rFont val="Calibri"/>
        <family val="2"/>
        <scheme val="minor"/>
      </rPr>
      <t>compound</t>
    </r>
    <r>
      <rPr>
        <sz val="14"/>
        <color theme="1"/>
        <rFont val="Calibri"/>
        <family val="2"/>
        <scheme val="minor"/>
      </rPr>
      <t xml:space="preserve"> p/Case</t>
    </r>
  </si>
  <si>
    <r>
      <t xml:space="preserve">Tokens </t>
    </r>
    <r>
      <rPr>
        <b/>
        <sz val="14"/>
        <color theme="1"/>
        <rFont val="Calibri"/>
        <family val="2"/>
        <scheme val="minor"/>
      </rPr>
      <t>single</t>
    </r>
    <r>
      <rPr>
        <sz val="14"/>
        <color theme="1"/>
        <rFont val="Calibri"/>
        <family val="2"/>
        <scheme val="minor"/>
      </rPr>
      <t xml:space="preserve"> p/Case</t>
    </r>
  </si>
  <si>
    <t>Fakes-und-Fakten</t>
  </si>
  <si>
    <t>Chat-gruppen</t>
  </si>
  <si>
    <t>Otto-Normal-user</t>
  </si>
  <si>
    <t>Fakten-check</t>
  </si>
  <si>
    <t>Fakten-checks</t>
  </si>
  <si>
    <t>News-Seiten</t>
  </si>
  <si>
    <t>kann [man] meshen</t>
  </si>
  <si>
    <t>Trigger-warnung</t>
  </si>
  <si>
    <t>Trigger-warnungen</t>
  </si>
  <si>
    <t>Nom &amp; Akk</t>
  </si>
  <si>
    <t>Werbe-layout</t>
  </si>
  <si>
    <t>Lobby-verband</t>
  </si>
  <si>
    <t>Lobby-kontroll</t>
  </si>
  <si>
    <t>Lobby-gruppen</t>
  </si>
  <si>
    <t>Lobby-verbände</t>
  </si>
  <si>
    <t>Lobby-regulierung</t>
  </si>
  <si>
    <t>Lobby-organisation</t>
  </si>
  <si>
    <t>Lobby-strategien</t>
  </si>
  <si>
    <t>Normal-fans</t>
  </si>
  <si>
    <t>Welt-cup</t>
  </si>
  <si>
    <t>Team-bildung</t>
  </si>
  <si>
    <t>[Britneys] Mental-Health</t>
  </si>
  <si>
    <t>Club-kultur</t>
  </si>
  <si>
    <t>Club-sterben</t>
  </si>
  <si>
    <t>Club-szene</t>
  </si>
  <si>
    <t>Podcast-Welt</t>
  </si>
  <si>
    <t>cool</t>
  </si>
  <si>
    <t xml:space="preserve">der,das </t>
  </si>
  <si>
    <t>Fam</t>
  </si>
  <si>
    <t>Newest episodes starting from August 16, regardless of their length</t>
  </si>
  <si>
    <t>#Gasumlage, Energiestudie, Menstruationsprodukte for free</t>
  </si>
  <si>
    <t>Baerbock, Beyoncé, Balenciaga</t>
  </si>
  <si>
    <t>Jens Lehmann, Sydney Sweeney, Nacktfotoscanner</t>
  </si>
  <si>
    <t>Obamas Playlist, SPF Hot Take, Insta-Chef-Statement</t>
  </si>
  <si>
    <t>5m16s</t>
  </si>
  <si>
    <t>14m39s</t>
  </si>
  <si>
    <t>6m46s</t>
  </si>
  <si>
    <t>6m28s</t>
  </si>
  <si>
    <t>7m9s</t>
  </si>
  <si>
    <t>3h 26m 14s</t>
  </si>
  <si>
    <t>Hanau10</t>
  </si>
  <si>
    <t>Depre9</t>
  </si>
  <si>
    <t>Extrem8</t>
  </si>
  <si>
    <t>Depp7</t>
  </si>
  <si>
    <t>Book6</t>
  </si>
  <si>
    <t>Gewalt5</t>
  </si>
  <si>
    <t>Black4</t>
  </si>
  <si>
    <t>Selen3</t>
  </si>
  <si>
    <t>Dont2</t>
  </si>
  <si>
    <t>Legend1</t>
  </si>
  <si>
    <t>Gas5T</t>
  </si>
  <si>
    <t>Sommer4T</t>
  </si>
  <si>
    <t>Beyon3T</t>
  </si>
  <si>
    <t>Jens2t</t>
  </si>
  <si>
    <t>Obama1T</t>
  </si>
  <si>
    <t>Von Blocklist bis Sex-Bots: Fünf digitale Legenden erklärt</t>
  </si>
  <si>
    <t xml:space="preserve"> v</t>
  </si>
  <si>
    <t>gehostet [wird er …von]</t>
  </si>
  <si>
    <t>[wir] checken</t>
  </si>
  <si>
    <t>[ihr] mitscrollt</t>
  </si>
  <si>
    <t>[wir] liken</t>
  </si>
  <si>
    <t>[wir] faven</t>
  </si>
  <si>
    <t>[wurde] gephotoshopt</t>
  </si>
  <si>
    <t>[ich] google</t>
  </si>
  <si>
    <t>[er hat] getwittert</t>
  </si>
  <si>
    <t>[wir] framen</t>
  </si>
  <si>
    <t>[man ... kann]relaten</t>
  </si>
  <si>
    <t>[zu] performen</t>
  </si>
  <si>
    <t>[zu] skippen</t>
  </si>
  <si>
    <t>skippt</t>
  </si>
  <si>
    <t>Trigger-Warnung</t>
  </si>
  <si>
    <t>Sham Jaff</t>
  </si>
  <si>
    <t>Said Etris Hashemi</t>
  </si>
  <si>
    <t>Team</t>
  </si>
  <si>
    <t>Armin Kurtovic</t>
  </si>
  <si>
    <t>Cetin Gültekin</t>
  </si>
  <si>
    <t>Depre 9</t>
  </si>
  <si>
    <t>Social</t>
  </si>
  <si>
    <t>Susie Brown</t>
  </si>
  <si>
    <t>[bin durch] gescrollt</t>
  </si>
  <si>
    <t>Insta-Posts</t>
  </si>
  <si>
    <t>Instagram-Mythos</t>
  </si>
  <si>
    <t>Frau-Empowerment</t>
  </si>
  <si>
    <t>Body and Mind</t>
  </si>
  <si>
    <t>Social-Media-Aufklärung</t>
  </si>
  <si>
    <t>Karin Dannhauer</t>
  </si>
  <si>
    <t>Issues</t>
  </si>
  <si>
    <t>Alltag-Hack</t>
  </si>
  <si>
    <t>Freak</t>
  </si>
  <si>
    <t>happy</t>
  </si>
  <si>
    <t>Instagram-Account</t>
  </si>
  <si>
    <t>Yes</t>
  </si>
  <si>
    <t>Insta-Account</t>
  </si>
  <si>
    <t>App-Stores</t>
  </si>
  <si>
    <t>Max Hoppenstedt</t>
  </si>
  <si>
    <t>[wer hat das] gepostet</t>
  </si>
  <si>
    <t>und co.</t>
  </si>
  <si>
    <t>Social-Media-Unternehmen</t>
  </si>
  <si>
    <t>Kathatina Nocun</t>
  </si>
  <si>
    <t>Fake-Facts</t>
  </si>
  <si>
    <t>True-Facts</t>
  </si>
  <si>
    <t>[hat man] gepostet</t>
  </si>
  <si>
    <t>den</t>
  </si>
  <si>
    <t>Chats</t>
  </si>
  <si>
    <t>Telegram-Chats</t>
  </si>
  <si>
    <t>Gatekeeper</t>
  </si>
  <si>
    <t xml:space="preserve">Gatekeeper's ending in pl; </t>
  </si>
  <si>
    <t>Task-Force</t>
  </si>
  <si>
    <t>App-Store</t>
  </si>
  <si>
    <t>Internetuserin</t>
  </si>
  <si>
    <t>Britta Lehnert</t>
  </si>
  <si>
    <t>Smartphone</t>
  </si>
  <si>
    <t>pl ?</t>
  </si>
  <si>
    <t>live [zu sehen]</t>
  </si>
  <si>
    <t>live [gestreamt]</t>
  </si>
  <si>
    <t>Couch</t>
  </si>
  <si>
    <t>what the fuck?</t>
  </si>
  <si>
    <t>live [Berichterstattung]</t>
  </si>
  <si>
    <t>[ist] hyper-öffentlich</t>
  </si>
  <si>
    <t>Social-Media-Begleitung</t>
  </si>
  <si>
    <t>Case</t>
  </si>
  <si>
    <t xml:space="preserve">[ich] channele </t>
  </si>
  <si>
    <t>Hard-Facts</t>
  </si>
  <si>
    <t>Set</t>
  </si>
  <si>
    <t>Makeup</t>
  </si>
  <si>
    <t>Wife-Beater</t>
  </si>
  <si>
    <t>Range</t>
  </si>
  <si>
    <t>Abuser</t>
  </si>
  <si>
    <t>Security-Guard</t>
  </si>
  <si>
    <t>online</t>
  </si>
  <si>
    <t>online [sieht man]</t>
  </si>
  <si>
    <t>Compilations</t>
  </si>
  <si>
    <t>Background</t>
  </si>
  <si>
    <t>Internet-Judginess</t>
  </si>
  <si>
    <t>TV-Event</t>
  </si>
  <si>
    <t>Social-Media-Aufmerksamkeit</t>
  </si>
  <si>
    <t>Mega-Pint</t>
  </si>
  <si>
    <t>Lolololol</t>
  </si>
  <si>
    <t>Aufschrift-Mega-Pint</t>
  </si>
  <si>
    <t>Fairness-halber</t>
  </si>
  <si>
    <t>Clip</t>
  </si>
  <si>
    <t>Mega-Pint-Mann</t>
  </si>
  <si>
    <t>live [übertragen]</t>
  </si>
  <si>
    <t>Milani-Gate</t>
  </si>
  <si>
    <t>Concealer-Palette</t>
  </si>
  <si>
    <t>Concealer</t>
  </si>
  <si>
    <t>Make-up-Marke</t>
  </si>
  <si>
    <t>Color-correcten</t>
  </si>
  <si>
    <t>Color-correcten the verb at the end</t>
  </si>
  <si>
    <t>live [verfolgt]</t>
  </si>
  <si>
    <t>judggy</t>
  </si>
  <si>
    <t>Book-Tok</t>
  </si>
  <si>
    <t>Bestseller-Liste</t>
  </si>
  <si>
    <t>Saskia</t>
  </si>
  <si>
    <t>Rabbit-Hole</t>
  </si>
  <si>
    <t>[seit des ersten] Lockdowns</t>
  </si>
  <si>
    <t>UserInnen</t>
  </si>
  <si>
    <t>Communities</t>
  </si>
  <si>
    <t>Hauls</t>
  </si>
  <si>
    <t>Smut</t>
  </si>
  <si>
    <t>Smut-Empfehlungen</t>
  </si>
  <si>
    <t>[es ist] gemixt</t>
  </si>
  <si>
    <t>Smut-Leserschaft</t>
  </si>
  <si>
    <t>Sex-Stories</t>
  </si>
  <si>
    <t>Queere-Literatur</t>
  </si>
  <si>
    <t>Book-Tok-Community</t>
  </si>
  <si>
    <t>[es kann … werden] geinfluenced</t>
  </si>
  <si>
    <t>[wegen] Book-Tok</t>
  </si>
  <si>
    <t>Verkaufs-Boom</t>
  </si>
  <si>
    <t>Book-Talkerin</t>
  </si>
  <si>
    <t>FollowerInnen</t>
  </si>
  <si>
    <t>[ich] poste</t>
  </si>
  <si>
    <t>Challenges</t>
  </si>
  <si>
    <t>offline</t>
  </si>
  <si>
    <t>das, der</t>
  </si>
  <si>
    <t>Book-Tok-Book</t>
  </si>
  <si>
    <t>[zu] promoten</t>
  </si>
  <si>
    <t>Book-Tok-Bestseller</t>
  </si>
  <si>
    <t>Spoiler</t>
  </si>
  <si>
    <t>[namens] Book-Tok</t>
  </si>
  <si>
    <t>Book-Tok-Tische</t>
  </si>
  <si>
    <t>Favorites</t>
  </si>
  <si>
    <t>Bestseller-List-Titel</t>
  </si>
  <si>
    <t>Julia Eisele</t>
  </si>
  <si>
    <t>Indie-Verlag</t>
  </si>
  <si>
    <t>Book-TokerInnen</t>
  </si>
  <si>
    <t>Young-Adult</t>
  </si>
  <si>
    <t>Fantasy</t>
  </si>
  <si>
    <t>Random-Info</t>
  </si>
  <si>
    <t>Teenie-Ding</t>
  </si>
  <si>
    <t>Book-TokerInnen sogar gegendert; das Social-Media DAS?</t>
  </si>
  <si>
    <t>[man müss anders] kommentieren</t>
  </si>
  <si>
    <t>[finde] cool</t>
  </si>
  <si>
    <t>TikTok-Account</t>
  </si>
  <si>
    <t>Pablo Mulamba</t>
  </si>
  <si>
    <t>go-to</t>
  </si>
  <si>
    <t>[ich] oute</t>
  </si>
  <si>
    <t>[ich] scrolle</t>
  </si>
  <si>
    <t>Coming-of-Age</t>
  </si>
  <si>
    <t>Podi-Pearls</t>
  </si>
  <si>
    <t>Asha Hedayati</t>
  </si>
  <si>
    <t>Recap</t>
  </si>
  <si>
    <t>Instagram-Story</t>
  </si>
  <si>
    <t>der/das Support</t>
  </si>
  <si>
    <t>Absuer</t>
  </si>
  <si>
    <t>[sie] out-callen</t>
  </si>
  <si>
    <t>[sie] exposen</t>
  </si>
  <si>
    <t>Jenny-Kerstin Bauer</t>
  </si>
  <si>
    <t>Online-Beratung</t>
  </si>
  <si>
    <t>[es kann] empowern</t>
  </si>
  <si>
    <t>Me-Too-Geschichten</t>
  </si>
  <si>
    <t>Justiz-Slash-Verwaltung</t>
  </si>
  <si>
    <t>Victim-Blaiming</t>
  </si>
  <si>
    <t>Victim-Blaming</t>
  </si>
  <si>
    <t>True-Dat</t>
  </si>
  <si>
    <t>Stalking</t>
  </si>
  <si>
    <t>[sie sind] verlinkt</t>
  </si>
  <si>
    <t>Lowlights</t>
  </si>
  <si>
    <t>Internet-Friends</t>
  </si>
  <si>
    <t>Anna Dushime</t>
  </si>
  <si>
    <t>Cover-Photo</t>
  </si>
  <si>
    <t>Backslash</t>
  </si>
  <si>
    <t>Hairstyles</t>
  </si>
  <si>
    <t>Posen</t>
  </si>
  <si>
    <t>Outfits</t>
  </si>
  <si>
    <t>Blackfishing</t>
  </si>
  <si>
    <t>Styles</t>
  </si>
  <si>
    <t>Accomplishments</t>
  </si>
  <si>
    <t>Anyway</t>
  </si>
  <si>
    <t>Tahir Della</t>
  </si>
  <si>
    <t>Crazy</t>
  </si>
  <si>
    <t>Malam</t>
  </si>
  <si>
    <t>Dad</t>
  </si>
  <si>
    <t>Brands</t>
  </si>
  <si>
    <t>Pride</t>
  </si>
  <si>
    <t>Rainbow-Washing</t>
  </si>
  <si>
    <t>Role-Models</t>
  </si>
  <si>
    <t>FIghterInnen</t>
  </si>
  <si>
    <t>History</t>
  </si>
  <si>
    <t>Black-Community</t>
  </si>
  <si>
    <t>Schwarzen-Community</t>
  </si>
  <si>
    <t>Flyer</t>
  </si>
  <si>
    <t>trash</t>
  </si>
  <si>
    <t>Oh, yes</t>
  </si>
  <si>
    <t>Black-Culture</t>
  </si>
  <si>
    <t>Alright</t>
  </si>
  <si>
    <t>Lowlight</t>
  </si>
  <si>
    <t>cooler [Name]</t>
  </si>
  <si>
    <t>King</t>
  </si>
  <si>
    <t>[sie hat] geretweeted</t>
  </si>
  <si>
    <t>bro</t>
  </si>
  <si>
    <t>Diss</t>
  </si>
  <si>
    <t>Emoji</t>
  </si>
  <si>
    <t>There you go</t>
  </si>
  <si>
    <t>Akim</t>
  </si>
  <si>
    <t>[ganz] nice</t>
  </si>
  <si>
    <t>Funny</t>
  </si>
  <si>
    <t>IGTV-Video</t>
  </si>
  <si>
    <t>History-Month</t>
  </si>
  <si>
    <t>That's the bare fucking minimum</t>
  </si>
  <si>
    <t>Pop-Star</t>
  </si>
  <si>
    <t>Lisa Merten</t>
  </si>
  <si>
    <t>Twitter-Trends</t>
  </si>
  <si>
    <t>[wurde] reposted</t>
  </si>
  <si>
    <t>Social-Media-Wahlkampf</t>
  </si>
  <si>
    <t>Medien-Background</t>
  </si>
  <si>
    <t>Pandora-Papers</t>
  </si>
  <si>
    <t>Offshore-Firmen</t>
  </si>
  <si>
    <t>Social-Media-Videos</t>
  </si>
  <si>
    <t>[geht] viral</t>
  </si>
  <si>
    <t>Selfie-Video</t>
  </si>
  <si>
    <t>Shorts</t>
  </si>
  <si>
    <t>Fleece-Jacken</t>
  </si>
  <si>
    <t>Joggers</t>
  </si>
  <si>
    <t>[er] zoomt</t>
  </si>
  <si>
    <t>Lobby-Arbeit</t>
  </si>
  <si>
    <t>clever [kommuniziert]</t>
  </si>
  <si>
    <t>Christoph Giesa</t>
  </si>
  <si>
    <t>Comedian</t>
  </si>
  <si>
    <t>Crush</t>
  </si>
  <si>
    <t>Teenager-Ding</t>
  </si>
  <si>
    <t>word</t>
  </si>
  <si>
    <t>Underdogs</t>
  </si>
  <si>
    <t>[es] triggert</t>
  </si>
  <si>
    <t>User-Accounts</t>
  </si>
  <si>
    <t>Top-Ten</t>
  </si>
  <si>
    <t>Blockbuster</t>
  </si>
  <si>
    <t>Big-Shots</t>
  </si>
  <si>
    <t>Julius Wussmann</t>
  </si>
  <si>
    <t>[ist nicht] smart</t>
  </si>
  <si>
    <t>for the record</t>
  </si>
  <si>
    <t>off-screen</t>
  </si>
  <si>
    <t>Frauke Röser</t>
  </si>
  <si>
    <t>Sarah Schurmann</t>
  </si>
  <si>
    <t>[wir] verlinken</t>
  </si>
  <si>
    <t>Luisa Neubauer</t>
  </si>
  <si>
    <t>Frontline</t>
  </si>
  <si>
    <t>life imitates art</t>
  </si>
  <si>
    <t>art imitates life</t>
  </si>
  <si>
    <t>Service-Folge</t>
  </si>
  <si>
    <t>Start</t>
  </si>
  <si>
    <t>Shadowban</t>
  </si>
  <si>
    <t>Blocklisten</t>
  </si>
  <si>
    <t>Deep-Fakes</t>
  </si>
  <si>
    <t>Young</t>
  </si>
  <si>
    <t>Scrollerin</t>
  </si>
  <si>
    <t>Anna Biselli</t>
  </si>
  <si>
    <t>Blockliste</t>
  </si>
  <si>
    <t>[ich war] geblockt</t>
  </si>
  <si>
    <t>[sie haben] geblockt</t>
  </si>
  <si>
    <t>Troll-Accounts</t>
  </si>
  <si>
    <t>Troll-Kommentare</t>
  </si>
  <si>
    <t>Trollen</t>
  </si>
  <si>
    <t>[sie] blocken</t>
  </si>
  <si>
    <t>Posts</t>
  </si>
  <si>
    <t>[ist nicht] eingeloggt</t>
  </si>
  <si>
    <t>Deep-Fake</t>
  </si>
  <si>
    <t>Deep-Fake-Version</t>
  </si>
  <si>
    <t>Otto-Normal-UserIn</t>
  </si>
  <si>
    <t>Insta-Feeds</t>
  </si>
  <si>
    <t>[wir haben nicht] gegooglet</t>
  </si>
  <si>
    <t>[wir] klicken</t>
  </si>
  <si>
    <t>Matthias Kettemann</t>
  </si>
  <si>
    <t>Shadowbanning</t>
  </si>
  <si>
    <t>gegooglet mit t oder d ? ; Shadowbanning -ing suffix in English to nominalize it and not a GE one</t>
  </si>
  <si>
    <t>Spam-Bots</t>
  </si>
  <si>
    <t>Insta-Post</t>
  </si>
  <si>
    <t>Sex-Bots</t>
  </si>
  <si>
    <t>[sie darauf] klicken</t>
  </si>
  <si>
    <t>[wir haben] geklickt</t>
  </si>
  <si>
    <t>Chat</t>
  </si>
  <si>
    <t>Paypal-Link</t>
  </si>
  <si>
    <t>Klick</t>
  </si>
  <si>
    <t>Link</t>
  </si>
  <si>
    <t>Bio</t>
  </si>
  <si>
    <t>verifiziert [werden]</t>
  </si>
  <si>
    <t>[zu] zoomen</t>
  </si>
  <si>
    <t>[nicht] klicken</t>
  </si>
  <si>
    <t>Gas 5T</t>
  </si>
  <si>
    <t>Timeline-Recap</t>
  </si>
  <si>
    <t>[hat] gecrashed</t>
  </si>
  <si>
    <t>fifteen-Minutes-of-zweifelhaften-Fame</t>
  </si>
  <si>
    <t>[sie] sported</t>
  </si>
  <si>
    <t>Look</t>
  </si>
  <si>
    <t>funky</t>
  </si>
  <si>
    <t>Design</t>
  </si>
  <si>
    <t>living [her] best life</t>
  </si>
  <si>
    <t>Feel</t>
  </si>
  <si>
    <t>Loligste</t>
  </si>
  <si>
    <t>Good-News</t>
  </si>
  <si>
    <t>Loligste; Good-News as singular noun but with plural s</t>
  </si>
  <si>
    <t>We love dat</t>
  </si>
  <si>
    <t>Podi-Welt</t>
  </si>
  <si>
    <t>Timeline-Terminal</t>
  </si>
  <si>
    <t>Check-In</t>
  </si>
  <si>
    <t>Feed-Ferien</t>
  </si>
  <si>
    <t>Podi-Tipps</t>
  </si>
  <si>
    <t>Podi</t>
  </si>
  <si>
    <t>Davide Bortot</t>
  </si>
  <si>
    <t>Podcast-Tipps</t>
  </si>
  <si>
    <t>FOMO-Host</t>
  </si>
  <si>
    <t>Twitter-Legende</t>
  </si>
  <si>
    <t>1A-Laber-Podcast</t>
  </si>
  <si>
    <t>Laber-Podcasts</t>
  </si>
  <si>
    <t>go for it !</t>
  </si>
  <si>
    <t>obviously</t>
  </si>
  <si>
    <t>Issy Woop</t>
  </si>
  <si>
    <t>[des] Podcasts</t>
  </si>
  <si>
    <t>Jan Wilhelm</t>
  </si>
  <si>
    <t>Gastro-Comedy-Podcast</t>
  </si>
  <si>
    <t>Food</t>
  </si>
  <si>
    <t>Muss</t>
  </si>
  <si>
    <t>Doku-Podcast</t>
  </si>
  <si>
    <t>Doping</t>
  </si>
  <si>
    <t>Paula Menzel</t>
  </si>
  <si>
    <t>Lieblingspodcasts</t>
  </si>
  <si>
    <t>ExpertInnen-Interviews</t>
  </si>
  <si>
    <t>favorite-Podcast</t>
  </si>
  <si>
    <t>Throwback</t>
  </si>
  <si>
    <t>basically</t>
  </si>
  <si>
    <t>Podcast-Tipp</t>
  </si>
  <si>
    <t>Youtuber</t>
  </si>
  <si>
    <t>InfluencerInnen</t>
  </si>
  <si>
    <t>Rants</t>
  </si>
  <si>
    <t>Shitstorm</t>
  </si>
  <si>
    <t>checkt das [mal]</t>
  </si>
  <si>
    <t>[ich kann] relaten</t>
  </si>
  <si>
    <t>History-Podcast</t>
  </si>
  <si>
    <t>West-Geschichte</t>
  </si>
  <si>
    <t>Viola Funk</t>
  </si>
  <si>
    <t>Head-of-Alles</t>
  </si>
  <si>
    <t>hotten-tea</t>
  </si>
  <si>
    <t>Reality-TV-Show</t>
  </si>
  <si>
    <t>Dating-Show</t>
  </si>
  <si>
    <t>Contestants</t>
  </si>
  <si>
    <t>Transmen</t>
  </si>
  <si>
    <t>Banger</t>
  </si>
  <si>
    <t>#9 Interviewed</t>
  </si>
  <si>
    <t>#10 Interviewed</t>
  </si>
  <si>
    <t>#11 Interviewed</t>
  </si>
  <si>
    <t>Kevin Rülander</t>
  </si>
  <si>
    <t>Popkultur</t>
  </si>
  <si>
    <t>Liebling-Stars</t>
  </si>
  <si>
    <t>Sitcom</t>
  </si>
  <si>
    <t>Lisa</t>
  </si>
  <si>
    <t>Top-Liste</t>
  </si>
  <si>
    <t>Teamlead</t>
  </si>
  <si>
    <t>Carlos Steuer</t>
  </si>
  <si>
    <t>Podi-Connoisseur</t>
  </si>
  <si>
    <t>Musik-Podcast</t>
  </si>
  <si>
    <t>Hosts</t>
  </si>
  <si>
    <t>Song</t>
  </si>
  <si>
    <t>[man muss keinen] skippen</t>
  </si>
  <si>
    <t>Trash-Drop</t>
  </si>
  <si>
    <t>Instagram-Video</t>
  </si>
  <si>
    <t>[es ist] understandable</t>
  </si>
  <si>
    <t>ID-Account</t>
  </si>
  <si>
    <t>Sommerhit</t>
  </si>
  <si>
    <t>Charts</t>
  </si>
  <si>
    <t>Streams</t>
  </si>
  <si>
    <t>[ist] gestarted</t>
  </si>
  <si>
    <t>forbidden fruit</t>
  </si>
  <si>
    <t>[hat] gepushed</t>
  </si>
  <si>
    <t>by the way</t>
  </si>
  <si>
    <t>Push-Backs</t>
  </si>
  <si>
    <t>[ist] gestarted use of perfekt with ist; plural s in Push-Backs ;</t>
  </si>
  <si>
    <t>[wurde heute] gedropped</t>
  </si>
  <si>
    <t>gedropped [wurde]</t>
  </si>
  <si>
    <t>Spoti</t>
  </si>
  <si>
    <t>gehyped</t>
  </si>
  <si>
    <t>Partizp Perfekt</t>
  </si>
  <si>
    <t>Bro-Film</t>
  </si>
  <si>
    <t>nothing was the same</t>
  </si>
  <si>
    <t>Underground-Deals</t>
  </si>
  <si>
    <t>LGTBIQ+-Community</t>
  </si>
  <si>
    <t>Self-Love</t>
  </si>
  <si>
    <t>Self-Confidence</t>
  </si>
  <si>
    <t>Overthinking</t>
  </si>
  <si>
    <t>Amen to that</t>
  </si>
  <si>
    <t>Early-Hit</t>
  </si>
  <si>
    <t>[wie] comfortable</t>
  </si>
  <si>
    <t>message received</t>
  </si>
  <si>
    <t>Fashion-Show</t>
  </si>
  <si>
    <t>Strange times</t>
  </si>
  <si>
    <t>[noch] stranger</t>
  </si>
  <si>
    <t>[ist] gedropped</t>
  </si>
  <si>
    <t>Co-Founder</t>
  </si>
  <si>
    <t>Creatives-Companion</t>
  </si>
  <si>
    <t>High-Fashion-Kollektion</t>
  </si>
  <si>
    <t>Caption</t>
  </si>
  <si>
    <t>I think you are onto something</t>
  </si>
  <si>
    <t>onto something</t>
  </si>
  <si>
    <t>the weekend</t>
  </si>
  <si>
    <t>Jens2T</t>
  </si>
  <si>
    <t>News im Nacken</t>
  </si>
  <si>
    <t>Reel</t>
  </si>
  <si>
    <t>[ich] verlinke</t>
  </si>
  <si>
    <t>[es] trendet</t>
  </si>
  <si>
    <t>Fußball-News</t>
  </si>
  <si>
    <t>cheers</t>
  </si>
  <si>
    <t>Cheeseburger</t>
  </si>
  <si>
    <t>Pennies</t>
  </si>
  <si>
    <t>Maccas</t>
  </si>
  <si>
    <t>Hype-Serie</t>
  </si>
  <si>
    <t>Streaming</t>
  </si>
  <si>
    <t>TV-Starbild</t>
  </si>
  <si>
    <t>Tech-News</t>
  </si>
  <si>
    <t>Software</t>
  </si>
  <si>
    <t>iMessage</t>
  </si>
  <si>
    <t>Playlists</t>
  </si>
  <si>
    <t>Award-Kategorien</t>
  </si>
  <si>
    <t>Hot-Take</t>
  </si>
  <si>
    <t>SPF-gate</t>
  </si>
  <si>
    <t>Insta-Boss</t>
  </si>
  <si>
    <t>Playlist</t>
  </si>
  <si>
    <t>Sommer-Playlist</t>
  </si>
  <si>
    <t>[ist nicht so] glossy</t>
  </si>
  <si>
    <t>Nominees</t>
  </si>
  <si>
    <t>Best-Metaverse-Performance</t>
  </si>
  <si>
    <t>Womens-Heroes</t>
  </si>
  <si>
    <t>Womens-Heroes unusual construction</t>
  </si>
  <si>
    <t>PayTV-Sender</t>
  </si>
  <si>
    <t>Hot-Take-Der-Woche</t>
  </si>
  <si>
    <t>Work-Life-Balance</t>
  </si>
  <si>
    <t>Commis</t>
  </si>
  <si>
    <t>TM</t>
  </si>
  <si>
    <t>[that is Blasphemie] -vibes</t>
  </si>
  <si>
    <t>Insta-Update</t>
  </si>
  <si>
    <t>Petition</t>
  </si>
  <si>
    <t>Like</t>
  </si>
  <si>
    <t>Insta</t>
  </si>
  <si>
    <t>App-Alternativen</t>
  </si>
  <si>
    <t>[wir uns] supporten</t>
  </si>
  <si>
    <t>Noun types</t>
  </si>
  <si>
    <t>Type Compound Nouns</t>
  </si>
  <si>
    <t>=SUM(</t>
  </si>
  <si>
    <t>&lt;-- said the most, 2nd place</t>
  </si>
  <si>
    <t>die, der</t>
  </si>
  <si>
    <t>Präs &amp; Perf</t>
  </si>
  <si>
    <t>Nom, Akk, Dat</t>
  </si>
  <si>
    <t>Die</t>
  </si>
  <si>
    <t>Waslat Hasrat-Nazimi</t>
  </si>
  <si>
    <t>Shikibababuri</t>
  </si>
  <si>
    <t>21.08.21;</t>
  </si>
  <si>
    <t>11.12.21;</t>
  </si>
  <si>
    <t>4.12.21;</t>
  </si>
  <si>
    <t>11.09.21;</t>
  </si>
  <si>
    <t>25.09.21;</t>
  </si>
  <si>
    <t>13.11.21;</t>
  </si>
  <si>
    <t>31.07.21;</t>
  </si>
  <si>
    <t>9.10.21;</t>
  </si>
  <si>
    <t>18.09.21;</t>
  </si>
  <si>
    <t>10.07.21;</t>
  </si>
  <si>
    <t>03.07.21;</t>
  </si>
  <si>
    <t>17.07.21;</t>
  </si>
  <si>
    <t>24.07.21;</t>
  </si>
  <si>
    <t>28.08.21;</t>
  </si>
  <si>
    <t>Uploaded on</t>
  </si>
  <si>
    <t>New episodes,  most recent beginning from 27. Juli 2022</t>
  </si>
  <si>
    <t>Interjetctions</t>
  </si>
  <si>
    <t xml:space="preserve">Doomscrolling ; Lachs-Reis-Ball ; deepe ; sweetesten ; smoothen ; everyday-halbwegs-healthy-trotzdem-lecker [Content] </t>
  </si>
  <si>
    <t xml:space="preserve"> hotten-tea declension of adj but all clause in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</si>
</sst>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DE,1]hh:mm;@"/>
  </numFmts>
  <fonts count="2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6"/>
      <color theme="1"/>
      <name val="Calibri (Body)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2"/>
      <name val="Calibri"/>
      <family val="2"/>
      <scheme val="minor"/>
    </font>
    <font>
      <sz val="16"/>
      <name val="Calibri (Body)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A4C"/>
        <bgColor indexed="64"/>
      </patternFill>
    </fill>
    <fill>
      <patternFill patternType="solid">
        <fgColor rgb="FFFFAEFF"/>
        <bgColor indexed="64"/>
      </patternFill>
    </fill>
    <fill>
      <patternFill patternType="solid">
        <fgColor rgb="FF62384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78DF1"/>
        <bgColor indexed="64"/>
      </patternFill>
    </fill>
    <fill>
      <patternFill patternType="solid">
        <fgColor rgb="FF54F0D1"/>
        <bgColor indexed="64"/>
      </patternFill>
    </fill>
    <fill>
      <patternFill patternType="solid">
        <fgColor rgb="FF79B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76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44F9"/>
        <bgColor indexed="64"/>
      </patternFill>
    </fill>
    <fill>
      <patternFill patternType="solid">
        <fgColor rgb="FF9CF12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8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4" fontId="0" fillId="2" borderId="1" xfId="0" applyNumberFormat="1" applyFill="1" applyBorder="1" applyAlignment="1">
      <alignment shrinkToFit="1"/>
    </xf>
    <xf numFmtId="0" fontId="0" fillId="2" borderId="1" xfId="0" applyFill="1" applyBorder="1" applyAlignment="1">
      <alignment shrinkToFit="1"/>
    </xf>
    <xf numFmtId="14" fontId="0" fillId="2" borderId="1" xfId="0" applyNumberFormat="1" applyFill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20" fontId="0" fillId="0" borderId="0" xfId="0" applyNumberFormat="1"/>
    <xf numFmtId="0" fontId="0" fillId="0" borderId="0" xfId="0" applyAlignment="1">
      <alignment shrinkToFit="1"/>
    </xf>
    <xf numFmtId="0" fontId="0" fillId="2" borderId="0" xfId="0" applyFill="1"/>
    <xf numFmtId="0" fontId="1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shrinkToFit="1"/>
    </xf>
    <xf numFmtId="14" fontId="0" fillId="0" borderId="1" xfId="0" applyNumberFormat="1" applyBorder="1" applyAlignment="1">
      <alignment shrinkToFit="1"/>
    </xf>
    <xf numFmtId="0" fontId="0" fillId="5" borderId="1" xfId="0" applyFill="1" applyBorder="1" applyAlignment="1">
      <alignment shrinkToFit="1"/>
    </xf>
    <xf numFmtId="164" fontId="0" fillId="5" borderId="1" xfId="0" applyNumberFormat="1" applyFill="1" applyBorder="1" applyAlignment="1">
      <alignment shrinkToFit="1"/>
    </xf>
    <xf numFmtId="14" fontId="0" fillId="5" borderId="1" xfId="0" applyNumberFormat="1" applyFill="1" applyBorder="1" applyAlignment="1">
      <alignment shrinkToFit="1"/>
    </xf>
    <xf numFmtId="0" fontId="0" fillId="5" borderId="0" xfId="0" applyFill="1"/>
    <xf numFmtId="0" fontId="0" fillId="6" borderId="1" xfId="0" applyFill="1" applyBorder="1" applyAlignment="1">
      <alignment wrapText="1" shrinkToFit="1"/>
    </xf>
    <xf numFmtId="0" fontId="1" fillId="7" borderId="1" xfId="0" applyFont="1" applyFill="1" applyBorder="1" applyAlignment="1">
      <alignment horizontal="center" shrinkToFit="1"/>
    </xf>
    <xf numFmtId="0" fontId="0" fillId="7" borderId="1" xfId="0" applyFill="1" applyBorder="1" applyAlignment="1">
      <alignment shrinkToFit="1"/>
    </xf>
    <xf numFmtId="14" fontId="0" fillId="7" borderId="1" xfId="0" applyNumberFormat="1" applyFill="1" applyBorder="1" applyAlignment="1">
      <alignment shrinkToFit="1"/>
    </xf>
    <xf numFmtId="164" fontId="0" fillId="7" borderId="1" xfId="0" applyNumberFormat="1" applyFill="1" applyBorder="1" applyAlignment="1">
      <alignment shrinkToFit="1"/>
    </xf>
    <xf numFmtId="0" fontId="0" fillId="3" borderId="1" xfId="0" applyFill="1" applyBorder="1" applyAlignment="1">
      <alignment shrinkToFit="1"/>
    </xf>
    <xf numFmtId="164" fontId="0" fillId="3" borderId="1" xfId="0" applyNumberFormat="1" applyFill="1" applyBorder="1" applyAlignment="1">
      <alignment shrinkToFit="1"/>
    </xf>
    <xf numFmtId="14" fontId="0" fillId="3" borderId="1" xfId="0" applyNumberFormat="1" applyFill="1" applyBorder="1" applyAlignment="1">
      <alignment shrinkToFit="1"/>
    </xf>
    <xf numFmtId="0" fontId="0" fillId="3" borderId="0" xfId="0" applyFill="1"/>
    <xf numFmtId="0" fontId="0" fillId="7" borderId="0" xfId="0" applyFill="1"/>
    <xf numFmtId="0" fontId="0" fillId="0" borderId="6" xfId="0" applyBorder="1" applyAlignment="1">
      <alignment vertical="center" wrapText="1"/>
    </xf>
    <xf numFmtId="0" fontId="2" fillId="0" borderId="0" xfId="1"/>
    <xf numFmtId="0" fontId="0" fillId="8" borderId="1" xfId="0" applyFill="1" applyBorder="1" applyAlignment="1">
      <alignment wrapText="1" shrinkToFit="1"/>
    </xf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14" borderId="1" xfId="0" applyFill="1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3" fillId="14" borderId="1" xfId="0" applyFont="1" applyFill="1" applyBorder="1"/>
    <xf numFmtId="0" fontId="12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14" borderId="1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/>
    <xf numFmtId="0" fontId="4" fillId="7" borderId="1" xfId="0" applyFont="1" applyFill="1" applyBorder="1"/>
    <xf numFmtId="0" fontId="4" fillId="9" borderId="1" xfId="0" applyFont="1" applyFill="1" applyBorder="1"/>
    <xf numFmtId="0" fontId="4" fillId="0" borderId="1" xfId="0" applyFont="1" applyBorder="1"/>
    <xf numFmtId="0" fontId="4" fillId="7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17" borderId="1" xfId="0" applyFill="1" applyBorder="1"/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18" borderId="1" xfId="0" applyFill="1" applyBorder="1"/>
    <xf numFmtId="0" fontId="3" fillId="1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4" borderId="1" xfId="0" applyFont="1" applyFill="1" applyBorder="1"/>
    <xf numFmtId="0" fontId="4" fillId="4" borderId="1" xfId="0" applyFont="1" applyFill="1" applyBorder="1"/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 vertical="center"/>
    </xf>
    <xf numFmtId="0" fontId="0" fillId="17" borderId="15" xfId="0" applyFill="1" applyBorder="1"/>
    <xf numFmtId="0" fontId="8" fillId="17" borderId="8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8" fillId="17" borderId="15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right"/>
    </xf>
    <xf numFmtId="0" fontId="7" fillId="15" borderId="18" xfId="0" applyFont="1" applyFill="1" applyBorder="1" applyAlignment="1">
      <alignment horizontal="right"/>
    </xf>
    <xf numFmtId="0" fontId="3" fillId="14" borderId="19" xfId="0" applyFont="1" applyFill="1" applyBorder="1" applyAlignment="1">
      <alignment horizontal="center"/>
    </xf>
    <xf numFmtId="0" fontId="7" fillId="14" borderId="20" xfId="0" applyFont="1" applyFill="1" applyBorder="1" applyAlignment="1">
      <alignment horizontal="right"/>
    </xf>
    <xf numFmtId="0" fontId="3" fillId="14" borderId="21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8" fillId="10" borderId="22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right"/>
    </xf>
    <xf numFmtId="0" fontId="3" fillId="10" borderId="18" xfId="0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right"/>
    </xf>
    <xf numFmtId="0" fontId="0" fillId="0" borderId="4" xfId="0" applyBorder="1"/>
    <xf numFmtId="0" fontId="9" fillId="14" borderId="0" xfId="0" applyFont="1" applyFill="1" applyAlignment="1">
      <alignment horizontal="center" vertical="center"/>
    </xf>
    <xf numFmtId="0" fontId="7" fillId="0" borderId="19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7" fillId="0" borderId="23" xfId="0" applyFont="1" applyBorder="1" applyAlignment="1">
      <alignment horizontal="center" vertical="center"/>
    </xf>
    <xf numFmtId="0" fontId="7" fillId="14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15" fillId="19" borderId="0" xfId="0" applyFont="1" applyFill="1" applyAlignment="1">
      <alignment horizontal="right"/>
    </xf>
    <xf numFmtId="0" fontId="9" fillId="19" borderId="0" xfId="0" applyFont="1" applyFill="1" applyAlignment="1">
      <alignment horizontal="center"/>
    </xf>
    <xf numFmtId="0" fontId="8" fillId="19" borderId="1" xfId="0" applyFont="1" applyFill="1" applyBorder="1" applyAlignment="1">
      <alignment horizontal="center" vertical="center"/>
    </xf>
    <xf numFmtId="0" fontId="7" fillId="14" borderId="23" xfId="0" applyFont="1" applyFill="1" applyBorder="1" applyAlignment="1">
      <alignment horizontal="left" vertical="center"/>
    </xf>
    <xf numFmtId="0" fontId="7" fillId="14" borderId="19" xfId="0" applyFont="1" applyFill="1" applyBorder="1" applyAlignment="1">
      <alignment horizontal="left"/>
    </xf>
    <xf numFmtId="0" fontId="7" fillId="15" borderId="19" xfId="0" applyFont="1" applyFill="1" applyBorder="1" applyAlignment="1">
      <alignment horizontal="left"/>
    </xf>
    <xf numFmtId="0" fontId="7" fillId="0" borderId="23" xfId="0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7" fillId="10" borderId="18" xfId="0" applyFont="1" applyFill="1" applyBorder="1" applyAlignment="1">
      <alignment horizontal="right"/>
    </xf>
    <xf numFmtId="0" fontId="7" fillId="10" borderId="19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3" fillId="7" borderId="19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3" fillId="2" borderId="18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4" xfId="0" applyFont="1" applyBorder="1"/>
    <xf numFmtId="0" fontId="3" fillId="20" borderId="1" xfId="0" applyFont="1" applyFill="1" applyBorder="1" applyAlignment="1">
      <alignment horizontal="center"/>
    </xf>
    <xf numFmtId="0" fontId="3" fillId="20" borderId="19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3" fillId="12" borderId="4" xfId="0" applyFont="1" applyFill="1" applyBorder="1"/>
    <xf numFmtId="0" fontId="17" fillId="21" borderId="18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center" wrapText="1"/>
    </xf>
    <xf numFmtId="0" fontId="8" fillId="17" borderId="12" xfId="0" applyFont="1" applyFill="1" applyBorder="1" applyAlignment="1">
      <alignment horizontal="center" vertical="center"/>
    </xf>
    <xf numFmtId="0" fontId="8" fillId="17" borderId="6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14" fillId="17" borderId="2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5" xfId="0" applyFont="1" applyBorder="1"/>
    <xf numFmtId="0" fontId="7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0" fillId="0" borderId="26" xfId="0" applyBorder="1"/>
    <xf numFmtId="0" fontId="7" fillId="14" borderId="17" xfId="0" applyFont="1" applyFill="1" applyBorder="1" applyAlignment="1">
      <alignment horizontal="left" vertical="center"/>
    </xf>
    <xf numFmtId="0" fontId="0" fillId="0" borderId="19" xfId="0" applyBorder="1"/>
    <xf numFmtId="0" fontId="0" fillId="0" borderId="21" xfId="0" applyBorder="1"/>
    <xf numFmtId="0" fontId="9" fillId="14" borderId="2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2" fillId="14" borderId="17" xfId="0" applyFont="1" applyFill="1" applyBorder="1" applyAlignment="1">
      <alignment horizontal="left" vertical="center" wrapText="1"/>
    </xf>
    <xf numFmtId="0" fontId="3" fillId="14" borderId="19" xfId="0" applyFont="1" applyFill="1" applyBorder="1" applyAlignment="1">
      <alignment horizontal="left"/>
    </xf>
    <xf numFmtId="0" fontId="3" fillId="14" borderId="21" xfId="0" applyFont="1" applyFill="1" applyBorder="1" applyAlignment="1">
      <alignment horizontal="left"/>
    </xf>
    <xf numFmtId="0" fontId="8" fillId="14" borderId="13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4" fillId="0" borderId="18" xfId="0" applyFont="1" applyBorder="1"/>
    <xf numFmtId="0" fontId="4" fillId="14" borderId="2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14" borderId="18" xfId="0" applyFont="1" applyFill="1" applyBorder="1" applyAlignment="1">
      <alignment horizontal="left"/>
    </xf>
    <xf numFmtId="0" fontId="4" fillId="14" borderId="20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31" xfId="0" applyFont="1" applyBorder="1"/>
    <xf numFmtId="0" fontId="4" fillId="14" borderId="31" xfId="0" applyFont="1" applyFill="1" applyBorder="1"/>
    <xf numFmtId="0" fontId="4" fillId="0" borderId="34" xfId="0" applyFont="1" applyBorder="1"/>
    <xf numFmtId="0" fontId="4" fillId="0" borderId="33" xfId="0" applyFont="1" applyBorder="1"/>
    <xf numFmtId="0" fontId="4" fillId="14" borderId="33" xfId="0" applyFont="1" applyFill="1" applyBorder="1"/>
    <xf numFmtId="0" fontId="4" fillId="14" borderId="4" xfId="0" applyFont="1" applyFill="1" applyBorder="1"/>
    <xf numFmtId="0" fontId="4" fillId="4" borderId="18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left"/>
    </xf>
    <xf numFmtId="0" fontId="4" fillId="9" borderId="19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wrapText="1"/>
    </xf>
    <xf numFmtId="0" fontId="16" fillId="9" borderId="1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6" xfId="0" applyBorder="1" applyAlignment="1">
      <alignment horizontal="left"/>
    </xf>
    <xf numFmtId="0" fontId="4" fillId="9" borderId="18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8" xfId="0" applyFont="1" applyFill="1" applyBorder="1"/>
    <xf numFmtId="0" fontId="4" fillId="2" borderId="4" xfId="0" applyFont="1" applyFill="1" applyBorder="1" applyAlignment="1">
      <alignment horizontal="center"/>
    </xf>
    <xf numFmtId="0" fontId="4" fillId="9" borderId="18" xfId="0" applyFont="1" applyFill="1" applyBorder="1"/>
    <xf numFmtId="0" fontId="4" fillId="4" borderId="4" xfId="0" applyFont="1" applyFill="1" applyBorder="1"/>
    <xf numFmtId="0" fontId="4" fillId="4" borderId="18" xfId="0" applyFont="1" applyFill="1" applyBorder="1"/>
    <xf numFmtId="0" fontId="8" fillId="4" borderId="2" xfId="0" applyFont="1" applyFill="1" applyBorder="1"/>
    <xf numFmtId="0" fontId="0" fillId="10" borderId="18" xfId="0" applyFill="1" applyBorder="1" applyAlignment="1">
      <alignment horizontal="right"/>
    </xf>
    <xf numFmtId="0" fontId="4" fillId="9" borderId="1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4" fillId="4" borderId="31" xfId="0" applyFont="1" applyFill="1" applyBorder="1"/>
    <xf numFmtId="0" fontId="4" fillId="9" borderId="4" xfId="0" applyFont="1" applyFill="1" applyBorder="1"/>
    <xf numFmtId="0" fontId="4" fillId="7" borderId="19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left"/>
    </xf>
    <xf numFmtId="0" fontId="4" fillId="7" borderId="4" xfId="0" applyFont="1" applyFill="1" applyBorder="1"/>
    <xf numFmtId="0" fontId="4" fillId="9" borderId="35" xfId="0" applyFont="1" applyFill="1" applyBorder="1" applyAlignment="1">
      <alignment horizontal="center"/>
    </xf>
    <xf numFmtId="0" fontId="4" fillId="20" borderId="18" xfId="0" applyFont="1" applyFill="1" applyBorder="1" applyAlignment="1">
      <alignment horizontal="left"/>
    </xf>
    <xf numFmtId="0" fontId="4" fillId="20" borderId="18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  <xf numFmtId="0" fontId="4" fillId="17" borderId="19" xfId="0" applyFont="1" applyFill="1" applyBorder="1" applyAlignment="1">
      <alignment horizontal="center" vertical="center"/>
    </xf>
    <xf numFmtId="0" fontId="4" fillId="17" borderId="18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20" fillId="23" borderId="18" xfId="0" applyFont="1" applyFill="1" applyBorder="1" applyAlignment="1">
      <alignment horizontal="center"/>
    </xf>
    <xf numFmtId="0" fontId="20" fillId="23" borderId="19" xfId="0" applyFont="1" applyFill="1" applyBorder="1" applyAlignment="1">
      <alignment horizontal="center" vertical="center"/>
    </xf>
    <xf numFmtId="0" fontId="20" fillId="23" borderId="18" xfId="0" applyFont="1" applyFill="1" applyBorder="1" applyAlignment="1">
      <alignment horizontal="left"/>
    </xf>
    <xf numFmtId="0" fontId="20" fillId="23" borderId="4" xfId="0" applyFont="1" applyFill="1" applyBorder="1"/>
    <xf numFmtId="0" fontId="20" fillId="2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20" fillId="24" borderId="4" xfId="0" applyFont="1" applyFill="1" applyBorder="1"/>
    <xf numFmtId="0" fontId="3" fillId="13" borderId="0" xfId="0" applyFont="1" applyFill="1"/>
    <xf numFmtId="0" fontId="3" fillId="13" borderId="0" xfId="0" applyFont="1" applyFill="1" applyAlignment="1">
      <alignment horizontal="center"/>
    </xf>
    <xf numFmtId="0" fontId="20" fillId="24" borderId="19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/>
    </xf>
    <xf numFmtId="0" fontId="4" fillId="26" borderId="18" xfId="0" applyFont="1" applyFill="1" applyBorder="1" applyAlignment="1">
      <alignment horizontal="center"/>
    </xf>
    <xf numFmtId="0" fontId="4" fillId="26" borderId="19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21" fillId="20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wrapText="1"/>
    </xf>
    <xf numFmtId="0" fontId="4" fillId="2" borderId="4" xfId="0" applyFont="1" applyFill="1" applyBorder="1"/>
    <xf numFmtId="0" fontId="0" fillId="2" borderId="0" xfId="0" applyFill="1" applyAlignment="1">
      <alignment wrapText="1"/>
    </xf>
    <xf numFmtId="0" fontId="4" fillId="0" borderId="20" xfId="0" applyFont="1" applyBorder="1" applyAlignment="1">
      <alignment horizontal="center"/>
    </xf>
    <xf numFmtId="0" fontId="0" fillId="4" borderId="0" xfId="0" applyFill="1"/>
    <xf numFmtId="0" fontId="4" fillId="4" borderId="4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/>
    </xf>
    <xf numFmtId="0" fontId="0" fillId="6" borderId="0" xfId="0" applyFill="1"/>
    <xf numFmtId="0" fontId="22" fillId="4" borderId="18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left"/>
    </xf>
    <xf numFmtId="0" fontId="21" fillId="4" borderId="18" xfId="0" applyFont="1" applyFill="1" applyBorder="1" applyAlignment="1">
      <alignment horizontal="center"/>
    </xf>
    <xf numFmtId="0" fontId="4" fillId="20" borderId="4" xfId="0" applyFont="1" applyFill="1" applyBorder="1"/>
    <xf numFmtId="0" fontId="4" fillId="20" borderId="1" xfId="0" applyFont="1" applyFill="1" applyBorder="1" applyAlignment="1">
      <alignment horizontal="center"/>
    </xf>
    <xf numFmtId="0" fontId="4" fillId="20" borderId="18" xfId="0" applyFont="1" applyFill="1" applyBorder="1"/>
    <xf numFmtId="0" fontId="4" fillId="6" borderId="4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18" fillId="27" borderId="18" xfId="0" applyFont="1" applyFill="1" applyBorder="1" applyAlignment="1">
      <alignment horizontal="left"/>
    </xf>
    <xf numFmtId="0" fontId="18" fillId="27" borderId="18" xfId="0" applyFont="1" applyFill="1" applyBorder="1" applyAlignment="1">
      <alignment horizontal="center"/>
    </xf>
    <xf numFmtId="0" fontId="4" fillId="28" borderId="18" xfId="0" applyFont="1" applyFill="1" applyBorder="1" applyAlignment="1">
      <alignment horizontal="left"/>
    </xf>
    <xf numFmtId="0" fontId="4" fillId="28" borderId="18" xfId="0" applyFont="1" applyFill="1" applyBorder="1" applyAlignment="1">
      <alignment horizontal="center"/>
    </xf>
    <xf numFmtId="0" fontId="0" fillId="4" borderId="0" xfId="0" applyFill="1" applyAlignment="1">
      <alignment wrapText="1"/>
    </xf>
    <xf numFmtId="0" fontId="4" fillId="6" borderId="19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/>
    </xf>
    <xf numFmtId="0" fontId="4" fillId="6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4" fillId="6" borderId="34" xfId="0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/>
    </xf>
    <xf numFmtId="0" fontId="24" fillId="6" borderId="4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0" fillId="0" borderId="46" xfId="0" applyBorder="1"/>
    <xf numFmtId="0" fontId="7" fillId="0" borderId="47" xfId="0" applyFont="1" applyBorder="1" applyAlignment="1">
      <alignment horizontal="right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3" fillId="3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/>
    </xf>
    <xf numFmtId="0" fontId="3" fillId="6" borderId="14" xfId="0" applyFont="1" applyFill="1" applyBorder="1" applyAlignment="1">
      <alignment horizontal="center" vertical="center" wrapText="1"/>
    </xf>
    <xf numFmtId="0" fontId="3" fillId="26" borderId="0" xfId="0" applyFont="1" applyFill="1" applyAlignment="1">
      <alignment horizontal="center"/>
    </xf>
    <xf numFmtId="0" fontId="25" fillId="26" borderId="0" xfId="0" applyFont="1" applyFill="1" applyAlignment="1">
      <alignment horizontal="center"/>
    </xf>
    <xf numFmtId="0" fontId="3" fillId="0" borderId="30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3" fillId="26" borderId="0" xfId="0" applyFont="1" applyFill="1" applyAlignment="1">
      <alignment horizontal="center" wrapText="1"/>
    </xf>
    <xf numFmtId="0" fontId="3" fillId="0" borderId="4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4" fillId="14" borderId="18" xfId="0" applyFont="1" applyFill="1" applyBorder="1" applyAlignment="1">
      <alignment horizontal="center"/>
    </xf>
    <xf numFmtId="0" fontId="9" fillId="14" borderId="23" xfId="0" applyFont="1" applyFill="1" applyBorder="1" applyAlignment="1">
      <alignment horizontal="center" vertical="center" wrapText="1"/>
    </xf>
    <xf numFmtId="0" fontId="9" fillId="14" borderId="29" xfId="0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left" wrapText="1"/>
    </xf>
    <xf numFmtId="0" fontId="4" fillId="0" borderId="31" xfId="0" applyFont="1" applyBorder="1" applyAlignment="1">
      <alignment wrapText="1"/>
    </xf>
    <xf numFmtId="0" fontId="4" fillId="14" borderId="31" xfId="0" applyFont="1" applyFill="1" applyBorder="1" applyAlignment="1">
      <alignment wrapText="1"/>
    </xf>
    <xf numFmtId="0" fontId="4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4" xfId="0" applyFont="1" applyBorder="1" applyAlignment="1">
      <alignment wrapText="1"/>
    </xf>
    <xf numFmtId="0" fontId="3" fillId="0" borderId="19" xfId="0" applyFont="1" applyBorder="1" applyAlignment="1">
      <alignment horizontal="left" wrapText="1"/>
    </xf>
    <xf numFmtId="0" fontId="4" fillId="14" borderId="4" xfId="0" applyFont="1" applyFill="1" applyBorder="1" applyAlignment="1">
      <alignment wrapText="1"/>
    </xf>
    <xf numFmtId="0" fontId="4" fillId="14" borderId="1" xfId="0" applyFont="1" applyFill="1" applyBorder="1" applyAlignment="1">
      <alignment horizontal="center" wrapText="1"/>
    </xf>
    <xf numFmtId="0" fontId="4" fillId="0" borderId="18" xfId="0" applyFont="1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4" fillId="0" borderId="4" xfId="0" applyFont="1" applyBorder="1"/>
    <xf numFmtId="0" fontId="0" fillId="0" borderId="30" xfId="0" applyBorder="1"/>
    <xf numFmtId="0" fontId="4" fillId="0" borderId="20" xfId="0" applyFont="1" applyBorder="1" applyAlignment="1">
      <alignment wrapText="1"/>
    </xf>
    <xf numFmtId="0" fontId="3" fillId="14" borderId="21" xfId="0" applyFont="1" applyFill="1" applyBorder="1" applyAlignment="1">
      <alignment horizontal="left" wrapText="1"/>
    </xf>
    <xf numFmtId="0" fontId="4" fillId="0" borderId="33" xfId="0" applyFont="1" applyBorder="1" applyAlignment="1">
      <alignment wrapText="1"/>
    </xf>
    <xf numFmtId="0" fontId="4" fillId="14" borderId="33" xfId="0" applyFont="1" applyFill="1" applyBorder="1" applyAlignment="1">
      <alignment wrapText="1"/>
    </xf>
    <xf numFmtId="0" fontId="0" fillId="0" borderId="44" xfId="0" applyBorder="1"/>
    <xf numFmtId="0" fontId="0" fillId="0" borderId="18" xfId="0" applyBorder="1"/>
    <xf numFmtId="0" fontId="16" fillId="4" borderId="18" xfId="0" applyFont="1" applyFill="1" applyBorder="1" applyAlignment="1">
      <alignment horizontal="center"/>
    </xf>
    <xf numFmtId="0" fontId="4" fillId="29" borderId="18" xfId="0" applyFont="1" applyFill="1" applyBorder="1" applyAlignment="1">
      <alignment horizontal="center" wrapText="1"/>
    </xf>
    <xf numFmtId="0" fontId="3" fillId="14" borderId="53" xfId="0" applyFont="1" applyFill="1" applyBorder="1"/>
    <xf numFmtId="0" fontId="7" fillId="14" borderId="1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14" borderId="2" xfId="0" applyFont="1" applyFill="1" applyBorder="1" applyAlignment="1">
      <alignment horizontal="left"/>
    </xf>
    <xf numFmtId="0" fontId="4" fillId="9" borderId="54" xfId="0" applyFont="1" applyFill="1" applyBorder="1" applyAlignment="1">
      <alignment horizontal="center" vertical="center"/>
    </xf>
    <xf numFmtId="0" fontId="4" fillId="35" borderId="18" xfId="0" applyFont="1" applyFill="1" applyBorder="1"/>
    <xf numFmtId="0" fontId="8" fillId="18" borderId="1" xfId="0" applyFont="1" applyFill="1" applyBorder="1" applyAlignment="1">
      <alignment horizontal="center" vertical="center"/>
    </xf>
    <xf numFmtId="0" fontId="18" fillId="24" borderId="2" xfId="0" applyFont="1" applyFill="1" applyBorder="1"/>
    <xf numFmtId="0" fontId="18" fillId="24" borderId="4" xfId="0" applyFont="1" applyFill="1" applyBorder="1"/>
    <xf numFmtId="0" fontId="4" fillId="2" borderId="2" xfId="0" applyFont="1" applyFill="1" applyBorder="1"/>
    <xf numFmtId="0" fontId="4" fillId="20" borderId="2" xfId="0" applyFont="1" applyFill="1" applyBorder="1"/>
    <xf numFmtId="0" fontId="4" fillId="12" borderId="2" xfId="0" applyFont="1" applyFill="1" applyBorder="1"/>
    <xf numFmtId="0" fontId="4" fillId="12" borderId="4" xfId="0" applyFont="1" applyFill="1" applyBorder="1"/>
    <xf numFmtId="0" fontId="0" fillId="15" borderId="2" xfId="0" applyFill="1" applyBorder="1"/>
    <xf numFmtId="0" fontId="0" fillId="15" borderId="4" xfId="0" applyFill="1" applyBorder="1"/>
    <xf numFmtId="0" fontId="16" fillId="9" borderId="2" xfId="0" applyFont="1" applyFill="1" applyBorder="1"/>
    <xf numFmtId="0" fontId="16" fillId="9" borderId="4" xfId="0" applyFont="1" applyFill="1" applyBorder="1"/>
    <xf numFmtId="0" fontId="16" fillId="9" borderId="2" xfId="0" applyFont="1" applyFill="1" applyBorder="1" applyAlignment="1">
      <alignment wrapText="1"/>
    </xf>
    <xf numFmtId="0" fontId="4" fillId="11" borderId="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10" borderId="1" xfId="0" applyFill="1" applyBorder="1" applyAlignment="1">
      <alignment wrapText="1"/>
    </xf>
    <xf numFmtId="0" fontId="16" fillId="9" borderId="4" xfId="0" applyFont="1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4" fillId="20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18" fillId="24" borderId="2" xfId="0" applyFont="1" applyFill="1" applyBorder="1" applyAlignment="1">
      <alignment wrapText="1"/>
    </xf>
    <xf numFmtId="0" fontId="18" fillId="24" borderId="4" xfId="0" applyFont="1" applyFill="1" applyBorder="1" applyAlignment="1">
      <alignment wrapText="1"/>
    </xf>
    <xf numFmtId="0" fontId="4" fillId="12" borderId="2" xfId="0" applyFont="1" applyFill="1" applyBorder="1" applyAlignment="1">
      <alignment wrapText="1"/>
    </xf>
    <xf numFmtId="0" fontId="4" fillId="12" borderId="4" xfId="0" applyFont="1" applyFill="1" applyBorder="1" applyAlignment="1">
      <alignment wrapText="1"/>
    </xf>
    <xf numFmtId="0" fontId="8" fillId="0" borderId="0" xfId="0" applyFont="1" applyAlignment="1">
      <alignment horizontal="center" wrapText="1"/>
    </xf>
    <xf numFmtId="0" fontId="0" fillId="15" borderId="2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5" xfId="0" applyFont="1" applyBorder="1" applyAlignment="1">
      <alignment horizontal="center" vertical="center" wrapText="1"/>
    </xf>
    <xf numFmtId="0" fontId="8" fillId="14" borderId="17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7" fillId="0" borderId="25" xfId="0" applyFont="1" applyBorder="1" applyAlignment="1">
      <alignment horizontal="left" vertical="center" wrapText="1"/>
    </xf>
    <xf numFmtId="0" fontId="8" fillId="10" borderId="22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14" borderId="32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right" wrapText="1"/>
    </xf>
    <xf numFmtId="0" fontId="4" fillId="4" borderId="1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wrapText="1"/>
    </xf>
    <xf numFmtId="0" fontId="7" fillId="14" borderId="19" xfId="0" applyFont="1" applyFill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horizontal="left" wrapText="1"/>
    </xf>
    <xf numFmtId="0" fontId="4" fillId="14" borderId="19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4" fillId="14" borderId="18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18" fillId="0" borderId="18" xfId="0" applyFont="1" applyBorder="1" applyAlignment="1">
      <alignment horizontal="center" wrapText="1"/>
    </xf>
    <xf numFmtId="0" fontId="7" fillId="14" borderId="18" xfId="0" applyFont="1" applyFill="1" applyBorder="1" applyAlignment="1">
      <alignment horizontal="right" wrapText="1"/>
    </xf>
    <xf numFmtId="0" fontId="7" fillId="0" borderId="19" xfId="0" applyFont="1" applyBorder="1" applyAlignment="1">
      <alignment horizontal="right" wrapText="1"/>
    </xf>
    <xf numFmtId="0" fontId="0" fillId="0" borderId="19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19" xfId="0" applyBorder="1" applyAlignment="1">
      <alignment wrapText="1"/>
    </xf>
    <xf numFmtId="0" fontId="7" fillId="14" borderId="20" xfId="0" applyFont="1" applyFill="1" applyBorder="1" applyAlignment="1">
      <alignment horizontal="right" wrapText="1"/>
    </xf>
    <xf numFmtId="0" fontId="4" fillId="14" borderId="21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4" fillId="14" borderId="20" xfId="0" applyFont="1" applyFill="1" applyBorder="1" applyAlignment="1">
      <alignment horizontal="left" wrapText="1"/>
    </xf>
    <xf numFmtId="0" fontId="7" fillId="14" borderId="21" xfId="0" applyFont="1" applyFill="1" applyBorder="1" applyAlignment="1">
      <alignment horizontal="left"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15" xfId="0" applyFont="1" applyBorder="1" applyAlignment="1">
      <alignment wrapText="1"/>
    </xf>
    <xf numFmtId="0" fontId="8" fillId="17" borderId="12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wrapText="1"/>
    </xf>
    <xf numFmtId="0" fontId="8" fillId="17" borderId="2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17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wrapText="1"/>
    </xf>
    <xf numFmtId="0" fontId="8" fillId="17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8" fillId="17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18" borderId="1" xfId="0" applyFill="1" applyBorder="1" applyAlignment="1">
      <alignment wrapText="1"/>
    </xf>
    <xf numFmtId="0" fontId="3" fillId="18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9" borderId="1" xfId="0" applyFont="1" applyFill="1" applyBorder="1" applyAlignment="1">
      <alignment horizontal="right" wrapText="1"/>
    </xf>
    <xf numFmtId="0" fontId="7" fillId="8" borderId="1" xfId="0" applyFont="1" applyFill="1" applyBorder="1" applyAlignment="1">
      <alignment horizontal="right" wrapText="1"/>
    </xf>
    <xf numFmtId="0" fontId="15" fillId="19" borderId="0" xfId="0" applyFont="1" applyFill="1" applyAlignment="1">
      <alignment horizontal="right" wrapText="1"/>
    </xf>
    <xf numFmtId="0" fontId="9" fillId="19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3" fillId="36" borderId="4" xfId="0" applyFont="1" applyFill="1" applyBorder="1" applyAlignment="1">
      <alignment wrapText="1"/>
    </xf>
    <xf numFmtId="0" fontId="16" fillId="4" borderId="18" xfId="0" applyFont="1" applyFill="1" applyBorder="1" applyAlignment="1">
      <alignment horizontal="center" wrapText="1"/>
    </xf>
    <xf numFmtId="0" fontId="16" fillId="4" borderId="4" xfId="0" applyFont="1" applyFill="1" applyBorder="1" applyAlignment="1">
      <alignment wrapText="1"/>
    </xf>
    <xf numFmtId="0" fontId="23" fillId="37" borderId="18" xfId="0" applyFont="1" applyFill="1" applyBorder="1" applyAlignment="1">
      <alignment horizontal="center"/>
    </xf>
    <xf numFmtId="0" fontId="23" fillId="37" borderId="18" xfId="0" applyFont="1" applyFill="1" applyBorder="1" applyAlignment="1">
      <alignment horizontal="center" wrapText="1"/>
    </xf>
    <xf numFmtId="0" fontId="23" fillId="38" borderId="18" xfId="0" applyFont="1" applyFill="1" applyBorder="1" applyAlignment="1">
      <alignment horizontal="center"/>
    </xf>
    <xf numFmtId="0" fontId="23" fillId="38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left" wrapText="1"/>
    </xf>
    <xf numFmtId="0" fontId="16" fillId="0" borderId="4" xfId="0" applyFont="1" applyBorder="1" applyAlignment="1">
      <alignment wrapText="1"/>
    </xf>
    <xf numFmtId="0" fontId="4" fillId="4" borderId="31" xfId="0" applyFont="1" applyFill="1" applyBorder="1" applyAlignment="1">
      <alignment wrapText="1"/>
    </xf>
    <xf numFmtId="0" fontId="4" fillId="29" borderId="2" xfId="0" applyFont="1" applyFill="1" applyBorder="1" applyAlignment="1">
      <alignment wrapText="1"/>
    </xf>
    <xf numFmtId="0" fontId="4" fillId="29" borderId="4" xfId="0" applyFont="1" applyFill="1" applyBorder="1" applyAlignment="1">
      <alignment wrapText="1"/>
    </xf>
    <xf numFmtId="0" fontId="4" fillId="29" borderId="18" xfId="0" applyFont="1" applyFill="1" applyBorder="1" applyAlignment="1">
      <alignment horizontal="left" wrapText="1"/>
    </xf>
    <xf numFmtId="0" fontId="4" fillId="29" borderId="19" xfId="0" applyFont="1" applyFill="1" applyBorder="1" applyAlignment="1">
      <alignment horizontal="center" vertical="center" wrapText="1"/>
    </xf>
    <xf numFmtId="0" fontId="4" fillId="39" borderId="2" xfId="0" applyFont="1" applyFill="1" applyBorder="1" applyAlignment="1">
      <alignment wrapText="1"/>
    </xf>
    <xf numFmtId="0" fontId="4" fillId="39" borderId="4" xfId="0" applyFont="1" applyFill="1" applyBorder="1" applyAlignment="1">
      <alignment wrapText="1"/>
    </xf>
    <xf numFmtId="0" fontId="4" fillId="9" borderId="4" xfId="0" applyFont="1" applyFill="1" applyBorder="1" applyAlignment="1">
      <alignment wrapText="1"/>
    </xf>
    <xf numFmtId="0" fontId="4" fillId="39" borderId="31" xfId="0" applyFont="1" applyFill="1" applyBorder="1" applyAlignment="1">
      <alignment wrapText="1"/>
    </xf>
    <xf numFmtId="0" fontId="4" fillId="39" borderId="18" xfId="0" applyFont="1" applyFill="1" applyBorder="1" applyAlignment="1">
      <alignment horizontal="left" wrapText="1"/>
    </xf>
    <xf numFmtId="0" fontId="16" fillId="39" borderId="18" xfId="0" applyFont="1" applyFill="1" applyBorder="1" applyAlignment="1">
      <alignment horizontal="center" wrapText="1"/>
    </xf>
    <xf numFmtId="0" fontId="4" fillId="39" borderId="18" xfId="0" applyFont="1" applyFill="1" applyBorder="1" applyAlignment="1">
      <alignment horizontal="center" wrapText="1"/>
    </xf>
    <xf numFmtId="0" fontId="4" fillId="39" borderId="19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30" borderId="18" xfId="0" applyFont="1" applyFill="1" applyBorder="1" applyAlignment="1">
      <alignment horizontal="center" wrapText="1"/>
    </xf>
    <xf numFmtId="0" fontId="4" fillId="34" borderId="19" xfId="0" applyFont="1" applyFill="1" applyBorder="1" applyAlignment="1">
      <alignment horizontal="center" vertical="center" wrapText="1"/>
    </xf>
    <xf numFmtId="0" fontId="4" fillId="40" borderId="4" xfId="0" applyFont="1" applyFill="1" applyBorder="1" applyAlignment="1">
      <alignment wrapText="1"/>
    </xf>
    <xf numFmtId="0" fontId="4" fillId="40" borderId="19" xfId="0" applyFont="1" applyFill="1" applyBorder="1" applyAlignment="1">
      <alignment horizontal="center" vertical="center" wrapText="1"/>
    </xf>
    <xf numFmtId="0" fontId="4" fillId="40" borderId="18" xfId="0" applyFont="1" applyFill="1" applyBorder="1" applyAlignment="1">
      <alignment horizontal="center" wrapText="1"/>
    </xf>
    <xf numFmtId="0" fontId="4" fillId="40" borderId="18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0" fontId="16" fillId="30" borderId="1" xfId="0" applyFont="1" applyFill="1" applyBorder="1" applyAlignment="1">
      <alignment wrapText="1"/>
    </xf>
    <xf numFmtId="0" fontId="4" fillId="34" borderId="1" xfId="0" applyFont="1" applyFill="1" applyBorder="1" applyAlignment="1">
      <alignment wrapText="1"/>
    </xf>
    <xf numFmtId="0" fontId="4" fillId="40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54" xfId="0" applyFont="1" applyFill="1" applyBorder="1" applyAlignment="1">
      <alignment wrapText="1"/>
    </xf>
    <xf numFmtId="0" fontId="3" fillId="3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2" xfId="0" applyFont="1" applyBorder="1" applyAlignment="1">
      <alignment horizontal="center" wrapText="1"/>
    </xf>
    <xf numFmtId="0" fontId="26" fillId="36" borderId="1" xfId="0" applyFont="1" applyFill="1" applyBorder="1" applyAlignment="1">
      <alignment horizontal="center"/>
    </xf>
    <xf numFmtId="0" fontId="26" fillId="41" borderId="1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4" borderId="2" xfId="0" applyFill="1" applyBorder="1"/>
    <xf numFmtId="0" fontId="0" fillId="4" borderId="4" xfId="0" applyFill="1" applyBorder="1"/>
    <xf numFmtId="0" fontId="3" fillId="0" borderId="34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8" fillId="0" borderId="1" xfId="0" applyFont="1" applyBorder="1"/>
    <xf numFmtId="0" fontId="3" fillId="20" borderId="0" xfId="0" applyFont="1" applyFill="1" applyAlignment="1">
      <alignment horizontal="center" vertical="center" wrapText="1"/>
    </xf>
    <xf numFmtId="0" fontId="11" fillId="0" borderId="34" xfId="0" applyFont="1" applyBorder="1"/>
    <xf numFmtId="0" fontId="11" fillId="0" borderId="44" xfId="0" applyFont="1" applyBorder="1"/>
    <xf numFmtId="0" fontId="11" fillId="0" borderId="1" xfId="0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3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0" fillId="3" borderId="2" xfId="0" applyFill="1" applyBorder="1" applyAlignment="1">
      <alignment shrinkToFit="1"/>
    </xf>
    <xf numFmtId="0" fontId="0" fillId="3" borderId="3" xfId="0" applyFill="1" applyBorder="1" applyAlignment="1">
      <alignment shrinkToFit="1"/>
    </xf>
    <xf numFmtId="0" fontId="0" fillId="3" borderId="4" xfId="0" applyFill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1" fillId="7" borderId="1" xfId="0" applyFont="1" applyFill="1" applyBorder="1" applyAlignment="1">
      <alignment horizontal="center" shrinkToFit="1"/>
    </xf>
    <xf numFmtId="0" fontId="0" fillId="7" borderId="2" xfId="0" applyFill="1" applyBorder="1" applyAlignment="1">
      <alignment shrinkToFit="1"/>
    </xf>
    <xf numFmtId="0" fontId="0" fillId="7" borderId="3" xfId="0" applyFill="1" applyBorder="1" applyAlignment="1">
      <alignment shrinkToFit="1"/>
    </xf>
    <xf numFmtId="0" fontId="0" fillId="7" borderId="4" xfId="0" applyFill="1" applyBorder="1" applyAlignment="1">
      <alignment shrinkToFit="1"/>
    </xf>
    <xf numFmtId="0" fontId="0" fillId="0" borderId="0" xfId="0" applyAlignment="1">
      <alignment shrinkToFi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shrinkToFit="1"/>
    </xf>
    <xf numFmtId="0" fontId="0" fillId="0" borderId="2" xfId="0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4" xfId="0" applyBorder="1" applyAlignment="1">
      <alignment horizontal="left" shrinkToFit="1"/>
    </xf>
    <xf numFmtId="0" fontId="0" fillId="5" borderId="2" xfId="0" applyFill="1" applyBorder="1" applyAlignment="1">
      <alignment shrinkToFit="1"/>
    </xf>
    <xf numFmtId="0" fontId="0" fillId="5" borderId="3" xfId="0" applyFill="1" applyBorder="1" applyAlignment="1">
      <alignment shrinkToFit="1"/>
    </xf>
    <xf numFmtId="0" fontId="0" fillId="5" borderId="4" xfId="0" applyFill="1" applyBorder="1" applyAlignment="1">
      <alignment shrinkToFit="1"/>
    </xf>
    <xf numFmtId="0" fontId="10" fillId="4" borderId="0" xfId="0" applyFont="1" applyFill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3" fillId="16" borderId="0" xfId="0" applyFont="1" applyFill="1" applyAlignment="1">
      <alignment horizontal="center" vertical="center" wrapText="1"/>
    </xf>
    <xf numFmtId="0" fontId="9" fillId="14" borderId="16" xfId="0" applyFont="1" applyFill="1" applyBorder="1" applyAlignment="1">
      <alignment horizontal="center" vertical="center" wrapText="1"/>
    </xf>
    <xf numFmtId="0" fontId="9" fillId="14" borderId="27" xfId="0" applyFont="1" applyFill="1" applyBorder="1" applyAlignment="1">
      <alignment horizontal="center" vertical="center" wrapText="1"/>
    </xf>
    <xf numFmtId="0" fontId="9" fillId="14" borderId="30" xfId="0" applyFont="1" applyFill="1" applyBorder="1" applyAlignment="1">
      <alignment horizontal="center" vertical="center" wrapText="1"/>
    </xf>
    <xf numFmtId="0" fontId="9" fillId="14" borderId="28" xfId="0" applyFont="1" applyFill="1" applyBorder="1" applyAlignment="1">
      <alignment horizontal="center" vertical="center" wrapText="1"/>
    </xf>
    <xf numFmtId="0" fontId="10" fillId="14" borderId="16" xfId="0" applyFont="1" applyFill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" vertical="center" wrapText="1"/>
    </xf>
    <xf numFmtId="0" fontId="10" fillId="14" borderId="23" xfId="0" applyFont="1" applyFill="1" applyBorder="1" applyAlignment="1">
      <alignment horizontal="center" vertical="center" wrapText="1"/>
    </xf>
    <xf numFmtId="0" fontId="10" fillId="14" borderId="30" xfId="0" applyFont="1" applyFill="1" applyBorder="1" applyAlignment="1">
      <alignment horizontal="center" vertical="center" wrapText="1"/>
    </xf>
    <xf numFmtId="0" fontId="10" fillId="14" borderId="28" xfId="0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8" fillId="14" borderId="14" xfId="0" applyFont="1" applyFill="1" applyBorder="1" applyAlignment="1">
      <alignment horizontal="center" vertical="center"/>
    </xf>
    <xf numFmtId="0" fontId="8" fillId="14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9" fillId="14" borderId="10" xfId="0" applyFont="1" applyFill="1" applyBorder="1" applyAlignment="1">
      <alignment horizontal="center" vertical="center"/>
    </xf>
    <xf numFmtId="0" fontId="9" fillId="14" borderId="11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6" borderId="1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14" fillId="17" borderId="2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18" fillId="21" borderId="2" xfId="0" applyFont="1" applyFill="1" applyBorder="1" applyAlignment="1">
      <alignment horizontal="center"/>
    </xf>
    <xf numFmtId="0" fontId="18" fillId="21" borderId="4" xfId="0" applyFont="1" applyFill="1" applyBorder="1" applyAlignment="1">
      <alignment horizontal="center"/>
    </xf>
    <xf numFmtId="0" fontId="8" fillId="17" borderId="12" xfId="0" applyFont="1" applyFill="1" applyBorder="1" applyAlignment="1">
      <alignment horizontal="center" vertical="center"/>
    </xf>
    <xf numFmtId="0" fontId="8" fillId="17" borderId="6" xfId="0" applyFont="1" applyFill="1" applyBorder="1" applyAlignment="1">
      <alignment horizontal="center" vertical="center"/>
    </xf>
    <xf numFmtId="0" fontId="4" fillId="22" borderId="2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8" fillId="6" borderId="2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0" fillId="14" borderId="16" xfId="0" applyFont="1" applyFill="1" applyBorder="1" applyAlignment="1">
      <alignment horizontal="center" vertical="center"/>
    </xf>
    <xf numFmtId="0" fontId="10" fillId="14" borderId="27" xfId="0" applyFont="1" applyFill="1" applyBorder="1" applyAlignment="1">
      <alignment horizontal="center" vertical="center"/>
    </xf>
    <xf numFmtId="0" fontId="10" fillId="14" borderId="23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0" fontId="10" fillId="14" borderId="28" xfId="0" applyFont="1" applyFill="1" applyBorder="1" applyAlignment="1">
      <alignment horizontal="center" vertical="center"/>
    </xf>
    <xf numFmtId="0" fontId="10" fillId="14" borderId="2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8" fillId="10" borderId="2" xfId="0" applyFont="1" applyFill="1" applyBorder="1" applyAlignment="1">
      <alignment horizontal="center"/>
    </xf>
    <xf numFmtId="0" fontId="18" fillId="10" borderId="4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 vertical="center"/>
    </xf>
    <xf numFmtId="0" fontId="9" fillId="14" borderId="27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14" borderId="2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20" fillId="23" borderId="2" xfId="0" applyFont="1" applyFill="1" applyBorder="1" applyAlignment="1">
      <alignment horizontal="center"/>
    </xf>
    <xf numFmtId="0" fontId="20" fillId="23" borderId="4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20" fillId="24" borderId="2" xfId="0" applyFont="1" applyFill="1" applyBorder="1" applyAlignment="1">
      <alignment horizontal="center"/>
    </xf>
    <xf numFmtId="0" fontId="20" fillId="24" borderId="4" xfId="0" applyFont="1" applyFill="1" applyBorder="1" applyAlignment="1">
      <alignment horizontal="center"/>
    </xf>
    <xf numFmtId="0" fontId="4" fillId="25" borderId="2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0" fontId="4" fillId="26" borderId="2" xfId="0" applyFont="1" applyFill="1" applyBorder="1" applyAlignment="1">
      <alignment horizontal="center"/>
    </xf>
    <xf numFmtId="0" fontId="4" fillId="26" borderId="4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8" fillId="27" borderId="2" xfId="0" applyFont="1" applyFill="1" applyBorder="1" applyAlignment="1">
      <alignment horizontal="center"/>
    </xf>
    <xf numFmtId="0" fontId="18" fillId="27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4" fillId="6" borderId="34" xfId="0" applyFont="1" applyFill="1" applyBorder="1" applyAlignment="1">
      <alignment horizontal="center" vertical="center"/>
    </xf>
    <xf numFmtId="0" fontId="24" fillId="6" borderId="4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4" fillId="0" borderId="2" xfId="0" applyFont="1" applyBorder="1"/>
    <xf numFmtId="0" fontId="4" fillId="0" borderId="54" xfId="0" applyFont="1" applyBorder="1"/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8" fillId="6" borderId="14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14" borderId="14" xfId="0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4" fillId="22" borderId="2" xfId="0" applyFont="1" applyFill="1" applyBorder="1" applyAlignment="1">
      <alignment horizontal="center" wrapText="1"/>
    </xf>
    <xf numFmtId="0" fontId="4" fillId="22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5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19" fillId="4" borderId="2" xfId="0" applyFont="1" applyFill="1" applyBorder="1" applyAlignment="1">
      <alignment horizontal="center" wrapText="1"/>
    </xf>
    <xf numFmtId="0" fontId="19" fillId="4" borderId="3" xfId="0" applyFont="1" applyFill="1" applyBorder="1" applyAlignment="1">
      <alignment horizontal="center" wrapText="1"/>
    </xf>
    <xf numFmtId="0" fontId="19" fillId="4" borderId="4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wrapText="1"/>
    </xf>
    <xf numFmtId="0" fontId="16" fillId="9" borderId="54" xfId="0" applyFont="1" applyFill="1" applyBorder="1" applyAlignment="1">
      <alignment horizontal="center" wrapText="1"/>
    </xf>
    <xf numFmtId="0" fontId="4" fillId="0" borderId="54" xfId="0" applyFont="1" applyBorder="1" applyAlignment="1">
      <alignment horizontal="center"/>
    </xf>
    <xf numFmtId="0" fontId="4" fillId="29" borderId="2" xfId="0" applyFont="1" applyFill="1" applyBorder="1" applyAlignment="1">
      <alignment horizontal="center" wrapText="1"/>
    </xf>
    <xf numFmtId="0" fontId="4" fillId="29" borderId="54" xfId="0" applyFont="1" applyFill="1" applyBorder="1" applyAlignment="1">
      <alignment horizontal="center" wrapText="1"/>
    </xf>
    <xf numFmtId="0" fontId="4" fillId="20" borderId="2" xfId="0" applyFont="1" applyFill="1" applyBorder="1" applyAlignment="1">
      <alignment horizontal="center" wrapText="1"/>
    </xf>
    <xf numFmtId="0" fontId="4" fillId="20" borderId="5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4" fillId="4" borderId="54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shrinkToFit="1"/>
    </xf>
    <xf numFmtId="0" fontId="1" fillId="0" borderId="0" xfId="0" applyFont="1" applyFill="1" applyBorder="1" applyAlignment="1">
      <alignment horizontal="center" vertical="center" shrinkToFit="1"/>
    </xf>
    <xf numFmtId="0" fontId="0" fillId="0" borderId="0" xfId="0" applyFill="1" applyBorder="1"/>
    <xf numFmtId="0" fontId="0" fillId="0" borderId="0" xfId="0" applyFill="1" applyBorder="1" applyAlignment="1">
      <alignment shrinkToFit="1"/>
    </xf>
    <xf numFmtId="0" fontId="1" fillId="7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Alignment="1">
      <alignment shrinkToFit="1"/>
    </xf>
    <xf numFmtId="0" fontId="0" fillId="0" borderId="0" xfId="0" applyFill="1" applyAlignment="1">
      <alignment wrapText="1" shrinkToFi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shrinkToFit="1"/>
    </xf>
    <xf numFmtId="20" fontId="0" fillId="8" borderId="2" xfId="0" applyNumberFormat="1" applyFill="1" applyBorder="1" applyAlignment="1">
      <alignment shrinkToFit="1"/>
    </xf>
    <xf numFmtId="0" fontId="0" fillId="0" borderId="0" xfId="0" applyBorder="1" applyAlignment="1">
      <alignment shrinkToFit="1"/>
    </xf>
    <xf numFmtId="20" fontId="0" fillId="6" borderId="2" xfId="0" applyNumberFormat="1" applyFill="1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0" xfId="0" applyFill="1" applyAlignment="1">
      <alignment horizontal="center"/>
    </xf>
    <xf numFmtId="0" fontId="2" fillId="0" borderId="0" xfId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0" borderId="2" xfId="0" applyFont="1" applyBorder="1"/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3" xfId="0" applyFont="1" applyBorder="1"/>
    <xf numFmtId="0" fontId="10" fillId="14" borderId="36" xfId="0" applyFont="1" applyFill="1" applyBorder="1" applyAlignment="1">
      <alignment horizontal="center" vertical="center"/>
    </xf>
    <xf numFmtId="0" fontId="10" fillId="14" borderId="52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7" borderId="31" xfId="0" applyFont="1" applyFill="1" applyBorder="1" applyAlignment="1">
      <alignment horizontal="center"/>
    </xf>
    <xf numFmtId="0" fontId="3" fillId="0" borderId="0" xfId="0" applyFont="1" applyBorder="1"/>
    <xf numFmtId="0" fontId="3" fillId="0" borderId="19" xfId="0" applyFont="1" applyBorder="1"/>
    <xf numFmtId="0" fontId="3" fillId="22" borderId="18" xfId="0" applyFont="1" applyFill="1" applyBorder="1"/>
    <xf numFmtId="0" fontId="3" fillId="0" borderId="18" xfId="0" applyFont="1" applyBorder="1"/>
    <xf numFmtId="0" fontId="3" fillId="0" borderId="20" xfId="0" applyFont="1" applyBorder="1"/>
    <xf numFmtId="0" fontId="3" fillId="0" borderId="53" xfId="0" applyFont="1" applyBorder="1"/>
    <xf numFmtId="0" fontId="3" fillId="0" borderId="53" xfId="0" applyFont="1" applyBorder="1" applyAlignment="1">
      <alignment horizontal="center"/>
    </xf>
    <xf numFmtId="0" fontId="3" fillId="0" borderId="21" xfId="0" applyFont="1" applyBorder="1"/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0" fillId="42" borderId="0" xfId="0" applyFill="1"/>
    <xf numFmtId="0" fontId="4" fillId="42" borderId="2" xfId="0" applyFont="1" applyFill="1" applyBorder="1" applyAlignment="1">
      <alignment horizontal="center"/>
    </xf>
    <xf numFmtId="0" fontId="8" fillId="0" borderId="39" xfId="0" applyFont="1" applyBorder="1" applyAlignment="1">
      <alignment horizontal="center" vertical="center"/>
    </xf>
    <xf numFmtId="0" fontId="0" fillId="42" borderId="1" xfId="0" applyFill="1" applyBorder="1"/>
    <xf numFmtId="0" fontId="4" fillId="42" borderId="1" xfId="0" applyFont="1" applyFill="1" applyBorder="1" applyAlignment="1">
      <alignment horizontal="center"/>
    </xf>
    <xf numFmtId="0" fontId="4" fillId="42" borderId="1" xfId="0" applyFont="1" applyFill="1" applyBorder="1" applyAlignment="1">
      <alignment wrapText="1"/>
    </xf>
    <xf numFmtId="0" fontId="7" fillId="14" borderId="25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/>
    </xf>
    <xf numFmtId="0" fontId="0" fillId="42" borderId="2" xfId="0" applyFill="1" applyBorder="1"/>
    <xf numFmtId="0" fontId="8" fillId="0" borderId="7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3" fillId="20" borderId="44" xfId="0" applyFont="1" applyFill="1" applyBorder="1" applyAlignment="1">
      <alignment horizontal="center" vertical="center"/>
    </xf>
    <xf numFmtId="0" fontId="3" fillId="32" borderId="44" xfId="0" applyFont="1" applyFill="1" applyBorder="1" applyAlignment="1">
      <alignment horizontal="center" vertical="center"/>
    </xf>
    <xf numFmtId="0" fontId="4" fillId="42" borderId="0" xfId="0" applyFont="1" applyFill="1" applyAlignment="1">
      <alignment horizontal="center" vertical="center" wrapText="1"/>
    </xf>
    <xf numFmtId="0" fontId="4" fillId="42" borderId="0" xfId="0" applyFont="1" applyFill="1" applyAlignment="1">
      <alignment vertical="center" wrapText="1"/>
    </xf>
    <xf numFmtId="0" fontId="0" fillId="6" borderId="44" xfId="0" applyFill="1" applyBorder="1"/>
    <xf numFmtId="0" fontId="4" fillId="0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0" borderId="49" xfId="0" applyFont="1" applyBorder="1"/>
    <xf numFmtId="0" fontId="4" fillId="0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54" xfId="0" applyFont="1" applyBorder="1" applyAlignment="1"/>
    <xf numFmtId="0" fontId="4" fillId="0" borderId="2" xfId="0" applyFont="1" applyBorder="1" applyAlignment="1"/>
    <xf numFmtId="0" fontId="4" fillId="0" borderId="54" xfId="0" applyFont="1" applyBorder="1" applyAlignment="1"/>
    <xf numFmtId="0" fontId="4" fillId="0" borderId="0" xfId="0" applyFont="1" applyBorder="1"/>
    <xf numFmtId="0" fontId="4" fillId="42" borderId="16" xfId="0" applyFont="1" applyFill="1" applyBorder="1" applyAlignment="1">
      <alignment horizontal="center" vertical="center" wrapText="1"/>
    </xf>
    <xf numFmtId="0" fontId="4" fillId="42" borderId="27" xfId="0" applyFont="1" applyFill="1" applyBorder="1" applyAlignment="1">
      <alignment horizontal="center" vertical="center" wrapText="1"/>
    </xf>
    <xf numFmtId="0" fontId="4" fillId="42" borderId="23" xfId="0" applyFont="1" applyFill="1" applyBorder="1" applyAlignment="1">
      <alignment horizontal="center" vertical="center" wrapText="1"/>
    </xf>
    <xf numFmtId="0" fontId="4" fillId="42" borderId="30" xfId="0" applyFont="1" applyFill="1" applyBorder="1" applyAlignment="1">
      <alignment horizontal="center" vertical="center" wrapText="1"/>
    </xf>
    <xf numFmtId="0" fontId="4" fillId="42" borderId="28" xfId="0" applyFont="1" applyFill="1" applyBorder="1" applyAlignment="1">
      <alignment horizontal="center" vertical="center" wrapText="1"/>
    </xf>
    <xf numFmtId="0" fontId="4" fillId="42" borderId="2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F125"/>
      <color rgb="FFFF576A"/>
      <color rgb="FF79B0FF"/>
      <color rgb="FFFF44F9"/>
      <color rgb="FF54F0D1"/>
      <color rgb="FFFF5A4C"/>
      <color rgb="FFFFAEFF"/>
      <color rgb="FFF8B2A1"/>
      <color rgb="FF6238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431600</xdr:colOff>
      <xdr:row>33</xdr:row>
      <xdr:rowOff>59133</xdr:rowOff>
    </xdr:from>
    <xdr:to>
      <xdr:col>4</xdr:col>
      <xdr:colOff>533480</xdr:colOff>
      <xdr:row>33</xdr:row>
      <xdr:rowOff>152733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086C35B-FB97-9F79-565F-776AC9C239E8}"/>
                </a:ext>
              </a:extLst>
            </xdr14:cNvPr>
            <xdr14:cNvContentPartPr/>
          </xdr14:nvContentPartPr>
          <xdr14:nvPr macro=""/>
          <xdr14:xfrm>
            <a:off x="7797600" y="12285000"/>
            <a:ext cx="101880" cy="9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086C35B-FB97-9F79-565F-776AC9C239E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82480" y="12269880"/>
              <a:ext cx="132480" cy="12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655034</xdr:colOff>
      <xdr:row>14</xdr:row>
      <xdr:rowOff>270151</xdr:rowOff>
    </xdr:from>
    <xdr:to>
      <xdr:col>12</xdr:col>
      <xdr:colOff>702554</xdr:colOff>
      <xdr:row>15</xdr:row>
      <xdr:rowOff>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6E7EA51-D312-07CC-ED40-A5443F3DB47D}"/>
                </a:ext>
              </a:extLst>
            </xdr14:cNvPr>
            <xdr14:cNvContentPartPr/>
          </xdr14:nvContentPartPr>
          <xdr14:nvPr macro=""/>
          <xdr14:xfrm>
            <a:off x="22467960" y="5106960"/>
            <a:ext cx="47520" cy="475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6E7EA51-D312-07CC-ED40-A5443F3DB4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52840" y="5091480"/>
              <a:ext cx="78120" cy="7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6T16:43:06.13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0 3133,'70'65'0,"1"0"0,-1-1 0,1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4T06:53:34.948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0 8187,'10'9'-158,"-2"-5"0,-8 8-416,0 3 0,9-1 312,3-1 0,5 4 262,2-5 0,8 5 0,2 2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tify_presse.prowly.com/129033-fomo-was-habe-ich-heute-verpasst-neuer-spotify-original-podcast-bietet-werktaglich-news-updat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16B2-AAA0-544C-BCC9-446BC3C9007D}">
  <dimension ref="A1:AH48"/>
  <sheetViews>
    <sheetView zoomScale="65" workbookViewId="0">
      <selection activeCell="K14" sqref="K14"/>
    </sheetView>
  </sheetViews>
  <sheetFormatPr baseColWidth="10" defaultColWidth="10.83203125" defaultRowHeight="16" x14ac:dyDescent="0.2"/>
  <sheetData>
    <row r="1" spans="1:34" ht="34" customHeight="1" x14ac:dyDescent="0.2">
      <c r="B1" s="552" t="s">
        <v>0</v>
      </c>
      <c r="C1" s="552"/>
      <c r="D1" s="552"/>
      <c r="E1" s="552"/>
      <c r="F1" s="552"/>
      <c r="G1" s="552"/>
      <c r="H1" s="552"/>
      <c r="J1" s="745"/>
      <c r="K1" s="746"/>
      <c r="L1" s="746"/>
      <c r="M1" s="746"/>
      <c r="N1" s="746"/>
      <c r="O1" s="746"/>
      <c r="P1" s="746"/>
      <c r="Q1" s="735"/>
      <c r="R1" s="744" t="s">
        <v>47</v>
      </c>
      <c r="S1" s="735"/>
    </row>
    <row r="2" spans="1:34" ht="34" customHeight="1" x14ac:dyDescent="0.2">
      <c r="B2" s="553" t="s">
        <v>1162</v>
      </c>
      <c r="C2" s="553"/>
      <c r="D2" s="553"/>
      <c r="E2" s="553"/>
      <c r="F2" s="553"/>
      <c r="G2" s="553"/>
      <c r="H2" s="553"/>
      <c r="J2" s="746"/>
      <c r="K2" s="746"/>
      <c r="L2" s="746"/>
      <c r="M2" s="746"/>
      <c r="N2" s="746"/>
      <c r="O2" s="746"/>
      <c r="P2" s="746"/>
      <c r="Q2" s="735"/>
      <c r="R2" s="735"/>
      <c r="S2" s="735"/>
    </row>
    <row r="3" spans="1:34" ht="34" customHeight="1" x14ac:dyDescent="0.2">
      <c r="B3" s="743"/>
      <c r="C3" s="743"/>
      <c r="D3" s="743"/>
      <c r="E3" s="743"/>
      <c r="F3" s="743"/>
      <c r="G3" s="743"/>
      <c r="H3" s="743"/>
      <c r="J3" s="746"/>
      <c r="K3" s="746"/>
      <c r="L3" s="746"/>
      <c r="M3" s="746"/>
      <c r="N3" s="746"/>
      <c r="O3" s="746"/>
      <c r="P3" s="746"/>
      <c r="Q3" s="735"/>
      <c r="R3" s="735"/>
      <c r="S3" s="735"/>
    </row>
    <row r="4" spans="1:34" ht="34" customHeight="1" x14ac:dyDescent="0.2">
      <c r="J4" s="746"/>
      <c r="K4" s="746"/>
      <c r="L4" s="746"/>
      <c r="M4" s="746"/>
      <c r="N4" s="746"/>
      <c r="O4" s="746"/>
      <c r="P4" s="746"/>
      <c r="Q4" s="735"/>
      <c r="R4" s="735"/>
      <c r="S4" s="735"/>
    </row>
    <row r="5" spans="1:34" ht="34" customHeight="1" x14ac:dyDescent="0.2"/>
    <row r="6" spans="1:34" ht="34" customHeight="1" x14ac:dyDescent="0.2">
      <c r="B6" s="551">
        <v>2021</v>
      </c>
      <c r="C6" s="551"/>
      <c r="D6" s="551"/>
      <c r="E6" s="551"/>
      <c r="F6" s="551"/>
      <c r="G6" s="551"/>
      <c r="H6" s="551"/>
      <c r="I6" s="551"/>
      <c r="J6" s="736"/>
      <c r="K6" s="736"/>
      <c r="L6" s="736"/>
      <c r="N6" s="731">
        <v>2022</v>
      </c>
      <c r="O6" s="731"/>
      <c r="P6" s="731"/>
      <c r="Q6" s="731"/>
      <c r="R6" s="731"/>
      <c r="S6" s="731"/>
      <c r="T6" s="731"/>
      <c r="U6" s="731"/>
    </row>
    <row r="7" spans="1:34" ht="34" customHeight="1" x14ac:dyDescent="0.2">
      <c r="A7" s="748" t="s">
        <v>42</v>
      </c>
      <c r="B7" s="1" t="s">
        <v>1</v>
      </c>
      <c r="C7" s="1" t="s">
        <v>2</v>
      </c>
      <c r="D7" s="554" t="s">
        <v>3</v>
      </c>
      <c r="E7" s="554"/>
      <c r="F7" s="554"/>
      <c r="G7" s="1" t="s">
        <v>1161</v>
      </c>
      <c r="H7" s="9"/>
      <c r="I7" s="31" t="s">
        <v>4</v>
      </c>
      <c r="K7" s="728"/>
      <c r="L7" s="728"/>
      <c r="N7" s="18" t="s">
        <v>1</v>
      </c>
      <c r="O7" s="18" t="s">
        <v>2</v>
      </c>
      <c r="P7" s="546" t="s">
        <v>3</v>
      </c>
      <c r="Q7" s="546"/>
      <c r="R7" s="546"/>
      <c r="S7" s="18" t="s">
        <v>1161</v>
      </c>
      <c r="U7" s="10" t="s">
        <v>4</v>
      </c>
      <c r="W7" s="737"/>
      <c r="X7" s="737"/>
      <c r="Z7" s="30"/>
    </row>
    <row r="8" spans="1:34" ht="34" customHeight="1" x14ac:dyDescent="0.2">
      <c r="A8" s="748"/>
      <c r="B8" s="5">
        <v>10</v>
      </c>
      <c r="C8" s="12" t="s">
        <v>10</v>
      </c>
      <c r="D8" s="555" t="s">
        <v>9</v>
      </c>
      <c r="E8" s="556"/>
      <c r="F8" s="557"/>
      <c r="G8" s="12" t="s">
        <v>1147</v>
      </c>
      <c r="I8" s="5" t="s">
        <v>61</v>
      </c>
      <c r="K8" s="729"/>
      <c r="L8" s="729"/>
      <c r="M8" s="749" t="s">
        <v>46</v>
      </c>
      <c r="N8" s="5">
        <v>10</v>
      </c>
      <c r="O8" s="12" t="s">
        <v>48</v>
      </c>
      <c r="P8" s="543" t="s">
        <v>5</v>
      </c>
      <c r="Q8" s="544"/>
      <c r="R8" s="545"/>
      <c r="S8" s="12">
        <v>44611</v>
      </c>
      <c r="U8" s="5" t="s">
        <v>684</v>
      </c>
      <c r="W8" s="370"/>
      <c r="X8" s="370"/>
      <c r="Z8" s="370"/>
      <c r="AA8" s="370"/>
      <c r="AB8" s="370"/>
      <c r="AC8" s="370"/>
      <c r="AD8" s="370"/>
      <c r="AE8" s="370"/>
      <c r="AF8" s="370"/>
      <c r="AG8" s="370"/>
      <c r="AH8" s="370"/>
    </row>
    <row r="9" spans="1:34" ht="34" customHeight="1" x14ac:dyDescent="0.2">
      <c r="A9" s="748"/>
      <c r="B9" s="3">
        <v>9</v>
      </c>
      <c r="C9" s="2" t="s">
        <v>13</v>
      </c>
      <c r="D9" s="536" t="s">
        <v>12</v>
      </c>
      <c r="E9" s="537"/>
      <c r="F9" s="538"/>
      <c r="G9" s="4" t="s">
        <v>1148</v>
      </c>
      <c r="H9" s="9"/>
      <c r="I9" s="3" t="s">
        <v>62</v>
      </c>
      <c r="K9" s="729"/>
      <c r="L9" s="729"/>
      <c r="M9" s="749"/>
      <c r="N9" s="19">
        <v>9</v>
      </c>
      <c r="O9" s="21" t="s">
        <v>49</v>
      </c>
      <c r="P9" s="547" t="s">
        <v>6</v>
      </c>
      <c r="Q9" s="548"/>
      <c r="R9" s="549"/>
      <c r="S9" s="20">
        <v>44674</v>
      </c>
      <c r="T9" s="26"/>
      <c r="U9" s="19" t="s">
        <v>685</v>
      </c>
      <c r="W9" s="370"/>
      <c r="X9" s="370"/>
      <c r="Z9" s="370"/>
      <c r="AA9" s="370"/>
      <c r="AB9" s="370"/>
      <c r="AC9" s="370"/>
      <c r="AD9" s="370"/>
      <c r="AE9" s="370"/>
      <c r="AF9" s="370"/>
      <c r="AG9" s="370"/>
      <c r="AH9" s="370"/>
    </row>
    <row r="10" spans="1:34" ht="34" customHeight="1" x14ac:dyDescent="0.2">
      <c r="A10" s="748"/>
      <c r="B10" s="5">
        <v>8</v>
      </c>
      <c r="C10" s="11" t="s">
        <v>19</v>
      </c>
      <c r="D10" s="533" t="s">
        <v>18</v>
      </c>
      <c r="E10" s="534"/>
      <c r="F10" s="535"/>
      <c r="G10" s="12" t="s">
        <v>1149</v>
      </c>
      <c r="I10" s="5" t="s">
        <v>63</v>
      </c>
      <c r="K10" s="729"/>
      <c r="L10" s="729"/>
      <c r="M10" s="749"/>
      <c r="N10" s="5">
        <v>8</v>
      </c>
      <c r="O10" s="11" t="s">
        <v>50</v>
      </c>
      <c r="P10" s="533" t="s">
        <v>7</v>
      </c>
      <c r="Q10" s="534"/>
      <c r="R10" s="535"/>
      <c r="S10" s="12">
        <v>44590</v>
      </c>
      <c r="U10" s="5" t="s">
        <v>686</v>
      </c>
      <c r="W10" s="370"/>
      <c r="X10" s="370"/>
      <c r="Z10" s="370"/>
      <c r="AA10" s="370"/>
      <c r="AB10" s="370"/>
      <c r="AC10" s="370"/>
      <c r="AD10" s="370"/>
      <c r="AE10" s="370"/>
      <c r="AF10" s="370"/>
      <c r="AG10" s="370"/>
      <c r="AH10" s="370"/>
    </row>
    <row r="11" spans="1:34" ht="34" customHeight="1" x14ac:dyDescent="0.2">
      <c r="A11" s="748"/>
      <c r="B11" s="3">
        <v>7</v>
      </c>
      <c r="C11" s="2" t="s">
        <v>21</v>
      </c>
      <c r="D11" s="536" t="s">
        <v>20</v>
      </c>
      <c r="E11" s="537"/>
      <c r="F11" s="538"/>
      <c r="G11" s="4" t="s">
        <v>1150</v>
      </c>
      <c r="H11" s="9"/>
      <c r="I11" s="3" t="s">
        <v>64</v>
      </c>
      <c r="K11" s="729"/>
      <c r="L11" s="729"/>
      <c r="M11" s="749"/>
      <c r="N11" s="19">
        <v>7</v>
      </c>
      <c r="O11" s="21" t="s">
        <v>51</v>
      </c>
      <c r="P11" s="547" t="s">
        <v>8</v>
      </c>
      <c r="Q11" s="548"/>
      <c r="R11" s="549"/>
      <c r="S11" s="20">
        <v>44688</v>
      </c>
      <c r="T11" s="26"/>
      <c r="U11" s="19" t="s">
        <v>687</v>
      </c>
      <c r="W11" s="370"/>
      <c r="X11" s="370"/>
      <c r="Z11" s="370"/>
      <c r="AA11" s="370"/>
      <c r="AB11" s="370"/>
      <c r="AC11" s="370"/>
      <c r="AD11" s="370"/>
      <c r="AE11" s="370"/>
      <c r="AF11" s="370"/>
      <c r="AG11" s="370"/>
      <c r="AH11" s="370"/>
    </row>
    <row r="12" spans="1:34" ht="34" customHeight="1" x14ac:dyDescent="0.2">
      <c r="A12" s="748"/>
      <c r="B12" s="5">
        <v>6</v>
      </c>
      <c r="C12" s="11" t="s">
        <v>23</v>
      </c>
      <c r="D12" s="533" t="s">
        <v>22</v>
      </c>
      <c r="E12" s="534"/>
      <c r="F12" s="535"/>
      <c r="G12" s="12" t="s">
        <v>1151</v>
      </c>
      <c r="I12" s="5" t="s">
        <v>65</v>
      </c>
      <c r="K12" s="729"/>
      <c r="L12" s="729"/>
      <c r="M12" s="749"/>
      <c r="N12" s="5">
        <v>6</v>
      </c>
      <c r="O12" s="11" t="s">
        <v>52</v>
      </c>
      <c r="P12" s="533" t="s">
        <v>11</v>
      </c>
      <c r="Q12" s="534"/>
      <c r="R12" s="535"/>
      <c r="S12" s="12">
        <v>44639</v>
      </c>
      <c r="U12" s="5" t="s">
        <v>688</v>
      </c>
      <c r="W12" s="370"/>
      <c r="X12" s="370"/>
      <c r="Z12" s="370"/>
      <c r="AA12" s="370"/>
      <c r="AB12" s="370"/>
      <c r="AC12" s="370"/>
      <c r="AD12" s="370"/>
      <c r="AE12" s="370"/>
      <c r="AF12" s="370"/>
      <c r="AG12" s="370"/>
      <c r="AH12" s="370"/>
    </row>
    <row r="13" spans="1:34" ht="34" customHeight="1" x14ac:dyDescent="0.2">
      <c r="A13" s="748"/>
      <c r="B13" s="3">
        <v>5</v>
      </c>
      <c r="C13" s="2" t="s">
        <v>25</v>
      </c>
      <c r="D13" s="536" t="s">
        <v>24</v>
      </c>
      <c r="E13" s="537"/>
      <c r="F13" s="538"/>
      <c r="G13" s="4" t="s">
        <v>1152</v>
      </c>
      <c r="H13" s="9"/>
      <c r="I13" s="3" t="s">
        <v>66</v>
      </c>
      <c r="K13" s="729"/>
      <c r="L13" s="729"/>
      <c r="M13" s="749"/>
      <c r="N13" s="19">
        <v>5</v>
      </c>
      <c r="O13" s="21" t="s">
        <v>53</v>
      </c>
      <c r="P13" s="547" t="s">
        <v>14</v>
      </c>
      <c r="Q13" s="548"/>
      <c r="R13" s="549"/>
      <c r="S13" s="20">
        <v>44597</v>
      </c>
      <c r="T13" s="26"/>
      <c r="U13" s="19" t="s">
        <v>689</v>
      </c>
      <c r="W13" s="370"/>
      <c r="X13" s="370"/>
      <c r="Z13" s="370"/>
      <c r="AA13" s="370"/>
      <c r="AB13" s="370"/>
      <c r="AC13" s="370"/>
      <c r="AD13" s="370"/>
      <c r="AE13" s="370"/>
      <c r="AF13" s="370"/>
      <c r="AG13" s="370"/>
      <c r="AH13" s="370"/>
    </row>
    <row r="14" spans="1:34" ht="34" customHeight="1" x14ac:dyDescent="0.2">
      <c r="A14" s="748"/>
      <c r="B14" s="5">
        <v>4</v>
      </c>
      <c r="C14" s="11" t="s">
        <v>27</v>
      </c>
      <c r="D14" s="533" t="s">
        <v>26</v>
      </c>
      <c r="E14" s="534"/>
      <c r="F14" s="535"/>
      <c r="G14" s="12" t="s">
        <v>1153</v>
      </c>
      <c r="H14" s="7"/>
      <c r="I14" s="5" t="s">
        <v>67</v>
      </c>
      <c r="K14" s="729"/>
      <c r="L14" s="729"/>
      <c r="M14" s="749"/>
      <c r="N14" s="5">
        <v>4</v>
      </c>
      <c r="O14" s="11" t="s">
        <v>54</v>
      </c>
      <c r="P14" s="533" t="s">
        <v>15</v>
      </c>
      <c r="Q14" s="534"/>
      <c r="R14" s="535"/>
      <c r="S14" s="12">
        <v>44618</v>
      </c>
      <c r="T14" s="7"/>
      <c r="U14" s="5" t="s">
        <v>690</v>
      </c>
      <c r="W14" s="370"/>
      <c r="X14" s="370"/>
      <c r="Z14" s="370"/>
      <c r="AA14" s="370"/>
      <c r="AB14" s="370"/>
      <c r="AC14" s="370"/>
      <c r="AD14" s="370"/>
      <c r="AE14" s="370"/>
      <c r="AF14" s="370"/>
      <c r="AG14" s="370"/>
      <c r="AH14" s="370"/>
    </row>
    <row r="15" spans="1:34" ht="34" customHeight="1" x14ac:dyDescent="0.2">
      <c r="A15" s="748"/>
      <c r="B15" s="3">
        <v>3</v>
      </c>
      <c r="C15" s="2" t="s">
        <v>29</v>
      </c>
      <c r="D15" s="536" t="s">
        <v>28</v>
      </c>
      <c r="E15" s="537"/>
      <c r="F15" s="538"/>
      <c r="G15" s="4" t="s">
        <v>1154</v>
      </c>
      <c r="H15" s="9"/>
      <c r="I15" s="3" t="s">
        <v>68</v>
      </c>
      <c r="K15" s="729"/>
      <c r="L15" s="729"/>
      <c r="M15" s="749"/>
      <c r="N15" s="19">
        <v>3</v>
      </c>
      <c r="O15" s="21" t="s">
        <v>55</v>
      </c>
      <c r="P15" s="547" t="s">
        <v>16</v>
      </c>
      <c r="Q15" s="548"/>
      <c r="R15" s="549"/>
      <c r="S15" s="20">
        <v>44653</v>
      </c>
      <c r="T15" s="26"/>
      <c r="U15" s="19" t="s">
        <v>691</v>
      </c>
      <c r="W15" s="370"/>
      <c r="X15" s="370"/>
      <c r="Z15" s="370"/>
      <c r="AA15" s="370"/>
      <c r="AB15" s="370"/>
      <c r="AC15" s="370"/>
      <c r="AD15" s="370"/>
      <c r="AE15" s="370"/>
      <c r="AF15" s="370"/>
      <c r="AG15" s="370"/>
      <c r="AH15" s="370"/>
    </row>
    <row r="16" spans="1:34" ht="34" customHeight="1" x14ac:dyDescent="0.2">
      <c r="A16" s="748"/>
      <c r="B16" s="5">
        <v>2</v>
      </c>
      <c r="C16" s="11" t="s">
        <v>31</v>
      </c>
      <c r="D16" s="533" t="s">
        <v>30</v>
      </c>
      <c r="E16" s="534"/>
      <c r="F16" s="535"/>
      <c r="G16" s="12" t="s">
        <v>1155</v>
      </c>
      <c r="I16" s="5" t="s">
        <v>69</v>
      </c>
      <c r="K16" s="729"/>
      <c r="L16" s="729"/>
      <c r="M16" s="749"/>
      <c r="N16" s="5">
        <v>2</v>
      </c>
      <c r="O16" s="11" t="s">
        <v>56</v>
      </c>
      <c r="P16" s="533" t="s">
        <v>17</v>
      </c>
      <c r="Q16" s="534"/>
      <c r="R16" s="535"/>
      <c r="S16" s="12">
        <v>44569</v>
      </c>
      <c r="U16" s="5" t="s">
        <v>692</v>
      </c>
      <c r="W16" s="370"/>
      <c r="X16" s="370"/>
      <c r="Z16" s="370"/>
      <c r="AA16" s="370"/>
      <c r="AB16" s="370"/>
      <c r="AC16" s="370"/>
      <c r="AD16" s="370"/>
      <c r="AE16" s="370"/>
      <c r="AF16" s="370"/>
      <c r="AG16" s="370"/>
      <c r="AH16" s="370"/>
    </row>
    <row r="17" spans="1:34" ht="34" customHeight="1" x14ac:dyDescent="0.2">
      <c r="A17" s="748"/>
      <c r="B17" s="3">
        <v>1</v>
      </c>
      <c r="C17" s="2" t="s">
        <v>33</v>
      </c>
      <c r="D17" s="536" t="s">
        <v>32</v>
      </c>
      <c r="E17" s="537"/>
      <c r="F17" s="538"/>
      <c r="G17" s="4" t="s">
        <v>1156</v>
      </c>
      <c r="H17" s="9"/>
      <c r="I17" s="3" t="s">
        <v>70</v>
      </c>
      <c r="K17" s="729"/>
      <c r="L17" s="729"/>
      <c r="M17" s="749"/>
      <c r="N17" s="19">
        <v>1</v>
      </c>
      <c r="O17" s="21" t="s">
        <v>57</v>
      </c>
      <c r="P17" s="547" t="s">
        <v>699</v>
      </c>
      <c r="Q17" s="548"/>
      <c r="R17" s="549"/>
      <c r="S17" s="20">
        <v>44660</v>
      </c>
      <c r="T17" s="26"/>
      <c r="U17" s="19" t="s">
        <v>693</v>
      </c>
      <c r="W17" s="151"/>
      <c r="X17" s="151"/>
      <c r="Z17" s="370"/>
      <c r="AA17" s="370"/>
      <c r="AB17" s="370"/>
      <c r="AC17" s="370"/>
      <c r="AD17" s="370"/>
      <c r="AE17" s="370"/>
      <c r="AF17" s="370"/>
      <c r="AG17" s="370"/>
      <c r="AH17" s="370"/>
    </row>
    <row r="18" spans="1:34" ht="34" customHeight="1" x14ac:dyDescent="0.2">
      <c r="B18" s="5"/>
      <c r="C18" s="11" t="s">
        <v>44</v>
      </c>
      <c r="D18" s="533"/>
      <c r="E18" s="534"/>
      <c r="F18" s="535"/>
      <c r="G18" s="12"/>
      <c r="I18" s="5"/>
      <c r="K18" s="729"/>
      <c r="L18" s="729"/>
      <c r="M18" s="27"/>
      <c r="N18" s="5"/>
      <c r="O18" s="11" t="s">
        <v>58</v>
      </c>
      <c r="P18" s="533"/>
      <c r="Q18" s="534"/>
      <c r="R18" s="535"/>
      <c r="S18" s="12"/>
      <c r="U18" s="5"/>
      <c r="W18" s="370"/>
      <c r="X18" s="370"/>
      <c r="Z18" s="370"/>
      <c r="AA18" s="370"/>
      <c r="AB18" s="370"/>
      <c r="AC18" s="370"/>
      <c r="AD18" s="370"/>
      <c r="AE18" s="370"/>
      <c r="AF18" s="370"/>
      <c r="AG18" s="370"/>
      <c r="AH18" s="370"/>
    </row>
    <row r="19" spans="1:34" ht="34" customHeight="1" x14ac:dyDescent="0.2">
      <c r="A19" s="747" t="s">
        <v>43</v>
      </c>
      <c r="B19" s="13">
        <v>4</v>
      </c>
      <c r="C19" s="14" t="s">
        <v>34</v>
      </c>
      <c r="D19" s="558" t="s">
        <v>35</v>
      </c>
      <c r="E19" s="559"/>
      <c r="F19" s="560"/>
      <c r="G19" s="15" t="s">
        <v>1157</v>
      </c>
      <c r="H19" s="16"/>
      <c r="I19" s="13" t="s">
        <v>71</v>
      </c>
      <c r="K19" s="729"/>
      <c r="L19" s="729"/>
      <c r="M19" s="27"/>
      <c r="N19" s="5">
        <v>5</v>
      </c>
      <c r="O19" s="11" t="s">
        <v>678</v>
      </c>
      <c r="P19" s="543" t="s">
        <v>674</v>
      </c>
      <c r="Q19" s="544"/>
      <c r="R19" s="545"/>
      <c r="S19" s="12">
        <v>44788</v>
      </c>
      <c r="U19" s="5" t="s">
        <v>694</v>
      </c>
      <c r="W19" s="370"/>
      <c r="X19" s="370"/>
      <c r="Z19" s="370"/>
      <c r="AA19" s="370"/>
      <c r="AB19" s="370"/>
      <c r="AC19" s="370"/>
      <c r="AD19" s="370"/>
      <c r="AE19" s="370"/>
      <c r="AF19" s="370"/>
      <c r="AG19" s="370"/>
      <c r="AH19" s="370"/>
    </row>
    <row r="20" spans="1:34" ht="34" customHeight="1" x14ac:dyDescent="0.2">
      <c r="A20" s="747"/>
      <c r="B20" s="5">
        <v>3</v>
      </c>
      <c r="C20" s="11" t="s">
        <v>36</v>
      </c>
      <c r="D20" s="533" t="s">
        <v>37</v>
      </c>
      <c r="E20" s="534"/>
      <c r="F20" s="535"/>
      <c r="G20" s="12" t="s">
        <v>1158</v>
      </c>
      <c r="I20" s="5" t="s">
        <v>72</v>
      </c>
      <c r="K20" s="729"/>
      <c r="L20" s="729"/>
      <c r="M20" s="750" t="s">
        <v>673</v>
      </c>
      <c r="N20" s="22">
        <v>4</v>
      </c>
      <c r="O20" s="23" t="s">
        <v>679</v>
      </c>
      <c r="P20" s="539" t="s">
        <v>26</v>
      </c>
      <c r="Q20" s="540"/>
      <c r="R20" s="541"/>
      <c r="S20" s="24">
        <v>44772</v>
      </c>
      <c r="T20" s="25"/>
      <c r="U20" s="22" t="s">
        <v>695</v>
      </c>
      <c r="W20" s="370"/>
      <c r="X20" s="370"/>
      <c r="Z20" s="370"/>
      <c r="AA20" s="370"/>
      <c r="AB20" s="370"/>
      <c r="AC20" s="370"/>
      <c r="AD20" s="370"/>
      <c r="AE20" s="370"/>
      <c r="AF20" s="370"/>
      <c r="AG20" s="370"/>
      <c r="AH20" s="370"/>
    </row>
    <row r="21" spans="1:34" ht="34" customHeight="1" x14ac:dyDescent="0.2">
      <c r="A21" s="747"/>
      <c r="B21" s="13">
        <v>2</v>
      </c>
      <c r="C21" s="14" t="s">
        <v>39</v>
      </c>
      <c r="D21" s="558" t="s">
        <v>38</v>
      </c>
      <c r="E21" s="559"/>
      <c r="F21" s="560"/>
      <c r="G21" s="15" t="s">
        <v>1159</v>
      </c>
      <c r="H21" s="16"/>
      <c r="I21" s="13" t="s">
        <v>73</v>
      </c>
      <c r="K21" s="729"/>
      <c r="L21" s="729"/>
      <c r="M21" s="750"/>
      <c r="N21" s="5">
        <v>3</v>
      </c>
      <c r="O21" s="11" t="s">
        <v>682</v>
      </c>
      <c r="P21" s="533" t="s">
        <v>675</v>
      </c>
      <c r="Q21" s="534"/>
      <c r="R21" s="535"/>
      <c r="S21" s="12">
        <v>44710</v>
      </c>
      <c r="U21" s="5" t="s">
        <v>696</v>
      </c>
      <c r="W21" s="370"/>
      <c r="X21" s="370"/>
      <c r="Z21" s="370"/>
      <c r="AA21" s="370"/>
      <c r="AB21" s="370"/>
      <c r="AC21" s="370"/>
      <c r="AD21" s="370"/>
      <c r="AE21" s="370"/>
      <c r="AF21" s="370"/>
      <c r="AG21" s="370"/>
      <c r="AH21" s="370"/>
    </row>
    <row r="22" spans="1:34" ht="34" customHeight="1" x14ac:dyDescent="0.2">
      <c r="A22" s="747"/>
      <c r="B22" s="5">
        <v>1</v>
      </c>
      <c r="C22" s="11" t="s">
        <v>40</v>
      </c>
      <c r="D22" s="533" t="s">
        <v>41</v>
      </c>
      <c r="E22" s="534"/>
      <c r="F22" s="535"/>
      <c r="G22" s="12" t="s">
        <v>1160</v>
      </c>
      <c r="I22" s="5" t="s">
        <v>74</v>
      </c>
      <c r="K22" s="729"/>
      <c r="L22" s="729"/>
      <c r="M22" s="750"/>
      <c r="N22" s="22">
        <v>2</v>
      </c>
      <c r="O22" s="23" t="s">
        <v>680</v>
      </c>
      <c r="P22" s="539" t="s">
        <v>676</v>
      </c>
      <c r="Q22" s="540"/>
      <c r="R22" s="541"/>
      <c r="S22" s="24">
        <v>44770</v>
      </c>
      <c r="T22" s="25"/>
      <c r="U22" s="22" t="s">
        <v>697</v>
      </c>
      <c r="W22" s="370"/>
      <c r="X22" s="370"/>
      <c r="Z22" s="370"/>
      <c r="AA22" s="370"/>
      <c r="AB22" s="370"/>
      <c r="AC22" s="370"/>
      <c r="AD22" s="370"/>
      <c r="AE22" s="370"/>
      <c r="AF22" s="370"/>
      <c r="AG22" s="370"/>
      <c r="AH22" s="370"/>
    </row>
    <row r="23" spans="1:34" ht="34" customHeight="1" x14ac:dyDescent="0.2">
      <c r="B23" s="5"/>
      <c r="C23" s="5"/>
      <c r="D23" s="741"/>
      <c r="E23" s="741"/>
      <c r="F23" s="741"/>
      <c r="G23" s="742"/>
      <c r="I23" s="8"/>
      <c r="J23" s="8"/>
      <c r="K23" s="8"/>
      <c r="M23" s="750"/>
      <c r="N23" s="5">
        <v>1</v>
      </c>
      <c r="O23" s="11" t="s">
        <v>681</v>
      </c>
      <c r="P23" s="542" t="s">
        <v>677</v>
      </c>
      <c r="Q23" s="542"/>
      <c r="R23" s="542"/>
      <c r="S23" s="12">
        <v>44769</v>
      </c>
      <c r="U23" s="5" t="s">
        <v>698</v>
      </c>
      <c r="Z23" s="370"/>
      <c r="AA23" s="370"/>
      <c r="AB23" s="370"/>
      <c r="AC23" s="370"/>
      <c r="AD23" s="370"/>
      <c r="AE23" s="370"/>
      <c r="AF23" s="370"/>
      <c r="AG23" s="370"/>
      <c r="AH23" s="370"/>
    </row>
    <row r="24" spans="1:34" ht="34" customHeight="1" x14ac:dyDescent="0.2">
      <c r="B24" s="17" t="s">
        <v>60</v>
      </c>
      <c r="C24" s="740" t="s">
        <v>45</v>
      </c>
      <c r="D24" s="739"/>
      <c r="E24" s="739"/>
      <c r="F24" s="739"/>
      <c r="G24" s="727"/>
      <c r="I24" s="8"/>
      <c r="J24" s="733"/>
      <c r="K24" s="734"/>
      <c r="L24" s="735"/>
      <c r="N24" s="8"/>
      <c r="O24" s="8"/>
      <c r="P24" s="550"/>
      <c r="Q24" s="550"/>
      <c r="R24" s="550"/>
      <c r="S24" s="8"/>
      <c r="U24" s="8"/>
      <c r="V24" s="8"/>
      <c r="Z24" s="370"/>
      <c r="AA24" s="370"/>
      <c r="AB24" s="370"/>
      <c r="AC24" s="370"/>
      <c r="AD24" s="370"/>
      <c r="AE24" s="370"/>
      <c r="AF24" s="370"/>
      <c r="AG24" s="370"/>
      <c r="AH24" s="370"/>
    </row>
    <row r="25" spans="1:34" ht="34" customHeight="1" x14ac:dyDescent="0.2">
      <c r="B25" s="8"/>
      <c r="C25" s="8"/>
      <c r="D25" s="8"/>
      <c r="E25" s="8"/>
      <c r="F25" s="8"/>
      <c r="G25" s="8"/>
      <c r="I25" s="8"/>
      <c r="J25" s="733"/>
      <c r="K25" s="733"/>
      <c r="L25" s="735"/>
      <c r="N25" s="29" t="s">
        <v>59</v>
      </c>
      <c r="O25" s="738" t="s">
        <v>683</v>
      </c>
      <c r="P25" s="739"/>
      <c r="Q25" s="739"/>
      <c r="R25" s="739"/>
      <c r="S25" s="727"/>
      <c r="U25" s="8"/>
      <c r="V25" s="8"/>
      <c r="Z25" s="370"/>
      <c r="AA25" s="370"/>
      <c r="AB25" s="370"/>
      <c r="AC25" s="370"/>
      <c r="AD25" s="370"/>
      <c r="AE25" s="370"/>
      <c r="AF25" s="370"/>
      <c r="AG25" s="370"/>
      <c r="AH25" s="370"/>
    </row>
    <row r="26" spans="1:34" ht="34" customHeight="1" x14ac:dyDescent="0.2">
      <c r="J26" s="735"/>
      <c r="K26" s="735"/>
      <c r="L26" s="735"/>
      <c r="Z26" s="370"/>
      <c r="AA26" s="370"/>
      <c r="AB26" s="370"/>
      <c r="AC26" s="370"/>
      <c r="AD26" s="370"/>
      <c r="AE26" s="370"/>
      <c r="AF26" s="370"/>
      <c r="AG26" s="370"/>
      <c r="AH26" s="370"/>
    </row>
    <row r="27" spans="1:34" ht="34" customHeight="1" x14ac:dyDescent="0.2">
      <c r="O27" s="28"/>
      <c r="Z27" s="370"/>
      <c r="AA27" s="370"/>
      <c r="AB27" s="370"/>
      <c r="AC27" s="370"/>
      <c r="AD27" s="370"/>
      <c r="AE27" s="370"/>
      <c r="AF27" s="370"/>
      <c r="AG27" s="370"/>
      <c r="AH27" s="370"/>
    </row>
    <row r="28" spans="1:34" x14ac:dyDescent="0.2">
      <c r="Z28" s="370"/>
      <c r="AA28" s="370"/>
      <c r="AB28" s="370"/>
      <c r="AC28" s="370"/>
      <c r="AD28" s="370"/>
      <c r="AE28" s="370"/>
      <c r="AF28" s="370"/>
      <c r="AG28" s="370"/>
      <c r="AH28" s="370"/>
    </row>
    <row r="29" spans="1:34" ht="32" customHeight="1" x14ac:dyDescent="0.2">
      <c r="Z29" s="370"/>
      <c r="AA29" s="370"/>
      <c r="AB29" s="370"/>
      <c r="AC29" s="370"/>
      <c r="AD29" s="370"/>
      <c r="AE29" s="370"/>
      <c r="AF29" s="370"/>
      <c r="AG29" s="370"/>
      <c r="AH29" s="370"/>
    </row>
    <row r="30" spans="1:34" x14ac:dyDescent="0.2">
      <c r="K30" s="728"/>
      <c r="L30" s="728"/>
      <c r="Z30" s="370"/>
      <c r="AA30" s="370"/>
      <c r="AB30" s="370"/>
      <c r="AC30" s="370"/>
      <c r="AD30" s="370"/>
      <c r="AE30" s="370"/>
      <c r="AF30" s="370"/>
      <c r="AG30" s="370"/>
      <c r="AH30" s="370"/>
    </row>
    <row r="31" spans="1:34" x14ac:dyDescent="0.2">
      <c r="K31" s="729"/>
      <c r="L31" s="729"/>
      <c r="Z31" s="370"/>
      <c r="AA31" s="370"/>
      <c r="AB31" s="370"/>
      <c r="AC31" s="370"/>
      <c r="AD31" s="370"/>
      <c r="AE31" s="370"/>
      <c r="AF31" s="370"/>
      <c r="AG31" s="370"/>
      <c r="AH31" s="370"/>
    </row>
    <row r="32" spans="1:34" x14ac:dyDescent="0.2">
      <c r="K32" s="729"/>
      <c r="L32" s="729"/>
      <c r="Z32" s="370"/>
      <c r="AA32" s="370"/>
      <c r="AB32" s="370"/>
      <c r="AC32" s="370"/>
      <c r="AD32" s="370"/>
      <c r="AE32" s="370"/>
      <c r="AF32" s="370"/>
      <c r="AG32" s="370"/>
      <c r="AH32" s="370"/>
    </row>
    <row r="33" spans="11:12" x14ac:dyDescent="0.2">
      <c r="K33" s="729"/>
      <c r="L33" s="729"/>
    </row>
    <row r="34" spans="11:12" x14ac:dyDescent="0.2">
      <c r="K34" s="729"/>
      <c r="L34" s="729"/>
    </row>
    <row r="35" spans="11:12" x14ac:dyDescent="0.2">
      <c r="K35" s="729"/>
      <c r="L35" s="729"/>
    </row>
    <row r="36" spans="11:12" x14ac:dyDescent="0.2">
      <c r="K36" s="729"/>
      <c r="L36" s="729"/>
    </row>
    <row r="37" spans="11:12" x14ac:dyDescent="0.2">
      <c r="K37" s="729"/>
      <c r="L37" s="729"/>
    </row>
    <row r="38" spans="11:12" x14ac:dyDescent="0.2">
      <c r="K38" s="729"/>
      <c r="L38" s="729"/>
    </row>
    <row r="39" spans="11:12" x14ac:dyDescent="0.2">
      <c r="K39" s="729"/>
      <c r="L39" s="729"/>
    </row>
    <row r="40" spans="11:12" x14ac:dyDescent="0.2">
      <c r="K40" s="729"/>
      <c r="L40" s="729"/>
    </row>
    <row r="41" spans="11:12" x14ac:dyDescent="0.2">
      <c r="K41" s="729"/>
      <c r="L41" s="729"/>
    </row>
    <row r="42" spans="11:12" x14ac:dyDescent="0.2">
      <c r="K42" s="729"/>
      <c r="L42" s="729"/>
    </row>
    <row r="43" spans="11:12" x14ac:dyDescent="0.2">
      <c r="K43" s="729"/>
      <c r="L43" s="729"/>
    </row>
    <row r="44" spans="11:12" x14ac:dyDescent="0.2">
      <c r="K44" s="729"/>
      <c r="L44" s="729"/>
    </row>
    <row r="45" spans="11:12" x14ac:dyDescent="0.2">
      <c r="K45" s="729"/>
      <c r="L45" s="729"/>
    </row>
    <row r="46" spans="11:12" ht="86" customHeight="1" x14ac:dyDescent="0.2">
      <c r="K46" s="729"/>
      <c r="L46" s="729"/>
    </row>
    <row r="47" spans="11:12" x14ac:dyDescent="0.2">
      <c r="K47" s="730"/>
      <c r="L47" s="729"/>
    </row>
    <row r="48" spans="11:12" x14ac:dyDescent="0.2">
      <c r="K48" s="730"/>
      <c r="L48" s="729"/>
    </row>
  </sheetData>
  <mergeCells count="46">
    <mergeCell ref="B6:I6"/>
    <mergeCell ref="B1:H1"/>
    <mergeCell ref="B2:H2"/>
    <mergeCell ref="B3:H3"/>
    <mergeCell ref="D7:F7"/>
    <mergeCell ref="D8:F8"/>
    <mergeCell ref="D19:F19"/>
    <mergeCell ref="D20:F20"/>
    <mergeCell ref="D21:F21"/>
    <mergeCell ref="D10:F10"/>
    <mergeCell ref="D11:F11"/>
    <mergeCell ref="D12:F12"/>
    <mergeCell ref="D13:F13"/>
    <mergeCell ref="D14:F14"/>
    <mergeCell ref="P24:R24"/>
    <mergeCell ref="P25:R25"/>
    <mergeCell ref="P14:R14"/>
    <mergeCell ref="P15:R15"/>
    <mergeCell ref="P10:R10"/>
    <mergeCell ref="P11:R11"/>
    <mergeCell ref="P12:R12"/>
    <mergeCell ref="P13:R13"/>
    <mergeCell ref="P18:R18"/>
    <mergeCell ref="P20:R20"/>
    <mergeCell ref="P16:R16"/>
    <mergeCell ref="P17:R17"/>
    <mergeCell ref="D22:F22"/>
    <mergeCell ref="D9:F9"/>
    <mergeCell ref="D23:F23"/>
    <mergeCell ref="D24:F24"/>
    <mergeCell ref="P7:R7"/>
    <mergeCell ref="P8:R8"/>
    <mergeCell ref="P9:R9"/>
    <mergeCell ref="N6:U6"/>
    <mergeCell ref="M8:M17"/>
    <mergeCell ref="M20:M23"/>
    <mergeCell ref="P21:R21"/>
    <mergeCell ref="P22:R22"/>
    <mergeCell ref="P23:R23"/>
    <mergeCell ref="P19:R19"/>
    <mergeCell ref="A7:A17"/>
    <mergeCell ref="A19:A22"/>
    <mergeCell ref="D16:F16"/>
    <mergeCell ref="D17:F17"/>
    <mergeCell ref="D18:F18"/>
    <mergeCell ref="D15:F15"/>
  </mergeCells>
  <hyperlinks>
    <hyperlink ref="R1" r:id="rId1" xr:uid="{B90509FF-694B-5243-A7ED-E0B9A1601D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C70-8AFB-1144-A766-72B8C4F419CC}">
  <dimension ref="A1:W1048576"/>
  <sheetViews>
    <sheetView tabSelected="1" workbookViewId="0">
      <selection activeCell="M48" sqref="M48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2.83203125" customWidth="1"/>
    <col min="4" max="5" width="20.6640625" customWidth="1"/>
    <col min="6" max="6" width="28.1640625" customWidth="1"/>
    <col min="7" max="9" width="20.6640625" customWidth="1"/>
    <col min="10" max="10" width="13.83203125" customWidth="1"/>
    <col min="11" max="11" width="31.83203125" customWidth="1"/>
    <col min="12" max="12" width="17.1640625" customWidth="1"/>
    <col min="13" max="13" width="23" customWidth="1"/>
    <col min="14" max="14" width="18.1640625" customWidth="1"/>
    <col min="15" max="15" width="25" customWidth="1"/>
    <col min="16" max="21" width="36.5" customWidth="1"/>
    <col min="22" max="22" width="22.6640625" customWidth="1"/>
    <col min="23" max="23" width="25.83203125" customWidth="1"/>
    <col min="25" max="25" width="13.33203125" customWidth="1"/>
    <col min="26" max="26" width="22.83203125" customWidth="1"/>
    <col min="27" max="27" width="11.83203125" customWidth="1"/>
    <col min="28" max="28" width="24.1640625" customWidth="1"/>
  </cols>
  <sheetData>
    <row r="1" spans="2:19" ht="26" customHeight="1" x14ac:dyDescent="0.2">
      <c r="B1" s="563" t="s">
        <v>61</v>
      </c>
      <c r="C1" s="563"/>
      <c r="D1" s="50"/>
      <c r="E1" s="50"/>
      <c r="F1" s="50"/>
      <c r="G1" s="51"/>
    </row>
    <row r="2" spans="2:19" ht="26" x14ac:dyDescent="0.2">
      <c r="B2" s="563"/>
      <c r="C2" s="563"/>
      <c r="D2" s="50"/>
      <c r="E2" s="50"/>
      <c r="F2" s="50"/>
      <c r="G2" s="51"/>
    </row>
    <row r="3" spans="2:19" ht="26" x14ac:dyDescent="0.2">
      <c r="B3" s="50"/>
      <c r="C3" s="50"/>
      <c r="D3" s="50"/>
      <c r="E3" s="50"/>
      <c r="F3" s="50"/>
      <c r="G3" s="51"/>
    </row>
    <row r="4" spans="2:19" ht="34" customHeight="1" x14ac:dyDescent="0.25">
      <c r="B4" s="157" t="s">
        <v>75</v>
      </c>
      <c r="C4" s="158" t="s">
        <v>89</v>
      </c>
      <c r="D4" s="584" t="s">
        <v>153</v>
      </c>
      <c r="E4" s="584"/>
      <c r="H4" s="37"/>
      <c r="J4" s="37"/>
      <c r="K4" s="37"/>
      <c r="L4" s="37"/>
      <c r="N4" s="47"/>
      <c r="O4" s="47"/>
      <c r="P4" s="47"/>
      <c r="Q4" s="47"/>
      <c r="R4" s="47"/>
      <c r="S4" s="47"/>
    </row>
    <row r="5" spans="2:19" ht="36" customHeight="1" x14ac:dyDescent="0.2">
      <c r="B5" s="155" t="s">
        <v>238</v>
      </c>
      <c r="C5" s="156">
        <f>G5</f>
        <v>33</v>
      </c>
      <c r="D5" s="70">
        <f>C5/G5*100</f>
        <v>100</v>
      </c>
      <c r="E5" s="159" t="s">
        <v>240</v>
      </c>
      <c r="F5" s="111" t="s">
        <v>155</v>
      </c>
      <c r="G5" s="111">
        <f>C56</f>
        <v>33</v>
      </c>
      <c r="H5" s="111" t="s">
        <v>154</v>
      </c>
      <c r="I5" s="111">
        <f>SUM(A63)</f>
        <v>22</v>
      </c>
      <c r="J5" s="37"/>
      <c r="K5" s="37"/>
      <c r="L5" s="37"/>
      <c r="S5" s="33"/>
    </row>
    <row r="6" spans="2:19" ht="34" customHeight="1" x14ac:dyDescent="0.2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2:19" ht="25" customHeight="1" x14ac:dyDescent="0.2"/>
    <row r="8" spans="2:19" ht="25" customHeight="1" x14ac:dyDescent="0.25">
      <c r="B8" s="35" t="s">
        <v>76</v>
      </c>
      <c r="C8" s="593" t="s">
        <v>1145</v>
      </c>
      <c r="D8" s="594"/>
      <c r="E8" s="35">
        <v>0</v>
      </c>
      <c r="F8" s="49" t="s">
        <v>239</v>
      </c>
      <c r="G8" s="49">
        <f>E8/G5*100</f>
        <v>0</v>
      </c>
      <c r="J8" s="47"/>
    </row>
    <row r="9" spans="2:19" ht="25" customHeight="1" x14ac:dyDescent="0.25">
      <c r="B9" s="6" t="s">
        <v>77</v>
      </c>
      <c r="C9" s="595" t="s">
        <v>1146</v>
      </c>
      <c r="D9" s="596"/>
      <c r="E9" s="6">
        <v>0</v>
      </c>
      <c r="F9" s="32" t="s">
        <v>239</v>
      </c>
      <c r="G9" s="32">
        <f>E9/G5*100</f>
        <v>0</v>
      </c>
      <c r="J9" s="47"/>
    </row>
    <row r="10" spans="2:19" ht="25" customHeight="1" x14ac:dyDescent="0.25">
      <c r="B10" s="35" t="s">
        <v>78</v>
      </c>
      <c r="C10" s="597"/>
      <c r="D10" s="598"/>
      <c r="E10" s="35">
        <v>0</v>
      </c>
      <c r="F10" s="49" t="s">
        <v>239</v>
      </c>
      <c r="G10" s="49">
        <f>E10/G5*100</f>
        <v>0</v>
      </c>
    </row>
    <row r="11" spans="2:19" ht="25" customHeight="1" x14ac:dyDescent="0.25">
      <c r="B11" s="6" t="s">
        <v>79</v>
      </c>
      <c r="C11" s="599"/>
      <c r="D11" s="600"/>
      <c r="E11" s="6">
        <v>0</v>
      </c>
      <c r="F11" s="32" t="s">
        <v>239</v>
      </c>
      <c r="G11" s="32">
        <f>E11/G5*100</f>
        <v>0</v>
      </c>
      <c r="J11" s="47"/>
    </row>
    <row r="12" spans="2:19" ht="25" customHeight="1" x14ac:dyDescent="0.25">
      <c r="B12" s="35" t="s">
        <v>80</v>
      </c>
      <c r="C12" s="601"/>
      <c r="D12" s="602"/>
      <c r="E12" s="35">
        <v>0</v>
      </c>
      <c r="F12" s="49" t="s">
        <v>239</v>
      </c>
      <c r="G12" s="49">
        <f>E12/G5*100</f>
        <v>0</v>
      </c>
      <c r="J12" s="47"/>
    </row>
    <row r="13" spans="2:19" ht="25" customHeight="1" x14ac:dyDescent="0.25">
      <c r="B13" s="6" t="s">
        <v>81</v>
      </c>
      <c r="C13" s="605"/>
      <c r="D13" s="606"/>
      <c r="E13" s="6">
        <v>0</v>
      </c>
      <c r="F13" s="32" t="s">
        <v>239</v>
      </c>
      <c r="G13" s="32">
        <f>E13/G5*100</f>
        <v>0</v>
      </c>
      <c r="J13" s="47"/>
    </row>
    <row r="14" spans="2:19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19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19" ht="45" customHeight="1" x14ac:dyDescent="0.2"/>
    <row r="17" spans="1:23" ht="19" customHeight="1" x14ac:dyDescent="0.2">
      <c r="B17" s="576"/>
      <c r="C17" s="578" t="s">
        <v>131</v>
      </c>
      <c r="D17" s="579"/>
      <c r="E17" s="579"/>
      <c r="F17" s="579"/>
      <c r="G17" s="579"/>
      <c r="H17" s="579"/>
      <c r="I17" s="48"/>
      <c r="J17" s="582" t="s">
        <v>85</v>
      </c>
      <c r="K17" s="574" t="s">
        <v>86</v>
      </c>
      <c r="L17" s="672" t="s">
        <v>87</v>
      </c>
      <c r="M17" s="642"/>
      <c r="N17" s="613" t="s">
        <v>95</v>
      </c>
      <c r="O17" s="561"/>
      <c r="P17" s="561"/>
      <c r="Q17" s="561"/>
      <c r="R17" s="561"/>
      <c r="S17" s="561"/>
      <c r="T17" s="561"/>
      <c r="U17" s="561"/>
      <c r="V17" s="561"/>
      <c r="W17" s="561"/>
    </row>
    <row r="18" spans="1:23" ht="19" customHeight="1" thickBot="1" x14ac:dyDescent="0.25">
      <c r="B18" s="577"/>
      <c r="C18" s="580"/>
      <c r="D18" s="581"/>
      <c r="E18" s="581"/>
      <c r="F18" s="581"/>
      <c r="G18" s="581"/>
      <c r="H18" s="581"/>
      <c r="I18" s="103"/>
      <c r="J18" s="583"/>
      <c r="K18" s="575"/>
      <c r="L18" s="674"/>
      <c r="M18" s="643"/>
      <c r="N18" s="614"/>
      <c r="O18" s="562"/>
      <c r="P18" s="562"/>
      <c r="Q18" s="562"/>
      <c r="R18" s="562"/>
      <c r="S18" s="562"/>
      <c r="T18" s="562"/>
      <c r="U18" s="562"/>
      <c r="V18" s="562"/>
      <c r="W18" s="562"/>
    </row>
    <row r="19" spans="1:23" ht="44" customHeight="1" x14ac:dyDescent="0.25">
      <c r="B19" s="107" t="s">
        <v>126</v>
      </c>
      <c r="C19" s="86" t="s">
        <v>91</v>
      </c>
      <c r="D19" s="92" t="s">
        <v>93</v>
      </c>
      <c r="E19" s="115" t="s">
        <v>126</v>
      </c>
      <c r="F19" s="97" t="s">
        <v>97</v>
      </c>
      <c r="G19" s="112" t="s">
        <v>126</v>
      </c>
      <c r="H19" s="92" t="s">
        <v>98</v>
      </c>
      <c r="I19" s="106" t="s">
        <v>126</v>
      </c>
      <c r="J19" s="102"/>
      <c r="K19" s="36"/>
      <c r="L19" s="609"/>
      <c r="M19" s="610"/>
      <c r="N19" s="611" t="s">
        <v>103</v>
      </c>
      <c r="O19" s="612"/>
      <c r="P19" s="43" t="s">
        <v>104</v>
      </c>
      <c r="Q19" s="45" t="s">
        <v>105</v>
      </c>
      <c r="R19" s="45"/>
      <c r="S19" s="44" t="s">
        <v>106</v>
      </c>
      <c r="T19" s="45" t="s">
        <v>107</v>
      </c>
      <c r="U19" s="46" t="s">
        <v>108</v>
      </c>
      <c r="V19" s="44" t="s">
        <v>179</v>
      </c>
      <c r="W19" s="45" t="s">
        <v>180</v>
      </c>
    </row>
    <row r="20" spans="1:23" ht="25" customHeight="1" x14ac:dyDescent="0.25">
      <c r="B20" s="87" t="s">
        <v>111</v>
      </c>
      <c r="C20" s="518" t="s">
        <v>669</v>
      </c>
      <c r="D20" s="518" t="s">
        <v>115</v>
      </c>
      <c r="E20" s="116" t="s">
        <v>109</v>
      </c>
      <c r="F20" s="518" t="s">
        <v>117</v>
      </c>
      <c r="G20" s="113" t="s">
        <v>125</v>
      </c>
      <c r="H20" s="94"/>
      <c r="I20" s="104"/>
      <c r="J20" s="102"/>
      <c r="K20" s="36"/>
      <c r="L20" s="609"/>
      <c r="M20" s="610"/>
      <c r="N20" s="519" t="s">
        <v>96</v>
      </c>
      <c r="O20" s="520"/>
      <c r="P20" s="36" t="s">
        <v>110</v>
      </c>
      <c r="Q20" s="6"/>
      <c r="R20" s="6"/>
      <c r="S20" s="36"/>
      <c r="T20" s="6"/>
      <c r="U20" s="40"/>
      <c r="V20" s="42"/>
      <c r="W20" s="52"/>
    </row>
    <row r="21" spans="1:23" ht="25" customHeight="1" x14ac:dyDescent="0.25">
      <c r="B21" s="87" t="s">
        <v>109</v>
      </c>
      <c r="C21" s="518" t="s">
        <v>99</v>
      </c>
      <c r="D21" s="518" t="s">
        <v>118</v>
      </c>
      <c r="E21" s="116" t="s">
        <v>109</v>
      </c>
      <c r="F21" s="518" t="s">
        <v>116</v>
      </c>
      <c r="G21" s="113" t="s">
        <v>109</v>
      </c>
      <c r="H21" s="94"/>
      <c r="I21" s="104"/>
      <c r="J21" s="102"/>
      <c r="K21" s="36"/>
      <c r="L21" s="609"/>
      <c r="M21" s="610"/>
      <c r="N21" s="519" t="s">
        <v>121</v>
      </c>
      <c r="O21" s="520"/>
      <c r="P21" s="36" t="s">
        <v>122</v>
      </c>
      <c r="Q21" s="6"/>
      <c r="R21" s="6"/>
      <c r="S21" s="36"/>
      <c r="T21" s="6"/>
      <c r="U21" s="40"/>
      <c r="V21" s="42"/>
      <c r="W21" s="52"/>
    </row>
    <row r="22" spans="1:23" ht="25" customHeight="1" x14ac:dyDescent="0.25">
      <c r="B22" s="88" t="s">
        <v>113</v>
      </c>
      <c r="C22" s="518" t="s">
        <v>92</v>
      </c>
      <c r="D22" s="518" t="s">
        <v>94</v>
      </c>
      <c r="E22" s="116" t="s">
        <v>109</v>
      </c>
      <c r="F22" s="518" t="s">
        <v>92</v>
      </c>
      <c r="G22" s="114" t="s">
        <v>113</v>
      </c>
      <c r="H22" s="94"/>
      <c r="I22" s="104"/>
      <c r="J22" s="102"/>
      <c r="K22" s="36"/>
      <c r="L22" s="609"/>
      <c r="M22" s="610"/>
      <c r="N22" s="519" t="s">
        <v>121</v>
      </c>
      <c r="O22" s="520"/>
      <c r="P22" s="36" t="s">
        <v>122</v>
      </c>
      <c r="Q22" s="6"/>
      <c r="R22" s="6"/>
      <c r="S22" s="36"/>
      <c r="T22" s="6"/>
      <c r="U22" s="40"/>
      <c r="V22" s="42"/>
      <c r="W22" s="52"/>
    </row>
    <row r="23" spans="1:23" ht="25" customHeight="1" x14ac:dyDescent="0.25">
      <c r="A23" s="40" t="s">
        <v>127</v>
      </c>
      <c r="B23" s="87" t="s">
        <v>111</v>
      </c>
      <c r="C23" s="518" t="s">
        <v>115</v>
      </c>
      <c r="D23" s="518" t="s">
        <v>114</v>
      </c>
      <c r="E23" s="116" t="s">
        <v>113</v>
      </c>
      <c r="F23" s="518" t="s">
        <v>94</v>
      </c>
      <c r="G23" s="113" t="s">
        <v>109</v>
      </c>
      <c r="H23" s="94"/>
      <c r="I23" s="104"/>
      <c r="J23" s="102"/>
      <c r="K23" s="36"/>
      <c r="L23" s="609"/>
      <c r="M23" s="610"/>
      <c r="N23" s="519" t="s">
        <v>121</v>
      </c>
      <c r="O23" s="520"/>
      <c r="P23" s="36" t="s">
        <v>122</v>
      </c>
      <c r="Q23" s="6"/>
      <c r="R23" s="6"/>
      <c r="S23" s="36"/>
      <c r="T23" s="6"/>
      <c r="U23" s="40"/>
      <c r="V23" s="42"/>
      <c r="W23" s="52"/>
    </row>
    <row r="24" spans="1:23" ht="25" customHeight="1" x14ac:dyDescent="0.25">
      <c r="B24" s="87" t="s">
        <v>109</v>
      </c>
      <c r="C24" s="518" t="s">
        <v>115</v>
      </c>
      <c r="D24" s="518" t="s">
        <v>118</v>
      </c>
      <c r="E24" s="116" t="s">
        <v>109</v>
      </c>
      <c r="F24" s="518" t="s">
        <v>119</v>
      </c>
      <c r="G24" s="113" t="s">
        <v>125</v>
      </c>
      <c r="H24" s="94"/>
      <c r="I24" s="104"/>
      <c r="J24" s="102"/>
      <c r="K24" s="36"/>
      <c r="L24" s="609"/>
      <c r="M24" s="610"/>
      <c r="N24" s="519" t="s">
        <v>129</v>
      </c>
      <c r="O24" s="520"/>
      <c r="P24" s="36" t="s">
        <v>110</v>
      </c>
      <c r="Q24" s="6"/>
      <c r="R24" s="6"/>
      <c r="S24" s="36"/>
      <c r="T24" s="6"/>
      <c r="U24" s="40"/>
      <c r="V24" s="42"/>
      <c r="W24" s="52"/>
    </row>
    <row r="25" spans="1:23" ht="25" customHeight="1" x14ac:dyDescent="0.25">
      <c r="B25" s="87" t="s">
        <v>109</v>
      </c>
      <c r="C25" s="518" t="s">
        <v>115</v>
      </c>
      <c r="D25" s="518" t="s">
        <v>116</v>
      </c>
      <c r="E25" s="116" t="s">
        <v>109</v>
      </c>
      <c r="F25" s="518" t="s">
        <v>123</v>
      </c>
      <c r="G25" s="113" t="s">
        <v>125</v>
      </c>
      <c r="H25" s="94"/>
      <c r="I25" s="104"/>
      <c r="J25" s="102"/>
      <c r="K25" s="36"/>
      <c r="L25" s="609"/>
      <c r="M25" s="610"/>
      <c r="N25" s="40"/>
      <c r="O25" s="102"/>
      <c r="P25" s="36"/>
      <c r="Q25" s="6"/>
      <c r="R25" s="6"/>
      <c r="S25" s="36"/>
      <c r="T25" s="6"/>
      <c r="U25" s="40"/>
      <c r="V25" s="42"/>
      <c r="W25" s="52"/>
    </row>
    <row r="26" spans="1:23" ht="25" customHeight="1" x14ac:dyDescent="0.25">
      <c r="A26" t="s">
        <v>130</v>
      </c>
      <c r="B26" s="87" t="s">
        <v>109</v>
      </c>
      <c r="C26" s="518" t="s">
        <v>94</v>
      </c>
      <c r="D26" s="94"/>
      <c r="E26" s="116"/>
      <c r="F26" s="518" t="s">
        <v>124</v>
      </c>
      <c r="G26" s="113" t="s">
        <v>125</v>
      </c>
      <c r="H26" s="94"/>
      <c r="I26" s="104"/>
      <c r="J26" s="102"/>
      <c r="K26" s="36"/>
      <c r="L26" s="609"/>
      <c r="M26" s="610"/>
      <c r="N26" s="40"/>
      <c r="O26" s="102"/>
      <c r="P26" s="36"/>
      <c r="Q26" s="6"/>
      <c r="R26" s="6"/>
      <c r="S26" s="36"/>
      <c r="T26" s="6"/>
      <c r="U26" s="40"/>
      <c r="V26" s="42"/>
      <c r="W26" s="52"/>
    </row>
    <row r="27" spans="1:23" ht="25" customHeight="1" x14ac:dyDescent="0.25">
      <c r="B27" s="87" t="s">
        <v>113</v>
      </c>
      <c r="C27" s="518" t="s">
        <v>120</v>
      </c>
      <c r="D27" s="94"/>
      <c r="E27" s="116"/>
      <c r="F27" s="518" t="s">
        <v>128</v>
      </c>
      <c r="G27" s="113" t="s">
        <v>109</v>
      </c>
      <c r="H27" s="94"/>
      <c r="I27" s="104"/>
      <c r="J27" s="102"/>
      <c r="K27" s="36"/>
      <c r="L27" s="609"/>
      <c r="M27" s="610"/>
      <c r="N27" s="609"/>
      <c r="O27" s="610"/>
      <c r="P27" s="36"/>
      <c r="Q27" s="6"/>
      <c r="R27" s="6"/>
      <c r="S27" s="36"/>
      <c r="T27" s="6"/>
      <c r="U27" s="40"/>
      <c r="V27" s="42"/>
      <c r="W27" s="52"/>
    </row>
    <row r="28" spans="1:23" ht="25" customHeight="1" x14ac:dyDescent="0.25">
      <c r="B28" s="88" t="s">
        <v>113</v>
      </c>
      <c r="C28" s="518" t="s">
        <v>92</v>
      </c>
      <c r="D28" s="94"/>
      <c r="E28" s="116"/>
      <c r="F28" s="99"/>
      <c r="G28" s="98"/>
      <c r="H28" s="94"/>
      <c r="I28" s="104"/>
      <c r="J28" s="102"/>
      <c r="K28" s="36"/>
      <c r="L28" s="609"/>
      <c r="M28" s="610"/>
      <c r="N28" s="609"/>
      <c r="O28" s="610"/>
      <c r="P28" s="36"/>
      <c r="Q28" s="6"/>
      <c r="R28" s="6"/>
      <c r="S28" s="36"/>
      <c r="T28" s="6"/>
      <c r="U28" s="40"/>
      <c r="V28" s="42"/>
      <c r="W28" s="52"/>
    </row>
    <row r="29" spans="1:23" ht="25" customHeight="1" x14ac:dyDescent="0.25">
      <c r="B29" s="87" t="s">
        <v>109</v>
      </c>
      <c r="C29" s="518" t="s">
        <v>94</v>
      </c>
      <c r="D29" s="94"/>
      <c r="E29" s="116"/>
      <c r="F29" s="99"/>
      <c r="G29" s="98"/>
      <c r="H29" s="94"/>
      <c r="I29" s="104"/>
      <c r="J29" s="102"/>
      <c r="K29" s="36"/>
      <c r="L29" s="609"/>
      <c r="M29" s="610"/>
      <c r="N29" s="609"/>
      <c r="O29" s="610"/>
      <c r="P29" s="36"/>
      <c r="Q29" s="6"/>
      <c r="R29" s="6"/>
      <c r="S29" s="36"/>
      <c r="T29" s="6"/>
      <c r="U29" s="40"/>
      <c r="V29" s="42"/>
      <c r="W29" s="52"/>
    </row>
    <row r="30" spans="1:23" ht="25" customHeight="1" x14ac:dyDescent="0.25">
      <c r="B30" s="87"/>
      <c r="C30" s="89"/>
      <c r="D30" s="94"/>
      <c r="E30" s="93"/>
      <c r="F30" s="99"/>
      <c r="G30" s="98"/>
      <c r="H30" s="94"/>
      <c r="I30" s="104"/>
      <c r="J30" s="102"/>
      <c r="K30" s="36"/>
      <c r="L30" s="609"/>
      <c r="M30" s="610"/>
      <c r="N30" s="609"/>
      <c r="O30" s="610"/>
      <c r="P30" s="36"/>
      <c r="Q30" s="6"/>
      <c r="R30" s="6"/>
      <c r="S30" s="36"/>
      <c r="T30" s="6"/>
      <c r="U30" s="40"/>
      <c r="V30" s="42"/>
      <c r="W30" s="52"/>
    </row>
    <row r="31" spans="1:23" ht="25" customHeight="1" x14ac:dyDescent="0.25">
      <c r="B31" s="87"/>
      <c r="C31" s="89"/>
      <c r="D31" s="94"/>
      <c r="E31" s="93"/>
      <c r="F31" s="99"/>
      <c r="G31" s="98"/>
      <c r="H31" s="94"/>
      <c r="I31" s="104"/>
      <c r="J31" s="102"/>
      <c r="K31" s="36"/>
      <c r="L31" s="609"/>
      <c r="M31" s="610"/>
      <c r="N31" s="609"/>
      <c r="O31" s="610"/>
      <c r="P31" s="36"/>
      <c r="Q31" s="6"/>
      <c r="R31" s="6"/>
      <c r="S31" s="36"/>
      <c r="T31" s="6"/>
      <c r="U31" s="40"/>
      <c r="V31" s="42"/>
      <c r="W31" s="52"/>
    </row>
    <row r="32" spans="1:23" ht="25" customHeight="1" x14ac:dyDescent="0.25">
      <c r="B32" s="87"/>
      <c r="C32" s="89"/>
      <c r="D32" s="94"/>
      <c r="E32" s="93"/>
      <c r="F32" s="99"/>
      <c r="G32" s="98"/>
      <c r="H32" s="94"/>
      <c r="I32" s="104"/>
      <c r="J32" s="102"/>
      <c r="K32" s="36"/>
      <c r="L32" s="609"/>
      <c r="M32" s="610"/>
      <c r="N32" s="609"/>
      <c r="O32" s="610"/>
      <c r="P32" s="36"/>
      <c r="Q32" s="6"/>
      <c r="R32" s="6"/>
      <c r="S32" s="36"/>
      <c r="T32" s="6"/>
      <c r="U32" s="40"/>
      <c r="V32" s="42"/>
      <c r="W32" s="52"/>
    </row>
    <row r="33" spans="1:23" ht="25" customHeight="1" x14ac:dyDescent="0.25">
      <c r="B33" s="87"/>
      <c r="C33" s="89"/>
      <c r="D33" s="94"/>
      <c r="E33" s="93"/>
      <c r="F33" s="99"/>
      <c r="G33" s="98"/>
      <c r="H33" s="94"/>
      <c r="I33" s="104"/>
      <c r="J33" s="102"/>
      <c r="K33" s="36"/>
      <c r="L33" s="609"/>
      <c r="M33" s="610"/>
      <c r="N33" s="609"/>
      <c r="O33" s="610"/>
      <c r="P33" s="36"/>
      <c r="Q33" s="6"/>
      <c r="R33" s="6"/>
      <c r="S33" s="36"/>
      <c r="T33" s="6"/>
      <c r="U33" s="40"/>
      <c r="V33" s="42"/>
      <c r="W33" s="52"/>
    </row>
    <row r="34" spans="1:23" ht="25" customHeight="1" x14ac:dyDescent="0.25">
      <c r="B34" s="87"/>
      <c r="C34" s="89"/>
      <c r="D34" s="94"/>
      <c r="E34" s="93"/>
      <c r="F34" s="99"/>
      <c r="G34" s="98"/>
      <c r="H34" s="94"/>
      <c r="I34" s="104"/>
      <c r="J34" s="102"/>
      <c r="K34" s="36"/>
      <c r="L34" s="609"/>
      <c r="M34" s="610"/>
      <c r="N34" s="609"/>
      <c r="O34" s="610"/>
      <c r="P34" s="36"/>
      <c r="Q34" s="6"/>
      <c r="R34" s="6"/>
      <c r="S34" s="36"/>
      <c r="T34" s="6"/>
      <c r="U34" s="40"/>
      <c r="V34" s="42"/>
      <c r="W34" s="52"/>
    </row>
    <row r="35" spans="1:23" ht="25" customHeight="1" x14ac:dyDescent="0.25">
      <c r="B35" s="87"/>
      <c r="C35" s="89"/>
      <c r="D35" s="94"/>
      <c r="E35" s="93"/>
      <c r="F35" s="99"/>
      <c r="G35" s="98"/>
      <c r="H35" s="94"/>
      <c r="I35" s="104"/>
      <c r="J35" s="102"/>
      <c r="K35" s="36"/>
      <c r="L35" s="609"/>
      <c r="M35" s="610"/>
      <c r="N35" s="609"/>
      <c r="O35" s="610"/>
      <c r="P35" s="36"/>
      <c r="Q35" s="6"/>
      <c r="R35" s="6"/>
      <c r="S35" s="36"/>
      <c r="T35" s="6"/>
      <c r="U35" s="40"/>
      <c r="V35" s="42"/>
      <c r="W35" s="52"/>
    </row>
    <row r="36" spans="1:23" ht="25" customHeight="1" x14ac:dyDescent="0.25">
      <c r="B36" s="87"/>
      <c r="C36" s="89"/>
      <c r="D36" s="94"/>
      <c r="E36" s="93"/>
      <c r="F36" s="99"/>
      <c r="G36" s="98"/>
      <c r="H36" s="94"/>
      <c r="I36" s="104"/>
      <c r="J36" s="102"/>
      <c r="K36" s="36"/>
      <c r="L36" s="609"/>
      <c r="M36" s="610"/>
      <c r="N36" s="609"/>
      <c r="O36" s="610"/>
      <c r="P36" s="36"/>
      <c r="Q36" s="6"/>
      <c r="R36" s="6"/>
      <c r="S36" s="36"/>
      <c r="T36" s="6"/>
      <c r="U36" s="40"/>
      <c r="V36" s="42"/>
      <c r="W36" s="52"/>
    </row>
    <row r="37" spans="1:23" ht="25" customHeight="1" x14ac:dyDescent="0.25">
      <c r="B37" s="87"/>
      <c r="C37" s="89"/>
      <c r="D37" s="94"/>
      <c r="E37" s="93"/>
      <c r="F37" s="99"/>
      <c r="G37" s="98"/>
      <c r="H37" s="94"/>
      <c r="I37" s="104"/>
      <c r="J37" s="102"/>
      <c r="K37" s="36"/>
      <c r="L37" s="609"/>
      <c r="M37" s="610"/>
      <c r="N37" s="609"/>
      <c r="O37" s="610"/>
      <c r="P37" s="36"/>
      <c r="Q37" s="6"/>
      <c r="R37" s="6"/>
      <c r="S37" s="36"/>
      <c r="T37" s="6"/>
      <c r="U37" s="40"/>
      <c r="V37" s="42"/>
      <c r="W37" s="52"/>
    </row>
    <row r="38" spans="1:23" ht="25" customHeight="1" x14ac:dyDescent="0.25">
      <c r="B38" s="87"/>
      <c r="C38" s="89"/>
      <c r="D38" s="94"/>
      <c r="E38" s="93"/>
      <c r="F38" s="99"/>
      <c r="G38" s="98"/>
      <c r="H38" s="94"/>
      <c r="I38" s="104"/>
      <c r="J38" s="102"/>
      <c r="K38" s="36"/>
      <c r="L38" s="609"/>
      <c r="M38" s="610"/>
      <c r="N38" s="609"/>
      <c r="O38" s="610"/>
      <c r="P38" s="36"/>
      <c r="Q38" s="6"/>
      <c r="R38" s="6"/>
      <c r="S38" s="36"/>
      <c r="T38" s="6"/>
      <c r="U38" s="40"/>
      <c r="V38" s="42"/>
      <c r="W38" s="52"/>
    </row>
    <row r="39" spans="1:23" ht="25" customHeight="1" x14ac:dyDescent="0.25">
      <c r="B39" s="87"/>
      <c r="C39" s="89"/>
      <c r="D39" s="94"/>
      <c r="E39" s="93"/>
      <c r="F39" s="99"/>
      <c r="G39" s="98"/>
      <c r="H39" s="94"/>
      <c r="I39" s="104"/>
      <c r="J39" s="102"/>
      <c r="K39" s="36"/>
      <c r="L39" s="609"/>
      <c r="M39" s="610"/>
      <c r="N39" s="609"/>
      <c r="O39" s="610"/>
      <c r="P39" s="36"/>
      <c r="Q39" s="6"/>
      <c r="R39" s="6"/>
      <c r="S39" s="36"/>
      <c r="T39" s="6"/>
      <c r="U39" s="40"/>
      <c r="V39" s="42"/>
      <c r="W39" s="52"/>
    </row>
    <row r="40" spans="1:23" ht="25" customHeight="1" x14ac:dyDescent="0.25">
      <c r="B40" s="87"/>
      <c r="C40" s="89"/>
      <c r="D40" s="94"/>
      <c r="E40" s="93"/>
      <c r="F40" s="99"/>
      <c r="G40" s="98"/>
      <c r="H40" s="94"/>
      <c r="I40" s="104"/>
      <c r="J40" s="102"/>
      <c r="K40" s="36"/>
      <c r="L40" s="609"/>
      <c r="M40" s="610"/>
      <c r="N40" s="609"/>
      <c r="O40" s="610"/>
      <c r="P40" s="36"/>
      <c r="Q40" s="6"/>
      <c r="R40" s="6"/>
      <c r="S40" s="36"/>
      <c r="T40" s="6"/>
      <c r="U40" s="40"/>
      <c r="V40" s="42"/>
      <c r="W40" s="52"/>
    </row>
    <row r="41" spans="1:23" ht="25" customHeight="1" x14ac:dyDescent="0.25">
      <c r="B41" s="87"/>
      <c r="C41" s="89"/>
      <c r="D41" s="94"/>
      <c r="E41" s="93"/>
      <c r="F41" s="99"/>
      <c r="G41" s="98"/>
      <c r="H41" s="94"/>
      <c r="I41" s="104"/>
      <c r="J41" s="102"/>
      <c r="K41" s="36"/>
      <c r="L41" s="609"/>
      <c r="M41" s="610"/>
      <c r="N41" s="609"/>
      <c r="O41" s="610"/>
      <c r="P41" s="36"/>
      <c r="Q41" s="6"/>
      <c r="R41" s="6"/>
      <c r="S41" s="36"/>
      <c r="T41" s="6"/>
      <c r="U41" s="40"/>
      <c r="V41" s="42"/>
      <c r="W41" s="52"/>
    </row>
    <row r="42" spans="1:23" ht="25" customHeight="1" x14ac:dyDescent="0.25">
      <c r="B42" s="87"/>
      <c r="C42" s="89"/>
      <c r="D42" s="94"/>
      <c r="E42" s="93"/>
      <c r="F42" s="99"/>
      <c r="G42" s="98"/>
      <c r="H42" s="94"/>
      <c r="I42" s="104"/>
      <c r="J42" s="102"/>
      <c r="K42" s="36"/>
      <c r="L42" s="609"/>
      <c r="M42" s="610"/>
      <c r="N42" s="609"/>
      <c r="O42" s="610"/>
      <c r="P42" s="36"/>
      <c r="Q42" s="6"/>
      <c r="R42" s="6"/>
      <c r="S42" s="36"/>
      <c r="T42" s="6"/>
      <c r="U42" s="40"/>
      <c r="V42" s="42"/>
      <c r="W42" s="52"/>
    </row>
    <row r="43" spans="1:23" ht="25" customHeight="1" x14ac:dyDescent="0.25">
      <c r="B43" s="87"/>
      <c r="C43" s="89"/>
      <c r="D43" s="94"/>
      <c r="E43" s="93"/>
      <c r="F43" s="99"/>
      <c r="G43" s="98"/>
      <c r="H43" s="94"/>
      <c r="I43" s="104"/>
      <c r="J43" s="102"/>
      <c r="K43" s="36"/>
      <c r="L43" s="609"/>
      <c r="M43" s="610"/>
      <c r="N43" s="609"/>
      <c r="O43" s="610"/>
      <c r="P43" s="36"/>
      <c r="Q43" s="6"/>
      <c r="R43" s="6"/>
      <c r="S43" s="36"/>
      <c r="T43" s="6"/>
      <c r="U43" s="40"/>
      <c r="V43" s="42"/>
      <c r="W43" s="52"/>
    </row>
    <row r="44" spans="1:23" ht="25" customHeight="1" thickBot="1" x14ac:dyDescent="0.3">
      <c r="B44" s="90"/>
      <c r="C44" s="91"/>
      <c r="D44" s="95"/>
      <c r="E44" s="96"/>
      <c r="F44" s="100"/>
      <c r="G44" s="101"/>
      <c r="H44" s="95"/>
      <c r="I44" s="105"/>
      <c r="J44" s="102"/>
      <c r="K44" s="36"/>
      <c r="L44" s="609"/>
      <c r="M44" s="610"/>
      <c r="N44" s="609"/>
      <c r="O44" s="610"/>
      <c r="P44" s="36"/>
      <c r="Q44" s="6"/>
      <c r="R44" s="6"/>
      <c r="S44" s="36"/>
      <c r="T44" s="6"/>
      <c r="U44" s="6"/>
      <c r="V44" s="42"/>
      <c r="W44" s="52"/>
    </row>
    <row r="45" spans="1:23" ht="115" customHeight="1" x14ac:dyDescent="0.25">
      <c r="B45" s="60"/>
      <c r="C45" s="61"/>
      <c r="D45" s="61"/>
      <c r="E45" s="61"/>
      <c r="F45" s="61"/>
      <c r="G45" s="60"/>
      <c r="H45" s="61"/>
      <c r="I45" s="60"/>
      <c r="V45" s="41"/>
    </row>
    <row r="46" spans="1:23" ht="25" customHeight="1" x14ac:dyDescent="0.25">
      <c r="A46" s="603" t="s">
        <v>139</v>
      </c>
      <c r="B46" s="588" t="s">
        <v>91</v>
      </c>
      <c r="C46" s="588"/>
      <c r="D46" s="588" t="s">
        <v>93</v>
      </c>
      <c r="E46" s="588"/>
      <c r="F46" s="588" t="s">
        <v>97</v>
      </c>
      <c r="G46" s="588"/>
      <c r="H46" s="588" t="s">
        <v>98</v>
      </c>
      <c r="I46" s="588"/>
      <c r="J46" s="79" t="s">
        <v>140</v>
      </c>
      <c r="K46" s="79" t="s">
        <v>86</v>
      </c>
      <c r="L46" s="79" t="s">
        <v>141</v>
      </c>
      <c r="M46" s="80"/>
      <c r="N46" s="81" t="s">
        <v>100</v>
      </c>
      <c r="O46" s="81">
        <v>2</v>
      </c>
      <c r="P46" s="81"/>
      <c r="Q46" s="81" t="s">
        <v>146</v>
      </c>
      <c r="R46" s="81"/>
      <c r="S46" s="81" t="s">
        <v>106</v>
      </c>
      <c r="T46" s="81" t="s">
        <v>147</v>
      </c>
      <c r="U46" s="81"/>
      <c r="V46" s="81" t="s">
        <v>179</v>
      </c>
      <c r="W46" s="81" t="s">
        <v>180</v>
      </c>
    </row>
    <row r="47" spans="1:23" ht="25" customHeight="1" x14ac:dyDescent="0.25">
      <c r="A47" s="604"/>
      <c r="B47" s="589">
        <f>COUNTIF(C20:C44,"*")</f>
        <v>10</v>
      </c>
      <c r="C47" s="590"/>
      <c r="D47" s="589">
        <f>COUNTIF(D20:D44,"*")</f>
        <v>6</v>
      </c>
      <c r="E47" s="590"/>
      <c r="F47" s="589">
        <f>COUNTIF(F20:F44,"*")</f>
        <v>8</v>
      </c>
      <c r="G47" s="590"/>
      <c r="H47" s="591">
        <f>COUNTIF(H20:H44,"*")</f>
        <v>0</v>
      </c>
      <c r="I47" s="592"/>
      <c r="J47" s="79">
        <f>COUNTIF(J19:J44,"*")</f>
        <v>0</v>
      </c>
      <c r="K47" s="79">
        <f>COUNTIF(K19:K44,"*")</f>
        <v>0</v>
      </c>
      <c r="L47" s="79">
        <f>COUNTIF(L19:L44,"*")</f>
        <v>0</v>
      </c>
      <c r="M47" s="79"/>
      <c r="N47" s="81" t="s">
        <v>143</v>
      </c>
      <c r="O47" s="81">
        <v>3</v>
      </c>
      <c r="P47" s="81"/>
      <c r="Q47" s="81">
        <f>COUNTIF(Q20:Q44,"*")</f>
        <v>0</v>
      </c>
      <c r="R47" s="81"/>
      <c r="S47" s="81">
        <f>COUNTIF(S20:S44,"*")</f>
        <v>0</v>
      </c>
      <c r="T47" s="81" t="s">
        <v>148</v>
      </c>
      <c r="U47" s="81"/>
      <c r="V47" s="81">
        <f>COUNTIF(V20:V22,"*")</f>
        <v>0</v>
      </c>
      <c r="W47" s="81">
        <f>COUNTIF(W20,"*")</f>
        <v>0</v>
      </c>
    </row>
    <row r="48" spans="1:23" ht="25" customHeight="1" x14ac:dyDescent="0.2">
      <c r="I48" s="60"/>
      <c r="N48" s="85" t="s">
        <v>102</v>
      </c>
      <c r="O48" s="85"/>
      <c r="P48" s="82"/>
      <c r="T48" s="81" t="s">
        <v>150</v>
      </c>
      <c r="U48" s="81">
        <f>COUNTIF(T20:T44,"*")</f>
        <v>0</v>
      </c>
      <c r="V48" s="41"/>
    </row>
    <row r="49" spans="1:22" ht="25" customHeight="1" x14ac:dyDescent="0.2">
      <c r="I49" s="60"/>
      <c r="N49" s="81" t="s">
        <v>144</v>
      </c>
      <c r="O49" s="81"/>
      <c r="P49" s="58"/>
      <c r="V49" s="41"/>
    </row>
    <row r="50" spans="1:22" ht="25" customHeight="1" x14ac:dyDescent="0.25">
      <c r="B50" s="60"/>
      <c r="C50" s="61"/>
      <c r="D50" s="61"/>
      <c r="E50" s="61"/>
      <c r="F50" s="61"/>
      <c r="G50" s="60"/>
      <c r="H50" s="61"/>
      <c r="I50" s="60"/>
      <c r="N50" s="81" t="s">
        <v>145</v>
      </c>
      <c r="O50" s="81"/>
      <c r="P50" s="58"/>
      <c r="V50" s="41"/>
    </row>
    <row r="51" spans="1:22" ht="38" customHeight="1" x14ac:dyDescent="0.25">
      <c r="B51" s="62" t="s">
        <v>88</v>
      </c>
      <c r="C51" s="63">
        <v>14</v>
      </c>
      <c r="D51" s="61"/>
      <c r="E51" s="585" t="s">
        <v>84</v>
      </c>
      <c r="F51" s="586"/>
      <c r="G51" s="587" t="s">
        <v>95</v>
      </c>
      <c r="H51" s="587"/>
      <c r="I51" s="60"/>
      <c r="N51" s="83" t="s">
        <v>149</v>
      </c>
      <c r="O51" s="83">
        <f>COUNTIF(N20:N24,"*")</f>
        <v>5</v>
      </c>
      <c r="P51" s="84"/>
      <c r="V51" s="41"/>
    </row>
    <row r="52" spans="1:22" ht="39" customHeight="1" x14ac:dyDescent="0.25">
      <c r="B52" s="64" t="s">
        <v>132</v>
      </c>
      <c r="C52" s="65">
        <v>5</v>
      </c>
      <c r="D52" s="61"/>
      <c r="E52" s="72" t="s">
        <v>135</v>
      </c>
      <c r="F52" s="108" t="s">
        <v>151</v>
      </c>
      <c r="G52" s="73" t="s">
        <v>138</v>
      </c>
      <c r="H52" s="74" t="s">
        <v>101</v>
      </c>
      <c r="I52" s="60"/>
      <c r="V52" s="41"/>
    </row>
    <row r="53" spans="1:22" ht="37" customHeight="1" x14ac:dyDescent="0.25">
      <c r="B53" s="66" t="s">
        <v>133</v>
      </c>
      <c r="C53" s="67">
        <v>15</v>
      </c>
      <c r="D53" s="61"/>
      <c r="E53" s="72" t="s">
        <v>136</v>
      </c>
      <c r="F53" s="108">
        <f>COUNTIF(B20:B44:E20:E44:G20:G44:I20:I44, "pl")</f>
        <v>13</v>
      </c>
      <c r="I53" s="60"/>
      <c r="V53" s="41"/>
    </row>
    <row r="54" spans="1:22" ht="42" customHeight="1" x14ac:dyDescent="0.25">
      <c r="B54" s="68" t="s">
        <v>134</v>
      </c>
      <c r="C54" s="69">
        <v>6</v>
      </c>
      <c r="D54" s="61"/>
      <c r="E54" s="72" t="s">
        <v>137</v>
      </c>
      <c r="F54" s="152" t="s">
        <v>113</v>
      </c>
      <c r="I54" s="60"/>
      <c r="K54" s="319" t="s">
        <v>100</v>
      </c>
      <c r="V54" s="41"/>
    </row>
    <row r="55" spans="1:22" ht="25" customHeight="1" x14ac:dyDescent="0.25">
      <c r="B55" s="60"/>
      <c r="C55" s="61"/>
      <c r="D55" s="61"/>
      <c r="E55" s="72" t="s">
        <v>113</v>
      </c>
      <c r="F55" s="152">
        <f>COUNTIF(B20:I36,"der")</f>
        <v>5</v>
      </c>
      <c r="G55" s="60"/>
      <c r="H55" s="61"/>
      <c r="I55" s="60"/>
      <c r="K55" s="320" t="s">
        <v>280</v>
      </c>
      <c r="V55" s="41"/>
    </row>
    <row r="56" spans="1:22" ht="25" customHeight="1" x14ac:dyDescent="0.3">
      <c r="B56" s="109" t="s">
        <v>152</v>
      </c>
      <c r="C56" s="110">
        <v>33</v>
      </c>
      <c r="D56" s="61"/>
      <c r="E56" s="72" t="s">
        <v>111</v>
      </c>
      <c r="F56" s="152">
        <f>COUNTIF(B8:I36,"die")</f>
        <v>2</v>
      </c>
      <c r="G56" s="60"/>
      <c r="H56" s="61"/>
      <c r="I56" s="60"/>
      <c r="K56" s="321" t="s">
        <v>102</v>
      </c>
      <c r="V56" s="41"/>
    </row>
    <row r="57" spans="1:22" ht="25" customHeight="1" x14ac:dyDescent="0.25">
      <c r="B57" s="60"/>
      <c r="C57" s="61"/>
      <c r="D57" s="61"/>
      <c r="E57" s="72" t="s">
        <v>190</v>
      </c>
      <c r="F57" s="152">
        <f>COUNTIF(B20:I36,"das")</f>
        <v>0</v>
      </c>
      <c r="G57" s="60"/>
      <c r="H57" s="61"/>
      <c r="I57" s="60"/>
      <c r="K57" s="322" t="s">
        <v>145</v>
      </c>
      <c r="M57" s="323" t="s">
        <v>634</v>
      </c>
      <c r="V57" s="41"/>
    </row>
    <row r="58" spans="1:22" ht="25" customHeight="1" x14ac:dyDescent="0.25">
      <c r="B58" s="60"/>
      <c r="C58" s="61"/>
      <c r="D58" s="61"/>
      <c r="E58" s="72" t="s">
        <v>112</v>
      </c>
      <c r="F58" s="152">
        <f>COUNTIF(B20:I36,"?")</f>
        <v>0</v>
      </c>
      <c r="G58" s="60"/>
      <c r="H58" s="61"/>
      <c r="I58" s="60"/>
      <c r="V58" s="41"/>
    </row>
    <row r="59" spans="1:22" ht="25" customHeight="1" thickBot="1" x14ac:dyDescent="0.3">
      <c r="B59" s="60"/>
      <c r="C59" s="61"/>
      <c r="D59" s="61"/>
      <c r="E59" s="72" t="s">
        <v>125</v>
      </c>
      <c r="F59" s="152">
        <f>COUNTIF(B20:I36,"der,das")</f>
        <v>4</v>
      </c>
      <c r="G59" s="60"/>
      <c r="H59" s="61"/>
      <c r="I59" s="60"/>
      <c r="V59" s="41"/>
    </row>
    <row r="60" spans="1:22" ht="25" customHeight="1" x14ac:dyDescent="0.2">
      <c r="B60" s="293" t="s">
        <v>91</v>
      </c>
      <c r="C60" s="291" t="s">
        <v>93</v>
      </c>
      <c r="D60" s="291" t="s">
        <v>97</v>
      </c>
      <c r="E60" s="299" t="s">
        <v>98</v>
      </c>
      <c r="F60" s="289"/>
      <c r="G60" s="302" t="s">
        <v>85</v>
      </c>
      <c r="H60" s="302" t="s">
        <v>86</v>
      </c>
      <c r="I60" s="662" t="s">
        <v>141</v>
      </c>
      <c r="J60" s="663"/>
      <c r="K60" s="302" t="s">
        <v>632</v>
      </c>
      <c r="L60" s="302" t="s">
        <v>106</v>
      </c>
      <c r="M60" s="302" t="s">
        <v>633</v>
      </c>
      <c r="N60" s="302" t="s">
        <v>635</v>
      </c>
      <c r="O60" s="301" t="s">
        <v>180</v>
      </c>
      <c r="V60" s="41"/>
    </row>
    <row r="61" spans="1:22" ht="25" customHeight="1" x14ac:dyDescent="0.2">
      <c r="A61" s="300" t="s">
        <v>154</v>
      </c>
      <c r="B61" s="303">
        <f>COUNTIF(B62:B67,"*")</f>
        <v>6</v>
      </c>
      <c r="C61" s="304">
        <f>COUNTIF(C62:C66,"*")</f>
        <v>5</v>
      </c>
      <c r="D61" s="304">
        <f>COUNTIF(D62:D69,"*")</f>
        <v>8</v>
      </c>
      <c r="E61" s="305">
        <f>COUNTIF(E62:E69,"*")</f>
        <v>0</v>
      </c>
      <c r="F61" s="300" t="s">
        <v>154</v>
      </c>
      <c r="G61" s="304">
        <f t="shared" ref="G61:O61" si="0">COUNTIF(G62:G76,"*")</f>
        <v>0</v>
      </c>
      <c r="H61" s="304">
        <f t="shared" si="0"/>
        <v>0</v>
      </c>
      <c r="I61" s="664">
        <f t="shared" si="0"/>
        <v>0</v>
      </c>
      <c r="J61" s="665"/>
      <c r="K61" s="304">
        <f t="shared" si="0"/>
        <v>3</v>
      </c>
      <c r="L61" s="304">
        <f t="shared" si="0"/>
        <v>0</v>
      </c>
      <c r="M61" s="304">
        <f t="shared" si="0"/>
        <v>0</v>
      </c>
      <c r="N61" s="304">
        <f t="shared" si="0"/>
        <v>0</v>
      </c>
      <c r="O61" s="304">
        <f t="shared" si="0"/>
        <v>0</v>
      </c>
      <c r="V61" s="41"/>
    </row>
    <row r="62" spans="1:22" ht="33" customHeight="1" x14ac:dyDescent="0.25">
      <c r="A62" s="325" t="s">
        <v>640</v>
      </c>
      <c r="B62" s="290" t="str" cm="1">
        <f t="array" ref="B62:B68">_xlfn.UNIQUE(C20:C44)</f>
        <v>Podcast-Welt</v>
      </c>
      <c r="C62" s="290" t="str" cm="1">
        <f t="array" ref="C62:C67">_xlfn.UNIQUE(D20:D44)</f>
        <v>News</v>
      </c>
      <c r="D62" s="290" t="str" cm="1">
        <f t="array" ref="D62:D70">_xlfn.UNIQUE(F20:F44)</f>
        <v>Intro</v>
      </c>
      <c r="E62" s="290" cm="1">
        <f t="array" ref="E62">_xlfn.UNIQUE(H20:H44)</f>
        <v>0</v>
      </c>
      <c r="F62" s="289"/>
      <c r="G62" s="292" cm="1">
        <f t="array" ref="G62">_xlfn.UNIQUE(J19:J44)</f>
        <v>0</v>
      </c>
      <c r="H62" s="292" cm="1">
        <f t="array" ref="H62">_xlfn.UNIQUE(K19:K44)</f>
        <v>0</v>
      </c>
      <c r="I62" s="777" cm="1">
        <f t="array" ref="I62">_xlfn.UNIQUE(L19:L44)</f>
        <v>0</v>
      </c>
      <c r="J62" s="778"/>
      <c r="K62" s="319" t="str" cm="1">
        <f t="array" ref="K62:K64">_xlfn.UNIQUE(N20:N24)</f>
        <v>klicke</v>
      </c>
      <c r="L62" s="297" cm="1">
        <f t="array" ref="L62">_xlfn.UNIQUE(S20:S44)</f>
        <v>0</v>
      </c>
      <c r="M62" s="297" cm="1">
        <f t="array" ref="M62">_xlfn.UNIQUE(T20:T44)</f>
        <v>0</v>
      </c>
      <c r="N62" s="297" cm="1">
        <f t="array" ref="N62">_xlfn.UNIQUE(V20:V44)</f>
        <v>0</v>
      </c>
      <c r="O62" s="295" cm="1">
        <f t="array" ref="O62">_xlfn.UNIQUE(W20:W44)</f>
        <v>0</v>
      </c>
      <c r="V62" s="41"/>
    </row>
    <row r="63" spans="1:22" ht="40" customHeight="1" x14ac:dyDescent="0.35">
      <c r="A63" s="326">
        <f>SUM(B61:E61:G61:O61)</f>
        <v>22</v>
      </c>
      <c r="B63" s="290" t="str">
        <v xml:space="preserve"> Newsfeeds</v>
      </c>
      <c r="C63" s="290" t="str">
        <v>Feeds</v>
      </c>
      <c r="D63" s="290" t="str">
        <v>Show-Notes</v>
      </c>
      <c r="E63" s="290"/>
      <c r="F63" s="289"/>
      <c r="G63" s="292"/>
      <c r="H63" s="292"/>
      <c r="I63" s="777"/>
      <c r="J63" s="778"/>
      <c r="K63" s="320" t="str">
        <v>hat getwittert</v>
      </c>
      <c r="L63" s="297"/>
      <c r="M63" s="297"/>
      <c r="N63" s="297"/>
      <c r="O63" s="295"/>
      <c r="V63" s="41"/>
    </row>
    <row r="64" spans="1:22" ht="37" customHeight="1" x14ac:dyDescent="0.25">
      <c r="B64" s="290" t="str">
        <v>Hashtag</v>
      </c>
      <c r="C64" s="290" t="str">
        <v>Timelines</v>
      </c>
      <c r="D64" s="290" t="str">
        <v>Hashtag</v>
      </c>
      <c r="E64" s="290"/>
      <c r="F64" s="289"/>
      <c r="G64" s="292"/>
      <c r="H64" s="292"/>
      <c r="I64" s="777"/>
      <c r="J64" s="778"/>
      <c r="K64" s="319" t="str">
        <v>packen</v>
      </c>
      <c r="L64" s="297"/>
      <c r="M64" s="297"/>
      <c r="N64" s="297"/>
      <c r="O64" s="295"/>
      <c r="V64" s="41"/>
    </row>
    <row r="65" spans="1:22" ht="47" customHeight="1" x14ac:dyDescent="0.25">
      <c r="A65" s="324" t="s">
        <v>631</v>
      </c>
      <c r="B65" s="290" t="str">
        <v>News</v>
      </c>
      <c r="C65" s="290" t="str">
        <v>Refresh-Button</v>
      </c>
      <c r="D65" s="290" t="str">
        <v>Timelines</v>
      </c>
      <c r="E65" s="290"/>
      <c r="F65" s="289"/>
      <c r="G65" s="292"/>
      <c r="H65" s="292"/>
      <c r="I65" s="777"/>
      <c r="J65" s="778"/>
      <c r="K65" s="292"/>
      <c r="L65" s="297"/>
      <c r="M65" s="297"/>
      <c r="N65" s="297"/>
      <c r="O65" s="295"/>
      <c r="V65" s="41"/>
    </row>
    <row r="66" spans="1:22" ht="25" customHeight="1" x14ac:dyDescent="0.25">
      <c r="A66" s="315">
        <f>SUM(B61:E61)</f>
        <v>19</v>
      </c>
      <c r="B66" s="290" t="str">
        <v>Timelines</v>
      </c>
      <c r="C66" s="290" t="str">
        <v>Show-Notes</v>
      </c>
      <c r="D66" s="290" t="str">
        <v>Internet</v>
      </c>
      <c r="E66" s="290"/>
      <c r="F66" s="289"/>
      <c r="G66" s="292"/>
      <c r="H66" s="292"/>
      <c r="I66" s="777"/>
      <c r="J66" s="778"/>
      <c r="K66" s="292"/>
      <c r="L66" s="297"/>
      <c r="M66" s="297"/>
      <c r="N66" s="297"/>
      <c r="O66" s="295"/>
      <c r="V66" s="41"/>
    </row>
    <row r="67" spans="1:22" ht="25" customHeight="1" x14ac:dyDescent="0.25">
      <c r="A67" s="315" t="s">
        <v>636</v>
      </c>
      <c r="B67" s="290" t="str">
        <v>Podcaster</v>
      </c>
      <c r="C67" s="290">
        <v>0</v>
      </c>
      <c r="D67" s="290" t="str">
        <v>Interview</v>
      </c>
      <c r="E67" s="290"/>
      <c r="F67" s="289"/>
      <c r="G67" s="292"/>
      <c r="H67" s="292"/>
      <c r="I67" s="777"/>
      <c r="J67" s="778"/>
      <c r="K67" s="292"/>
      <c r="L67" s="297"/>
      <c r="M67" s="297"/>
      <c r="N67" s="297"/>
      <c r="O67" s="295"/>
      <c r="V67" s="41"/>
    </row>
    <row r="68" spans="1:22" ht="25" customHeight="1" x14ac:dyDescent="0.25">
      <c r="A68" s="316">
        <f>COUNTIF(B62:E76,"*-*")</f>
        <v>4</v>
      </c>
      <c r="B68" s="290">
        <v>0</v>
      </c>
      <c r="C68" s="290"/>
      <c r="D68" s="290" t="str">
        <v>Feed</v>
      </c>
      <c r="E68" s="290"/>
      <c r="F68" s="289"/>
      <c r="G68" s="292"/>
      <c r="H68" s="292"/>
      <c r="I68" s="777"/>
      <c r="J68" s="778"/>
      <c r="K68" s="292"/>
      <c r="L68" s="297"/>
      <c r="M68" s="297"/>
      <c r="N68" s="297"/>
      <c r="O68" s="295"/>
      <c r="V68" s="41"/>
    </row>
    <row r="69" spans="1:22" ht="25" customHeight="1" x14ac:dyDescent="0.25">
      <c r="A69" s="315" t="s">
        <v>637</v>
      </c>
      <c r="B69" s="290"/>
      <c r="C69" s="290"/>
      <c r="D69" s="290" t="str">
        <v>Twittertrends</v>
      </c>
      <c r="E69" s="290"/>
      <c r="F69" s="289"/>
      <c r="G69" s="292"/>
      <c r="H69" s="292"/>
      <c r="I69" s="777"/>
      <c r="J69" s="778"/>
      <c r="K69" s="292"/>
      <c r="L69" s="297"/>
      <c r="M69" s="297"/>
      <c r="N69" s="297"/>
      <c r="O69" s="295"/>
      <c r="V69" s="41"/>
    </row>
    <row r="70" spans="1:22" ht="35" customHeight="1" x14ac:dyDescent="0.25">
      <c r="A70" s="316">
        <f>A66-A68</f>
        <v>15</v>
      </c>
      <c r="B70" s="290"/>
      <c r="C70" s="290"/>
      <c r="D70" s="290">
        <v>0</v>
      </c>
      <c r="E70" s="290"/>
      <c r="F70" s="289"/>
      <c r="G70" s="292"/>
      <c r="H70" s="292"/>
      <c r="I70" s="777"/>
      <c r="J70" s="778"/>
      <c r="K70" s="292"/>
      <c r="L70" s="297"/>
      <c r="M70" s="297"/>
      <c r="N70" s="297"/>
      <c r="O70" s="295"/>
      <c r="V70" s="41"/>
    </row>
    <row r="71" spans="1:22" ht="25" customHeight="1" x14ac:dyDescent="0.25">
      <c r="A71" s="289"/>
      <c r="B71" s="290"/>
      <c r="C71" s="290"/>
      <c r="D71" s="290"/>
      <c r="E71" s="290"/>
      <c r="F71" s="289"/>
      <c r="G71" s="292"/>
      <c r="H71" s="292"/>
      <c r="I71" s="777"/>
      <c r="J71" s="778"/>
      <c r="K71" s="292"/>
      <c r="L71" s="297"/>
      <c r="M71" s="297"/>
      <c r="N71" s="297"/>
      <c r="O71" s="295"/>
      <c r="V71" s="41"/>
    </row>
    <row r="72" spans="1:22" ht="25" customHeight="1" x14ac:dyDescent="0.25">
      <c r="B72" s="306"/>
      <c r="C72" s="59"/>
      <c r="D72" s="59"/>
      <c r="E72" s="59"/>
      <c r="F72" s="61"/>
      <c r="G72" s="317"/>
      <c r="H72" s="297"/>
      <c r="I72" s="779"/>
      <c r="J72" s="780"/>
      <c r="K72" s="297"/>
      <c r="L72" s="297"/>
      <c r="M72" s="297"/>
      <c r="N72" s="297"/>
      <c r="O72" s="295"/>
      <c r="V72" s="41"/>
    </row>
    <row r="73" spans="1:22" ht="25" customHeight="1" x14ac:dyDescent="0.25">
      <c r="B73" s="306"/>
      <c r="C73" s="59"/>
      <c r="D73" s="59"/>
      <c r="E73" s="59"/>
      <c r="F73" s="61"/>
      <c r="G73" s="317"/>
      <c r="H73" s="297"/>
      <c r="I73" s="779"/>
      <c r="J73" s="780"/>
      <c r="K73" s="297"/>
      <c r="L73" s="297"/>
      <c r="M73" s="297"/>
      <c r="N73" s="297"/>
      <c r="O73" s="295"/>
      <c r="V73" s="41"/>
    </row>
    <row r="74" spans="1:22" ht="25" customHeight="1" x14ac:dyDescent="0.25">
      <c r="B74" s="306"/>
      <c r="C74" s="59"/>
      <c r="D74" s="59"/>
      <c r="E74" s="59"/>
      <c r="F74" s="61"/>
      <c r="G74" s="317"/>
      <c r="H74" s="297"/>
      <c r="I74" s="779"/>
      <c r="J74" s="780"/>
      <c r="K74" s="297"/>
      <c r="L74" s="297"/>
      <c r="M74" s="297"/>
      <c r="N74" s="297"/>
      <c r="O74" s="295"/>
      <c r="V74" s="41"/>
    </row>
    <row r="75" spans="1:22" ht="25" customHeight="1" x14ac:dyDescent="0.25">
      <c r="B75" s="307"/>
      <c r="C75" s="308"/>
      <c r="D75" s="308"/>
      <c r="E75" s="308"/>
      <c r="F75" s="61"/>
      <c r="G75" s="317"/>
      <c r="H75" s="297"/>
      <c r="I75" s="779"/>
      <c r="J75" s="780"/>
      <c r="K75" s="297"/>
      <c r="L75" s="297"/>
      <c r="M75" s="297"/>
      <c r="N75" s="297"/>
      <c r="O75" s="295"/>
      <c r="V75" s="41"/>
    </row>
    <row r="76" spans="1:22" ht="20" thickBot="1" x14ac:dyDescent="0.3">
      <c r="A76" s="309"/>
      <c r="B76" s="310"/>
      <c r="C76" s="311"/>
      <c r="D76" s="311"/>
      <c r="E76" s="312"/>
      <c r="F76" s="61"/>
      <c r="G76" s="318"/>
      <c r="H76" s="298"/>
      <c r="I76" s="666"/>
      <c r="J76" s="667"/>
      <c r="K76" s="298"/>
      <c r="L76" s="298"/>
      <c r="M76" s="298"/>
      <c r="N76" s="298"/>
      <c r="O76" s="296"/>
      <c r="V76" s="41"/>
    </row>
    <row r="77" spans="1:22" ht="25" customHeight="1" x14ac:dyDescent="0.25">
      <c r="A77" s="314" t="s">
        <v>638</v>
      </c>
      <c r="B77" s="313">
        <f>COUNTIF(B62:B76,"*-*")</f>
        <v>1</v>
      </c>
      <c r="C77" s="313">
        <f>COUNTIF(C62:C76,"*-*")</f>
        <v>2</v>
      </c>
      <c r="D77" s="313">
        <f>COUNTIF(D62:D76,"*-*")</f>
        <v>1</v>
      </c>
      <c r="E77" s="313">
        <f>COUNTIF(E62:E76,"*-*")</f>
        <v>0</v>
      </c>
      <c r="F77" s="61"/>
      <c r="G77" s="60"/>
      <c r="H77" s="61"/>
      <c r="I77" s="60"/>
      <c r="V77" s="41"/>
    </row>
    <row r="78" spans="1:22" ht="25" customHeight="1" x14ac:dyDescent="0.25">
      <c r="A78" s="314" t="s">
        <v>639</v>
      </c>
      <c r="B78" s="313">
        <f>B61-B77</f>
        <v>5</v>
      </c>
      <c r="C78" s="313">
        <f>C61-C77</f>
        <v>3</v>
      </c>
      <c r="D78" s="313">
        <f>D61-D77</f>
        <v>7</v>
      </c>
      <c r="E78" s="313">
        <f>E61-E77</f>
        <v>0</v>
      </c>
      <c r="F78" s="61"/>
      <c r="G78" s="60"/>
      <c r="H78" s="61"/>
      <c r="I78" s="60"/>
      <c r="V78" s="41"/>
    </row>
    <row r="79" spans="1:22" ht="25" customHeight="1" x14ac:dyDescent="0.25">
      <c r="B79" s="60"/>
      <c r="C79" s="61"/>
      <c r="D79" s="61"/>
      <c r="E79" s="61"/>
      <c r="F79" s="61"/>
      <c r="G79" s="60"/>
      <c r="H79" s="61"/>
      <c r="I79" s="60"/>
      <c r="V79" s="41"/>
    </row>
    <row r="80" spans="1:22" ht="25" customHeight="1" x14ac:dyDescent="0.25">
      <c r="B80" s="60"/>
      <c r="C80" s="61"/>
      <c r="D80" s="61"/>
      <c r="E80" s="61"/>
      <c r="F80" s="61"/>
      <c r="G80" s="60"/>
      <c r="H80" s="61"/>
      <c r="I80" s="60"/>
      <c r="V80" s="41"/>
    </row>
    <row r="81" spans="2:22" ht="25" customHeight="1" x14ac:dyDescent="0.25">
      <c r="B81" s="60"/>
      <c r="C81" s="61"/>
      <c r="D81" s="61"/>
      <c r="E81" s="61"/>
      <c r="F81" s="61"/>
      <c r="G81" s="60"/>
      <c r="H81" s="61"/>
      <c r="I81" s="60"/>
      <c r="V81" s="41"/>
    </row>
    <row r="82" spans="2:22" ht="25" customHeight="1" x14ac:dyDescent="0.25">
      <c r="B82" s="60"/>
      <c r="C82" s="61"/>
      <c r="D82" s="61"/>
      <c r="E82" s="61"/>
      <c r="F82" s="61"/>
      <c r="G82" s="60"/>
      <c r="H82" s="61"/>
      <c r="I82" s="60"/>
      <c r="V82" s="41"/>
    </row>
    <row r="83" spans="2:22" ht="25" customHeight="1" x14ac:dyDescent="0.25">
      <c r="B83" s="60"/>
      <c r="C83" s="61"/>
      <c r="D83" s="61"/>
      <c r="E83" s="61"/>
      <c r="F83" s="61"/>
      <c r="G83" s="60"/>
      <c r="H83" s="61"/>
      <c r="I83" s="60"/>
      <c r="V83" s="41"/>
    </row>
    <row r="84" spans="2:22" ht="25" customHeight="1" x14ac:dyDescent="0.25">
      <c r="B84" s="60"/>
      <c r="C84" s="61"/>
      <c r="D84" s="61"/>
      <c r="E84" s="61"/>
      <c r="F84" s="61"/>
      <c r="G84" s="60"/>
      <c r="H84" s="61"/>
      <c r="I84" s="60"/>
      <c r="V84" s="41"/>
    </row>
    <row r="85" spans="2:22" ht="25" customHeight="1" x14ac:dyDescent="0.25">
      <c r="B85" s="60"/>
      <c r="C85" s="61"/>
      <c r="D85" s="61"/>
      <c r="E85" s="61"/>
      <c r="F85" s="61"/>
      <c r="G85" s="60"/>
      <c r="H85" s="61"/>
      <c r="I85" s="60"/>
      <c r="V85" s="41"/>
    </row>
    <row r="86" spans="2:22" ht="25" customHeight="1" x14ac:dyDescent="0.25">
      <c r="B86" s="60"/>
      <c r="C86" s="61"/>
      <c r="D86" s="61"/>
      <c r="E86" s="61"/>
      <c r="F86" s="61"/>
      <c r="G86" s="60"/>
      <c r="H86" s="61"/>
      <c r="I86" s="60"/>
      <c r="V86" s="41"/>
    </row>
    <row r="87" spans="2:22" ht="25" customHeight="1" x14ac:dyDescent="0.25">
      <c r="B87" s="60"/>
      <c r="C87" s="61"/>
      <c r="D87" s="61"/>
      <c r="E87" s="61"/>
      <c r="F87" s="61"/>
      <c r="G87" s="60"/>
      <c r="H87" s="61"/>
      <c r="I87" s="60"/>
      <c r="V87" s="41"/>
    </row>
    <row r="88" spans="2:22" ht="25" customHeight="1" x14ac:dyDescent="0.25">
      <c r="B88" s="60"/>
      <c r="C88" s="61"/>
      <c r="D88" s="61"/>
      <c r="E88" s="61"/>
      <c r="F88" s="61"/>
      <c r="G88" s="60"/>
      <c r="H88" s="61"/>
      <c r="I88" s="60"/>
      <c r="V88" s="41"/>
    </row>
    <row r="89" spans="2:22" ht="25" customHeight="1" x14ac:dyDescent="0.25">
      <c r="B89" s="60"/>
      <c r="C89" s="61"/>
      <c r="D89" s="61"/>
      <c r="E89" s="61"/>
      <c r="F89" s="61"/>
      <c r="G89" s="60"/>
      <c r="H89" s="61"/>
      <c r="I89" s="60"/>
      <c r="V89" s="41"/>
    </row>
    <row r="90" spans="2:22" ht="25" customHeight="1" x14ac:dyDescent="0.25">
      <c r="B90" s="60"/>
      <c r="C90" s="61"/>
      <c r="D90" s="61"/>
      <c r="E90" s="61"/>
      <c r="F90" s="61"/>
      <c r="G90" s="60"/>
      <c r="H90" s="61"/>
      <c r="I90" s="60"/>
      <c r="V90" s="41"/>
    </row>
    <row r="1048576" spans="15:15" x14ac:dyDescent="0.2">
      <c r="O1048576" t="s">
        <v>630</v>
      </c>
    </row>
  </sheetData>
  <mergeCells count="88">
    <mergeCell ref="I74:J74"/>
    <mergeCell ref="I75:J75"/>
    <mergeCell ref="I76:J76"/>
    <mergeCell ref="L44:M44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L29:M29"/>
    <mergeCell ref="L30:M30"/>
    <mergeCell ref="L31:M31"/>
    <mergeCell ref="L32:M32"/>
    <mergeCell ref="L33:M33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N19:O19"/>
    <mergeCell ref="N17:W18"/>
    <mergeCell ref="N40:O40"/>
    <mergeCell ref="N41:O41"/>
    <mergeCell ref="N42:O42"/>
    <mergeCell ref="N30:O30"/>
    <mergeCell ref="N31:O31"/>
    <mergeCell ref="N32:O32"/>
    <mergeCell ref="N33:O33"/>
    <mergeCell ref="N34:O34"/>
    <mergeCell ref="N27:O27"/>
    <mergeCell ref="N28:O28"/>
    <mergeCell ref="N29:O29"/>
    <mergeCell ref="N43:O43"/>
    <mergeCell ref="N44:O44"/>
    <mergeCell ref="N35:O35"/>
    <mergeCell ref="N36:O36"/>
    <mergeCell ref="N37:O37"/>
    <mergeCell ref="N38:O38"/>
    <mergeCell ref="N39:O39"/>
    <mergeCell ref="A46:A47"/>
    <mergeCell ref="C13:D13"/>
    <mergeCell ref="C14:D14"/>
    <mergeCell ref="B46:C46"/>
    <mergeCell ref="D46:E46"/>
    <mergeCell ref="B1:C2"/>
    <mergeCell ref="E51:F51"/>
    <mergeCell ref="G51:H51"/>
    <mergeCell ref="K17:K18"/>
    <mergeCell ref="F46:G46"/>
    <mergeCell ref="H46:I46"/>
    <mergeCell ref="B47:C47"/>
    <mergeCell ref="D47:E47"/>
    <mergeCell ref="F47:G47"/>
    <mergeCell ref="H47:I47"/>
    <mergeCell ref="C8:D8"/>
    <mergeCell ref="C9:D9"/>
    <mergeCell ref="C10:D10"/>
    <mergeCell ref="C11:D11"/>
    <mergeCell ref="C12:D12"/>
    <mergeCell ref="B17:B18"/>
    <mergeCell ref="C17:H18"/>
    <mergeCell ref="J17:J18"/>
    <mergeCell ref="D4:E4"/>
    <mergeCell ref="L17:M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293A30B-518A-A84D-93F7-C43EE5B70D6F}">
            <xm:f>NOT(ISERROR(SEARCH("-",B62)))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B62:B68</xm:sqref>
        </x14:conditionalFormatting>
        <x14:conditionalFormatting xmlns:xm="http://schemas.microsoft.com/office/excel/2006/main">
          <x14:cfRule type="containsText" priority="1" operator="containsText" id="{8E2DCBDE-D29E-174D-BE61-4EE8D9239F72}">
            <xm:f>NOT(ISERROR(SEARCH("-",B62)))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B62:E76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5332-6A48-1844-83B5-2ADAD6A74858}">
  <dimension ref="A1:U102"/>
  <sheetViews>
    <sheetView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22.6640625" customWidth="1"/>
    <col min="21" max="21" width="25.832031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62</v>
      </c>
      <c r="C1" s="563"/>
      <c r="D1" s="50"/>
      <c r="E1" s="50"/>
      <c r="F1" s="798"/>
      <c r="G1" s="798"/>
      <c r="H1" s="798"/>
      <c r="I1" s="798"/>
      <c r="J1" s="798"/>
    </row>
    <row r="2" spans="2:21" ht="26" x14ac:dyDescent="0.2">
      <c r="B2" s="563"/>
      <c r="C2" s="563"/>
      <c r="D2" s="50"/>
      <c r="E2" s="50"/>
      <c r="F2" s="798"/>
      <c r="G2" s="798"/>
      <c r="H2" s="798"/>
      <c r="I2" s="798"/>
      <c r="J2" s="798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58" t="s">
        <v>89</v>
      </c>
      <c r="D4" s="617" t="s">
        <v>153</v>
      </c>
      <c r="E4" s="618"/>
      <c r="H4" s="37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31</v>
      </c>
      <c r="D5" s="70">
        <f>C5/G5*100</f>
        <v>41.891891891891895</v>
      </c>
      <c r="E5" s="159" t="s">
        <v>240</v>
      </c>
      <c r="F5" s="111" t="s">
        <v>155</v>
      </c>
      <c r="G5" s="111">
        <f>C69</f>
        <v>74</v>
      </c>
      <c r="H5" s="111" t="s">
        <v>154</v>
      </c>
      <c r="I5" s="111">
        <f>B78</f>
        <v>57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593" t="s">
        <v>163</v>
      </c>
      <c r="D8" s="594"/>
      <c r="E8" s="35">
        <v>19</v>
      </c>
      <c r="F8" s="49" t="s">
        <v>239</v>
      </c>
      <c r="G8" s="49">
        <f>E8/G5*100</f>
        <v>25.675675675675674</v>
      </c>
      <c r="H8" s="617" t="s">
        <v>1140</v>
      </c>
      <c r="I8" s="618"/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183</v>
      </c>
      <c r="D9" s="596"/>
      <c r="E9" s="6">
        <v>2</v>
      </c>
      <c r="F9" s="32" t="s">
        <v>239</v>
      </c>
      <c r="G9" s="32">
        <f>E9/G5*100</f>
        <v>2.7027027027027026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597" t="s">
        <v>186</v>
      </c>
      <c r="D10" s="598"/>
      <c r="E10" s="35">
        <v>4</v>
      </c>
      <c r="F10" s="49" t="s">
        <v>239</v>
      </c>
      <c r="G10" s="49">
        <f>E10/G5*100</f>
        <v>5.4054054054054053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599" t="s">
        <v>198</v>
      </c>
      <c r="D11" s="600"/>
      <c r="E11" s="6">
        <v>10</v>
      </c>
      <c r="F11" s="32" t="s">
        <v>239</v>
      </c>
      <c r="G11" s="32">
        <f>E11/G5*100</f>
        <v>13.513513513513514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01" t="s">
        <v>213</v>
      </c>
      <c r="D12" s="602"/>
      <c r="E12" s="35">
        <v>6</v>
      </c>
      <c r="F12" s="49" t="s">
        <v>239</v>
      </c>
      <c r="G12" s="49">
        <f>E12/G5*100</f>
        <v>8.1081081081081088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05" t="s">
        <v>225</v>
      </c>
      <c r="D13" s="606"/>
      <c r="E13" s="6">
        <v>2</v>
      </c>
      <c r="F13" s="32" t="s">
        <v>239</v>
      </c>
      <c r="G13" s="32">
        <f>E13/G5*100</f>
        <v>2.7027027027027026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576"/>
      <c r="C17" s="578" t="s">
        <v>131</v>
      </c>
      <c r="D17" s="579"/>
      <c r="E17" s="579"/>
      <c r="F17" s="579"/>
      <c r="G17" s="579"/>
      <c r="H17" s="579"/>
      <c r="I17" s="48"/>
      <c r="J17" s="582" t="s">
        <v>85</v>
      </c>
      <c r="K17" s="574" t="s">
        <v>86</v>
      </c>
      <c r="L17" s="672" t="s">
        <v>1163</v>
      </c>
      <c r="M17" s="752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577"/>
      <c r="C18" s="580"/>
      <c r="D18" s="581"/>
      <c r="E18" s="581"/>
      <c r="F18" s="581"/>
      <c r="G18" s="581"/>
      <c r="H18" s="581"/>
      <c r="I18" s="103"/>
      <c r="J18" s="583"/>
      <c r="K18" s="575"/>
      <c r="L18" s="674"/>
      <c r="M18" s="753"/>
      <c r="N18" s="755"/>
      <c r="O18" s="615"/>
      <c r="P18" s="615"/>
      <c r="Q18" s="615"/>
      <c r="R18" s="615"/>
      <c r="S18" s="615"/>
      <c r="T18" s="615"/>
      <c r="U18" s="756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15" t="s">
        <v>126</v>
      </c>
      <c r="F19" s="97" t="s">
        <v>97</v>
      </c>
      <c r="G19" s="112" t="s">
        <v>126</v>
      </c>
      <c r="H19" s="92" t="s">
        <v>98</v>
      </c>
      <c r="I19" s="106" t="s">
        <v>126</v>
      </c>
      <c r="J19" s="124" t="s">
        <v>188</v>
      </c>
      <c r="K19" s="150" t="s">
        <v>176</v>
      </c>
      <c r="L19" s="768" t="s">
        <v>162</v>
      </c>
      <c r="M19" s="769"/>
      <c r="N19" s="757" t="s">
        <v>103</v>
      </c>
      <c r="O19" s="43" t="s">
        <v>104</v>
      </c>
      <c r="P19" s="45" t="s">
        <v>105</v>
      </c>
      <c r="Q19" s="44" t="s">
        <v>106</v>
      </c>
      <c r="R19" s="45" t="s">
        <v>107</v>
      </c>
      <c r="S19" s="46" t="s">
        <v>108</v>
      </c>
      <c r="T19" s="44" t="s">
        <v>179</v>
      </c>
      <c r="U19" s="758" t="s">
        <v>180</v>
      </c>
    </row>
    <row r="20" spans="1:21" ht="25" customHeight="1" x14ac:dyDescent="0.25">
      <c r="B20" s="118" t="s">
        <v>113</v>
      </c>
      <c r="C20" s="124" t="s">
        <v>157</v>
      </c>
      <c r="D20" s="128" t="s">
        <v>169</v>
      </c>
      <c r="E20" s="116" t="s">
        <v>112</v>
      </c>
      <c r="F20" s="128" t="s">
        <v>237</v>
      </c>
      <c r="G20" s="119" t="s">
        <v>112</v>
      </c>
      <c r="H20" s="125" t="s">
        <v>159</v>
      </c>
      <c r="I20" s="123" t="s">
        <v>160</v>
      </c>
      <c r="J20" s="124" t="s">
        <v>187</v>
      </c>
      <c r="K20" s="42"/>
      <c r="L20" s="770" t="s">
        <v>177</v>
      </c>
      <c r="M20" s="771"/>
      <c r="N20" s="759" t="s">
        <v>221</v>
      </c>
      <c r="O20" s="42" t="s">
        <v>222</v>
      </c>
      <c r="P20" s="52"/>
      <c r="Q20" s="42"/>
      <c r="R20" s="726"/>
      <c r="S20" s="122"/>
      <c r="T20" s="130" t="s">
        <v>181</v>
      </c>
      <c r="U20" s="126" t="s">
        <v>701</v>
      </c>
    </row>
    <row r="21" spans="1:21" ht="25" customHeight="1" x14ac:dyDescent="0.25">
      <c r="B21" s="118" t="s">
        <v>109</v>
      </c>
      <c r="C21" s="124" t="s">
        <v>158</v>
      </c>
      <c r="D21" s="134" t="s">
        <v>241</v>
      </c>
      <c r="E21" s="116" t="s">
        <v>190</v>
      </c>
      <c r="F21" s="128" t="s">
        <v>161</v>
      </c>
      <c r="G21" s="119" t="s">
        <v>109</v>
      </c>
      <c r="H21" s="128" t="s">
        <v>170</v>
      </c>
      <c r="I21" s="123" t="s">
        <v>171</v>
      </c>
      <c r="J21" s="135" t="s">
        <v>191</v>
      </c>
      <c r="K21" s="42"/>
      <c r="L21" s="772" t="s">
        <v>219</v>
      </c>
      <c r="M21" s="773"/>
      <c r="N21" s="759" t="s">
        <v>226</v>
      </c>
      <c r="O21" s="42" t="s">
        <v>222</v>
      </c>
      <c r="P21" s="52"/>
      <c r="Q21" s="42"/>
      <c r="R21" s="760"/>
      <c r="S21" s="120"/>
      <c r="T21" s="129" t="s">
        <v>182</v>
      </c>
      <c r="U21" s="761"/>
    </row>
    <row r="22" spans="1:21" ht="25" customHeight="1" x14ac:dyDescent="0.25">
      <c r="B22" s="118" t="s">
        <v>109</v>
      </c>
      <c r="C22" s="124" t="s">
        <v>161</v>
      </c>
      <c r="D22" s="134" t="s">
        <v>192</v>
      </c>
      <c r="E22" s="116" t="s">
        <v>111</v>
      </c>
      <c r="F22" s="128" t="s">
        <v>166</v>
      </c>
      <c r="G22" s="119" t="s">
        <v>112</v>
      </c>
      <c r="H22" s="128" t="s">
        <v>172</v>
      </c>
      <c r="I22" s="123" t="s">
        <v>173</v>
      </c>
      <c r="J22" s="124" t="s">
        <v>195</v>
      </c>
      <c r="K22" s="42"/>
      <c r="L22" s="774" t="s">
        <v>156</v>
      </c>
      <c r="M22" s="775"/>
      <c r="N22" s="762" t="s">
        <v>221</v>
      </c>
      <c r="O22" s="42"/>
      <c r="P22" s="52"/>
      <c r="Q22" s="42"/>
      <c r="R22" s="59"/>
      <c r="S22" s="120"/>
      <c r="T22" s="132" t="s">
        <v>184</v>
      </c>
      <c r="U22" s="761"/>
    </row>
    <row r="23" spans="1:21" ht="25" customHeight="1" x14ac:dyDescent="0.25">
      <c r="A23" s="40"/>
      <c r="B23" s="118" t="s">
        <v>113</v>
      </c>
      <c r="C23" s="126" t="s">
        <v>164</v>
      </c>
      <c r="D23" s="134" t="s">
        <v>193</v>
      </c>
      <c r="E23" s="116" t="s">
        <v>111</v>
      </c>
      <c r="F23" s="128" t="s">
        <v>167</v>
      </c>
      <c r="G23" s="119" t="s">
        <v>109</v>
      </c>
      <c r="H23" s="94"/>
      <c r="I23" s="123"/>
      <c r="J23" s="138" t="s">
        <v>209</v>
      </c>
      <c r="K23" s="42"/>
      <c r="L23" s="120"/>
      <c r="M23" s="776"/>
      <c r="N23" s="763"/>
      <c r="O23" s="42"/>
      <c r="P23" s="52"/>
      <c r="Q23" s="42"/>
      <c r="R23" s="59"/>
      <c r="S23" s="120"/>
      <c r="T23" s="42"/>
      <c r="U23" s="761"/>
    </row>
    <row r="24" spans="1:21" ht="25" customHeight="1" x14ac:dyDescent="0.25">
      <c r="B24" s="118" t="s">
        <v>109</v>
      </c>
      <c r="C24" s="126" t="s">
        <v>165</v>
      </c>
      <c r="D24" s="136" t="s">
        <v>200</v>
      </c>
      <c r="E24" s="116" t="s">
        <v>112</v>
      </c>
      <c r="F24" s="124" t="s">
        <v>116</v>
      </c>
      <c r="G24" s="119" t="s">
        <v>109</v>
      </c>
      <c r="H24" s="94"/>
      <c r="I24" s="123"/>
      <c r="J24" s="139" t="s">
        <v>214</v>
      </c>
      <c r="K24" s="42"/>
      <c r="L24" s="751"/>
      <c r="M24" s="754"/>
      <c r="N24" s="763"/>
      <c r="O24" s="42"/>
      <c r="P24" s="52"/>
      <c r="Q24" s="42"/>
      <c r="R24" s="59"/>
      <c r="S24" s="120"/>
      <c r="T24" s="42"/>
      <c r="U24" s="761"/>
    </row>
    <row r="25" spans="1:21" ht="57" customHeight="1" x14ac:dyDescent="0.25">
      <c r="A25" s="151" t="s">
        <v>232</v>
      </c>
      <c r="B25" s="118" t="s">
        <v>113</v>
      </c>
      <c r="C25" s="126" t="s">
        <v>168</v>
      </c>
      <c r="D25" s="136" t="s">
        <v>208</v>
      </c>
      <c r="E25" s="116" t="s">
        <v>190</v>
      </c>
      <c r="F25" s="136" t="s">
        <v>203</v>
      </c>
      <c r="G25" s="119" t="s">
        <v>112</v>
      </c>
      <c r="H25" s="94"/>
      <c r="I25" s="123"/>
      <c r="J25" s="139" t="s">
        <v>217</v>
      </c>
      <c r="K25" s="42"/>
      <c r="L25" s="751"/>
      <c r="M25" s="754"/>
      <c r="N25" s="763"/>
      <c r="O25" s="42"/>
      <c r="P25" s="52"/>
      <c r="Q25" s="42"/>
      <c r="R25" s="59"/>
      <c r="S25" s="120"/>
      <c r="T25" s="42"/>
      <c r="U25" s="761"/>
    </row>
    <row r="26" spans="1:21" ht="66" customHeight="1" x14ac:dyDescent="0.25">
      <c r="B26" s="118" t="s">
        <v>109</v>
      </c>
      <c r="C26" s="126" t="s">
        <v>161</v>
      </c>
      <c r="D26" s="136" t="s">
        <v>210</v>
      </c>
      <c r="E26" s="116" t="s">
        <v>113</v>
      </c>
      <c r="F26" s="139" t="s">
        <v>92</v>
      </c>
      <c r="G26" s="119" t="s">
        <v>113</v>
      </c>
      <c r="H26" s="94"/>
      <c r="I26" s="123"/>
      <c r="J26" s="141" t="s">
        <v>223</v>
      </c>
      <c r="K26" s="42"/>
      <c r="L26" s="751"/>
      <c r="M26" s="754"/>
      <c r="N26" s="763"/>
      <c r="O26" s="42"/>
      <c r="P26" s="52"/>
      <c r="Q26" s="42"/>
      <c r="R26" s="59"/>
      <c r="S26" s="120"/>
      <c r="T26" s="42"/>
      <c r="U26" s="761"/>
    </row>
    <row r="27" spans="1:21" ht="25" customHeight="1" x14ac:dyDescent="0.25">
      <c r="B27" s="118" t="s">
        <v>113</v>
      </c>
      <c r="C27" s="126" t="s">
        <v>174</v>
      </c>
      <c r="D27" s="136" t="s">
        <v>211</v>
      </c>
      <c r="E27" s="116" t="s">
        <v>113</v>
      </c>
      <c r="F27" s="139" t="s">
        <v>216</v>
      </c>
      <c r="G27" s="119" t="s">
        <v>112</v>
      </c>
      <c r="H27" s="94"/>
      <c r="I27" s="123"/>
      <c r="J27" s="141" t="s">
        <v>228</v>
      </c>
      <c r="K27" s="42"/>
      <c r="L27" s="751"/>
      <c r="M27" s="754"/>
      <c r="N27" s="763"/>
      <c r="O27" s="42"/>
      <c r="P27" s="52"/>
      <c r="Q27" s="42"/>
      <c r="R27" s="59"/>
      <c r="S27" s="120"/>
      <c r="T27" s="42"/>
      <c r="U27" s="761"/>
    </row>
    <row r="28" spans="1:21" ht="25" customHeight="1" x14ac:dyDescent="0.25">
      <c r="B28" s="118" t="s">
        <v>113</v>
      </c>
      <c r="C28" s="124" t="s">
        <v>641</v>
      </c>
      <c r="D28" s="139" t="s">
        <v>215</v>
      </c>
      <c r="E28" s="116" t="s">
        <v>190</v>
      </c>
      <c r="F28" s="139" t="s">
        <v>123</v>
      </c>
      <c r="G28" s="119" t="s">
        <v>125</v>
      </c>
      <c r="H28" s="94"/>
      <c r="I28" s="123"/>
      <c r="J28" s="131"/>
      <c r="K28" s="42"/>
      <c r="L28" s="751"/>
      <c r="M28" s="754"/>
      <c r="N28" s="763"/>
      <c r="O28" s="42"/>
      <c r="P28" s="52"/>
      <c r="Q28" s="42"/>
      <c r="R28" s="59"/>
      <c r="S28" s="120"/>
      <c r="T28" s="42"/>
      <c r="U28" s="761"/>
    </row>
    <row r="29" spans="1:21" ht="25" customHeight="1" x14ac:dyDescent="0.25">
      <c r="B29" s="118" t="s">
        <v>113</v>
      </c>
      <c r="C29" s="126" t="s">
        <v>175</v>
      </c>
      <c r="D29" s="94"/>
      <c r="E29" s="116"/>
      <c r="F29" s="124" t="s">
        <v>220</v>
      </c>
      <c r="G29" s="119" t="s">
        <v>111</v>
      </c>
      <c r="H29" s="94"/>
      <c r="I29" s="123"/>
      <c r="J29" s="131"/>
      <c r="K29" s="42"/>
      <c r="L29" s="751"/>
      <c r="M29" s="754"/>
      <c r="N29" s="763"/>
      <c r="O29" s="42"/>
      <c r="P29" s="52"/>
      <c r="Q29" s="42"/>
      <c r="R29" s="59"/>
      <c r="S29" s="120"/>
      <c r="T29" s="42"/>
      <c r="U29" s="761"/>
    </row>
    <row r="30" spans="1:21" ht="25" customHeight="1" x14ac:dyDescent="0.25">
      <c r="B30" s="118" t="s">
        <v>109</v>
      </c>
      <c r="C30" s="126" t="s">
        <v>161</v>
      </c>
      <c r="D30" s="94"/>
      <c r="E30" s="93"/>
      <c r="F30" s="124" t="s">
        <v>224</v>
      </c>
      <c r="G30" s="113" t="s">
        <v>109</v>
      </c>
      <c r="H30" s="94"/>
      <c r="I30" s="123"/>
      <c r="J30" s="131"/>
      <c r="K30" s="42"/>
      <c r="L30" s="751"/>
      <c r="M30" s="754"/>
      <c r="N30" s="763"/>
      <c r="O30" s="42"/>
      <c r="P30" s="52"/>
      <c r="Q30" s="42"/>
      <c r="R30" s="59"/>
      <c r="S30" s="120"/>
      <c r="T30" s="42"/>
      <c r="U30" s="761"/>
    </row>
    <row r="31" spans="1:21" ht="25" customHeight="1" x14ac:dyDescent="0.25">
      <c r="B31" s="87" t="s">
        <v>111</v>
      </c>
      <c r="C31" s="126" t="s">
        <v>178</v>
      </c>
      <c r="D31" s="94"/>
      <c r="E31" s="93"/>
      <c r="F31" s="124" t="s">
        <v>230</v>
      </c>
      <c r="G31" s="113" t="s">
        <v>109</v>
      </c>
      <c r="H31" s="94"/>
      <c r="I31" s="123"/>
      <c r="J31" s="131"/>
      <c r="K31" s="42"/>
      <c r="L31" s="751"/>
      <c r="M31" s="754"/>
      <c r="N31" s="763"/>
      <c r="O31" s="42"/>
      <c r="P31" s="52"/>
      <c r="Q31" s="42"/>
      <c r="R31" s="59"/>
      <c r="S31" s="120"/>
      <c r="T31" s="42"/>
      <c r="U31" s="761"/>
    </row>
    <row r="32" spans="1:21" ht="25" customHeight="1" x14ac:dyDescent="0.25">
      <c r="B32" s="87" t="s">
        <v>111</v>
      </c>
      <c r="C32" s="133" t="s">
        <v>185</v>
      </c>
      <c r="D32" s="94"/>
      <c r="E32" s="93"/>
      <c r="F32" s="124" t="s">
        <v>116</v>
      </c>
      <c r="G32" s="113" t="s">
        <v>109</v>
      </c>
      <c r="H32" s="94"/>
      <c r="I32" s="123"/>
      <c r="J32" s="131"/>
      <c r="K32" s="42"/>
      <c r="L32" s="751"/>
      <c r="M32" s="754"/>
      <c r="N32" s="763"/>
      <c r="O32" s="42"/>
      <c r="P32" s="52"/>
      <c r="Q32" s="42"/>
      <c r="R32" s="59"/>
      <c r="S32" s="120"/>
      <c r="T32" s="42"/>
      <c r="U32" s="761"/>
    </row>
    <row r="33" spans="1:21" ht="25" customHeight="1" x14ac:dyDescent="0.25">
      <c r="B33" s="87" t="s">
        <v>112</v>
      </c>
      <c r="C33" s="124" t="s">
        <v>189</v>
      </c>
      <c r="D33" s="94"/>
      <c r="E33" s="93"/>
      <c r="F33" s="99"/>
      <c r="G33" s="113"/>
      <c r="H33" s="94"/>
      <c r="I33" s="123"/>
      <c r="J33" s="131"/>
      <c r="K33" s="42"/>
      <c r="L33" s="751"/>
      <c r="M33" s="754"/>
      <c r="N33" s="763"/>
      <c r="O33" s="42"/>
      <c r="P33" s="52"/>
      <c r="Q33" s="42"/>
      <c r="R33" s="59"/>
      <c r="S33" s="120"/>
      <c r="T33" s="42"/>
      <c r="U33" s="761"/>
    </row>
    <row r="34" spans="1:21" ht="25" customHeight="1" x14ac:dyDescent="0.25">
      <c r="B34" s="87" t="s">
        <v>111</v>
      </c>
      <c r="C34" s="124" t="s">
        <v>194</v>
      </c>
      <c r="D34" s="94"/>
      <c r="E34" s="93"/>
      <c r="F34" s="99"/>
      <c r="G34" s="113"/>
      <c r="H34" s="94"/>
      <c r="I34" s="123"/>
      <c r="J34" s="131"/>
      <c r="K34" s="42"/>
      <c r="L34" s="751"/>
      <c r="M34" s="754"/>
      <c r="N34" s="763"/>
      <c r="O34" s="42"/>
      <c r="P34" s="52"/>
      <c r="Q34" s="42"/>
      <c r="R34" s="59"/>
      <c r="S34" s="120"/>
      <c r="T34" s="42"/>
      <c r="U34" s="761"/>
    </row>
    <row r="35" spans="1:21" ht="25" customHeight="1" x14ac:dyDescent="0.25">
      <c r="B35" s="87" t="s">
        <v>197</v>
      </c>
      <c r="C35" s="124" t="s">
        <v>196</v>
      </c>
      <c r="D35" s="94"/>
      <c r="E35" s="93"/>
      <c r="F35" s="99"/>
      <c r="G35" s="113"/>
      <c r="H35" s="94"/>
      <c r="I35" s="123"/>
      <c r="J35" s="131"/>
      <c r="K35" s="42"/>
      <c r="L35" s="751"/>
      <c r="M35" s="754"/>
      <c r="N35" s="763"/>
      <c r="O35" s="42"/>
      <c r="P35" s="52"/>
      <c r="Q35" s="42"/>
      <c r="R35" s="59"/>
      <c r="S35" s="120"/>
      <c r="T35" s="42"/>
      <c r="U35" s="761"/>
    </row>
    <row r="36" spans="1:21" ht="25" customHeight="1" x14ac:dyDescent="0.25">
      <c r="B36" s="87" t="s">
        <v>111</v>
      </c>
      <c r="C36" s="124" t="s">
        <v>199</v>
      </c>
      <c r="D36" s="94"/>
      <c r="E36" s="93"/>
      <c r="F36" s="99"/>
      <c r="G36" s="113"/>
      <c r="H36" s="94"/>
      <c r="I36" s="123"/>
      <c r="J36" s="131"/>
      <c r="K36" s="42"/>
      <c r="L36" s="751"/>
      <c r="M36" s="754"/>
      <c r="N36" s="763"/>
      <c r="O36" s="42"/>
      <c r="P36" s="52"/>
      <c r="Q36" s="42"/>
      <c r="R36" s="59"/>
      <c r="S36" s="120"/>
      <c r="T36" s="42"/>
      <c r="U36" s="761"/>
    </row>
    <row r="37" spans="1:21" ht="25" customHeight="1" x14ac:dyDescent="0.25">
      <c r="B37" s="87" t="s">
        <v>109</v>
      </c>
      <c r="C37" s="137" t="s">
        <v>201</v>
      </c>
      <c r="D37" s="94"/>
      <c r="E37" s="93"/>
      <c r="F37" s="99"/>
      <c r="G37" s="113"/>
      <c r="H37" s="94"/>
      <c r="I37" s="123"/>
      <c r="J37" s="131"/>
      <c r="K37" s="42"/>
      <c r="L37" s="751"/>
      <c r="M37" s="754"/>
      <c r="N37" s="763"/>
      <c r="O37" s="42"/>
      <c r="P37" s="52"/>
      <c r="Q37" s="42"/>
      <c r="R37" s="59"/>
      <c r="S37" s="120"/>
      <c r="T37" s="42"/>
      <c r="U37" s="761"/>
    </row>
    <row r="38" spans="1:21" ht="25" customHeight="1" x14ac:dyDescent="0.25">
      <c r="B38" s="87" t="s">
        <v>112</v>
      </c>
      <c r="C38" s="137" t="s">
        <v>202</v>
      </c>
      <c r="D38" s="94"/>
      <c r="E38" s="93"/>
      <c r="F38" s="99"/>
      <c r="G38" s="113"/>
      <c r="H38" s="94"/>
      <c r="I38" s="123"/>
      <c r="J38" s="131"/>
      <c r="K38" s="42"/>
      <c r="L38" s="751"/>
      <c r="M38" s="754"/>
      <c r="N38" s="763"/>
      <c r="O38" s="42"/>
      <c r="P38" s="52"/>
      <c r="Q38" s="42"/>
      <c r="R38" s="59"/>
      <c r="S38" s="120"/>
      <c r="T38" s="42"/>
      <c r="U38" s="761"/>
    </row>
    <row r="39" spans="1:21" ht="25" customHeight="1" x14ac:dyDescent="0.25">
      <c r="A39" t="s">
        <v>205</v>
      </c>
      <c r="B39" s="87" t="s">
        <v>109</v>
      </c>
      <c r="C39" s="124" t="s">
        <v>204</v>
      </c>
      <c r="D39" s="94"/>
      <c r="E39" s="93"/>
      <c r="F39" s="99"/>
      <c r="G39" s="113"/>
      <c r="H39" s="94"/>
      <c r="I39" s="123"/>
      <c r="J39" s="131"/>
      <c r="K39" s="42"/>
      <c r="L39" s="751"/>
      <c r="M39" s="754"/>
      <c r="N39" s="763"/>
      <c r="O39" s="42"/>
      <c r="P39" s="52"/>
      <c r="Q39" s="42"/>
      <c r="R39" s="59"/>
      <c r="S39" s="120"/>
      <c r="T39" s="42"/>
      <c r="U39" s="761"/>
    </row>
    <row r="40" spans="1:21" ht="25" customHeight="1" x14ac:dyDescent="0.25">
      <c r="A40" t="s">
        <v>206</v>
      </c>
      <c r="B40" s="87" t="s">
        <v>109</v>
      </c>
      <c r="C40" s="137" t="s">
        <v>207</v>
      </c>
      <c r="D40" s="94"/>
      <c r="E40" s="93"/>
      <c r="F40" s="99"/>
      <c r="G40" s="113"/>
      <c r="H40" s="94"/>
      <c r="I40" s="123"/>
      <c r="J40" s="131"/>
      <c r="K40" s="42"/>
      <c r="L40" s="751"/>
      <c r="M40" s="754"/>
      <c r="N40" s="763"/>
      <c r="O40" s="42"/>
      <c r="P40" s="52"/>
      <c r="Q40" s="42"/>
      <c r="R40" s="59"/>
      <c r="S40" s="120"/>
      <c r="T40" s="42"/>
      <c r="U40" s="761"/>
    </row>
    <row r="41" spans="1:21" ht="25" customHeight="1" x14ac:dyDescent="0.25">
      <c r="B41" s="87" t="s">
        <v>112</v>
      </c>
      <c r="C41" s="124" t="s">
        <v>212</v>
      </c>
      <c r="D41" s="94"/>
      <c r="E41" s="93"/>
      <c r="F41" s="99"/>
      <c r="G41" s="113"/>
      <c r="H41" s="94"/>
      <c r="I41" s="123"/>
      <c r="J41" s="131"/>
      <c r="K41" s="42"/>
      <c r="L41" s="751"/>
      <c r="M41" s="754"/>
      <c r="N41" s="763"/>
      <c r="O41" s="42"/>
      <c r="P41" s="52"/>
      <c r="Q41" s="42"/>
      <c r="R41" s="59"/>
      <c r="S41" s="120"/>
      <c r="T41" s="42"/>
      <c r="U41" s="761"/>
    </row>
    <row r="42" spans="1:21" ht="25" customHeight="1" x14ac:dyDescent="0.25">
      <c r="B42" s="87"/>
      <c r="C42" s="124" t="s">
        <v>218</v>
      </c>
      <c r="D42" s="94"/>
      <c r="E42" s="93"/>
      <c r="F42" s="99"/>
      <c r="G42" s="113"/>
      <c r="H42" s="94"/>
      <c r="I42" s="123"/>
      <c r="J42" s="131"/>
      <c r="K42" s="42"/>
      <c r="L42" s="751"/>
      <c r="M42" s="754"/>
      <c r="N42" s="763"/>
      <c r="O42" s="42"/>
      <c r="P42" s="52"/>
      <c r="Q42" s="42"/>
      <c r="R42" s="59"/>
      <c r="S42" s="120"/>
      <c r="T42" s="42"/>
      <c r="U42" s="761"/>
    </row>
    <row r="43" spans="1:21" ht="25" customHeight="1" x14ac:dyDescent="0.25">
      <c r="B43" s="87" t="s">
        <v>113</v>
      </c>
      <c r="C43" s="124" t="s">
        <v>215</v>
      </c>
      <c r="D43" s="94"/>
      <c r="E43" s="93"/>
      <c r="F43" s="99"/>
      <c r="G43" s="113"/>
      <c r="H43" s="94"/>
      <c r="I43" s="123"/>
      <c r="J43" s="131"/>
      <c r="K43" s="42"/>
      <c r="L43" s="751"/>
      <c r="M43" s="754"/>
      <c r="N43" s="763"/>
      <c r="O43" s="42"/>
      <c r="P43" s="52"/>
      <c r="Q43" s="42"/>
      <c r="R43" s="59"/>
      <c r="S43" s="120"/>
      <c r="T43" s="42"/>
      <c r="U43" s="761"/>
    </row>
    <row r="44" spans="1:21" ht="25" customHeight="1" thickBot="1" x14ac:dyDescent="0.3">
      <c r="B44" s="87" t="s">
        <v>113</v>
      </c>
      <c r="C44" s="148" t="s">
        <v>227</v>
      </c>
      <c r="D44" s="95"/>
      <c r="E44" s="96"/>
      <c r="F44" s="100"/>
      <c r="G44" s="140"/>
      <c r="H44" s="95"/>
      <c r="I44" s="127"/>
      <c r="J44" s="131"/>
      <c r="K44" s="42"/>
      <c r="L44" s="751"/>
      <c r="M44" s="754"/>
      <c r="N44" s="764"/>
      <c r="O44" s="367"/>
      <c r="P44" s="765"/>
      <c r="Q44" s="367"/>
      <c r="R44" s="766"/>
      <c r="S44" s="766"/>
      <c r="T44" s="367"/>
      <c r="U44" s="767"/>
    </row>
    <row r="45" spans="1:21" ht="25" customHeight="1" x14ac:dyDescent="0.25">
      <c r="B45" s="87" t="s">
        <v>113</v>
      </c>
      <c r="C45" s="129" t="s">
        <v>229</v>
      </c>
      <c r="D45" s="61"/>
      <c r="E45" s="61"/>
      <c r="F45" s="61"/>
      <c r="G45" s="60"/>
      <c r="H45" s="61"/>
      <c r="I45" s="60"/>
      <c r="T45" s="41"/>
    </row>
    <row r="46" spans="1:21" ht="25" customHeight="1" x14ac:dyDescent="0.25">
      <c r="B46" s="87" t="s">
        <v>109</v>
      </c>
      <c r="C46" s="149" t="s">
        <v>224</v>
      </c>
    </row>
    <row r="47" spans="1:21" ht="25" customHeight="1" x14ac:dyDescent="0.25">
      <c r="B47" s="87" t="s">
        <v>109</v>
      </c>
      <c r="C47" s="129" t="s">
        <v>231</v>
      </c>
    </row>
    <row r="48" spans="1:21" ht="25" customHeight="1" x14ac:dyDescent="0.2"/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>
      <c r="A54" s="334" t="s">
        <v>84</v>
      </c>
      <c r="B54" s="334" t="s">
        <v>91</v>
      </c>
      <c r="C54" s="334" t="s">
        <v>700</v>
      </c>
      <c r="D54" s="334" t="s">
        <v>97</v>
      </c>
      <c r="E54" s="334" t="s">
        <v>98</v>
      </c>
    </row>
    <row r="55" spans="1:21" ht="25" customHeight="1" x14ac:dyDescent="0.2">
      <c r="A55" s="334" t="s">
        <v>642</v>
      </c>
      <c r="B55" s="334">
        <f>COUNTIF(C20:C47,"*-*")</f>
        <v>13</v>
      </c>
      <c r="C55" s="334">
        <f>COUNTIF(D20:D47,"*-*")</f>
        <v>2</v>
      </c>
      <c r="D55" s="334">
        <f>COUNTIF(F20:F47,"*-*")</f>
        <v>8</v>
      </c>
      <c r="E55" s="334">
        <f>COUNTIF(H20:H23,"*-*")</f>
        <v>0</v>
      </c>
    </row>
    <row r="56" spans="1:21" ht="25" customHeight="1" x14ac:dyDescent="0.2">
      <c r="A56" s="334" t="s">
        <v>643</v>
      </c>
      <c r="B56" s="334">
        <f>B59-B55</f>
        <v>15</v>
      </c>
      <c r="C56" s="334">
        <f>D59-C55</f>
        <v>7</v>
      </c>
      <c r="D56" s="334">
        <f>F59-D55</f>
        <v>5</v>
      </c>
      <c r="E56" s="334">
        <f>H59-E55</f>
        <v>3</v>
      </c>
    </row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1">
        <v>3</v>
      </c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COUNTIF(C20:C47,"*")</f>
        <v>28</v>
      </c>
      <c r="C59" s="145"/>
      <c r="D59" s="144">
        <f>COUNTIF(D20:D44,"*")</f>
        <v>9</v>
      </c>
      <c r="E59" s="145"/>
      <c r="F59" s="144">
        <f>COUNTIF(F20:F44,"*")</f>
        <v>13</v>
      </c>
      <c r="G59" s="145"/>
      <c r="H59" s="146">
        <f>COUNTIF(H20:H44,"*")</f>
        <v>3</v>
      </c>
      <c r="I59" s="147"/>
      <c r="J59" s="79">
        <f>COUNTIF(J19:J44,"*")</f>
        <v>9</v>
      </c>
      <c r="K59" s="79">
        <f>COUNTIF(K19:K44,"*")</f>
        <v>1</v>
      </c>
      <c r="L59" s="79">
        <f>COUNTIF(L19:L44,"*")</f>
        <v>4</v>
      </c>
      <c r="M59" s="79"/>
      <c r="N59" s="81" t="s">
        <v>143</v>
      </c>
      <c r="O59" s="81"/>
      <c r="P59" s="81">
        <f>COUNTIF(P20:P44,"*")</f>
        <v>0</v>
      </c>
      <c r="Q59" s="81">
        <f>COUNTIF(Q20:Q44,"*")</f>
        <v>0</v>
      </c>
      <c r="R59" s="81" t="s">
        <v>148</v>
      </c>
      <c r="S59" s="81">
        <v>1</v>
      </c>
      <c r="T59" s="81">
        <f>COUNTIF(T20:T44, "*")</f>
        <v>3</v>
      </c>
      <c r="U59" s="81">
        <f>COUNTIF(U20:U44, "*")</f>
        <v>1</v>
      </c>
    </row>
    <row r="60" spans="1:21" ht="25" customHeight="1" x14ac:dyDescent="0.2">
      <c r="I60" s="60"/>
      <c r="N60" s="85" t="s">
        <v>102</v>
      </c>
      <c r="O60" s="82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58"/>
    </row>
    <row r="62" spans="1:21" ht="25" customHeight="1" x14ac:dyDescent="0.25">
      <c r="B62" s="60"/>
      <c r="C62" s="61"/>
      <c r="D62" s="61"/>
      <c r="E62" s="585" t="s">
        <v>84</v>
      </c>
      <c r="F62" s="586"/>
      <c r="G62" s="60"/>
      <c r="H62" s="61"/>
      <c r="I62" s="60"/>
      <c r="N62" s="81" t="s">
        <v>145</v>
      </c>
      <c r="O62" s="58"/>
    </row>
    <row r="63" spans="1:21" ht="47" customHeight="1" x14ac:dyDescent="0.25">
      <c r="B63" s="63" t="s">
        <v>235</v>
      </c>
      <c r="C63" s="63">
        <f>SUM(B59,D59,F59,H59)</f>
        <v>53</v>
      </c>
      <c r="D63" s="61"/>
      <c r="E63" s="72" t="s">
        <v>135</v>
      </c>
      <c r="F63" s="152" t="s">
        <v>233</v>
      </c>
      <c r="G63" s="60"/>
      <c r="H63" s="61"/>
      <c r="I63" s="60"/>
      <c r="N63" s="83"/>
      <c r="O63" s="58"/>
    </row>
    <row r="64" spans="1:21" ht="25" customHeight="1" x14ac:dyDescent="0.25">
      <c r="B64" s="63" t="s">
        <v>236</v>
      </c>
      <c r="C64" s="63">
        <v>26</v>
      </c>
      <c r="D64" s="61"/>
      <c r="E64" s="72" t="s">
        <v>136</v>
      </c>
      <c r="F64" s="108">
        <f>COUNTIF(B20:B47:E20:E44:G20:G44:I20:I44, "pl")</f>
        <v>16</v>
      </c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3</v>
      </c>
      <c r="T64" s="41"/>
    </row>
    <row r="65" spans="2:20" ht="47" customHeight="1" x14ac:dyDescent="0.25">
      <c r="B65" s="64" t="s">
        <v>132</v>
      </c>
      <c r="C65" s="65">
        <f>C63-C64</f>
        <v>27</v>
      </c>
      <c r="D65" s="61"/>
      <c r="E65" s="72" t="s">
        <v>137</v>
      </c>
      <c r="F65" s="152" t="s">
        <v>113</v>
      </c>
      <c r="G65" s="73" t="s">
        <v>138</v>
      </c>
      <c r="H65" s="621" t="s">
        <v>234</v>
      </c>
      <c r="I65" s="60"/>
      <c r="J65" s="623" t="s">
        <v>1164</v>
      </c>
      <c r="K65" s="623"/>
      <c r="L65" s="623"/>
      <c r="M65" s="623"/>
      <c r="T65" s="41"/>
    </row>
    <row r="66" spans="2:20" ht="25" customHeight="1" x14ac:dyDescent="0.25">
      <c r="B66" s="66" t="s">
        <v>133</v>
      </c>
      <c r="C66" s="516">
        <f>SUM(C72:F73)</f>
        <v>37</v>
      </c>
      <c r="D66" s="61"/>
      <c r="E66" s="72" t="s">
        <v>113</v>
      </c>
      <c r="F66" s="152">
        <f>COUNTIF(B19:I47,"der")</f>
        <v>12</v>
      </c>
      <c r="H66" s="616"/>
      <c r="I66" s="60"/>
      <c r="J66" s="623"/>
      <c r="K66" s="623"/>
      <c r="L66" s="623"/>
      <c r="M66" s="623"/>
      <c r="T66" s="41"/>
    </row>
    <row r="67" spans="2:20" ht="66" customHeight="1" x14ac:dyDescent="0.25">
      <c r="B67" s="68" t="s">
        <v>134</v>
      </c>
      <c r="C67" s="517">
        <f>SUM(C72:F72)</f>
        <v>22</v>
      </c>
      <c r="D67" s="61"/>
      <c r="E67" s="72" t="s">
        <v>111</v>
      </c>
      <c r="F67" s="152">
        <f>COUNTIF(B19:I47,"die")</f>
        <v>7</v>
      </c>
      <c r="H67" s="616"/>
      <c r="I67" s="60"/>
      <c r="J67" s="623"/>
      <c r="K67" s="623"/>
      <c r="L67" s="623"/>
      <c r="M67" s="623"/>
      <c r="T67" s="41"/>
    </row>
    <row r="68" spans="2:20" ht="25" customHeight="1" x14ac:dyDescent="0.25">
      <c r="B68" s="60"/>
      <c r="C68" s="61"/>
      <c r="D68" s="61"/>
      <c r="E68" s="72" t="s">
        <v>190</v>
      </c>
      <c r="F68" s="152">
        <f>COUNTIF(B19:I47,"das")</f>
        <v>3</v>
      </c>
      <c r="G68" s="60"/>
      <c r="H68" s="61"/>
      <c r="I68" s="60"/>
      <c r="T68" s="41"/>
    </row>
    <row r="69" spans="2:20" ht="25" customHeight="1" x14ac:dyDescent="0.3">
      <c r="B69" s="109" t="s">
        <v>152</v>
      </c>
      <c r="C69" s="110">
        <f>SUM(B59:M59,O64:O64,P59:Q59,S60,T59,U59)</f>
        <v>74</v>
      </c>
      <c r="D69" s="61"/>
      <c r="E69" s="72" t="s">
        <v>112</v>
      </c>
      <c r="F69" s="152">
        <f>COUNTIF(B19:I47,"?")</f>
        <v>9</v>
      </c>
      <c r="G69" s="60"/>
      <c r="H69" s="61"/>
      <c r="I69" s="60"/>
      <c r="T69" s="41"/>
    </row>
    <row r="70" spans="2:20" ht="25" customHeight="1" x14ac:dyDescent="0.25">
      <c r="B70" s="60"/>
      <c r="C70" s="61"/>
      <c r="D70" s="61"/>
      <c r="E70" s="72" t="s">
        <v>125</v>
      </c>
      <c r="F70" s="152">
        <f>COUNTIF(B19:I47,"der,das")</f>
        <v>1</v>
      </c>
      <c r="G70" s="60"/>
      <c r="H70" s="61"/>
      <c r="I70" s="60"/>
      <c r="L70" s="319" t="s">
        <v>100</v>
      </c>
      <c r="T70" s="41"/>
    </row>
    <row r="71" spans="2:20" ht="25" customHeight="1" x14ac:dyDescent="0.25">
      <c r="B71" s="162"/>
      <c r="C71" s="61"/>
      <c r="D71" s="61"/>
      <c r="E71" s="525"/>
      <c r="F71" s="350"/>
      <c r="G71" s="60"/>
      <c r="H71" s="61"/>
      <c r="I71" s="60"/>
      <c r="L71" s="320" t="s">
        <v>280</v>
      </c>
      <c r="T71" s="41"/>
    </row>
    <row r="72" spans="2:20" ht="25" customHeight="1" x14ac:dyDescent="0.25">
      <c r="B72" s="314" t="s">
        <v>638</v>
      </c>
      <c r="C72" s="313">
        <f>COUNTIF(_xlfn.ANCHORARRAY(C77),"*-*")</f>
        <v>13</v>
      </c>
      <c r="D72" s="313">
        <f>COUNTIF(D77:D91,"*-*")</f>
        <v>2</v>
      </c>
      <c r="E72" s="313">
        <f>COUNTIF(E77:E91,"*-*")</f>
        <v>7</v>
      </c>
      <c r="F72" s="313">
        <f>COUNTIF(F77:F91,"*-*")</f>
        <v>0</v>
      </c>
      <c r="G72" s="60"/>
      <c r="H72" s="61"/>
      <c r="I72" s="60"/>
      <c r="L72" s="321" t="s">
        <v>102</v>
      </c>
      <c r="T72" s="41"/>
    </row>
    <row r="73" spans="2:20" ht="25" customHeight="1" x14ac:dyDescent="0.25">
      <c r="B73" s="314" t="s">
        <v>639</v>
      </c>
      <c r="C73" s="313">
        <f>C76-C72</f>
        <v>0</v>
      </c>
      <c r="D73" s="313">
        <f>D76-D72</f>
        <v>7</v>
      </c>
      <c r="E73" s="313">
        <f>E76-E72</f>
        <v>5</v>
      </c>
      <c r="F73" s="313">
        <f>F76-F72</f>
        <v>3</v>
      </c>
      <c r="G73" s="60"/>
      <c r="H73" s="61"/>
      <c r="I73" s="60"/>
      <c r="L73" s="322" t="s">
        <v>145</v>
      </c>
      <c r="N73" s="323" t="s">
        <v>634</v>
      </c>
      <c r="T73" s="41"/>
    </row>
    <row r="74" spans="2:20" ht="25" customHeight="1" thickBot="1" x14ac:dyDescent="0.3">
      <c r="C74" s="60"/>
      <c r="D74" s="61"/>
      <c r="E74" s="61"/>
      <c r="F74" s="61"/>
      <c r="G74" s="61"/>
      <c r="H74" s="60"/>
      <c r="I74" s="61"/>
      <c r="J74" s="60"/>
      <c r="T74" s="41"/>
    </row>
    <row r="75" spans="2:20" ht="25" customHeight="1" x14ac:dyDescent="0.2">
      <c r="C75" s="293" t="s">
        <v>91</v>
      </c>
      <c r="D75" s="291" t="s">
        <v>93</v>
      </c>
      <c r="E75" s="291" t="s">
        <v>97</v>
      </c>
      <c r="F75" s="299" t="s">
        <v>98</v>
      </c>
      <c r="G75" s="289"/>
      <c r="H75" s="302" t="s">
        <v>85</v>
      </c>
      <c r="I75" s="531" t="s">
        <v>86</v>
      </c>
      <c r="J75" s="662" t="s">
        <v>87</v>
      </c>
      <c r="K75" s="663"/>
      <c r="L75" s="301" t="s">
        <v>632</v>
      </c>
      <c r="M75" s="302" t="s">
        <v>106</v>
      </c>
      <c r="N75" s="302" t="s">
        <v>633</v>
      </c>
      <c r="O75" s="302" t="s">
        <v>635</v>
      </c>
      <c r="P75" s="301" t="s">
        <v>180</v>
      </c>
      <c r="T75" s="41"/>
    </row>
    <row r="76" spans="2:20" ht="25" customHeight="1" x14ac:dyDescent="0.2">
      <c r="B76" s="300" t="s">
        <v>154</v>
      </c>
      <c r="C76" s="303">
        <f>COUNTIF(_xlfn.ANCHORARRAY(C77),"*-*")</f>
        <v>13</v>
      </c>
      <c r="D76" s="304">
        <f>COUNTIF(_xlfn.ANCHORARRAY(D77),"*")</f>
        <v>9</v>
      </c>
      <c r="E76" s="304">
        <f>COUNTIF(_xlfn.ANCHORARRAY(E77),"*")</f>
        <v>12</v>
      </c>
      <c r="F76" s="305">
        <f>COUNTIF(F77:F84,"*")</f>
        <v>3</v>
      </c>
      <c r="G76" s="300" t="s">
        <v>154</v>
      </c>
      <c r="H76" s="304">
        <v>8</v>
      </c>
      <c r="I76" s="303">
        <f t="shared" ref="I76:P76" si="0">COUNTIF(I77:I91,"*")</f>
        <v>1</v>
      </c>
      <c r="J76" s="664">
        <f>COUNTIF(K77:K91,"*")</f>
        <v>4</v>
      </c>
      <c r="K76" s="665"/>
      <c r="L76" s="305">
        <f t="shared" si="0"/>
        <v>2</v>
      </c>
      <c r="M76" s="304">
        <f t="shared" si="0"/>
        <v>0</v>
      </c>
      <c r="N76" s="304">
        <f t="shared" si="0"/>
        <v>1</v>
      </c>
      <c r="O76" s="304">
        <f t="shared" si="0"/>
        <v>3</v>
      </c>
      <c r="P76" s="304">
        <f t="shared" si="0"/>
        <v>1</v>
      </c>
      <c r="T76" s="41"/>
    </row>
    <row r="77" spans="2:20" ht="51" customHeight="1" x14ac:dyDescent="0.25">
      <c r="B77" s="329" t="s">
        <v>640</v>
      </c>
      <c r="C77" s="290" t="str" cm="1">
        <f t="array" ref="C77:C102">_xlfn.UNIQUE(C20:C47)</f>
        <v>Diclaimer</v>
      </c>
      <c r="D77" s="290" t="str" cm="1">
        <f t="array" ref="D77:D85">_xlfn.UNIQUE(D20:D28)</f>
        <v>Stuff</v>
      </c>
      <c r="E77" s="290" t="str" cm="1">
        <f t="array" ref="E77:E88">_xlfn.UNIQUE(F20:F32)</f>
        <v>Day-one</v>
      </c>
      <c r="F77" s="290" t="str" cm="1">
        <f t="array" ref="F77:F79">_xlfn.UNIQUE(H20:H22)</f>
        <v>Selfcare</v>
      </c>
      <c r="G77" s="289"/>
      <c r="H77" s="292" t="str" cm="1">
        <f t="array" ref="H77:H85">_xlfn.UNIQUE(J19:J27)</f>
        <v>deepe [Gespräche]</v>
      </c>
      <c r="I77" s="781" t="str" cm="1">
        <f t="array" ref="I77">_xlfn.UNIQUE(K19)</f>
        <v>stuck at home</v>
      </c>
      <c r="J77" s="781"/>
      <c r="K77" s="294" t="str" cm="1">
        <f t="array" ref="K77:K80">_xlfn.UNIQUE(L19:L22)</f>
        <v>your turn</v>
      </c>
      <c r="L77" s="319" t="str" cm="1">
        <f t="array" ref="L77:L78">_xlfn.UNIQUE(N20:N22)</f>
        <v>postet</v>
      </c>
      <c r="M77" s="297"/>
      <c r="N77" s="323" t="str" cm="1">
        <f t="array" ref="N77">_xlfn.UNIQUE(L22)</f>
        <v>presented by</v>
      </c>
      <c r="O77" s="297" t="str" cm="1">
        <f t="array" ref="O77:O79">_xlfn.UNIQUE(T20:T22)</f>
        <v>geh bitte try</v>
      </c>
      <c r="P77" s="295" t="str" cm="1">
        <f t="array" ref="P77">_xlfn.UNIQUE(U20)</f>
        <v>gehostet [wird er …von]</v>
      </c>
      <c r="T77" s="41"/>
    </row>
    <row r="78" spans="2:20" ht="25" customHeight="1" x14ac:dyDescent="0.35">
      <c r="B78" s="326">
        <f>SUM(C76:F76:H76:P76)</f>
        <v>57</v>
      </c>
      <c r="C78" s="290" t="str">
        <v>Basics</v>
      </c>
      <c r="D78" s="290" t="str">
        <v>Production-Value</v>
      </c>
      <c r="E78" s="290" t="str">
        <v>Podcasts</v>
      </c>
      <c r="F78" s="290" t="str">
        <v>Empires</v>
      </c>
      <c r="G78" s="289"/>
      <c r="H78" s="292" t="str">
        <v>smoothen [Tipps]</v>
      </c>
      <c r="I78" s="781"/>
      <c r="J78" s="781"/>
      <c r="K78" s="294" t="str">
        <v>hello</v>
      </c>
      <c r="L78" s="319" t="str">
        <v>posten</v>
      </c>
      <c r="M78" s="297"/>
      <c r="N78" s="297"/>
      <c r="O78" s="297" t="str">
        <v>zu binge-watchen</v>
      </c>
      <c r="P78" s="295"/>
      <c r="T78" s="41"/>
    </row>
    <row r="79" spans="2:20" ht="25" customHeight="1" x14ac:dyDescent="0.25">
      <c r="C79" s="290" t="str">
        <v>Podcasts</v>
      </c>
      <c r="D79" s="290" t="str">
        <v>Story</v>
      </c>
      <c r="E79" s="290" t="str">
        <v>Slack</v>
      </c>
      <c r="F79" s="290" t="str">
        <v>Queen</v>
      </c>
      <c r="G79" s="289"/>
      <c r="H79" s="292" t="str">
        <v>cool [die Charaktere]</v>
      </c>
      <c r="I79" s="781"/>
      <c r="J79" s="781"/>
      <c r="K79" s="294" t="str">
        <v>viral gegangen</v>
      </c>
      <c r="L79" s="289"/>
      <c r="M79" s="297"/>
      <c r="N79" s="297"/>
      <c r="O79" s="297" t="str">
        <v>zu streamen</v>
      </c>
      <c r="P79" s="295"/>
      <c r="T79" s="41"/>
    </row>
    <row r="80" spans="2:20" ht="53" customHeight="1" x14ac:dyDescent="0.25">
      <c r="B80" s="324" t="s">
        <v>631</v>
      </c>
      <c r="C80" s="290" t="str">
        <v>Producer</v>
      </c>
      <c r="D80" s="290" t="str">
        <v>News-Lage</v>
      </c>
      <c r="E80" s="290" t="str">
        <v>Podcast-Tips</v>
      </c>
      <c r="F80" s="290"/>
      <c r="G80" s="289"/>
      <c r="H80" s="292" t="str">
        <v>hardcore [User*in]</v>
      </c>
      <c r="I80" s="781"/>
      <c r="J80" s="781"/>
      <c r="K80" s="294" t="str">
        <v>presented by</v>
      </c>
      <c r="L80" s="294"/>
      <c r="M80" s="297"/>
      <c r="N80" s="297"/>
      <c r="O80" s="297"/>
      <c r="P80" s="295"/>
      <c r="T80" s="41"/>
    </row>
    <row r="81" spans="2:20" ht="52" customHeight="1" x14ac:dyDescent="0.25">
      <c r="B81" s="315">
        <f>SUM(C76:F76)</f>
        <v>37</v>
      </c>
      <c r="C81" s="290" t="str">
        <v>Pandemieblues</v>
      </c>
      <c r="D81" s="290" t="str">
        <v>Doomscrolling</v>
      </c>
      <c r="E81" s="290" t="str">
        <v>Show-Notes</v>
      </c>
      <c r="F81" s="290"/>
      <c r="G81" s="289"/>
      <c r="H81" s="292" t="str">
        <v>wholesome [Videos]</v>
      </c>
      <c r="I81" s="781"/>
      <c r="J81" s="781"/>
      <c r="K81" s="294"/>
      <c r="L81" s="294"/>
      <c r="M81" s="297"/>
      <c r="N81" s="297"/>
      <c r="O81" s="297"/>
      <c r="P81" s="295"/>
      <c r="T81" s="41"/>
    </row>
    <row r="82" spans="2:20" ht="25" customHeight="1" x14ac:dyDescent="0.25">
      <c r="B82" s="315" t="s">
        <v>636</v>
      </c>
      <c r="C82" s="290" t="str">
        <v>CPA</v>
      </c>
      <c r="D82" s="290" t="str">
        <v>Soulfood</v>
      </c>
      <c r="E82" s="290" t="str">
        <v>Handy-Detox</v>
      </c>
      <c r="F82" s="290"/>
      <c r="G82" s="289"/>
      <c r="H82" s="292" t="str">
        <v>TikTok-süchtig</v>
      </c>
      <c r="I82" s="781"/>
      <c r="J82" s="781"/>
      <c r="K82" s="294"/>
      <c r="L82" s="294"/>
      <c r="M82" s="297"/>
      <c r="N82" s="297"/>
      <c r="O82" s="297"/>
      <c r="P82" s="295"/>
      <c r="T82" s="41"/>
    </row>
    <row r="83" spans="2:20" ht="53" customHeight="1" x14ac:dyDescent="0.25">
      <c r="B83" s="316">
        <f>COUNTIF(C77:F102,"*-*")</f>
        <v>22</v>
      </c>
      <c r="C83" s="290" t="str">
        <v>True-Crime Podcast</v>
      </c>
      <c r="D83" s="290" t="str">
        <v>Input</v>
      </c>
      <c r="E83" s="290" t="str">
        <v>Hashtag</v>
      </c>
      <c r="F83" s="290"/>
      <c r="G83" s="289"/>
      <c r="H83" s="292" t="str">
        <v>sweetesten [von den]</v>
      </c>
      <c r="I83" s="781"/>
      <c r="J83" s="781"/>
      <c r="K83" s="294"/>
      <c r="L83" s="294"/>
      <c r="M83" s="297"/>
      <c r="N83" s="297"/>
      <c r="O83" s="297"/>
      <c r="P83" s="295"/>
      <c r="T83" s="41"/>
    </row>
    <row r="84" spans="2:20" ht="67" customHeight="1" x14ac:dyDescent="0.25">
      <c r="B84" s="315" t="s">
        <v>637</v>
      </c>
      <c r="C84" s="290" t="str">
        <v>Film-Podcast</v>
      </c>
      <c r="D84" s="290" t="str">
        <v>Timer</v>
      </c>
      <c r="E84" s="290" t="str">
        <v>Real-Life</v>
      </c>
      <c r="F84" s="290"/>
      <c r="G84" s="289"/>
      <c r="H84" s="330" t="str">
        <v>everyday-halbwegs-healthy-trotzdem-lecker [Content]</v>
      </c>
      <c r="I84" s="781"/>
      <c r="J84" s="781"/>
      <c r="K84" s="294"/>
      <c r="L84" s="294"/>
      <c r="M84" s="297"/>
      <c r="N84" s="297"/>
      <c r="O84" s="297"/>
      <c r="P84" s="295"/>
      <c r="T84" s="41"/>
    </row>
    <row r="85" spans="2:20" ht="25" customHeight="1" x14ac:dyDescent="0.25">
      <c r="B85" s="316">
        <f>B81-B83</f>
        <v>15</v>
      </c>
      <c r="C85" s="290" t="str">
        <v>Pandemic-Podcast</v>
      </c>
      <c r="D85" s="290" t="str">
        <v>Content</v>
      </c>
      <c r="E85" s="290" t="str">
        <v>Interview</v>
      </c>
      <c r="F85" s="290"/>
      <c r="G85" s="289"/>
      <c r="H85" s="292" t="str">
        <v>wholesome [Content]</v>
      </c>
      <c r="I85" s="781"/>
      <c r="J85" s="781"/>
      <c r="K85" s="294"/>
      <c r="L85" s="294"/>
      <c r="M85" s="297"/>
      <c r="N85" s="297"/>
      <c r="O85" s="297"/>
      <c r="P85" s="295"/>
      <c r="T85" s="41"/>
    </row>
    <row r="86" spans="2:20" ht="25" customHeight="1" x14ac:dyDescent="0.25">
      <c r="B86" s="289"/>
      <c r="C86" s="290" t="str">
        <v>Social-Media</v>
      </c>
      <c r="D86" s="290"/>
      <c r="E86" s="290" t="str">
        <v>Lachs-Reis-Ball</v>
      </c>
      <c r="F86" s="290"/>
      <c r="G86" s="289"/>
      <c r="H86" s="292"/>
      <c r="I86" s="781"/>
      <c r="J86" s="781"/>
      <c r="K86" s="294"/>
      <c r="L86" s="294"/>
      <c r="M86" s="297"/>
      <c r="N86" s="297"/>
      <c r="O86" s="297"/>
      <c r="P86" s="295"/>
      <c r="T86" s="41"/>
    </row>
    <row r="87" spans="2:20" ht="25" customHeight="1" x14ac:dyDescent="0.25">
      <c r="C87" s="331" t="str">
        <v>Coolness</v>
      </c>
      <c r="D87" s="59"/>
      <c r="E87" s="59" t="str">
        <v>Accounts</v>
      </c>
      <c r="F87" s="59"/>
      <c r="G87" s="61"/>
      <c r="H87" s="317"/>
      <c r="I87" s="782"/>
      <c r="J87" s="783"/>
      <c r="K87" s="295"/>
      <c r="L87" s="295"/>
      <c r="M87" s="297"/>
      <c r="N87" s="297"/>
      <c r="O87" s="297"/>
      <c r="P87" s="295"/>
      <c r="T87" s="41"/>
    </row>
    <row r="88" spans="2:20" ht="25" customHeight="1" x14ac:dyDescent="0.25">
      <c r="C88" s="331" t="str">
        <v>Science-Fiction</v>
      </c>
      <c r="D88" s="59"/>
      <c r="E88" s="59" t="str">
        <v>Food-Accounts</v>
      </c>
      <c r="F88" s="59"/>
      <c r="G88" s="61"/>
      <c r="H88" s="317"/>
      <c r="I88" s="782"/>
      <c r="J88" s="783"/>
      <c r="K88" s="295"/>
      <c r="L88" s="295"/>
      <c r="M88" s="297"/>
      <c r="N88" s="297"/>
      <c r="O88" s="297"/>
      <c r="P88" s="295"/>
      <c r="T88" s="41"/>
    </row>
    <row r="89" spans="2:20" ht="25" customHeight="1" x14ac:dyDescent="0.25">
      <c r="C89" s="331" t="str">
        <v>Comedy-Serie</v>
      </c>
      <c r="D89" s="59"/>
      <c r="E89" s="59"/>
      <c r="F89" s="59"/>
      <c r="G89" s="61"/>
      <c r="H89" s="317"/>
      <c r="I89" s="782"/>
      <c r="J89" s="783"/>
      <c r="K89" s="295"/>
      <c r="L89" s="295"/>
      <c r="M89" s="297"/>
      <c r="N89" s="297"/>
      <c r="O89" s="297"/>
      <c r="P89" s="295"/>
      <c r="T89" s="41"/>
    </row>
    <row r="90" spans="2:20" ht="25" customHeight="1" x14ac:dyDescent="0.25">
      <c r="C90" s="331" t="str">
        <v>User*in</v>
      </c>
      <c r="D90" s="332"/>
      <c r="E90" s="308"/>
      <c r="F90" s="308"/>
      <c r="G90" s="61"/>
      <c r="H90" s="317"/>
      <c r="I90" s="782"/>
      <c r="J90" s="783"/>
      <c r="K90" s="295"/>
      <c r="L90" s="295"/>
      <c r="M90" s="297"/>
      <c r="N90" s="297"/>
      <c r="O90" s="297"/>
      <c r="P90" s="295"/>
      <c r="T90" s="41"/>
    </row>
    <row r="91" spans="2:20" ht="25" customHeight="1" thickBot="1" x14ac:dyDescent="0.3">
      <c r="B91" s="309"/>
      <c r="C91" s="331" t="str">
        <v>Podcasterin</v>
      </c>
      <c r="D91" s="333"/>
      <c r="E91" s="311"/>
      <c r="F91" s="312"/>
      <c r="G91" s="61"/>
      <c r="H91" s="318"/>
      <c r="I91" s="327"/>
      <c r="J91" s="532"/>
      <c r="K91" s="296"/>
      <c r="L91" s="296"/>
      <c r="M91" s="298"/>
      <c r="N91" s="298"/>
      <c r="O91" s="298"/>
      <c r="P91" s="296"/>
      <c r="T91" s="41"/>
    </row>
    <row r="92" spans="2:20" ht="19" x14ac:dyDescent="0.25">
      <c r="C92" s="59" t="str">
        <v>Apps</v>
      </c>
      <c r="D92" s="61"/>
      <c r="E92" s="61"/>
      <c r="F92" s="61"/>
      <c r="G92" s="61"/>
      <c r="H92" s="60"/>
      <c r="I92" s="61"/>
      <c r="J92" s="60"/>
    </row>
    <row r="93" spans="2:20" ht="19" x14ac:dyDescent="0.25">
      <c r="C93" s="59" t="str">
        <v>Social-Anxiety</v>
      </c>
      <c r="D93" s="61"/>
      <c r="E93" s="61"/>
      <c r="F93" s="61"/>
      <c r="G93" s="61"/>
      <c r="H93" s="60"/>
      <c r="I93" s="61"/>
      <c r="J93" s="60"/>
    </row>
    <row r="94" spans="2:20" ht="19" x14ac:dyDescent="0.25">
      <c r="C94" s="59" t="str">
        <v>Coping-Mechanismen</v>
      </c>
      <c r="D94" s="61"/>
      <c r="E94" s="61"/>
      <c r="F94" s="61"/>
      <c r="G94" s="61"/>
      <c r="H94" s="60"/>
      <c r="I94" s="61"/>
      <c r="J94" s="60"/>
    </row>
    <row r="95" spans="2:20" ht="19" x14ac:dyDescent="0.25">
      <c r="C95" s="331" t="str">
        <v>Coping-Mechanisms</v>
      </c>
      <c r="D95" s="61"/>
      <c r="E95" s="61"/>
      <c r="F95" s="61"/>
      <c r="G95" s="61"/>
      <c r="H95" s="60"/>
      <c r="I95" s="61"/>
      <c r="J95" s="60"/>
    </row>
    <row r="96" spans="2:20" ht="19" x14ac:dyDescent="0.25">
      <c r="C96" s="59" t="str">
        <v>Content-ohne-Warning</v>
      </c>
      <c r="D96" s="61"/>
      <c r="E96" s="61"/>
      <c r="F96" s="61"/>
    </row>
    <row r="97" spans="3:6" ht="19" x14ac:dyDescent="0.25">
      <c r="C97" s="59" t="str">
        <v>TikTokerin-Slash-Bloggerin</v>
      </c>
      <c r="D97" s="61"/>
      <c r="E97" s="61"/>
      <c r="F97" s="61"/>
    </row>
    <row r="98" spans="3:6" ht="19" x14ac:dyDescent="0.25">
      <c r="C98" s="59" t="str">
        <v>Content</v>
      </c>
      <c r="D98" s="61"/>
      <c r="E98" s="61"/>
      <c r="F98" s="61"/>
    </row>
    <row r="99" spans="3:6" ht="19" x14ac:dyDescent="0.25">
      <c r="C99" s="59" t="str">
        <v>Account</v>
      </c>
      <c r="D99" s="61"/>
      <c r="E99" s="61"/>
      <c r="F99" s="61"/>
    </row>
    <row r="100" spans="3:6" ht="19" x14ac:dyDescent="0.25">
      <c r="C100" s="59" t="str">
        <v>Go-To</v>
      </c>
      <c r="D100" s="61"/>
      <c r="E100" s="61"/>
      <c r="F100" s="61"/>
    </row>
    <row r="101" spans="3:6" ht="19" x14ac:dyDescent="0.25">
      <c r="C101" s="59" t="str">
        <v>Accounts</v>
      </c>
      <c r="D101" s="61"/>
      <c r="E101" s="61"/>
      <c r="F101" s="61"/>
    </row>
    <row r="102" spans="3:6" ht="19" x14ac:dyDescent="0.25">
      <c r="C102" s="59" t="str">
        <v>Fancy-Gerichte</v>
      </c>
      <c r="D102" s="61"/>
      <c r="E102" s="61"/>
      <c r="F102" s="61"/>
    </row>
  </sheetData>
  <mergeCells count="44">
    <mergeCell ref="L43:M43"/>
    <mergeCell ref="L44:M44"/>
    <mergeCell ref="L17:M18"/>
    <mergeCell ref="J75:K75"/>
    <mergeCell ref="J76:K76"/>
    <mergeCell ref="L38:M38"/>
    <mergeCell ref="L39:M39"/>
    <mergeCell ref="L40:M40"/>
    <mergeCell ref="L41:M41"/>
    <mergeCell ref="L42:M42"/>
    <mergeCell ref="L33:M33"/>
    <mergeCell ref="L34:M34"/>
    <mergeCell ref="L35:M35"/>
    <mergeCell ref="L36:M36"/>
    <mergeCell ref="L37:M37"/>
    <mergeCell ref="L28:M28"/>
    <mergeCell ref="L29:M29"/>
    <mergeCell ref="L30:M30"/>
    <mergeCell ref="L31:M31"/>
    <mergeCell ref="L32:M32"/>
    <mergeCell ref="G64:H64"/>
    <mergeCell ref="H65:H67"/>
    <mergeCell ref="J64:M64"/>
    <mergeCell ref="J65:M67"/>
    <mergeCell ref="J17:J18"/>
    <mergeCell ref="K17:K18"/>
    <mergeCell ref="L24:M24"/>
    <mergeCell ref="L25:M25"/>
    <mergeCell ref="L26:M26"/>
    <mergeCell ref="L27:M27"/>
    <mergeCell ref="N17:U18"/>
    <mergeCell ref="E62:F62"/>
    <mergeCell ref="B1:C2"/>
    <mergeCell ref="D4:E4"/>
    <mergeCell ref="C8:D8"/>
    <mergeCell ref="C9:D9"/>
    <mergeCell ref="B17:B18"/>
    <mergeCell ref="C17:H18"/>
    <mergeCell ref="C10:D10"/>
    <mergeCell ref="C11:D11"/>
    <mergeCell ref="C12:D12"/>
    <mergeCell ref="C13:D13"/>
    <mergeCell ref="C14:D14"/>
    <mergeCell ref="H8:I8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8EE78A4-3BBE-A242-B212-4F61819BD0A7}">
            <xm:f>NOT(ISERROR(SEARCH("-",C77)))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C77:C83</xm:sqref>
        </x14:conditionalFormatting>
        <x14:conditionalFormatting xmlns:xm="http://schemas.microsoft.com/office/excel/2006/main">
          <x14:cfRule type="containsText" priority="3" operator="containsText" id="{1CAD6A7F-5D94-E04F-AE8F-3A0C015388E6}">
            <xm:f>NOT(ISERROR(SEARCH("-",C77)))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C77:F91</xm:sqref>
        </x14:conditionalFormatting>
        <x14:conditionalFormatting xmlns:xm="http://schemas.microsoft.com/office/excel/2006/main">
          <x14:cfRule type="containsText" priority="2" operator="containsText" id="{69E388FB-46CF-7748-9AD8-1C1938BF71C3}">
            <xm:f>NOT(ISERROR(SEARCH("-",C77)))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C77:F102</xm:sqref>
        </x14:conditionalFormatting>
        <x14:conditionalFormatting xmlns:xm="http://schemas.microsoft.com/office/excel/2006/main">
          <x14:cfRule type="containsText" priority="1" operator="containsText" id="{B51A4622-B89D-5942-A910-4E593FE86AC5}">
            <xm:f>NOT(ISERROR(SEARCH("-",C20)))</xm:f>
            <xm:f>"-"</xm:f>
            <x14:dxf>
              <font>
                <color rgb="FF9C0006"/>
              </font>
            </x14:dxf>
          </x14:cfRule>
          <xm:sqref>C20:I47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D4E3-400C-6F4B-B190-A10DE8DAA827}">
  <dimension ref="A1:U96"/>
  <sheetViews>
    <sheetView topLeftCell="B1" zoomScale="69" zoomScaleNormal="50" workbookViewId="0">
      <selection activeCell="J78" sqref="J78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31" customWidth="1"/>
    <col min="13" max="13" width="21.33203125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63</v>
      </c>
      <c r="C1" s="563"/>
      <c r="D1" s="50"/>
      <c r="E1" s="50"/>
      <c r="F1" s="798"/>
      <c r="G1" s="798"/>
      <c r="H1" s="798"/>
      <c r="I1" s="798"/>
      <c r="J1" s="798"/>
    </row>
    <row r="2" spans="2:21" ht="26" x14ac:dyDescent="0.2">
      <c r="B2" s="563"/>
      <c r="C2" s="563"/>
      <c r="D2" s="50"/>
      <c r="E2" s="50"/>
      <c r="F2" s="798"/>
      <c r="G2" s="798"/>
      <c r="H2" s="798"/>
      <c r="I2" s="798"/>
      <c r="J2" s="798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617" t="s">
        <v>1140</v>
      </c>
      <c r="E4" s="618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19</v>
      </c>
      <c r="D5" s="70">
        <f>C5/G5*100</f>
        <v>27.142857142857142</v>
      </c>
      <c r="E5" s="159" t="s">
        <v>240</v>
      </c>
      <c r="F5" s="111" t="s">
        <v>155</v>
      </c>
      <c r="G5" s="111">
        <f>C69</f>
        <v>70</v>
      </c>
      <c r="H5" s="111" t="s">
        <v>154</v>
      </c>
      <c r="I5" s="111">
        <f>B80</f>
        <v>51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26" t="s">
        <v>250</v>
      </c>
      <c r="D8" s="627"/>
      <c r="E8" s="35">
        <v>34</v>
      </c>
      <c r="F8" s="49" t="s">
        <v>239</v>
      </c>
      <c r="G8" s="49">
        <f>E8/G5*100</f>
        <v>48.571428571428569</v>
      </c>
      <c r="H8" s="584" t="s">
        <v>153</v>
      </c>
      <c r="I8" s="584"/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263</v>
      </c>
      <c r="D9" s="596"/>
      <c r="E9" s="6">
        <v>1</v>
      </c>
      <c r="F9" s="32" t="s">
        <v>239</v>
      </c>
      <c r="G9" s="32">
        <f>E9/G5*100</f>
        <v>1.4285714285714286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24" t="s">
        <v>276</v>
      </c>
      <c r="D10" s="625"/>
      <c r="E10" s="35">
        <v>16</v>
      </c>
      <c r="F10" s="49" t="s">
        <v>239</v>
      </c>
      <c r="G10" s="49">
        <f>E10/G5*100</f>
        <v>22.857142857142858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36"/>
      <c r="D12" s="637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634"/>
      <c r="D15" s="635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790" t="s">
        <v>126</v>
      </c>
      <c r="H19" s="92" t="s">
        <v>98</v>
      </c>
      <c r="I19" s="106" t="s">
        <v>126</v>
      </c>
      <c r="J19" s="161" t="s">
        <v>253</v>
      </c>
      <c r="K19" s="71" t="s">
        <v>283</v>
      </c>
      <c r="L19" s="153" t="s">
        <v>249</v>
      </c>
      <c r="M19" s="40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53" customHeight="1" x14ac:dyDescent="0.25">
      <c r="B20" s="118" t="s">
        <v>190</v>
      </c>
      <c r="C20" s="206" t="s">
        <v>119</v>
      </c>
      <c r="D20" s="205" t="s">
        <v>248</v>
      </c>
      <c r="E20" s="121" t="s">
        <v>109</v>
      </c>
      <c r="F20" s="204" t="s">
        <v>115</v>
      </c>
      <c r="G20" s="371" t="s">
        <v>109</v>
      </c>
      <c r="H20" s="364"/>
      <c r="I20" s="123"/>
      <c r="J20" s="161" t="s">
        <v>254</v>
      </c>
      <c r="K20" s="71" t="s">
        <v>284</v>
      </c>
      <c r="L20" s="71" t="s">
        <v>277</v>
      </c>
      <c r="M20" s="40"/>
      <c r="N20" s="217" t="s">
        <v>279</v>
      </c>
      <c r="O20" s="175" t="s">
        <v>280</v>
      </c>
      <c r="P20" s="198"/>
      <c r="Q20" s="199"/>
      <c r="R20" s="186"/>
      <c r="S20" s="181"/>
      <c r="T20" s="222" t="s">
        <v>297</v>
      </c>
      <c r="U20" s="38"/>
    </row>
    <row r="21" spans="1:21" ht="76" customHeight="1" x14ac:dyDescent="0.25">
      <c r="B21" s="118" t="s">
        <v>113</v>
      </c>
      <c r="C21" s="206" t="s">
        <v>247</v>
      </c>
      <c r="D21" s="207" t="s">
        <v>252</v>
      </c>
      <c r="E21" s="121" t="s">
        <v>109</v>
      </c>
      <c r="F21" s="204" t="s">
        <v>244</v>
      </c>
      <c r="G21" s="371" t="s">
        <v>109</v>
      </c>
      <c r="H21" s="364"/>
      <c r="I21" s="123"/>
      <c r="J21" s="372" t="s">
        <v>273</v>
      </c>
      <c r="K21" s="71" t="s">
        <v>285</v>
      </c>
      <c r="L21" s="71" t="s">
        <v>288</v>
      </c>
      <c r="M21" s="792"/>
      <c r="N21" s="217" t="s">
        <v>282</v>
      </c>
      <c r="O21" s="175" t="s">
        <v>280</v>
      </c>
      <c r="P21" s="198"/>
      <c r="Q21" s="199"/>
      <c r="R21" s="200"/>
      <c r="S21" s="116"/>
      <c r="T21" s="222" t="s">
        <v>303</v>
      </c>
      <c r="U21" s="55"/>
    </row>
    <row r="22" spans="1:21" ht="25" customHeight="1" x14ac:dyDescent="0.25">
      <c r="B22" s="118" t="s">
        <v>113</v>
      </c>
      <c r="C22" s="209" t="s">
        <v>258</v>
      </c>
      <c r="D22" s="207" t="s">
        <v>256</v>
      </c>
      <c r="E22" s="121" t="s">
        <v>112</v>
      </c>
      <c r="F22" s="204" t="s">
        <v>245</v>
      </c>
      <c r="G22" s="371" t="s">
        <v>109</v>
      </c>
      <c r="H22" s="364"/>
      <c r="I22" s="123"/>
      <c r="J22" s="220" t="s">
        <v>291</v>
      </c>
      <c r="K22" s="71" t="s">
        <v>284</v>
      </c>
      <c r="L22" s="71" t="s">
        <v>290</v>
      </c>
      <c r="M22" s="785"/>
      <c r="N22" s="219" t="s">
        <v>289</v>
      </c>
      <c r="O22" s="175" t="s">
        <v>222</v>
      </c>
      <c r="P22" s="198"/>
      <c r="Q22" s="199"/>
      <c r="R22" s="186"/>
      <c r="S22" s="116"/>
      <c r="T22" s="203"/>
      <c r="U22" s="55"/>
    </row>
    <row r="23" spans="1:21" ht="57" customHeight="1" x14ac:dyDescent="0.25">
      <c r="A23" s="40"/>
      <c r="B23" s="118" t="s">
        <v>125</v>
      </c>
      <c r="C23" s="209" t="s">
        <v>261</v>
      </c>
      <c r="D23" s="207" t="s">
        <v>255</v>
      </c>
      <c r="E23" s="121" t="s">
        <v>112</v>
      </c>
      <c r="F23" s="204" t="s">
        <v>178</v>
      </c>
      <c r="G23" s="371" t="s">
        <v>109</v>
      </c>
      <c r="H23" s="364"/>
      <c r="I23" s="123"/>
      <c r="J23" s="161" t="s">
        <v>292</v>
      </c>
      <c r="K23" s="194"/>
      <c r="L23" s="789"/>
      <c r="M23" s="785"/>
      <c r="N23" s="221" t="s">
        <v>295</v>
      </c>
      <c r="O23" s="175" t="s">
        <v>280</v>
      </c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113</v>
      </c>
      <c r="C24" s="209" t="s">
        <v>258</v>
      </c>
      <c r="D24" s="207" t="s">
        <v>257</v>
      </c>
      <c r="E24" s="121" t="s">
        <v>190</v>
      </c>
      <c r="F24" s="204" t="s">
        <v>246</v>
      </c>
      <c r="G24" s="371" t="s">
        <v>109</v>
      </c>
      <c r="H24" s="364"/>
      <c r="I24" s="123"/>
      <c r="J24" s="196"/>
      <c r="K24" s="194"/>
      <c r="L24" s="38"/>
      <c r="M24" s="785"/>
      <c r="N24" s="223" t="s">
        <v>298</v>
      </c>
      <c r="O24" s="175" t="s">
        <v>299</v>
      </c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 t="s">
        <v>125</v>
      </c>
      <c r="C25" s="209" t="s">
        <v>262</v>
      </c>
      <c r="D25" s="207" t="s">
        <v>259</v>
      </c>
      <c r="E25" s="121" t="s">
        <v>112</v>
      </c>
      <c r="F25" s="208" t="s">
        <v>251</v>
      </c>
      <c r="G25" s="371" t="s">
        <v>111</v>
      </c>
      <c r="H25" s="364"/>
      <c r="I25" s="123"/>
      <c r="J25" s="196"/>
      <c r="K25" s="194"/>
      <c r="L25" s="38"/>
      <c r="M25" s="785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 t="s">
        <v>190</v>
      </c>
      <c r="C26" s="210" t="s">
        <v>264</v>
      </c>
      <c r="D26" s="207" t="s">
        <v>259</v>
      </c>
      <c r="E26" s="121" t="s">
        <v>112</v>
      </c>
      <c r="F26" s="208" t="s">
        <v>260</v>
      </c>
      <c r="G26" s="371" t="s">
        <v>111</v>
      </c>
      <c r="H26" s="364"/>
      <c r="I26" s="123"/>
      <c r="J26" s="197"/>
      <c r="K26" s="194"/>
      <c r="L26" s="38"/>
      <c r="M26" s="785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A27" t="s">
        <v>268</v>
      </c>
      <c r="B27" s="118" t="s">
        <v>113</v>
      </c>
      <c r="C27" s="209" t="s">
        <v>258</v>
      </c>
      <c r="D27" s="205" t="s">
        <v>265</v>
      </c>
      <c r="E27" s="121" t="s">
        <v>190</v>
      </c>
      <c r="F27" s="208" t="s">
        <v>260</v>
      </c>
      <c r="G27" s="371" t="s">
        <v>111</v>
      </c>
      <c r="H27" s="364"/>
      <c r="I27" s="123"/>
      <c r="J27" s="197"/>
      <c r="K27" s="194"/>
      <c r="L27" s="38"/>
      <c r="M27" s="785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125</v>
      </c>
      <c r="C28" s="206" t="s">
        <v>300</v>
      </c>
      <c r="D28" s="212" t="s">
        <v>266</v>
      </c>
      <c r="E28" s="121" t="s">
        <v>109</v>
      </c>
      <c r="F28" s="208" t="s">
        <v>258</v>
      </c>
      <c r="G28" s="371" t="s">
        <v>113</v>
      </c>
      <c r="H28" s="364"/>
      <c r="I28" s="123"/>
      <c r="J28" s="193"/>
      <c r="K28" s="194"/>
      <c r="L28" s="38"/>
      <c r="M28" s="785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207" t="s">
        <v>267</v>
      </c>
      <c r="E29" s="121" t="s">
        <v>109</v>
      </c>
      <c r="F29" s="204" t="s">
        <v>258</v>
      </c>
      <c r="G29" s="371" t="s">
        <v>113</v>
      </c>
      <c r="H29" s="364"/>
      <c r="I29" s="123"/>
      <c r="J29" s="193"/>
      <c r="K29" s="194"/>
      <c r="L29" s="38"/>
      <c r="M29" s="785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207" t="s">
        <v>270</v>
      </c>
      <c r="E30" s="121" t="s">
        <v>190</v>
      </c>
      <c r="F30" s="208" t="s">
        <v>269</v>
      </c>
      <c r="G30" s="371" t="s">
        <v>109</v>
      </c>
      <c r="H30" s="364"/>
      <c r="I30" s="123"/>
      <c r="J30" s="193"/>
      <c r="K30" s="194"/>
      <c r="L30" s="38"/>
      <c r="M30" s="785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207" t="s">
        <v>271</v>
      </c>
      <c r="E31" s="121" t="s">
        <v>109</v>
      </c>
      <c r="F31" s="208" t="s">
        <v>269</v>
      </c>
      <c r="G31" s="371" t="s">
        <v>109</v>
      </c>
      <c r="H31" s="364"/>
      <c r="I31" s="123"/>
      <c r="J31" s="193"/>
      <c r="K31" s="194"/>
      <c r="L31" s="38"/>
      <c r="M31" s="785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207" t="s">
        <v>272</v>
      </c>
      <c r="E32" s="121" t="s">
        <v>109</v>
      </c>
      <c r="F32" s="216" t="s">
        <v>278</v>
      </c>
      <c r="G32" s="371" t="s">
        <v>125</v>
      </c>
      <c r="H32" s="364"/>
      <c r="I32" s="123"/>
      <c r="J32" s="193"/>
      <c r="K32" s="194"/>
      <c r="L32" s="38"/>
      <c r="M32" s="785"/>
      <c r="N32" s="188"/>
      <c r="O32" s="175"/>
      <c r="P32" s="198"/>
      <c r="Q32" s="199"/>
      <c r="R32" s="186"/>
      <c r="S32" s="116"/>
      <c r="T32" s="203"/>
      <c r="U32" s="55"/>
    </row>
    <row r="33" spans="2:21" ht="50" customHeight="1" x14ac:dyDescent="0.25">
      <c r="B33" s="87"/>
      <c r="C33" s="185"/>
      <c r="D33" s="215" t="s">
        <v>274</v>
      </c>
      <c r="E33" s="121" t="s">
        <v>111</v>
      </c>
      <c r="F33" s="204" t="s">
        <v>246</v>
      </c>
      <c r="G33" s="371" t="s">
        <v>109</v>
      </c>
      <c r="H33" s="364"/>
      <c r="I33" s="123"/>
      <c r="J33" s="193"/>
      <c r="K33" s="194"/>
      <c r="L33" s="38"/>
      <c r="M33" s="785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207" t="s">
        <v>275</v>
      </c>
      <c r="E34" s="121" t="s">
        <v>111</v>
      </c>
      <c r="F34" s="204" t="s">
        <v>296</v>
      </c>
      <c r="G34" s="371" t="s">
        <v>109</v>
      </c>
      <c r="H34" s="364"/>
      <c r="I34" s="123"/>
      <c r="J34" s="193"/>
      <c r="K34" s="194"/>
      <c r="L34" s="38"/>
      <c r="M34" s="785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217" t="s">
        <v>281</v>
      </c>
      <c r="E35" s="121" t="s">
        <v>113</v>
      </c>
      <c r="F35" s="204" t="s">
        <v>301</v>
      </c>
      <c r="G35" s="371" t="s">
        <v>111</v>
      </c>
      <c r="H35" s="186"/>
      <c r="I35" s="123"/>
      <c r="J35" s="193"/>
      <c r="K35" s="194"/>
      <c r="L35" s="38"/>
      <c r="M35" s="785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217" t="s">
        <v>286</v>
      </c>
      <c r="E36" s="121" t="s">
        <v>190</v>
      </c>
      <c r="F36" s="204" t="s">
        <v>302</v>
      </c>
      <c r="G36" s="371" t="s">
        <v>125</v>
      </c>
      <c r="H36" s="186"/>
      <c r="I36" s="123"/>
      <c r="J36" s="193"/>
      <c r="K36" s="194"/>
      <c r="L36" s="38"/>
      <c r="M36" s="785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217" t="s">
        <v>287</v>
      </c>
      <c r="E37" s="121" t="s">
        <v>190</v>
      </c>
      <c r="F37" s="191"/>
      <c r="G37" s="371"/>
      <c r="H37" s="186"/>
      <c r="I37" s="123"/>
      <c r="J37" s="193"/>
      <c r="K37" s="194"/>
      <c r="L37" s="38"/>
      <c r="M37" s="785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217" t="s">
        <v>192</v>
      </c>
      <c r="E38" s="121" t="s">
        <v>111</v>
      </c>
      <c r="F38" s="191"/>
      <c r="G38" s="371"/>
      <c r="H38" s="186"/>
      <c r="I38" s="123"/>
      <c r="J38" s="193"/>
      <c r="K38" s="194"/>
      <c r="L38" s="38"/>
      <c r="M38" s="785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207" t="s">
        <v>272</v>
      </c>
      <c r="E39" s="121" t="s">
        <v>109</v>
      </c>
      <c r="F39" s="191"/>
      <c r="G39" s="371"/>
      <c r="H39" s="186"/>
      <c r="I39" s="123"/>
      <c r="J39" s="193"/>
      <c r="K39" s="194"/>
      <c r="L39" s="38"/>
      <c r="M39" s="785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207" t="s">
        <v>293</v>
      </c>
      <c r="E40" s="121" t="s">
        <v>109</v>
      </c>
      <c r="F40" s="191"/>
      <c r="G40" s="371"/>
      <c r="H40" s="186"/>
      <c r="I40" s="123"/>
      <c r="J40" s="193"/>
      <c r="K40" s="194"/>
      <c r="L40" s="38"/>
      <c r="M40" s="785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207" t="s">
        <v>294</v>
      </c>
      <c r="E41" s="121" t="s">
        <v>190</v>
      </c>
      <c r="F41" s="191"/>
      <c r="G41" s="371"/>
      <c r="H41" s="186"/>
      <c r="I41" s="123"/>
      <c r="J41" s="193"/>
      <c r="K41" s="194"/>
      <c r="L41" s="38"/>
      <c r="M41" s="785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207" t="s">
        <v>294</v>
      </c>
      <c r="E42" s="121" t="s">
        <v>190</v>
      </c>
      <c r="F42" s="191"/>
      <c r="G42" s="371"/>
      <c r="H42" s="186"/>
      <c r="I42" s="123"/>
      <c r="J42" s="193"/>
      <c r="K42" s="194"/>
      <c r="L42" s="38"/>
      <c r="M42" s="785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207" t="s">
        <v>294</v>
      </c>
      <c r="E43" s="121" t="s">
        <v>190</v>
      </c>
      <c r="F43" s="191"/>
      <c r="G43" s="371"/>
      <c r="H43" s="186"/>
      <c r="I43" s="123"/>
      <c r="J43" s="193"/>
      <c r="K43" s="194"/>
      <c r="L43" s="38"/>
      <c r="M43" s="785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121"/>
      <c r="F44" s="191"/>
      <c r="G44" s="371"/>
      <c r="H44" s="186"/>
      <c r="I44" s="123"/>
      <c r="J44" s="193"/>
      <c r="K44" s="194"/>
      <c r="L44" s="38"/>
      <c r="M44" s="785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121"/>
      <c r="F45" s="191"/>
      <c r="G45" s="371"/>
      <c r="H45" s="186"/>
      <c r="I45" s="104"/>
      <c r="J45" s="193"/>
      <c r="K45" s="194"/>
      <c r="L45" s="38"/>
      <c r="M45" s="785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13"/>
      <c r="F46" s="191"/>
      <c r="G46" s="371"/>
      <c r="H46" s="188"/>
      <c r="I46" s="168"/>
      <c r="J46" s="193"/>
      <c r="K46" s="194"/>
      <c r="L46" s="38"/>
      <c r="M46" s="785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14"/>
      <c r="F47" s="192"/>
      <c r="G47" s="791"/>
      <c r="H47" s="190"/>
      <c r="I47" s="169"/>
      <c r="J47" s="193"/>
      <c r="K47" s="194"/>
      <c r="L47" s="38"/>
      <c r="M47" s="785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Q48" s="163"/>
    </row>
    <row r="49" spans="1:21" ht="25" customHeight="1" x14ac:dyDescent="0.2"/>
    <row r="50" spans="1:21" ht="25" customHeight="1" x14ac:dyDescent="0.2"/>
    <row r="51" spans="1:21" ht="38" customHeight="1" x14ac:dyDescent="0.2">
      <c r="A51" s="334" t="s">
        <v>84</v>
      </c>
      <c r="B51" s="334" t="s">
        <v>91</v>
      </c>
      <c r="C51" s="334" t="s">
        <v>93</v>
      </c>
      <c r="D51" s="334" t="s">
        <v>97</v>
      </c>
      <c r="E51" s="334" t="s">
        <v>98</v>
      </c>
    </row>
    <row r="52" spans="1:21" ht="39" customHeight="1" x14ac:dyDescent="0.2">
      <c r="A52" s="334" t="s">
        <v>642</v>
      </c>
      <c r="B52" s="334">
        <f>COUNTIF(C20:C44,"*-*")</f>
        <v>6</v>
      </c>
      <c r="C52" s="334">
        <f>COUNTIF(D20:D44,"*-*")</f>
        <v>4</v>
      </c>
      <c r="D52" s="334">
        <f>COUNTIF(F20:F44,"*-*")</f>
        <v>8</v>
      </c>
      <c r="E52" s="334">
        <f>COUNTIF(H17:H19,"*-*")</f>
        <v>0</v>
      </c>
    </row>
    <row r="53" spans="1:21" ht="37" customHeight="1" x14ac:dyDescent="0.2">
      <c r="A53" s="334" t="s">
        <v>643</v>
      </c>
      <c r="B53" s="334">
        <f>B59-B52</f>
        <v>3</v>
      </c>
      <c r="C53" s="334">
        <f>D59-C52</f>
        <v>20</v>
      </c>
      <c r="D53" s="334">
        <f>F59-D52</f>
        <v>9</v>
      </c>
      <c r="E53" s="334">
        <f>H56-E52</f>
        <v>0</v>
      </c>
    </row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1">
        <v>1</v>
      </c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9</v>
      </c>
      <c r="C59" s="145"/>
      <c r="D59" s="144">
        <f>COUNTIF(D20:D44,"*")</f>
        <v>24</v>
      </c>
      <c r="E59" s="145"/>
      <c r="F59" s="144">
        <f>COUNTIF(F20:F44,"*")</f>
        <v>17</v>
      </c>
      <c r="G59" s="145"/>
      <c r="H59" s="146">
        <f>COUNTIF(H20:H44,"*")</f>
        <v>0</v>
      </c>
      <c r="I59" s="147"/>
      <c r="J59" s="79">
        <f>COUNTIF(J19:J44,"*")</f>
        <v>5</v>
      </c>
      <c r="K59" s="79">
        <f>COUNTIF(K19:K44,"*")</f>
        <v>4</v>
      </c>
      <c r="L59" s="79">
        <f>COUNTIF(L19:L44,"*")</f>
        <v>4</v>
      </c>
      <c r="M59" s="79"/>
      <c r="N59" s="81" t="s">
        <v>143</v>
      </c>
      <c r="O59" s="81">
        <v>3</v>
      </c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2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1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1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1">
        <v>1</v>
      </c>
    </row>
    <row r="63" spans="1:21" ht="25" customHeight="1" x14ac:dyDescent="0.25">
      <c r="B63" s="63" t="s">
        <v>235</v>
      </c>
      <c r="C63" s="63">
        <f>SUM(B59,D59,F59,H59)</f>
        <v>50</v>
      </c>
      <c r="D63" s="61"/>
      <c r="E63" s="61"/>
      <c r="F63" s="61"/>
      <c r="G63" s="60"/>
      <c r="H63" s="61"/>
      <c r="I63" s="60"/>
      <c r="N63" s="83"/>
      <c r="O63" s="81"/>
    </row>
    <row r="64" spans="1:21" ht="25" customHeight="1" x14ac:dyDescent="0.25">
      <c r="B64" s="63" t="s">
        <v>236</v>
      </c>
      <c r="C64" s="63">
        <f>SUM(B53:E53)</f>
        <v>32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5</v>
      </c>
      <c r="T64" s="41"/>
    </row>
    <row r="65" spans="2:20" ht="47" customHeight="1" x14ac:dyDescent="0.25">
      <c r="B65" s="64" t="s">
        <v>132</v>
      </c>
      <c r="C65" s="65">
        <f>SUM(B52:E52)</f>
        <v>18</v>
      </c>
      <c r="D65" s="61"/>
      <c r="E65" s="72" t="s">
        <v>135</v>
      </c>
      <c r="F65" s="152" t="s">
        <v>304</v>
      </c>
      <c r="G65" s="224" t="s">
        <v>138</v>
      </c>
      <c r="H65" s="623" t="s">
        <v>305</v>
      </c>
      <c r="I65" s="60"/>
      <c r="J65" s="623" t="s">
        <v>306</v>
      </c>
      <c r="K65" s="623"/>
      <c r="L65" s="623"/>
      <c r="M65" s="623"/>
      <c r="T65" s="41"/>
    </row>
    <row r="66" spans="2:20" ht="25" customHeight="1" x14ac:dyDescent="0.25">
      <c r="B66" s="66" t="s">
        <v>133</v>
      </c>
      <c r="C66" s="516">
        <f>SUM(C74:F75)</f>
        <v>32</v>
      </c>
      <c r="D66" s="61"/>
      <c r="E66" s="72" t="s">
        <v>136</v>
      </c>
      <c r="F66" s="108">
        <f>COUNTIF(B20:B47:E20:E47:G20:G47:I20:I47, "pl")</f>
        <v>17</v>
      </c>
      <c r="H66" s="623"/>
      <c r="I66" s="60"/>
      <c r="J66" s="623"/>
      <c r="K66" s="623"/>
      <c r="L66" s="623"/>
      <c r="M66" s="623"/>
      <c r="T66" s="41"/>
    </row>
    <row r="67" spans="2:20" ht="66" customHeight="1" x14ac:dyDescent="0.25">
      <c r="B67" s="68" t="s">
        <v>134</v>
      </c>
      <c r="C67" s="517">
        <f>SUM(C74:F74)</f>
        <v>12</v>
      </c>
      <c r="D67" s="61"/>
      <c r="E67" s="72" t="s">
        <v>137</v>
      </c>
      <c r="F67" s="152" t="s">
        <v>190</v>
      </c>
      <c r="H67" s="623"/>
      <c r="I67" s="60"/>
      <c r="J67" s="623"/>
      <c r="K67" s="623"/>
      <c r="L67" s="623"/>
      <c r="M67" s="623"/>
      <c r="T67" s="41"/>
    </row>
    <row r="68" spans="2:20" ht="25" customHeight="1" x14ac:dyDescent="0.25">
      <c r="B68" s="60"/>
      <c r="C68" s="61"/>
      <c r="D68" s="61"/>
      <c r="E68" s="72" t="s">
        <v>113</v>
      </c>
      <c r="F68" s="152">
        <f>COUNTIF(B20:G47,"der")</f>
        <v>7</v>
      </c>
      <c r="G68" s="60"/>
      <c r="H68" s="61"/>
      <c r="I68" s="60"/>
      <c r="T68" s="41"/>
    </row>
    <row r="69" spans="2:20" ht="25" customHeight="1" x14ac:dyDescent="0.3">
      <c r="B69" s="109" t="s">
        <v>152</v>
      </c>
      <c r="C69" s="110">
        <f>SUM(B59:M59,O64:O64,P59:Q59,S60,T59)</f>
        <v>70</v>
      </c>
      <c r="D69" s="61"/>
      <c r="E69" s="72" t="s">
        <v>111</v>
      </c>
      <c r="F69" s="152">
        <f>COUNTIF(B20:G47,"die")</f>
        <v>7</v>
      </c>
      <c r="G69" s="60"/>
      <c r="H69" s="61"/>
      <c r="I69" s="60"/>
      <c r="T69" s="41"/>
    </row>
    <row r="70" spans="2:20" ht="25" customHeight="1" x14ac:dyDescent="0.25">
      <c r="B70" s="60"/>
      <c r="C70" s="61"/>
      <c r="D70" s="61"/>
      <c r="E70" s="72" t="s">
        <v>190</v>
      </c>
      <c r="F70" s="152">
        <f>COUNTIF(B20:G47,"das")</f>
        <v>10</v>
      </c>
      <c r="G70" s="60"/>
      <c r="H70" s="61"/>
      <c r="I70" s="60"/>
      <c r="T70" s="41"/>
    </row>
    <row r="71" spans="2:20" ht="25" customHeight="1" x14ac:dyDescent="0.25">
      <c r="B71" s="162"/>
      <c r="C71" s="61"/>
      <c r="D71" s="61"/>
      <c r="E71" s="72" t="s">
        <v>112</v>
      </c>
      <c r="F71" s="152">
        <f>COUNTIF(B20:G47,"?")</f>
        <v>4</v>
      </c>
      <c r="G71" s="60"/>
      <c r="H71" s="61"/>
      <c r="I71" s="60"/>
      <c r="T71" s="41"/>
    </row>
    <row r="72" spans="2:20" ht="25" customHeight="1" x14ac:dyDescent="0.25">
      <c r="B72" s="60"/>
      <c r="C72" s="61"/>
      <c r="D72" s="61"/>
      <c r="E72" s="72" t="s">
        <v>125</v>
      </c>
      <c r="F72" s="152">
        <f>COUNTIF(B20:G47,"der,das")</f>
        <v>5</v>
      </c>
      <c r="G72" s="60"/>
      <c r="H72" s="61"/>
      <c r="I72" s="60"/>
      <c r="L72" s="319" t="s">
        <v>100</v>
      </c>
      <c r="T72" s="41"/>
    </row>
    <row r="73" spans="2:20" ht="25" customHeight="1" x14ac:dyDescent="0.25">
      <c r="B73" s="162"/>
      <c r="C73" s="61"/>
      <c r="D73" s="61"/>
      <c r="E73" s="525"/>
      <c r="F73" s="350"/>
      <c r="G73" s="60"/>
      <c r="H73" s="61"/>
      <c r="I73" s="60"/>
      <c r="L73" s="320" t="s">
        <v>280</v>
      </c>
      <c r="T73" s="41"/>
    </row>
    <row r="74" spans="2:20" ht="25" customHeight="1" x14ac:dyDescent="0.25">
      <c r="B74" s="314" t="s">
        <v>638</v>
      </c>
      <c r="C74" s="313">
        <f>COUNTIF(_xlfn.ANCHORARRAY(C79),"*-*")</f>
        <v>4</v>
      </c>
      <c r="D74" s="313">
        <f>COUNTIF(D79:D93,"*-*")</f>
        <v>3</v>
      </c>
      <c r="E74" s="313">
        <f>COUNTIF(E79:E93,"*-*")</f>
        <v>5</v>
      </c>
      <c r="F74" s="313">
        <f>COUNTIF(F79:F93,"*-*")</f>
        <v>0</v>
      </c>
      <c r="G74" s="60"/>
      <c r="H74" s="61"/>
      <c r="I74" s="60"/>
      <c r="L74" s="321" t="s">
        <v>102</v>
      </c>
      <c r="T74" s="41"/>
    </row>
    <row r="75" spans="2:20" ht="25" customHeight="1" x14ac:dyDescent="0.25">
      <c r="B75" s="314" t="s">
        <v>639</v>
      </c>
      <c r="C75" s="313">
        <f>C78-C74</f>
        <v>1</v>
      </c>
      <c r="D75" s="313">
        <f>D78-D74</f>
        <v>14</v>
      </c>
      <c r="E75" s="313">
        <f>E78-E74</f>
        <v>5</v>
      </c>
      <c r="F75" s="313">
        <f>F78-F74</f>
        <v>0</v>
      </c>
      <c r="G75" s="60"/>
      <c r="H75" s="61"/>
      <c r="I75" s="60"/>
      <c r="L75" s="322" t="s">
        <v>145</v>
      </c>
      <c r="N75" s="323" t="s">
        <v>634</v>
      </c>
      <c r="T75" s="41"/>
    </row>
    <row r="76" spans="2:20" ht="25" customHeight="1" thickBot="1" x14ac:dyDescent="0.3">
      <c r="C76" s="60"/>
      <c r="D76" s="61"/>
      <c r="E76" s="61"/>
      <c r="F76" s="61"/>
      <c r="G76" s="61"/>
      <c r="H76" s="60"/>
      <c r="I76" s="61"/>
      <c r="J76" s="60"/>
      <c r="T76" s="41"/>
    </row>
    <row r="77" spans="2:20" ht="25" customHeight="1" x14ac:dyDescent="0.2">
      <c r="C77" s="293" t="s">
        <v>91</v>
      </c>
      <c r="D77" s="291" t="s">
        <v>93</v>
      </c>
      <c r="E77" s="291" t="s">
        <v>97</v>
      </c>
      <c r="F77" s="299" t="s">
        <v>98</v>
      </c>
      <c r="G77" s="289"/>
      <c r="H77" s="302" t="s">
        <v>85</v>
      </c>
      <c r="I77" s="531" t="s">
        <v>86</v>
      </c>
      <c r="J77" s="531" t="s">
        <v>141</v>
      </c>
      <c r="K77" s="301"/>
      <c r="L77" s="301" t="s">
        <v>632</v>
      </c>
      <c r="M77" s="302" t="s">
        <v>106</v>
      </c>
      <c r="N77" s="302" t="s">
        <v>633</v>
      </c>
      <c r="O77" s="302" t="s">
        <v>635</v>
      </c>
      <c r="P77" s="301" t="s">
        <v>180</v>
      </c>
      <c r="T77" s="41"/>
    </row>
    <row r="78" spans="2:20" ht="25" customHeight="1" x14ac:dyDescent="0.2">
      <c r="B78" s="300" t="s">
        <v>154</v>
      </c>
      <c r="C78" s="303">
        <f>COUNTIF(_xlfn.ANCHORARRAY(C79),"*")</f>
        <v>5</v>
      </c>
      <c r="D78" s="304">
        <f>COUNTIF(_xlfn.ANCHORARRAY(D79),"*")</f>
        <v>17</v>
      </c>
      <c r="E78" s="304">
        <f>COUNTIF(_xlfn.ANCHORARRAY(E79),"*")</f>
        <v>10</v>
      </c>
      <c r="F78" s="305">
        <f>COUNTIF(F79:F86,"*")</f>
        <v>0</v>
      </c>
      <c r="G78" s="300" t="s">
        <v>154</v>
      </c>
      <c r="H78" s="304">
        <f>COUNTIF(_xlfn.ANCHORARRAY(H79),"*")</f>
        <v>5</v>
      </c>
      <c r="I78" s="303">
        <f t="shared" ref="I78:P78" si="0">COUNTIF(I79:I93,"*")</f>
        <v>3</v>
      </c>
      <c r="J78" s="303">
        <f>COUNTIF(J79:J93,"*")</f>
        <v>4</v>
      </c>
      <c r="K78" s="305"/>
      <c r="L78" s="305">
        <f t="shared" si="0"/>
        <v>5</v>
      </c>
      <c r="M78" s="304">
        <f t="shared" si="0"/>
        <v>0</v>
      </c>
      <c r="N78" s="304">
        <f t="shared" si="0"/>
        <v>0</v>
      </c>
      <c r="O78" s="304">
        <f t="shared" si="0"/>
        <v>2</v>
      </c>
      <c r="P78" s="304">
        <f t="shared" si="0"/>
        <v>0</v>
      </c>
      <c r="T78" s="41"/>
    </row>
    <row r="79" spans="2:20" ht="45" customHeight="1" x14ac:dyDescent="0.25">
      <c r="B79" s="329" t="s">
        <v>640</v>
      </c>
      <c r="C79" s="290" t="str" cm="1">
        <f t="array" ref="C79:C84">_xlfn.UNIQUE(C23:C50)</f>
        <v>Game-Changer</v>
      </c>
      <c r="D79" s="290" t="str" cm="1">
        <f t="array" ref="D79:D96">_xlfn.UNIQUE(D23:D47)</f>
        <v>Statement</v>
      </c>
      <c r="E79" s="290" t="str" cm="1">
        <f t="array" ref="E79:E88">_xlfn.UNIQUE(F23:F36)</f>
        <v>Social-Media</v>
      </c>
      <c r="F79" s="290" cm="1">
        <f t="array" ref="F79">_xlfn.UNIQUE(H20:H26)</f>
        <v>0</v>
      </c>
      <c r="G79" s="289"/>
      <c r="H79" s="292" t="str" cm="1">
        <f t="array" ref="H79:H83">_xlfn.UNIQUE(J19:J23)</f>
        <v>smart [Move]</v>
      </c>
      <c r="I79" s="781" t="str" cm="1">
        <f t="array" ref="I79:I81">_xlfn.UNIQUE(K19:K22)</f>
        <v>live [gesehen]</v>
      </c>
      <c r="J79" s="781" t="str" cm="1">
        <f t="array" ref="J79:J82">_xlfn.UNIQUE(L19:L22)</f>
        <v>why</v>
      </c>
      <c r="K79" s="294"/>
      <c r="L79" s="320" t="str" cm="1">
        <f t="array" ref="L79:L83">_xlfn.UNIQUE(N20:N24)</f>
        <v>hat performt</v>
      </c>
      <c r="M79" s="297"/>
      <c r="N79" s="61" cm="1">
        <f t="array" ref="N79">_xlfn.UNIQUE(R23)</f>
        <v>0</v>
      </c>
      <c r="O79" s="297" t="str" cm="1">
        <f t="array" ref="O79:O81">_xlfn.UNIQUE(T20:T22)</f>
        <v>zu pushen</v>
      </c>
      <c r="P79" s="295" cm="1">
        <f t="array" ref="P79">_xlfn.UNIQUE(U23)</f>
        <v>0</v>
      </c>
      <c r="T79" s="41"/>
    </row>
    <row r="80" spans="2:20" ht="25" customHeight="1" x14ac:dyDescent="0.35">
      <c r="B80" s="326">
        <f>SUM(C78:F78:H78:P78)</f>
        <v>51</v>
      </c>
      <c r="C80" s="290" t="str">
        <v>Creative-Director</v>
      </c>
      <c r="D80" s="290" t="str">
        <v>Label</v>
      </c>
      <c r="E80" s="290" t="str">
        <v>Socials</v>
      </c>
      <c r="F80" s="290"/>
      <c r="G80" s="289"/>
      <c r="H80" s="292" t="str">
        <v>cool [Move]</v>
      </c>
      <c r="I80" s="781" t="str">
        <v>live [performt]</v>
      </c>
      <c r="J80" s="781" t="str">
        <v>I don't know</v>
      </c>
      <c r="K80" s="294"/>
      <c r="L80" s="320" t="str">
        <v>hat [dazu] gefreestyled</v>
      </c>
      <c r="M80" s="297"/>
      <c r="N80" s="297"/>
      <c r="O80" s="297" t="str">
        <v>zu empowern</v>
      </c>
      <c r="P80" s="295"/>
      <c r="T80" s="41"/>
    </row>
    <row r="81" spans="2:20" ht="25" customHeight="1" x14ac:dyDescent="0.25">
      <c r="C81" s="290" t="str">
        <v>Mega-Goal</v>
      </c>
      <c r="D81" s="290" t="str">
        <v>Street-Wear</v>
      </c>
      <c r="E81" s="290" t="str">
        <v>Runway-Show</v>
      </c>
      <c r="F81" s="290"/>
      <c r="G81" s="289"/>
      <c r="H81" s="292" t="str">
        <v>Big-Business [du bist]</v>
      </c>
      <c r="I81" s="781" t="str">
        <v>on fire [waren]</v>
      </c>
      <c r="J81" s="781" t="str">
        <v>Yo, yo [gib mir das Mic]</v>
      </c>
      <c r="K81" s="294"/>
      <c r="L81" s="319" t="str">
        <v>freestylest [du]</v>
      </c>
      <c r="M81" s="297"/>
      <c r="N81" s="297"/>
      <c r="O81" s="297">
        <v>0</v>
      </c>
      <c r="P81" s="295"/>
      <c r="T81" s="41"/>
    </row>
    <row r="82" spans="2:20" ht="25" customHeight="1" x14ac:dyDescent="0.25">
      <c r="B82" s="324" t="s">
        <v>631</v>
      </c>
      <c r="C82" s="290" t="str">
        <v>Podcast-Games</v>
      </c>
      <c r="D82" s="290" t="str">
        <v>Piece</v>
      </c>
      <c r="E82" s="290" t="str">
        <v>High-Fashion</v>
      </c>
      <c r="F82" s="290"/>
      <c r="G82" s="289"/>
      <c r="H82" s="292" t="str">
        <v>fucking [Legende]</v>
      </c>
      <c r="I82" s="781"/>
      <c r="J82" s="781" t="str">
        <v>Rest in peace</v>
      </c>
      <c r="K82" s="294"/>
      <c r="L82" s="795" t="str">
        <v>hat designed [ein Armband]</v>
      </c>
      <c r="M82" s="297"/>
      <c r="N82" s="297"/>
      <c r="O82" s="297"/>
      <c r="P82" s="295"/>
      <c r="T82" s="41"/>
    </row>
    <row r="83" spans="2:20" ht="25" customHeight="1" x14ac:dyDescent="0.25">
      <c r="B83" s="315">
        <f>SUM(C78:F78)</f>
        <v>32</v>
      </c>
      <c r="C83" s="290" t="str">
        <v>Cheerleader</v>
      </c>
      <c r="D83" s="290" t="str">
        <v>Fashion-Begriffe</v>
      </c>
      <c r="E83" s="290" t="str">
        <v>Creative-Director</v>
      </c>
      <c r="F83" s="290"/>
      <c r="G83" s="289"/>
      <c r="H83" s="292" t="str">
        <v>busy [egal wie]</v>
      </c>
      <c r="I83" s="781"/>
      <c r="J83" s="781"/>
      <c r="K83" s="294"/>
      <c r="L83" s="796" t="str">
        <v>werde [weiter] pushen</v>
      </c>
      <c r="M83" s="297"/>
      <c r="N83" s="297"/>
      <c r="O83" s="297"/>
      <c r="P83" s="295"/>
      <c r="T83" s="41"/>
    </row>
    <row r="84" spans="2:20" ht="25" customHeight="1" x14ac:dyDescent="0.25">
      <c r="B84" s="315" t="s">
        <v>636</v>
      </c>
      <c r="C84" s="290">
        <v>0</v>
      </c>
      <c r="D84" s="290" t="str">
        <v>Pieces</v>
      </c>
      <c r="E84" s="290" t="str">
        <v>Looks</v>
      </c>
      <c r="F84" s="290"/>
      <c r="G84" s="289"/>
      <c r="H84" s="292"/>
      <c r="I84" s="781"/>
      <c r="J84" s="781"/>
      <c r="K84" s="294"/>
      <c r="L84" s="294"/>
      <c r="M84" s="297"/>
      <c r="N84" s="297"/>
      <c r="O84" s="297"/>
      <c r="P84" s="295"/>
      <c r="T84" s="41"/>
    </row>
    <row r="85" spans="2:20" ht="25" customHeight="1" x14ac:dyDescent="0.25">
      <c r="B85" s="316">
        <f>COUNTIF(C79:F105,"*-*")</f>
        <v>12</v>
      </c>
      <c r="C85" s="290"/>
      <c r="D85" s="290" t="str">
        <v>Cover</v>
      </c>
      <c r="E85" s="290" t="str">
        <v>Event</v>
      </c>
      <c r="F85" s="290"/>
      <c r="G85" s="289"/>
      <c r="H85" s="292"/>
      <c r="I85" s="781"/>
      <c r="J85" s="781"/>
      <c r="K85" s="294"/>
      <c r="L85" s="294"/>
      <c r="M85" s="297"/>
      <c r="N85" s="297"/>
      <c r="O85" s="297"/>
      <c r="P85" s="295"/>
      <c r="T85" s="41"/>
    </row>
    <row r="86" spans="2:20" ht="25" customHeight="1" x14ac:dyDescent="0.25">
      <c r="B86" s="315" t="s">
        <v>637</v>
      </c>
      <c r="C86" s="290"/>
      <c r="D86" s="290" t="str">
        <v>Songs</v>
      </c>
      <c r="E86" s="290" t="str">
        <v>Peers</v>
      </c>
      <c r="F86" s="290"/>
      <c r="G86" s="289"/>
      <c r="H86" s="330"/>
      <c r="I86" s="781"/>
      <c r="J86" s="781"/>
      <c r="K86" s="294"/>
      <c r="L86" s="294"/>
      <c r="M86" s="297"/>
      <c r="N86" s="297"/>
      <c r="O86" s="297"/>
      <c r="P86" s="295"/>
      <c r="T86" s="41"/>
    </row>
    <row r="87" spans="2:20" ht="25" customHeight="1" x14ac:dyDescent="0.25">
      <c r="B87" s="316">
        <f>B83-B85</f>
        <v>20</v>
      </c>
      <c r="C87" s="290"/>
      <c r="D87" s="290" t="str">
        <v>Connections</v>
      </c>
      <c r="E87" s="290" t="str">
        <v>Front-Row</v>
      </c>
      <c r="F87" s="290"/>
      <c r="G87" s="289"/>
      <c r="H87" s="292"/>
      <c r="I87" s="781"/>
      <c r="J87" s="781"/>
      <c r="K87" s="294"/>
      <c r="L87" s="294"/>
      <c r="M87" s="297"/>
      <c r="N87" s="297"/>
      <c r="O87" s="297"/>
      <c r="P87" s="295"/>
      <c r="T87" s="41"/>
    </row>
    <row r="88" spans="2:20" ht="25" customHeight="1" x14ac:dyDescent="0.25">
      <c r="B88" s="289"/>
      <c r="C88" s="290"/>
      <c r="D88" s="290" t="str">
        <v>Online-Radio-Show</v>
      </c>
      <c r="E88" s="290" t="str">
        <v>Impact</v>
      </c>
      <c r="F88" s="290"/>
      <c r="G88" s="289"/>
      <c r="H88" s="292"/>
      <c r="I88" s="781"/>
      <c r="J88" s="781"/>
      <c r="K88" s="294"/>
      <c r="L88" s="294"/>
      <c r="M88" s="297"/>
      <c r="N88" s="297"/>
      <c r="O88" s="297"/>
      <c r="P88" s="295"/>
      <c r="T88" s="41"/>
    </row>
    <row r="89" spans="2:20" ht="25" customHeight="1" x14ac:dyDescent="0.25">
      <c r="C89" s="331"/>
      <c r="D89" s="59" t="str">
        <v>Culture</v>
      </c>
      <c r="E89" s="59"/>
      <c r="F89" s="59"/>
      <c r="G89" s="61"/>
      <c r="H89" s="317"/>
      <c r="I89" s="782"/>
      <c r="J89" s="783"/>
      <c r="K89" s="295"/>
      <c r="L89" s="295"/>
      <c r="M89" s="297"/>
      <c r="N89" s="297"/>
      <c r="O89" s="297"/>
      <c r="P89" s="295"/>
      <c r="T89" s="41"/>
    </row>
    <row r="90" spans="2:20" ht="25" customHeight="1" x14ac:dyDescent="0.25">
      <c r="C90" s="331"/>
      <c r="D90" s="59" t="str">
        <v>Beat</v>
      </c>
      <c r="E90" s="59"/>
      <c r="F90" s="59"/>
      <c r="G90" s="61"/>
      <c r="H90" s="317"/>
      <c r="I90" s="782"/>
      <c r="J90" s="783"/>
      <c r="K90" s="295"/>
      <c r="L90" s="295"/>
      <c r="M90" s="297"/>
      <c r="N90" s="297"/>
      <c r="O90" s="297"/>
      <c r="P90" s="295"/>
      <c r="T90" s="41"/>
    </row>
    <row r="91" spans="2:20" ht="25" customHeight="1" x14ac:dyDescent="0.25">
      <c r="C91" s="331"/>
      <c r="D91" s="59" t="str">
        <v>Mic</v>
      </c>
      <c r="E91" s="59"/>
      <c r="F91" s="59"/>
      <c r="G91" s="61"/>
      <c r="H91" s="317"/>
      <c r="I91" s="782"/>
      <c r="J91" s="783"/>
      <c r="K91" s="295"/>
      <c r="L91" s="295"/>
      <c r="M91" s="297"/>
      <c r="N91" s="297"/>
      <c r="O91" s="297"/>
      <c r="P91" s="295"/>
      <c r="T91" s="41"/>
    </row>
    <row r="92" spans="2:20" ht="19" x14ac:dyDescent="0.25">
      <c r="C92" s="331"/>
      <c r="D92" s="59" t="str">
        <v xml:space="preserve"> Mic</v>
      </c>
      <c r="E92" s="59"/>
      <c r="F92" s="59"/>
      <c r="G92" s="61"/>
      <c r="H92" s="317"/>
      <c r="I92" s="782"/>
      <c r="J92" s="783"/>
      <c r="K92" s="295"/>
      <c r="L92" s="295"/>
      <c r="M92" s="297"/>
      <c r="N92" s="297"/>
      <c r="O92" s="297"/>
      <c r="P92" s="295"/>
    </row>
    <row r="93" spans="2:20" ht="20" thickBot="1" x14ac:dyDescent="0.3">
      <c r="B93" s="309"/>
      <c r="C93" s="331"/>
      <c r="D93" s="59" t="str">
        <v>Story</v>
      </c>
      <c r="E93" s="59"/>
      <c r="F93" s="59"/>
      <c r="G93" s="61"/>
      <c r="H93" s="318"/>
      <c r="I93" s="327"/>
      <c r="J93" s="532"/>
      <c r="K93" s="296"/>
      <c r="L93" s="296"/>
      <c r="M93" s="298"/>
      <c r="N93" s="298"/>
      <c r="O93" s="298"/>
      <c r="P93" s="296"/>
    </row>
    <row r="94" spans="2:20" ht="19" x14ac:dyDescent="0.25">
      <c r="C94" s="59"/>
      <c r="D94" s="59" t="str">
        <v>Intros</v>
      </c>
      <c r="E94" s="59"/>
      <c r="F94" s="59"/>
      <c r="G94" s="61"/>
      <c r="H94" s="60"/>
      <c r="I94" s="61"/>
      <c r="J94" s="60"/>
    </row>
    <row r="95" spans="2:20" ht="19" x14ac:dyDescent="0.25">
      <c r="C95" s="59"/>
      <c r="D95" s="59" t="str">
        <v>Feedback</v>
      </c>
      <c r="E95" s="59"/>
      <c r="F95" s="59"/>
      <c r="G95" s="61"/>
      <c r="H95" s="60"/>
      <c r="I95" s="61"/>
      <c r="J95" s="60"/>
    </row>
    <row r="96" spans="2:20" x14ac:dyDescent="0.2">
      <c r="D96">
        <v>0</v>
      </c>
    </row>
  </sheetData>
  <mergeCells count="21">
    <mergeCell ref="H65:H67"/>
    <mergeCell ref="J65:M67"/>
    <mergeCell ref="C15:D15"/>
    <mergeCell ref="K17:K18"/>
    <mergeCell ref="L17:M18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C10:D10"/>
    <mergeCell ref="B1:C2"/>
    <mergeCell ref="H8:I8"/>
    <mergeCell ref="C8:D8"/>
    <mergeCell ref="C9:D9"/>
    <mergeCell ref="D4:E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21E161B0-A0B2-2346-8B85-65FB53F4EFA2}">
            <xm:f>NOT(ISERROR(SEARCH("-",C79)))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C79:C85</xm:sqref>
        </x14:conditionalFormatting>
        <x14:conditionalFormatting xmlns:xm="http://schemas.microsoft.com/office/excel/2006/main">
          <x14:cfRule type="containsText" priority="4" operator="containsText" id="{3762E1C6-CEE3-3047-91EA-867ED658039B}">
            <xm:f>NOT(ISERROR(SEARCH("-",C79)))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C79:F93</xm:sqref>
        </x14:conditionalFormatting>
        <x14:conditionalFormatting xmlns:xm="http://schemas.microsoft.com/office/excel/2006/main">
          <x14:cfRule type="containsText" priority="3" operator="containsText" id="{B5FD6F03-1EF8-6F4E-8114-FE6A1AD35399}">
            <xm:f>NOT(ISERROR(SEARCH("-",C79)))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C79:F95</xm:sqref>
        </x14:conditionalFormatting>
        <x14:conditionalFormatting xmlns:xm="http://schemas.microsoft.com/office/excel/2006/main">
          <x14:cfRule type="containsText" priority="2" operator="containsText" id="{440F7B61-6707-864C-9D8A-AAF770A7FE8D}">
            <xm:f>NOT(ISERROR(SEARCH("-",C20)))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C20:F43</xm:sqref>
        </x14:conditionalFormatting>
        <x14:conditionalFormatting xmlns:xm="http://schemas.microsoft.com/office/excel/2006/main">
          <x14:cfRule type="containsText" priority="1" operator="containsText" id="{97C424C1-9B30-B948-9030-1BA525AD713C}">
            <xm:f>NOT(ISERROR(SEARCH("-",C20)))</xm:f>
            <xm:f>"-"</xm:f>
            <x14:dxf>
              <font>
                <color rgb="FF9C0006"/>
              </font>
            </x14:dxf>
          </x14:cfRule>
          <xm:sqref>C20:F46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D589-6C92-9F4E-AD82-BDC30EAA2D2B}">
  <dimension ref="A1:U99"/>
  <sheetViews>
    <sheetView zoomScale="69" workbookViewId="0">
      <selection activeCell="N76" sqref="N76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4" width="22.33203125" customWidth="1"/>
    <col min="5" max="5" width="20.6640625" customWidth="1"/>
    <col min="6" max="6" width="28.1640625" customWidth="1"/>
    <col min="7" max="7" width="18.83203125" customWidth="1"/>
    <col min="8" max="8" width="26.5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64</v>
      </c>
      <c r="C1" s="563"/>
      <c r="D1" s="50"/>
      <c r="E1" s="50"/>
      <c r="F1" s="798"/>
      <c r="G1" s="798"/>
      <c r="H1" s="798"/>
      <c r="I1" s="798"/>
      <c r="J1" s="798"/>
    </row>
    <row r="2" spans="2:21" ht="26" x14ac:dyDescent="0.2">
      <c r="B2" s="563"/>
      <c r="C2" s="563"/>
      <c r="D2" s="50"/>
      <c r="E2" s="50"/>
      <c r="F2" s="798"/>
      <c r="G2" s="798"/>
      <c r="H2" s="798"/>
      <c r="I2" s="798"/>
      <c r="J2" s="798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89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14</v>
      </c>
      <c r="D5" s="70">
        <f>C5/G5*100</f>
        <v>63.636363636363633</v>
      </c>
      <c r="E5" s="159" t="s">
        <v>240</v>
      </c>
      <c r="F5" s="111" t="s">
        <v>155</v>
      </c>
      <c r="G5" s="111">
        <f>C69</f>
        <v>22</v>
      </c>
      <c r="H5" s="111" t="s">
        <v>154</v>
      </c>
      <c r="I5" s="111">
        <f>A84</f>
        <v>18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26" t="s">
        <v>311</v>
      </c>
      <c r="D8" s="627"/>
      <c r="E8" s="35">
        <v>8</v>
      </c>
      <c r="F8" s="49" t="s">
        <v>239</v>
      </c>
      <c r="G8" s="49">
        <f>E8/G5*100</f>
        <v>36.363636363636367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634"/>
      <c r="D9" s="635"/>
      <c r="E9" s="6">
        <v>0</v>
      </c>
      <c r="F9" s="32" t="s">
        <v>239</v>
      </c>
      <c r="G9" s="32">
        <f>E9/G5*100</f>
        <v>0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194"/>
      <c r="L19" s="634"/>
      <c r="M19" s="719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 t="s">
        <v>109</v>
      </c>
      <c r="C20" s="206" t="s">
        <v>644</v>
      </c>
      <c r="D20" s="207" t="s">
        <v>313</v>
      </c>
      <c r="E20" s="121" t="s">
        <v>109</v>
      </c>
      <c r="F20" s="204" t="s">
        <v>645</v>
      </c>
      <c r="G20" s="113" t="s">
        <v>109</v>
      </c>
      <c r="H20" s="205" t="s">
        <v>317</v>
      </c>
      <c r="I20" s="123" t="s">
        <v>125</v>
      </c>
      <c r="J20" s="193"/>
      <c r="K20" s="194"/>
      <c r="L20" s="634"/>
      <c r="M20" s="719"/>
      <c r="N20" s="207" t="s">
        <v>322</v>
      </c>
      <c r="O20" s="175" t="s">
        <v>222</v>
      </c>
      <c r="P20" s="198"/>
      <c r="Q20" s="199"/>
      <c r="R20" s="205" t="s">
        <v>319</v>
      </c>
      <c r="S20" s="181" t="s">
        <v>320</v>
      </c>
      <c r="T20" s="203"/>
      <c r="U20" s="38"/>
    </row>
    <row r="21" spans="1:21" ht="25" customHeight="1" x14ac:dyDescent="0.25">
      <c r="B21" s="118" t="s">
        <v>125</v>
      </c>
      <c r="C21" s="206" t="s">
        <v>178</v>
      </c>
      <c r="D21" s="207" t="s">
        <v>316</v>
      </c>
      <c r="E21" s="121" t="s">
        <v>109</v>
      </c>
      <c r="F21" s="204" t="s">
        <v>216</v>
      </c>
      <c r="G21" s="113" t="s">
        <v>309</v>
      </c>
      <c r="H21" s="186"/>
      <c r="I21" s="123"/>
      <c r="J21" s="193"/>
      <c r="K21" s="194"/>
      <c r="L21" s="634"/>
      <c r="M21" s="719"/>
      <c r="N21" s="186"/>
      <c r="O21" s="175"/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125</v>
      </c>
      <c r="C22" s="206" t="s">
        <v>310</v>
      </c>
      <c r="D22" s="205" t="s">
        <v>318</v>
      </c>
      <c r="E22" s="121" t="s">
        <v>190</v>
      </c>
      <c r="F22" s="204" t="s">
        <v>310</v>
      </c>
      <c r="G22" s="113" t="s">
        <v>309</v>
      </c>
      <c r="H22" s="186"/>
      <c r="I22" s="123"/>
      <c r="J22" s="193"/>
      <c r="K22" s="194"/>
      <c r="L22" s="634"/>
      <c r="M22" s="719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125</v>
      </c>
      <c r="C23" s="209" t="s">
        <v>312</v>
      </c>
      <c r="D23" s="207" t="s">
        <v>318</v>
      </c>
      <c r="E23" s="121" t="s">
        <v>190</v>
      </c>
      <c r="F23" s="191"/>
      <c r="G23" s="113"/>
      <c r="H23" s="186"/>
      <c r="I23" s="123"/>
      <c r="J23" s="193"/>
      <c r="K23" s="194"/>
      <c r="L23" s="634"/>
      <c r="M23" s="719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125</v>
      </c>
      <c r="C24" s="209" t="s">
        <v>314</v>
      </c>
      <c r="D24" s="205" t="s">
        <v>318</v>
      </c>
      <c r="E24" s="121" t="s">
        <v>190</v>
      </c>
      <c r="F24" s="191"/>
      <c r="G24" s="113"/>
      <c r="H24" s="186"/>
      <c r="I24" s="123"/>
      <c r="J24" s="196"/>
      <c r="K24" s="194"/>
      <c r="L24" s="634"/>
      <c r="M24" s="719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225" t="s">
        <v>109</v>
      </c>
      <c r="C25" s="209" t="s">
        <v>315</v>
      </c>
      <c r="D25" s="205" t="s">
        <v>215</v>
      </c>
      <c r="E25" s="121" t="s">
        <v>113</v>
      </c>
      <c r="F25" s="191"/>
      <c r="G25" s="113"/>
      <c r="H25" s="186"/>
      <c r="I25" s="123"/>
      <c r="J25" s="196"/>
      <c r="K25" s="194"/>
      <c r="L25" s="634"/>
      <c r="M25" s="719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 t="s">
        <v>112</v>
      </c>
      <c r="C26" s="206" t="s">
        <v>646</v>
      </c>
      <c r="D26" s="205" t="s">
        <v>215</v>
      </c>
      <c r="E26" s="121" t="s">
        <v>113</v>
      </c>
      <c r="F26" s="191"/>
      <c r="G26" s="113"/>
      <c r="H26" s="186"/>
      <c r="I26" s="123"/>
      <c r="J26" s="197"/>
      <c r="K26" s="194"/>
      <c r="L26" s="634"/>
      <c r="M26" s="719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 t="s">
        <v>109</v>
      </c>
      <c r="C27" s="209" t="s">
        <v>321</v>
      </c>
      <c r="D27" s="186"/>
      <c r="E27" s="121"/>
      <c r="F27" s="191"/>
      <c r="G27" s="113"/>
      <c r="H27" s="186"/>
      <c r="I27" s="123"/>
      <c r="J27" s="197"/>
      <c r="K27" s="194"/>
      <c r="L27" s="634"/>
      <c r="M27" s="719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112</v>
      </c>
      <c r="C28" s="206" t="s">
        <v>178</v>
      </c>
      <c r="D28" s="187"/>
      <c r="E28" s="121"/>
      <c r="F28" s="191"/>
      <c r="G28" s="113"/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186"/>
      <c r="E29" s="121"/>
      <c r="F29" s="191"/>
      <c r="G29" s="113"/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186"/>
      <c r="E30" s="120"/>
      <c r="F30" s="191"/>
      <c r="G30" s="113"/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120"/>
      <c r="F31" s="191"/>
      <c r="G31" s="113"/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120"/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120"/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120"/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120"/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120"/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120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120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120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120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120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120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120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120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120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40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166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COUNTIF(C20:C46,"*-*")</f>
        <v>7</v>
      </c>
      <c r="C54" s="334">
        <f>COUNTIF(D22:D46,"*-*")</f>
        <v>3</v>
      </c>
      <c r="D54" s="334">
        <f>COUNTIF(F20:F46,"*-*")</f>
        <v>3</v>
      </c>
      <c r="E54" s="334">
        <f>COUNTIF(H19:H22,"*-*")</f>
        <v>1</v>
      </c>
    </row>
    <row r="55" spans="1:21" ht="25" customHeight="1" x14ac:dyDescent="0.2">
      <c r="A55" s="334" t="s">
        <v>643</v>
      </c>
      <c r="B55" s="334">
        <f>B59-B54</f>
        <v>2</v>
      </c>
      <c r="C55" s="334">
        <f>D59-C54</f>
        <v>4</v>
      </c>
      <c r="D55" s="334">
        <f>F59-D54</f>
        <v>0</v>
      </c>
      <c r="E55" s="334">
        <f>E54-H59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1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9</v>
      </c>
      <c r="C59" s="145"/>
      <c r="D59" s="144">
        <f>COUNTIF(D20:D44,"*")</f>
        <v>7</v>
      </c>
      <c r="E59" s="145"/>
      <c r="F59" s="144">
        <f>COUNTIF(F20:F44,"*")</f>
        <v>3</v>
      </c>
      <c r="G59" s="145"/>
      <c r="H59" s="146">
        <f>COUNTIF(H20:H44,"*")</f>
        <v>1</v>
      </c>
      <c r="I59" s="147"/>
      <c r="J59" s="79">
        <f>COUNTIF(J19:J44,"*")</f>
        <v>0</v>
      </c>
      <c r="K59" s="79">
        <f>COUNTIF(K19:K44,"*")</f>
        <v>0</v>
      </c>
      <c r="L59" s="79">
        <f>COUNTIF(L19:L44,"*")</f>
        <v>0</v>
      </c>
      <c r="M59" s="79"/>
      <c r="N59" s="81" t="s">
        <v>143</v>
      </c>
      <c r="O59" s="81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2"/>
      <c r="R60" s="81" t="s">
        <v>150</v>
      </c>
      <c r="S60" s="81">
        <f>COUNTIF(R20:R44,"*")</f>
        <v>1</v>
      </c>
    </row>
    <row r="61" spans="1:21" ht="25" customHeight="1" x14ac:dyDescent="0.2">
      <c r="I61" s="60"/>
      <c r="N61" s="81" t="s">
        <v>144</v>
      </c>
      <c r="O61" s="58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58"/>
    </row>
    <row r="63" spans="1:21" ht="25" customHeight="1" x14ac:dyDescent="0.25">
      <c r="B63" s="63" t="s">
        <v>235</v>
      </c>
      <c r="C63" s="63">
        <f>SUM(B59,D59,F59,H59)</f>
        <v>20</v>
      </c>
      <c r="D63" s="61"/>
      <c r="E63" s="61"/>
      <c r="F63" s="61"/>
      <c r="G63" s="60"/>
      <c r="H63" s="61"/>
      <c r="I63" s="60"/>
      <c r="N63" s="83"/>
      <c r="O63" s="58"/>
    </row>
    <row r="64" spans="1:21" ht="25" customHeight="1" x14ac:dyDescent="0.25">
      <c r="B64" s="63" t="s">
        <v>236</v>
      </c>
      <c r="C64" s="63">
        <v>5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1</v>
      </c>
      <c r="T64" s="41"/>
    </row>
    <row r="65" spans="1:20" ht="47" customHeight="1" x14ac:dyDescent="0.25">
      <c r="B65" s="64" t="s">
        <v>132</v>
      </c>
      <c r="C65" s="65">
        <f>C63-C64</f>
        <v>15</v>
      </c>
      <c r="D65" s="61"/>
      <c r="E65" s="72" t="s">
        <v>135</v>
      </c>
      <c r="F65" s="152" t="s">
        <v>323</v>
      </c>
      <c r="G65" s="73" t="s">
        <v>138</v>
      </c>
      <c r="H65" s="621" t="s">
        <v>324</v>
      </c>
      <c r="I65" s="60"/>
      <c r="J65" s="623" t="s">
        <v>326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SUM(B78:E79)</f>
        <v>16</v>
      </c>
      <c r="D66" s="61"/>
      <c r="E66" s="72" t="s">
        <v>137</v>
      </c>
      <c r="F66" s="152" t="s">
        <v>125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>
        <f>SUM(B78:E78)</f>
        <v>12</v>
      </c>
      <c r="D67" s="61"/>
      <c r="E67" s="72" t="s">
        <v>113</v>
      </c>
      <c r="F67" s="152">
        <f>COUNTIF(B19:G46,"der")</f>
        <v>2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111</v>
      </c>
      <c r="F68" s="152">
        <f>COUNTIF(B19:G46,"die")</f>
        <v>0</v>
      </c>
      <c r="G68" s="60"/>
      <c r="H68" s="61"/>
      <c r="I68" s="60"/>
      <c r="J68" t="s">
        <v>325</v>
      </c>
      <c r="T68" s="41"/>
    </row>
    <row r="69" spans="1:20" ht="25" customHeight="1" x14ac:dyDescent="0.3">
      <c r="B69" s="109" t="s">
        <v>152</v>
      </c>
      <c r="C69" s="110">
        <f>SUM(B59:M59,O64:O64,P59:Q59,S60)</f>
        <v>22</v>
      </c>
      <c r="D69" s="61"/>
      <c r="E69" s="72" t="s">
        <v>190</v>
      </c>
      <c r="F69" s="152">
        <f>COUNTIF(B19:G46,"das")</f>
        <v>3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2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4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136</v>
      </c>
      <c r="F72" s="108">
        <f>COUNTIF(B25:B53:E25:E50:G25:G50:I25:I50, "pl")</f>
        <v>2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T73" s="41"/>
    </row>
    <row r="74" spans="1:20" ht="25" customHeight="1" x14ac:dyDescent="0.25">
      <c r="A74" s="60"/>
      <c r="B74" s="61"/>
      <c r="C74" s="61"/>
      <c r="D74" s="61"/>
      <c r="E74" s="61"/>
      <c r="F74" s="60"/>
      <c r="G74" s="61"/>
      <c r="H74" s="60"/>
      <c r="T74" s="41"/>
    </row>
    <row r="75" spans="1:20" ht="25" customHeight="1" x14ac:dyDescent="0.25">
      <c r="A75" s="162"/>
      <c r="B75" s="61"/>
      <c r="C75" s="61"/>
      <c r="D75" s="61"/>
      <c r="E75" s="61"/>
      <c r="F75" s="60"/>
      <c r="G75" s="61"/>
      <c r="H75" s="60"/>
      <c r="T75" s="41"/>
    </row>
    <row r="76" spans="1:20" ht="25" customHeight="1" x14ac:dyDescent="0.25">
      <c r="A76" s="60"/>
      <c r="B76" s="61"/>
      <c r="C76" s="61"/>
      <c r="D76" s="61"/>
      <c r="E76" s="61"/>
      <c r="F76" s="60"/>
      <c r="G76" s="61"/>
      <c r="H76" s="60"/>
      <c r="K76" s="319" t="s">
        <v>100</v>
      </c>
      <c r="T76" s="41"/>
    </row>
    <row r="77" spans="1:20" ht="25" customHeight="1" x14ac:dyDescent="0.25">
      <c r="A77" s="162"/>
      <c r="B77" s="61"/>
      <c r="C77" s="61"/>
      <c r="D77" s="61"/>
      <c r="E77" s="61"/>
      <c r="F77" s="60"/>
      <c r="G77" s="61"/>
      <c r="H77" s="60"/>
      <c r="K77" s="320" t="s">
        <v>280</v>
      </c>
      <c r="T77" s="41"/>
    </row>
    <row r="78" spans="1:20" ht="25" customHeight="1" x14ac:dyDescent="0.25">
      <c r="A78" s="314" t="s">
        <v>638</v>
      </c>
      <c r="B78" s="313">
        <f>COUNTIF(_xlfn.ANCHORARRAY(B83),"*-*")</f>
        <v>6</v>
      </c>
      <c r="C78" s="313">
        <f>COUNTIF(C83:C97,"*-*")</f>
        <v>2</v>
      </c>
      <c r="D78" s="313">
        <f>COUNTIF(D83:D97,"*-*")</f>
        <v>3</v>
      </c>
      <c r="E78" s="313">
        <f>COUNTIF(E83:E97,"*-*")</f>
        <v>1</v>
      </c>
      <c r="F78" s="60"/>
      <c r="G78" s="61"/>
      <c r="H78" s="60"/>
      <c r="K78" s="321" t="s">
        <v>102</v>
      </c>
      <c r="T78" s="41"/>
    </row>
    <row r="79" spans="1:20" ht="25" customHeight="1" x14ac:dyDescent="0.25">
      <c r="A79" s="314" t="s">
        <v>639</v>
      </c>
      <c r="B79" s="313">
        <f>B82-B78</f>
        <v>2</v>
      </c>
      <c r="C79" s="313">
        <f>C82-C78</f>
        <v>2</v>
      </c>
      <c r="D79" s="313">
        <f>D82-D78</f>
        <v>0</v>
      </c>
      <c r="E79" s="313">
        <f>E82-E78</f>
        <v>0</v>
      </c>
      <c r="F79" s="60"/>
      <c r="G79" s="61"/>
      <c r="H79" s="60"/>
      <c r="K79" s="322" t="s">
        <v>145</v>
      </c>
      <c r="M79" s="323" t="s">
        <v>634</v>
      </c>
      <c r="T79" s="41"/>
    </row>
    <row r="80" spans="1:20" ht="25" customHeight="1" thickBot="1" x14ac:dyDescent="0.3">
      <c r="B80" s="60"/>
      <c r="C80" s="61"/>
      <c r="D80" s="61"/>
      <c r="E80" s="61"/>
      <c r="F80" s="61"/>
      <c r="G80" s="60"/>
      <c r="H80" s="61"/>
      <c r="I80" s="60"/>
      <c r="T80" s="41"/>
    </row>
    <row r="81" spans="1:20" ht="25" customHeight="1" x14ac:dyDescent="0.2">
      <c r="B81" s="293" t="s">
        <v>91</v>
      </c>
      <c r="C81" s="291" t="s">
        <v>93</v>
      </c>
      <c r="D81" s="291" t="s">
        <v>97</v>
      </c>
      <c r="E81" s="299" t="s">
        <v>98</v>
      </c>
      <c r="F81" s="289"/>
      <c r="G81" s="302" t="s">
        <v>85</v>
      </c>
      <c r="H81" s="531" t="s">
        <v>86</v>
      </c>
      <c r="I81" s="531" t="s">
        <v>141</v>
      </c>
      <c r="J81" s="301"/>
      <c r="K81" s="301" t="s">
        <v>632</v>
      </c>
      <c r="L81" s="302" t="s">
        <v>106</v>
      </c>
      <c r="M81" s="302" t="s">
        <v>633</v>
      </c>
      <c r="N81" s="302" t="s">
        <v>635</v>
      </c>
      <c r="O81" s="301" t="s">
        <v>180</v>
      </c>
      <c r="T81" s="41"/>
    </row>
    <row r="82" spans="1:20" ht="25" customHeight="1" x14ac:dyDescent="0.2">
      <c r="A82" s="300" t="s">
        <v>154</v>
      </c>
      <c r="B82" s="303">
        <f>COUNTIF(_xlfn.ANCHORARRAY(B83),"*")</f>
        <v>8</v>
      </c>
      <c r="C82" s="304">
        <f>COUNTIF(_xlfn.ANCHORARRAY(C83),"*")</f>
        <v>4</v>
      </c>
      <c r="D82" s="304">
        <f>COUNTIF(_xlfn.ANCHORARRAY(D83),"*")</f>
        <v>3</v>
      </c>
      <c r="E82" s="305">
        <f>COUNTIF(E83:E90,"*")</f>
        <v>1</v>
      </c>
      <c r="F82" s="300" t="s">
        <v>154</v>
      </c>
      <c r="G82" s="304">
        <f>COUNTIF(_xlfn.ANCHORARRAY(G83),"*")</f>
        <v>0</v>
      </c>
      <c r="H82" s="303">
        <f t="shared" ref="H82:O82" si="0">COUNTIF(H83:H97,"*")</f>
        <v>0</v>
      </c>
      <c r="I82" s="303">
        <f t="shared" si="0"/>
        <v>0</v>
      </c>
      <c r="J82" s="305"/>
      <c r="K82" s="305">
        <f t="shared" si="0"/>
        <v>1</v>
      </c>
      <c r="L82" s="304">
        <f t="shared" si="0"/>
        <v>0</v>
      </c>
      <c r="M82" s="304">
        <f t="shared" si="0"/>
        <v>1</v>
      </c>
      <c r="N82" s="304">
        <f t="shared" si="0"/>
        <v>0</v>
      </c>
      <c r="O82" s="304">
        <f t="shared" si="0"/>
        <v>0</v>
      </c>
      <c r="T82" s="41"/>
    </row>
    <row r="83" spans="1:20" ht="25" customHeight="1" x14ac:dyDescent="0.25">
      <c r="A83" s="329" t="s">
        <v>640</v>
      </c>
      <c r="B83" s="290" t="str" cm="1">
        <f t="array" ref="B83:B91">_xlfn.UNIQUE(C20:C47)</f>
        <v>Fakes-und-Fakten</v>
      </c>
      <c r="C83" s="290" t="str" cm="1">
        <f t="array" ref="C83:C87">_xlfn.UNIQUE(D20:D47)</f>
        <v>Truther</v>
      </c>
      <c r="D83" s="290" t="str" cm="1">
        <f t="array" ref="D83:D86">_xlfn.UNIQUE(F20:F40)</f>
        <v>Chat-gruppen</v>
      </c>
      <c r="E83" s="290" t="str" cm="1">
        <f t="array" ref="E83:E84">_xlfn.UNIQUE(H20:H29)</f>
        <v>World-Trade-Centers</v>
      </c>
      <c r="F83" s="289"/>
      <c r="G83" s="292" cm="1">
        <f t="array" ref="G83">_xlfn.UNIQUE(J19:J27)</f>
        <v>0</v>
      </c>
      <c r="H83" s="781" cm="1">
        <f t="array" ref="H83">_xlfn.UNIQUE(J23:J26)</f>
        <v>0</v>
      </c>
      <c r="I83" s="781" cm="1">
        <f t="array" ref="I83">_xlfn.UNIQUE(K23:K24)</f>
        <v>0</v>
      </c>
      <c r="J83" s="294"/>
      <c r="K83" s="319" t="str" cm="1">
        <f t="array" ref="K83:K84">_xlfn.UNIQUE(N20:N28)</f>
        <v>checkst</v>
      </c>
      <c r="L83" s="297"/>
      <c r="M83" s="61" t="str">
        <f>R20</f>
        <v>gefaked</v>
      </c>
      <c r="N83" s="297" cm="1">
        <f t="array" ref="N83">_xlfn.UNIQUE(S24:S26)</f>
        <v>0</v>
      </c>
      <c r="O83" s="295" cm="1">
        <f t="array" ref="O83">_xlfn.UNIQUE(T27)</f>
        <v>0</v>
      </c>
      <c r="T83" s="41"/>
    </row>
    <row r="84" spans="1:20" ht="25" customHeight="1" x14ac:dyDescent="0.35">
      <c r="A84" s="326">
        <f>SUM(B82:E82:G82:O82)</f>
        <v>18</v>
      </c>
      <c r="B84" s="290" t="str">
        <v>Social-Media</v>
      </c>
      <c r="C84" s="290" t="str">
        <v>No-Planes-Theorie</v>
      </c>
      <c r="D84" s="290" t="str">
        <v>Real-Life</v>
      </c>
      <c r="E84" s="290">
        <v>0</v>
      </c>
      <c r="F84" s="289"/>
      <c r="G84" s="292"/>
      <c r="H84" s="781"/>
      <c r="I84" s="781"/>
      <c r="J84" s="294"/>
      <c r="K84" s="289">
        <v>0</v>
      </c>
      <c r="L84" s="297"/>
      <c r="M84" s="297"/>
      <c r="N84" s="297"/>
      <c r="O84" s="295"/>
      <c r="T84" s="41"/>
    </row>
    <row r="85" spans="1:20" ht="25" customHeight="1" x14ac:dyDescent="0.25">
      <c r="B85" s="290" t="str">
        <v>Nine-Eleven</v>
      </c>
      <c r="C85" s="290" t="str">
        <v>Cheap-Fake</v>
      </c>
      <c r="D85" s="290" t="str">
        <v>Nine-Eleven</v>
      </c>
      <c r="E85" s="290"/>
      <c r="F85" s="289"/>
      <c r="G85" s="292"/>
      <c r="H85" s="781"/>
      <c r="I85" s="781"/>
      <c r="J85" s="294"/>
      <c r="K85" s="289"/>
      <c r="L85" s="297"/>
      <c r="M85" s="297"/>
      <c r="N85" s="297"/>
      <c r="O85" s="295"/>
      <c r="T85" s="41"/>
    </row>
    <row r="86" spans="1:20" ht="25" customHeight="1" x14ac:dyDescent="0.25">
      <c r="A86" s="324" t="s">
        <v>631</v>
      </c>
      <c r="B86" s="290" t="str">
        <v>Nein-Eleven</v>
      </c>
      <c r="C86" s="290" t="str">
        <v>Content</v>
      </c>
      <c r="D86" s="290">
        <v>0</v>
      </c>
      <c r="E86" s="290"/>
      <c r="F86" s="289"/>
      <c r="G86" s="292"/>
      <c r="H86" s="781"/>
      <c r="I86" s="781"/>
      <c r="J86" s="294"/>
      <c r="K86" s="294"/>
      <c r="L86" s="297"/>
      <c r="M86" s="297"/>
      <c r="N86" s="297"/>
      <c r="O86" s="295"/>
      <c r="T86" s="41"/>
    </row>
    <row r="87" spans="1:20" ht="25" customHeight="1" x14ac:dyDescent="0.25">
      <c r="A87" s="315">
        <f>SUM(B82:E82)</f>
        <v>16</v>
      </c>
      <c r="B87" s="290" t="str">
        <v>Inside-Job</v>
      </c>
      <c r="C87" s="290">
        <v>0</v>
      </c>
      <c r="D87" s="290"/>
      <c r="E87" s="290"/>
      <c r="F87" s="289"/>
      <c r="G87" s="292"/>
      <c r="H87" s="781"/>
      <c r="I87" s="781"/>
      <c r="J87" s="294"/>
      <c r="K87" s="294"/>
      <c r="L87" s="297"/>
      <c r="M87" s="297"/>
      <c r="N87" s="297"/>
      <c r="O87" s="295"/>
      <c r="T87" s="41"/>
    </row>
    <row r="88" spans="1:20" ht="25" customHeight="1" x14ac:dyDescent="0.25">
      <c r="A88" s="315" t="s">
        <v>636</v>
      </c>
      <c r="B88" s="290" t="str">
        <v>Aliens</v>
      </c>
      <c r="C88" s="290"/>
      <c r="D88" s="290"/>
      <c r="E88" s="290"/>
      <c r="F88" s="289"/>
      <c r="G88" s="292"/>
      <c r="H88" s="781"/>
      <c r="I88" s="781"/>
      <c r="J88" s="294"/>
      <c r="K88" s="294"/>
      <c r="L88" s="297"/>
      <c r="M88" s="297"/>
      <c r="N88" s="297"/>
      <c r="O88" s="295"/>
      <c r="T88" s="41"/>
    </row>
    <row r="89" spans="1:20" ht="25" customHeight="1" x14ac:dyDescent="0.25">
      <c r="A89" s="316">
        <f>COUNTIF(B83:E109,"*-*")</f>
        <v>12</v>
      </c>
      <c r="B89" s="290" t="str">
        <v>Otto-Normal-user</v>
      </c>
      <c r="C89" s="290"/>
      <c r="D89" s="290"/>
      <c r="E89" s="290"/>
      <c r="F89" s="289"/>
      <c r="G89" s="292"/>
      <c r="H89" s="781"/>
      <c r="I89" s="781"/>
      <c r="J89" s="294"/>
      <c r="K89" s="294"/>
      <c r="L89" s="297"/>
      <c r="M89" s="297"/>
      <c r="N89" s="297"/>
      <c r="O89" s="295"/>
      <c r="T89" s="41"/>
    </row>
    <row r="90" spans="1:20" ht="25" customHeight="1" x14ac:dyDescent="0.25">
      <c r="A90" s="315" t="s">
        <v>637</v>
      </c>
      <c r="B90" s="290" t="str">
        <v>Clips</v>
      </c>
      <c r="C90" s="290"/>
      <c r="D90" s="290"/>
      <c r="E90" s="290"/>
      <c r="F90" s="289"/>
      <c r="G90" s="330"/>
      <c r="H90" s="781"/>
      <c r="I90" s="781"/>
      <c r="J90" s="294"/>
      <c r="K90" s="294"/>
      <c r="L90" s="297"/>
      <c r="M90" s="297"/>
      <c r="N90" s="297"/>
      <c r="O90" s="295"/>
      <c r="T90" s="41"/>
    </row>
    <row r="91" spans="1:20" ht="25" customHeight="1" x14ac:dyDescent="0.25">
      <c r="A91" s="316">
        <f>A87-A89</f>
        <v>4</v>
      </c>
      <c r="B91" s="290">
        <v>0</v>
      </c>
      <c r="C91" s="290"/>
      <c r="D91" s="290"/>
      <c r="E91" s="290"/>
      <c r="F91" s="289"/>
      <c r="G91" s="292"/>
      <c r="H91" s="781"/>
      <c r="I91" s="781"/>
      <c r="J91" s="294"/>
      <c r="K91" s="294"/>
      <c r="L91" s="297"/>
      <c r="M91" s="297"/>
      <c r="N91" s="297"/>
      <c r="O91" s="295"/>
      <c r="T91" s="41"/>
    </row>
    <row r="92" spans="1:20" ht="19" x14ac:dyDescent="0.25">
      <c r="A92" s="289"/>
      <c r="B92" s="290"/>
      <c r="C92" s="290"/>
      <c r="D92" s="290"/>
      <c r="E92" s="290"/>
      <c r="F92" s="289"/>
      <c r="G92" s="292"/>
      <c r="H92" s="781"/>
      <c r="I92" s="781"/>
      <c r="J92" s="294"/>
      <c r="K92" s="294"/>
      <c r="L92" s="297"/>
      <c r="M92" s="297"/>
      <c r="N92" s="297"/>
      <c r="O92" s="295"/>
    </row>
    <row r="93" spans="1:20" ht="19" x14ac:dyDescent="0.25">
      <c r="B93" s="331"/>
      <c r="C93" s="59"/>
      <c r="D93" s="59"/>
      <c r="E93" s="59"/>
      <c r="F93" s="61"/>
      <c r="G93" s="317"/>
      <c r="H93" s="782"/>
      <c r="I93" s="783"/>
      <c r="J93" s="295"/>
      <c r="K93" s="295"/>
      <c r="L93" s="297"/>
      <c r="M93" s="297"/>
      <c r="N93" s="297"/>
      <c r="O93" s="295"/>
    </row>
    <row r="94" spans="1:20" ht="19" x14ac:dyDescent="0.25">
      <c r="B94" s="331"/>
      <c r="C94" s="59"/>
      <c r="D94" s="59"/>
      <c r="E94" s="59"/>
      <c r="F94" s="61"/>
      <c r="G94" s="317"/>
      <c r="H94" s="782"/>
      <c r="I94" s="783"/>
      <c r="J94" s="295"/>
      <c r="K94" s="295"/>
      <c r="L94" s="297"/>
      <c r="M94" s="297"/>
      <c r="N94" s="297"/>
      <c r="O94" s="295"/>
    </row>
    <row r="95" spans="1:20" ht="19" x14ac:dyDescent="0.25">
      <c r="B95" s="331"/>
      <c r="C95" s="59"/>
      <c r="D95" s="59"/>
      <c r="E95" s="59"/>
      <c r="F95" s="61"/>
      <c r="G95" s="317"/>
      <c r="H95" s="782"/>
      <c r="I95" s="783"/>
      <c r="J95" s="295"/>
      <c r="K95" s="295"/>
      <c r="L95" s="297"/>
      <c r="M95" s="297"/>
      <c r="N95" s="297"/>
      <c r="O95" s="295"/>
    </row>
    <row r="96" spans="1:20" ht="19" x14ac:dyDescent="0.25">
      <c r="B96" s="331"/>
      <c r="C96" s="332"/>
      <c r="D96" s="308"/>
      <c r="E96" s="308"/>
      <c r="F96" s="61"/>
      <c r="G96" s="317"/>
      <c r="H96" s="782"/>
      <c r="I96" s="783"/>
      <c r="J96" s="295"/>
      <c r="K96" s="295"/>
      <c r="L96" s="297"/>
      <c r="M96" s="297"/>
      <c r="N96" s="297"/>
      <c r="O96" s="295"/>
    </row>
    <row r="97" spans="1:15" ht="20" thickBot="1" x14ac:dyDescent="0.3">
      <c r="A97" s="309"/>
      <c r="B97" s="331"/>
      <c r="C97" s="333"/>
      <c r="D97" s="311"/>
      <c r="E97" s="312"/>
      <c r="F97" s="61"/>
      <c r="G97" s="318"/>
      <c r="H97" s="327"/>
      <c r="I97" s="532"/>
      <c r="J97" s="296"/>
      <c r="K97" s="296"/>
      <c r="L97" s="298"/>
      <c r="M97" s="298"/>
      <c r="N97" s="298"/>
      <c r="O97" s="296"/>
    </row>
    <row r="98" spans="1:15" ht="19" x14ac:dyDescent="0.25">
      <c r="B98" s="59"/>
      <c r="C98" s="61"/>
      <c r="D98" s="61"/>
      <c r="E98" s="61"/>
      <c r="F98" s="61"/>
      <c r="G98" s="60"/>
      <c r="H98" s="61"/>
      <c r="I98" s="60"/>
    </row>
    <row r="99" spans="1:15" ht="19" x14ac:dyDescent="0.25">
      <c r="B99" s="59"/>
      <c r="C99" s="61"/>
      <c r="D99" s="61"/>
      <c r="E99" s="61"/>
      <c r="F99" s="61"/>
      <c r="G99" s="60"/>
      <c r="H99" s="61"/>
      <c r="I99" s="60"/>
    </row>
  </sheetData>
  <mergeCells count="49">
    <mergeCell ref="L44:M44"/>
    <mergeCell ref="L45:M45"/>
    <mergeCell ref="L46:M46"/>
    <mergeCell ref="L47:M47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H65:H67"/>
    <mergeCell ref="J65:M67"/>
    <mergeCell ref="K17:K18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L28:M28"/>
    <mergeCell ref="L29:M29"/>
    <mergeCell ref="L30:M30"/>
    <mergeCell ref="L31:M31"/>
    <mergeCell ref="L32:M32"/>
    <mergeCell ref="L33:M33"/>
    <mergeCell ref="C10:D10"/>
    <mergeCell ref="B1:C2"/>
    <mergeCell ref="D4:E4"/>
    <mergeCell ref="C8:D8"/>
    <mergeCell ref="C9:D9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C8E0D32-73F6-0E4F-BD57-127C3D83B1B5}">
            <xm:f>NOT(ISERROR(SEARCH("-",C20)))</xm:f>
            <xm:f>"-"</xm:f>
            <x14:dxf>
              <font>
                <color rgb="FF9C0006"/>
              </font>
            </x14:dxf>
          </x14:cfRule>
          <xm:sqref>C20:H47</xm:sqref>
        </x14:conditionalFormatting>
        <x14:conditionalFormatting xmlns:xm="http://schemas.microsoft.com/office/excel/2006/main">
          <x14:cfRule type="containsText" priority="3" operator="containsText" id="{9E9A9B13-9569-ED4E-AB6E-8DC7783B3B41}">
            <xm:f>NOT(ISERROR(SEARCH("-",B83)))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B83:B89</xm:sqref>
        </x14:conditionalFormatting>
        <x14:conditionalFormatting xmlns:xm="http://schemas.microsoft.com/office/excel/2006/main">
          <x14:cfRule type="containsText" priority="2" operator="containsText" id="{9CCABD57-700C-F141-AB38-3C872BF7D391}">
            <xm:f>NOT(ISERROR(SEARCH("-",B83)))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B83:E97</xm:sqref>
        </x14:conditionalFormatting>
        <x14:conditionalFormatting xmlns:xm="http://schemas.microsoft.com/office/excel/2006/main">
          <x14:cfRule type="containsText" priority="1" operator="containsText" id="{4ED1C00D-8284-EA42-817A-E6E1A145DFCA}">
            <xm:f>NOT(ISERROR(SEARCH("-",B83)))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B83:E99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E6D9-E461-7D4C-BEFB-206D2456CB7D}">
  <dimension ref="A1:U100"/>
  <sheetViews>
    <sheetView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4" width="34.5" customWidth="1"/>
    <col min="5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65</v>
      </c>
      <c r="C1" s="563"/>
      <c r="D1" s="50"/>
      <c r="E1" s="50"/>
      <c r="F1" s="797"/>
      <c r="G1" s="797"/>
      <c r="H1" s="797"/>
      <c r="I1" s="797"/>
      <c r="J1" s="797"/>
    </row>
    <row r="2" spans="2:21" ht="54" customHeight="1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28</v>
      </c>
      <c r="D5" s="70">
        <f>C5/G5*100</f>
        <v>45.161290322580641</v>
      </c>
      <c r="E5" s="159" t="s">
        <v>240</v>
      </c>
      <c r="F5" s="111" t="s">
        <v>155</v>
      </c>
      <c r="G5" s="111">
        <f>C70</f>
        <v>62</v>
      </c>
      <c r="H5" s="111" t="s">
        <v>154</v>
      </c>
      <c r="I5" s="111">
        <f>A81</f>
        <v>53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26" t="s">
        <v>333</v>
      </c>
      <c r="D8" s="627"/>
      <c r="E8" s="35">
        <v>19</v>
      </c>
      <c r="F8" s="49" t="s">
        <v>239</v>
      </c>
      <c r="G8" s="49">
        <f>E8/G5*100</f>
        <v>30.64516129032258</v>
      </c>
      <c r="H8" s="617" t="s">
        <v>1140</v>
      </c>
      <c r="I8" s="618"/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624" t="s">
        <v>311</v>
      </c>
      <c r="D9" s="625"/>
      <c r="E9" s="6">
        <v>12</v>
      </c>
      <c r="F9" s="32" t="s">
        <v>239</v>
      </c>
      <c r="G9" s="32">
        <f>E9/G5*100</f>
        <v>19.35483870967742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194"/>
      <c r="L19" s="218" t="s">
        <v>351</v>
      </c>
      <c r="M19" s="785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354</v>
      </c>
      <c r="T19" s="177" t="s">
        <v>179</v>
      </c>
      <c r="U19" s="172" t="s">
        <v>180</v>
      </c>
    </row>
    <row r="20" spans="1:21" ht="51" customHeight="1" x14ac:dyDescent="0.25">
      <c r="B20" s="118" t="s">
        <v>112</v>
      </c>
      <c r="C20" s="206" t="s">
        <v>328</v>
      </c>
      <c r="D20" s="205" t="s">
        <v>644</v>
      </c>
      <c r="E20" s="121" t="s">
        <v>109</v>
      </c>
      <c r="F20" s="216" t="s">
        <v>343</v>
      </c>
      <c r="G20" s="113" t="s">
        <v>109</v>
      </c>
      <c r="H20" s="217" t="s">
        <v>345</v>
      </c>
      <c r="I20" s="123"/>
      <c r="J20" s="193"/>
      <c r="K20" s="194"/>
      <c r="L20" s="261" t="s">
        <v>342</v>
      </c>
      <c r="M20" s="784"/>
      <c r="N20" s="207" t="s">
        <v>336</v>
      </c>
      <c r="O20" s="175" t="s">
        <v>337</v>
      </c>
      <c r="P20" s="198"/>
      <c r="Q20" s="230" t="s">
        <v>357</v>
      </c>
      <c r="R20" s="186"/>
      <c r="S20" s="181"/>
      <c r="T20" s="222" t="s">
        <v>341</v>
      </c>
      <c r="U20" s="57" t="s">
        <v>360</v>
      </c>
    </row>
    <row r="21" spans="1:21" ht="25" customHeight="1" x14ac:dyDescent="0.25">
      <c r="B21" s="118" t="s">
        <v>330</v>
      </c>
      <c r="C21" s="206" t="s">
        <v>329</v>
      </c>
      <c r="D21" s="205" t="s">
        <v>246</v>
      </c>
      <c r="E21" s="121" t="s">
        <v>109</v>
      </c>
      <c r="F21" s="216" t="s">
        <v>344</v>
      </c>
      <c r="G21" s="113" t="s">
        <v>109</v>
      </c>
      <c r="H21" s="186"/>
      <c r="I21" s="123"/>
      <c r="J21" s="193"/>
      <c r="K21" s="194"/>
      <c r="L21" s="38"/>
      <c r="M21" s="785"/>
      <c r="N21" s="207" t="s">
        <v>363</v>
      </c>
      <c r="O21" s="175" t="s">
        <v>222</v>
      </c>
      <c r="P21" s="198"/>
      <c r="Q21" s="199"/>
      <c r="R21" s="200"/>
      <c r="S21" s="116"/>
      <c r="T21" s="231" t="s">
        <v>359</v>
      </c>
      <c r="U21" s="54" t="s">
        <v>361</v>
      </c>
    </row>
    <row r="22" spans="1:21" ht="25" customHeight="1" x14ac:dyDescent="0.25">
      <c r="B22" s="118" t="s">
        <v>113</v>
      </c>
      <c r="C22" s="206" t="s">
        <v>332</v>
      </c>
      <c r="D22" s="205" t="s">
        <v>648</v>
      </c>
      <c r="E22" s="121" t="s">
        <v>109</v>
      </c>
      <c r="F22" s="204" t="s">
        <v>353</v>
      </c>
      <c r="G22" s="113" t="s">
        <v>309</v>
      </c>
      <c r="H22" s="186"/>
      <c r="I22" s="123"/>
      <c r="J22" s="193"/>
      <c r="K22" s="194"/>
      <c r="L22" s="38"/>
      <c r="M22" s="785"/>
      <c r="N22" s="221" t="s">
        <v>357</v>
      </c>
      <c r="O22" s="175" t="s">
        <v>222</v>
      </c>
      <c r="P22" s="198"/>
      <c r="Q22" s="199"/>
      <c r="R22" s="186"/>
      <c r="S22" s="116"/>
      <c r="T22" s="205" t="s">
        <v>650</v>
      </c>
      <c r="U22" s="54" t="s">
        <v>361</v>
      </c>
    </row>
    <row r="23" spans="1:21" ht="25" customHeight="1" x14ac:dyDescent="0.25">
      <c r="B23" s="118" t="s">
        <v>109</v>
      </c>
      <c r="C23" s="206" t="s">
        <v>334</v>
      </c>
      <c r="D23" s="205" t="s">
        <v>327</v>
      </c>
      <c r="E23" s="121" t="s">
        <v>109</v>
      </c>
      <c r="F23" s="204" t="s">
        <v>329</v>
      </c>
      <c r="G23" s="113" t="s">
        <v>109</v>
      </c>
      <c r="H23" s="186"/>
      <c r="I23" s="123"/>
      <c r="J23" s="193"/>
      <c r="K23" s="194"/>
      <c r="L23" s="38"/>
      <c r="M23" s="785"/>
      <c r="N23" s="221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A24" s="40"/>
      <c r="B24" s="118" t="s">
        <v>109</v>
      </c>
      <c r="C24" s="206" t="s">
        <v>338</v>
      </c>
      <c r="D24" s="205" t="s">
        <v>331</v>
      </c>
      <c r="E24" s="121" t="s">
        <v>113</v>
      </c>
      <c r="F24" s="208" t="s">
        <v>224</v>
      </c>
      <c r="G24" s="113" t="s">
        <v>109</v>
      </c>
      <c r="H24" s="186"/>
      <c r="I24" s="123"/>
      <c r="J24" s="193"/>
      <c r="K24" s="194"/>
      <c r="L24" s="38"/>
      <c r="M24" s="785"/>
      <c r="N24" s="188"/>
      <c r="O24" s="175"/>
      <c r="P24" s="198"/>
      <c r="Q24" s="199"/>
      <c r="R24" s="186"/>
      <c r="S24" s="116"/>
      <c r="T24" s="203"/>
      <c r="U24" s="55"/>
    </row>
    <row r="25" spans="1:21" ht="25" customHeight="1" x14ac:dyDescent="0.25">
      <c r="A25" t="s">
        <v>339</v>
      </c>
      <c r="B25" s="118" t="s">
        <v>111</v>
      </c>
      <c r="C25" s="206" t="s">
        <v>340</v>
      </c>
      <c r="D25" s="205" t="s">
        <v>119</v>
      </c>
      <c r="E25" s="121" t="s">
        <v>190</v>
      </c>
      <c r="F25" s="208" t="s">
        <v>352</v>
      </c>
      <c r="G25" s="113" t="s">
        <v>109</v>
      </c>
      <c r="H25" s="186"/>
      <c r="I25" s="123"/>
      <c r="J25" s="196"/>
      <c r="K25" s="194"/>
      <c r="L25" s="38"/>
      <c r="M25" s="785"/>
      <c r="N25" s="188"/>
      <c r="O25" s="175"/>
      <c r="P25" s="198"/>
      <c r="Q25" s="199"/>
      <c r="R25" s="186"/>
      <c r="S25" s="116"/>
      <c r="T25" s="203"/>
      <c r="U25" s="55"/>
    </row>
    <row r="26" spans="1:21" ht="57" customHeight="1" x14ac:dyDescent="0.25">
      <c r="A26" s="151"/>
      <c r="B26" s="118" t="s">
        <v>109</v>
      </c>
      <c r="C26" s="229" t="s">
        <v>347</v>
      </c>
      <c r="D26" s="207" t="s">
        <v>224</v>
      </c>
      <c r="E26" s="121" t="s">
        <v>109</v>
      </c>
      <c r="F26" s="208" t="s">
        <v>358</v>
      </c>
      <c r="G26" s="113" t="s">
        <v>109</v>
      </c>
      <c r="H26" s="186"/>
      <c r="I26" s="123"/>
      <c r="J26" s="196"/>
      <c r="K26" s="194"/>
      <c r="L26" s="38"/>
      <c r="M26" s="785"/>
      <c r="N26" s="188"/>
      <c r="O26" s="175"/>
      <c r="P26" s="198"/>
      <c r="Q26" s="199"/>
      <c r="R26" s="186"/>
      <c r="S26" s="116"/>
      <c r="T26" s="203"/>
      <c r="U26" s="55"/>
    </row>
    <row r="27" spans="1:21" ht="66" customHeight="1" x14ac:dyDescent="0.25">
      <c r="B27" s="118" t="s">
        <v>109</v>
      </c>
      <c r="C27" s="206" t="s">
        <v>346</v>
      </c>
      <c r="D27" s="226" t="s">
        <v>335</v>
      </c>
      <c r="E27" s="121" t="s">
        <v>111</v>
      </c>
      <c r="F27" s="204" t="s">
        <v>364</v>
      </c>
      <c r="G27" s="113"/>
      <c r="H27" s="186"/>
      <c r="I27" s="123"/>
      <c r="J27" s="197"/>
      <c r="K27" s="194"/>
      <c r="L27" s="38"/>
      <c r="M27" s="785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109</v>
      </c>
      <c r="C28" s="206" t="s">
        <v>352</v>
      </c>
      <c r="D28" s="217" t="s">
        <v>647</v>
      </c>
      <c r="E28" s="121" t="s">
        <v>190</v>
      </c>
      <c r="F28" s="204" t="s">
        <v>119</v>
      </c>
      <c r="G28" s="113" t="s">
        <v>190</v>
      </c>
      <c r="H28" s="186"/>
      <c r="I28" s="123"/>
      <c r="J28" s="197"/>
      <c r="K28" s="194"/>
      <c r="L28" s="38"/>
      <c r="M28" s="785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 t="s">
        <v>109</v>
      </c>
      <c r="C29" s="209" t="s">
        <v>352</v>
      </c>
      <c r="D29" s="228" t="s">
        <v>346</v>
      </c>
      <c r="E29" s="121" t="s">
        <v>109</v>
      </c>
      <c r="F29" s="204" t="s">
        <v>215</v>
      </c>
      <c r="G29" s="113" t="s">
        <v>109</v>
      </c>
      <c r="H29" s="186"/>
      <c r="I29" s="123"/>
      <c r="J29" s="193"/>
      <c r="K29" s="194"/>
      <c r="L29" s="38"/>
      <c r="M29" s="785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A30" t="s">
        <v>349</v>
      </c>
      <c r="B30" s="118" t="s">
        <v>113</v>
      </c>
      <c r="C30" s="209" t="s">
        <v>227</v>
      </c>
      <c r="D30" s="217" t="s">
        <v>347</v>
      </c>
      <c r="E30" s="121" t="s">
        <v>109</v>
      </c>
      <c r="F30" s="191"/>
      <c r="G30" s="113"/>
      <c r="H30" s="186"/>
      <c r="I30" s="123"/>
      <c r="J30" s="193"/>
      <c r="K30" s="194"/>
      <c r="L30" s="38"/>
      <c r="M30" s="785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 t="s">
        <v>113</v>
      </c>
      <c r="C31" s="209" t="s">
        <v>227</v>
      </c>
      <c r="D31" s="217" t="s">
        <v>343</v>
      </c>
      <c r="E31" s="121" t="s">
        <v>109</v>
      </c>
      <c r="F31" s="191"/>
      <c r="G31" s="191"/>
      <c r="H31" s="186"/>
      <c r="I31" s="123"/>
      <c r="J31" s="193"/>
      <c r="K31" s="194"/>
      <c r="L31" s="38"/>
      <c r="M31" s="785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 t="s">
        <v>113</v>
      </c>
      <c r="C32" s="209" t="s">
        <v>227</v>
      </c>
      <c r="D32" s="217" t="s">
        <v>348</v>
      </c>
      <c r="E32" s="121" t="s">
        <v>112</v>
      </c>
      <c r="F32" s="191"/>
      <c r="G32" s="113"/>
      <c r="H32" s="186"/>
      <c r="I32" s="123"/>
      <c r="J32" s="193"/>
      <c r="K32" s="194"/>
      <c r="L32" s="38"/>
      <c r="M32" s="785"/>
      <c r="N32" s="188"/>
      <c r="O32" s="175"/>
      <c r="P32" s="198"/>
      <c r="Q32" s="199"/>
      <c r="R32" s="186"/>
      <c r="S32" s="116"/>
      <c r="T32" s="203"/>
      <c r="U32" s="55"/>
    </row>
    <row r="33" spans="1:21" ht="25" customHeight="1" x14ac:dyDescent="0.25">
      <c r="B33" s="87" t="s">
        <v>109</v>
      </c>
      <c r="C33" s="209" t="s">
        <v>352</v>
      </c>
      <c r="D33" s="217" t="s">
        <v>343</v>
      </c>
      <c r="E33" s="121" t="s">
        <v>109</v>
      </c>
      <c r="F33" s="191"/>
      <c r="G33" s="113"/>
      <c r="H33" s="186"/>
      <c r="I33" s="123"/>
      <c r="J33" s="193"/>
      <c r="K33" s="194"/>
      <c r="L33" s="38"/>
      <c r="M33" s="785"/>
      <c r="N33" s="188"/>
      <c r="O33" s="175"/>
      <c r="P33" s="198"/>
      <c r="Q33" s="199"/>
      <c r="R33" s="186"/>
      <c r="S33" s="116"/>
      <c r="T33" s="203"/>
      <c r="U33" s="55"/>
    </row>
    <row r="34" spans="1:21" ht="25" customHeight="1" x14ac:dyDescent="0.25">
      <c r="B34" s="87" t="s">
        <v>109</v>
      </c>
      <c r="C34" s="206" t="s">
        <v>329</v>
      </c>
      <c r="D34" s="217" t="s">
        <v>350</v>
      </c>
      <c r="E34" s="121" t="s">
        <v>190</v>
      </c>
      <c r="F34" s="191"/>
      <c r="G34" s="113"/>
      <c r="H34" s="186"/>
      <c r="I34" s="123"/>
      <c r="J34" s="193"/>
      <c r="K34" s="194"/>
      <c r="L34" s="38"/>
      <c r="M34" s="785"/>
      <c r="N34" s="188"/>
      <c r="O34" s="175"/>
      <c r="P34" s="198"/>
      <c r="Q34" s="199"/>
      <c r="R34" s="186"/>
      <c r="S34" s="116"/>
      <c r="T34" s="203"/>
      <c r="U34" s="55"/>
    </row>
    <row r="35" spans="1:21" ht="25" customHeight="1" x14ac:dyDescent="0.25">
      <c r="B35" s="87" t="s">
        <v>113</v>
      </c>
      <c r="C35" s="209" t="s">
        <v>227</v>
      </c>
      <c r="D35" s="205" t="s">
        <v>355</v>
      </c>
      <c r="E35" s="121" t="s">
        <v>109</v>
      </c>
      <c r="F35" s="191"/>
      <c r="G35" s="113"/>
      <c r="H35" s="186"/>
      <c r="I35" s="123"/>
      <c r="J35" s="193"/>
      <c r="K35" s="194"/>
      <c r="L35" s="38"/>
      <c r="M35" s="785"/>
      <c r="N35" s="188"/>
      <c r="O35" s="175"/>
      <c r="P35" s="198"/>
      <c r="Q35" s="199"/>
      <c r="R35" s="186"/>
      <c r="S35" s="116"/>
      <c r="T35" s="203"/>
      <c r="U35" s="55"/>
    </row>
    <row r="36" spans="1:21" ht="25" customHeight="1" x14ac:dyDescent="0.25">
      <c r="B36" s="87" t="s">
        <v>109</v>
      </c>
      <c r="C36" s="206" t="s">
        <v>365</v>
      </c>
      <c r="D36" s="205" t="s">
        <v>356</v>
      </c>
      <c r="E36" s="121" t="s">
        <v>109</v>
      </c>
      <c r="F36" s="191"/>
      <c r="G36" s="113"/>
      <c r="H36" s="186"/>
      <c r="I36" s="123"/>
      <c r="J36" s="193"/>
      <c r="K36" s="194"/>
      <c r="L36" s="38"/>
      <c r="M36" s="785"/>
      <c r="N36" s="188"/>
      <c r="O36" s="175"/>
      <c r="P36" s="198"/>
      <c r="Q36" s="199"/>
      <c r="R36" s="186"/>
      <c r="S36" s="116"/>
      <c r="T36" s="203"/>
      <c r="U36" s="55"/>
    </row>
    <row r="37" spans="1:21" ht="25" customHeight="1" x14ac:dyDescent="0.25">
      <c r="A37" t="s">
        <v>366</v>
      </c>
      <c r="B37" s="87" t="s">
        <v>109</v>
      </c>
      <c r="C37" s="206" t="s">
        <v>329</v>
      </c>
      <c r="D37" s="207" t="s">
        <v>362</v>
      </c>
      <c r="E37" s="121" t="s">
        <v>109</v>
      </c>
      <c r="F37" s="191"/>
      <c r="G37" s="113"/>
      <c r="H37" s="186"/>
      <c r="I37" s="123"/>
      <c r="J37" s="193"/>
      <c r="K37" s="194"/>
      <c r="L37" s="38"/>
      <c r="M37" s="785"/>
      <c r="N37" s="188"/>
      <c r="O37" s="175"/>
      <c r="P37" s="198"/>
      <c r="Q37" s="199"/>
      <c r="R37" s="186"/>
      <c r="S37" s="116"/>
      <c r="T37" s="203"/>
      <c r="U37" s="55"/>
    </row>
    <row r="38" spans="1:21" ht="25" customHeight="1" x14ac:dyDescent="0.25">
      <c r="B38" s="87"/>
      <c r="C38" s="185"/>
      <c r="D38" s="205" t="s">
        <v>352</v>
      </c>
      <c r="E38" s="121" t="s">
        <v>109</v>
      </c>
      <c r="F38" s="191"/>
      <c r="G38" s="113"/>
      <c r="H38" s="186"/>
      <c r="I38" s="123"/>
      <c r="J38" s="193"/>
      <c r="K38" s="194"/>
      <c r="L38" s="38"/>
      <c r="M38" s="785"/>
      <c r="N38" s="188"/>
      <c r="O38" s="175"/>
      <c r="P38" s="198"/>
      <c r="Q38" s="199"/>
      <c r="R38" s="186"/>
      <c r="S38" s="116"/>
      <c r="T38" s="203"/>
      <c r="U38" s="55"/>
    </row>
    <row r="39" spans="1:21" ht="25" customHeight="1" x14ac:dyDescent="0.25">
      <c r="B39" s="87"/>
      <c r="C39" s="185"/>
      <c r="D39" s="205" t="s">
        <v>367</v>
      </c>
      <c r="E39" s="121" t="s">
        <v>109</v>
      </c>
      <c r="F39" s="191"/>
      <c r="G39" s="113"/>
      <c r="H39" s="186"/>
      <c r="I39" s="123"/>
      <c r="J39" s="193"/>
      <c r="K39" s="194"/>
      <c r="L39" s="38"/>
      <c r="M39" s="785"/>
      <c r="N39" s="188"/>
      <c r="O39" s="175"/>
      <c r="P39" s="198"/>
      <c r="Q39" s="199"/>
      <c r="R39" s="186"/>
      <c r="S39" s="116"/>
      <c r="T39" s="203"/>
      <c r="U39" s="55"/>
    </row>
    <row r="40" spans="1:21" ht="25" customHeight="1" x14ac:dyDescent="0.25">
      <c r="B40" s="87"/>
      <c r="C40" s="185"/>
      <c r="D40" s="205" t="s">
        <v>649</v>
      </c>
      <c r="E40" s="121" t="s">
        <v>109</v>
      </c>
      <c r="F40" s="191"/>
      <c r="G40" s="113"/>
      <c r="H40" s="186"/>
      <c r="I40" s="123"/>
      <c r="J40" s="193"/>
      <c r="K40" s="194"/>
      <c r="L40" s="38"/>
      <c r="M40" s="785"/>
      <c r="N40" s="188"/>
      <c r="O40" s="175"/>
      <c r="P40" s="198"/>
      <c r="Q40" s="199"/>
      <c r="R40" s="186"/>
      <c r="S40" s="116"/>
      <c r="T40" s="203"/>
      <c r="U40" s="55"/>
    </row>
    <row r="41" spans="1:21" ht="25" customHeight="1" x14ac:dyDescent="0.25">
      <c r="B41" s="87"/>
      <c r="C41" s="185"/>
      <c r="D41" s="186"/>
      <c r="E41" s="121"/>
      <c r="F41" s="191"/>
      <c r="G41" s="113"/>
      <c r="H41" s="186"/>
      <c r="I41" s="123"/>
      <c r="J41" s="193"/>
      <c r="K41" s="194"/>
      <c r="L41" s="38"/>
      <c r="M41" s="785"/>
      <c r="N41" s="188"/>
      <c r="O41" s="175"/>
      <c r="P41" s="198"/>
      <c r="Q41" s="199"/>
      <c r="R41" s="186"/>
      <c r="S41" s="116"/>
      <c r="T41" s="203"/>
      <c r="U41" s="55"/>
    </row>
    <row r="42" spans="1:21" ht="25" customHeight="1" x14ac:dyDescent="0.25">
      <c r="B42" s="87"/>
      <c r="C42" s="185"/>
      <c r="D42" s="186"/>
      <c r="E42" s="120"/>
      <c r="F42" s="191"/>
      <c r="G42" s="113"/>
      <c r="H42" s="186"/>
      <c r="I42" s="123"/>
      <c r="J42" s="193"/>
      <c r="K42" s="194"/>
      <c r="L42" s="38"/>
      <c r="M42" s="785"/>
      <c r="N42" s="188"/>
      <c r="O42" s="175"/>
      <c r="P42" s="198"/>
      <c r="Q42" s="199"/>
      <c r="R42" s="186"/>
      <c r="S42" s="116"/>
      <c r="T42" s="203"/>
      <c r="U42" s="55"/>
    </row>
    <row r="43" spans="1:21" ht="25" customHeight="1" x14ac:dyDescent="0.25">
      <c r="B43" s="87"/>
      <c r="C43" s="185"/>
      <c r="D43" s="186"/>
      <c r="E43" s="120"/>
      <c r="F43" s="191"/>
      <c r="G43" s="113"/>
      <c r="H43" s="186"/>
      <c r="I43" s="123"/>
      <c r="J43" s="193"/>
      <c r="K43" s="194"/>
      <c r="L43" s="38"/>
      <c r="M43" s="785"/>
      <c r="N43" s="188"/>
      <c r="O43" s="175"/>
      <c r="P43" s="198"/>
      <c r="Q43" s="199"/>
      <c r="R43" s="186"/>
      <c r="S43" s="116"/>
      <c r="T43" s="203"/>
      <c r="U43" s="55"/>
    </row>
    <row r="44" spans="1:21" ht="25" customHeight="1" x14ac:dyDescent="0.25">
      <c r="B44" s="87"/>
      <c r="C44" s="185"/>
      <c r="D44" s="186"/>
      <c r="E44" s="120"/>
      <c r="F44" s="191"/>
      <c r="G44" s="113"/>
      <c r="H44" s="186"/>
      <c r="I44" s="123"/>
      <c r="J44" s="193"/>
      <c r="K44" s="194"/>
      <c r="L44" s="38"/>
      <c r="M44" s="785"/>
      <c r="N44" s="188"/>
      <c r="O44" s="175"/>
      <c r="P44" s="198"/>
      <c r="Q44" s="199"/>
      <c r="R44" s="186"/>
      <c r="S44" s="116"/>
      <c r="T44" s="203"/>
      <c r="U44" s="55"/>
    </row>
    <row r="45" spans="1:21" ht="25" customHeight="1" x14ac:dyDescent="0.25">
      <c r="B45" s="87"/>
      <c r="C45" s="185"/>
      <c r="D45" s="186"/>
      <c r="E45" s="120"/>
      <c r="F45" s="191"/>
      <c r="G45" s="113"/>
      <c r="H45" s="186"/>
      <c r="I45" s="123"/>
      <c r="J45" s="193"/>
      <c r="K45" s="194"/>
      <c r="L45" s="38"/>
      <c r="M45" s="785"/>
      <c r="N45" s="188"/>
      <c r="O45" s="175"/>
      <c r="P45" s="198"/>
      <c r="Q45" s="199"/>
      <c r="R45" s="186"/>
      <c r="S45" s="116"/>
      <c r="T45" s="203"/>
      <c r="U45" s="55"/>
    </row>
    <row r="46" spans="1:21" ht="25" customHeight="1" x14ac:dyDescent="0.25">
      <c r="B46" s="87"/>
      <c r="C46" s="185"/>
      <c r="D46" s="186"/>
      <c r="E46" s="120"/>
      <c r="F46" s="191"/>
      <c r="G46" s="113"/>
      <c r="H46" s="186"/>
      <c r="I46" s="104"/>
      <c r="J46" s="193"/>
      <c r="K46" s="194"/>
      <c r="L46" s="38"/>
      <c r="M46" s="785"/>
      <c r="N46" s="188"/>
      <c r="O46" s="175"/>
      <c r="P46" s="198"/>
      <c r="Q46" s="199"/>
      <c r="R46" s="188"/>
      <c r="S46" s="182"/>
      <c r="T46" s="203"/>
      <c r="U46" s="55"/>
    </row>
    <row r="47" spans="1:21" ht="25" customHeight="1" x14ac:dyDescent="0.25">
      <c r="B47" s="87"/>
      <c r="C47" s="185"/>
      <c r="D47" s="188"/>
      <c r="E47" s="40"/>
      <c r="F47" s="191"/>
      <c r="G47" s="113"/>
      <c r="H47" s="188"/>
      <c r="I47" s="168"/>
      <c r="J47" s="193"/>
      <c r="K47" s="194"/>
      <c r="L47" s="38"/>
      <c r="M47" s="785"/>
      <c r="N47" s="188"/>
      <c r="O47" s="175"/>
      <c r="P47" s="198"/>
      <c r="Q47" s="199"/>
      <c r="R47" s="188"/>
      <c r="S47" s="182"/>
      <c r="T47" s="203"/>
      <c r="U47" s="55"/>
    </row>
    <row r="48" spans="1:21" ht="25" customHeight="1" thickBot="1" x14ac:dyDescent="0.3">
      <c r="B48" s="90"/>
      <c r="C48" s="189"/>
      <c r="D48" s="190"/>
      <c r="E48" s="166"/>
      <c r="F48" s="192"/>
      <c r="G48" s="140"/>
      <c r="H48" s="190"/>
      <c r="I48" s="169"/>
      <c r="J48" s="193"/>
      <c r="K48" s="194"/>
      <c r="L48" s="38"/>
      <c r="M48" s="785"/>
      <c r="N48" s="190"/>
      <c r="O48" s="176"/>
      <c r="P48" s="201"/>
      <c r="Q48" s="202"/>
      <c r="R48" s="190"/>
      <c r="S48" s="183"/>
      <c r="T48" s="203"/>
      <c r="U48" s="55"/>
    </row>
    <row r="49" spans="1:21" ht="25" customHeight="1" x14ac:dyDescent="0.25">
      <c r="C49" s="164"/>
      <c r="Q49" s="163"/>
    </row>
    <row r="50" spans="1:21" ht="25" customHeight="1" x14ac:dyDescent="0.2"/>
    <row r="51" spans="1:21" ht="25" customHeight="1" x14ac:dyDescent="0.2"/>
    <row r="52" spans="1:21" ht="38" customHeight="1" x14ac:dyDescent="0.2"/>
    <row r="53" spans="1:21" ht="39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37" customHeight="1" x14ac:dyDescent="0.2">
      <c r="A54" s="334" t="s">
        <v>642</v>
      </c>
      <c r="B54" s="334">
        <f>COUNTIF(C20:C46,"*-*")</f>
        <v>5</v>
      </c>
      <c r="C54" s="334">
        <f>COUNTIF(D20:D46,"*-*")</f>
        <v>11</v>
      </c>
      <c r="D54" s="334">
        <f>COUNTIF(F20:F46,"*-*")</f>
        <v>3</v>
      </c>
      <c r="E54" s="334">
        <f>COUNTIF(H20:H21,"*-*")</f>
        <v>0</v>
      </c>
    </row>
    <row r="55" spans="1:21" ht="42" customHeight="1" x14ac:dyDescent="0.2">
      <c r="A55" s="334" t="s">
        <v>643</v>
      </c>
      <c r="B55" s="334">
        <f>B60-B54</f>
        <v>13</v>
      </c>
      <c r="C55" s="334">
        <f>D60-C54</f>
        <v>10</v>
      </c>
      <c r="D55" s="334">
        <f>F60-D54</f>
        <v>7</v>
      </c>
      <c r="E55" s="334">
        <f>H60-E54</f>
        <v>1</v>
      </c>
    </row>
    <row r="56" spans="1:21" ht="25" customHeight="1" x14ac:dyDescent="0.2"/>
    <row r="57" spans="1:21" ht="25" customHeight="1" x14ac:dyDescent="0.2"/>
    <row r="58" spans="1:21" ht="25" customHeight="1" x14ac:dyDescent="0.2">
      <c r="R58" s="81" t="s">
        <v>368</v>
      </c>
      <c r="S58" s="81"/>
    </row>
    <row r="59" spans="1:21" ht="25" customHeight="1" x14ac:dyDescent="0.25">
      <c r="A59" s="142" t="s">
        <v>139</v>
      </c>
      <c r="B59" s="81" t="s">
        <v>91</v>
      </c>
      <c r="C59" s="81"/>
      <c r="D59" s="81" t="s">
        <v>93</v>
      </c>
      <c r="E59" s="81"/>
      <c r="F59" s="81" t="s">
        <v>97</v>
      </c>
      <c r="G59" s="81"/>
      <c r="H59" s="81" t="s">
        <v>98</v>
      </c>
      <c r="I59" s="81"/>
      <c r="J59" s="79" t="s">
        <v>140</v>
      </c>
      <c r="K59" s="79" t="s">
        <v>86</v>
      </c>
      <c r="L59" s="79" t="s">
        <v>141</v>
      </c>
      <c r="M59" s="80"/>
      <c r="N59" s="81" t="s">
        <v>100</v>
      </c>
      <c r="O59" s="81">
        <v>2</v>
      </c>
      <c r="P59" s="81" t="s">
        <v>146</v>
      </c>
      <c r="Q59" s="81" t="s">
        <v>106</v>
      </c>
      <c r="R59" s="81" t="s">
        <v>147</v>
      </c>
      <c r="S59" s="81"/>
      <c r="T59" s="81" t="s">
        <v>179</v>
      </c>
      <c r="U59" s="81" t="s">
        <v>180</v>
      </c>
    </row>
    <row r="60" spans="1:21" ht="25" customHeight="1" x14ac:dyDescent="0.25">
      <c r="A60" s="143"/>
      <c r="B60" s="144">
        <f>COUNTIF(C20:C45,"*")</f>
        <v>18</v>
      </c>
      <c r="C60" s="145"/>
      <c r="D60" s="144">
        <f>COUNTIF(D20:D45,"*")</f>
        <v>21</v>
      </c>
      <c r="E60" s="145"/>
      <c r="F60" s="144">
        <f>COUNTIF(F20:F45,"*")</f>
        <v>10</v>
      </c>
      <c r="G60" s="145"/>
      <c r="H60" s="146">
        <f>COUNTIF(H20:H45,"*")</f>
        <v>1</v>
      </c>
      <c r="I60" s="147"/>
      <c r="J60" s="79">
        <f>COUNTIF(J19:J45,"*")</f>
        <v>0</v>
      </c>
      <c r="K60" s="79">
        <f>COUNTIF(K19:K45,"*")</f>
        <v>0</v>
      </c>
      <c r="L60" s="79">
        <f>COUNTIF(L19:L45,"*")</f>
        <v>2</v>
      </c>
      <c r="M60" s="79"/>
      <c r="N60" s="81" t="s">
        <v>143</v>
      </c>
      <c r="O60" s="81"/>
      <c r="P60" s="81">
        <f>COUNTIF(P20:P45,"*")</f>
        <v>0</v>
      </c>
      <c r="Q60" s="81">
        <f>COUNTIF(Q20:Q45,"*")</f>
        <v>1</v>
      </c>
      <c r="R60" s="81" t="s">
        <v>148</v>
      </c>
      <c r="S60" s="81"/>
      <c r="T60" s="81">
        <f>COUNTIF(T20:T45, "*")</f>
        <v>3</v>
      </c>
      <c r="U60" s="81">
        <f>COUNTIF(U20:U45, "*")</f>
        <v>3</v>
      </c>
    </row>
    <row r="61" spans="1:21" ht="25" customHeight="1" x14ac:dyDescent="0.2">
      <c r="I61" s="60"/>
      <c r="N61" s="85" t="s">
        <v>102</v>
      </c>
      <c r="O61" s="82">
        <v>1</v>
      </c>
      <c r="R61" s="81" t="s">
        <v>150</v>
      </c>
      <c r="S61" s="81">
        <f>COUNTIF(R20:R45,"*")</f>
        <v>0</v>
      </c>
    </row>
    <row r="62" spans="1:21" ht="25" customHeight="1" x14ac:dyDescent="0.2">
      <c r="I62" s="60"/>
      <c r="N62" s="81" t="s">
        <v>144</v>
      </c>
      <c r="O62" s="58"/>
    </row>
    <row r="63" spans="1:21" ht="25" customHeight="1" x14ac:dyDescent="0.25">
      <c r="B63" s="60"/>
      <c r="C63" s="61"/>
      <c r="D63" s="61"/>
      <c r="E63" s="61"/>
      <c r="F63" s="61"/>
      <c r="G63" s="60"/>
      <c r="H63" s="61"/>
      <c r="I63" s="60"/>
      <c r="N63" s="81" t="s">
        <v>145</v>
      </c>
      <c r="O63" s="58"/>
    </row>
    <row r="64" spans="1:21" ht="25" customHeight="1" x14ac:dyDescent="0.25">
      <c r="B64" s="63" t="s">
        <v>235</v>
      </c>
      <c r="C64" s="63">
        <f>SUM(B60,D60,F60,H60,)</f>
        <v>50</v>
      </c>
      <c r="D64" s="61"/>
      <c r="E64" s="61"/>
      <c r="F64" s="61"/>
      <c r="G64" s="60"/>
      <c r="H64" s="61"/>
      <c r="I64" s="60"/>
      <c r="N64" s="83"/>
      <c r="O64" s="58"/>
    </row>
    <row r="65" spans="1:20" ht="25" customHeight="1" x14ac:dyDescent="0.25">
      <c r="B65" s="63" t="s">
        <v>236</v>
      </c>
      <c r="C65" s="63">
        <v>26</v>
      </c>
      <c r="D65" s="61"/>
      <c r="E65" s="585" t="s">
        <v>84</v>
      </c>
      <c r="F65" s="586"/>
      <c r="G65" s="619" t="s">
        <v>95</v>
      </c>
      <c r="H65" s="620"/>
      <c r="I65" s="60"/>
      <c r="J65" s="622" t="s">
        <v>242</v>
      </c>
      <c r="K65" s="622"/>
      <c r="L65" s="622"/>
      <c r="M65" s="622"/>
      <c r="N65" s="143" t="s">
        <v>149</v>
      </c>
      <c r="O65" s="84">
        <f>COUNTIF(N20:N45,"*")</f>
        <v>3</v>
      </c>
      <c r="T65" s="41"/>
    </row>
    <row r="66" spans="1:20" ht="47" customHeight="1" x14ac:dyDescent="0.25">
      <c r="B66" s="64" t="s">
        <v>132</v>
      </c>
      <c r="C66" s="65">
        <f>C64-C65</f>
        <v>24</v>
      </c>
      <c r="D66" s="61"/>
      <c r="E66" s="72" t="s">
        <v>135</v>
      </c>
      <c r="F66" s="152">
        <v>18</v>
      </c>
      <c r="G66" s="73" t="s">
        <v>138</v>
      </c>
      <c r="H66" s="621" t="s">
        <v>100</v>
      </c>
      <c r="I66" s="60"/>
      <c r="J66" s="623" t="s">
        <v>369</v>
      </c>
      <c r="K66" s="623"/>
      <c r="L66" s="623"/>
      <c r="M66" s="623"/>
      <c r="T66" s="41"/>
    </row>
    <row r="67" spans="1:20" ht="25" customHeight="1" x14ac:dyDescent="0.25">
      <c r="B67" s="66" t="s">
        <v>133</v>
      </c>
      <c r="C67" s="67">
        <f>SUM(B75:E76)</f>
        <v>42</v>
      </c>
      <c r="D67" s="61"/>
      <c r="E67" s="72" t="s">
        <v>136</v>
      </c>
      <c r="F67" s="108">
        <f>COUNTIF(B20:B48:E20:E45:G20:G45:I20:I45, "pl")</f>
        <v>32</v>
      </c>
      <c r="H67" s="616"/>
      <c r="I67" s="60"/>
      <c r="J67" s="623"/>
      <c r="K67" s="623"/>
      <c r="L67" s="623"/>
      <c r="M67" s="623"/>
      <c r="T67" s="41"/>
    </row>
    <row r="68" spans="1:20" ht="66" customHeight="1" x14ac:dyDescent="0.25">
      <c r="B68" s="68" t="s">
        <v>134</v>
      </c>
      <c r="C68" s="69" t="e" cm="1">
        <f t="array" ref="C68">SUM</f>
        <v>#NAME?</v>
      </c>
      <c r="D68" s="61"/>
      <c r="E68" s="72" t="s">
        <v>137</v>
      </c>
      <c r="F68" s="152" t="s">
        <v>113</v>
      </c>
      <c r="H68" s="616"/>
      <c r="I68" s="60"/>
      <c r="J68" s="623"/>
      <c r="K68" s="623"/>
      <c r="L68" s="623"/>
      <c r="M68" s="623"/>
      <c r="T68" s="41"/>
    </row>
    <row r="69" spans="1:20" ht="25" customHeight="1" x14ac:dyDescent="0.25">
      <c r="B69" s="60"/>
      <c r="C69" s="61"/>
      <c r="D69" s="61"/>
      <c r="E69" s="72" t="s">
        <v>113</v>
      </c>
      <c r="F69" s="152">
        <f>COUNTIF(B21:G48,"der")</f>
        <v>6</v>
      </c>
      <c r="G69" s="60"/>
      <c r="H69" s="61"/>
      <c r="I69" s="60"/>
      <c r="T69" s="41"/>
    </row>
    <row r="70" spans="1:20" ht="25" customHeight="1" x14ac:dyDescent="0.3">
      <c r="B70" s="109" t="s">
        <v>152</v>
      </c>
      <c r="C70" s="110">
        <f>SUM(B60:M60,O65:O65,P60:Q60,S61,T60,U60)</f>
        <v>62</v>
      </c>
      <c r="D70" s="61"/>
      <c r="E70" s="72" t="s">
        <v>111</v>
      </c>
      <c r="F70" s="152">
        <f>COUNTIF(B21:G48,"die")</f>
        <v>2</v>
      </c>
      <c r="G70" s="60"/>
      <c r="H70" s="61"/>
      <c r="I70" s="60"/>
      <c r="T70" s="41"/>
    </row>
    <row r="71" spans="1:20" ht="25" customHeight="1" x14ac:dyDescent="0.25">
      <c r="B71" s="60"/>
      <c r="C71" s="61"/>
      <c r="D71" s="61"/>
      <c r="E71" s="72" t="s">
        <v>190</v>
      </c>
      <c r="F71" s="152">
        <f>COUNTIF(B21:G48,"das")</f>
        <v>4</v>
      </c>
      <c r="G71" s="60"/>
      <c r="H71" s="61"/>
      <c r="I71" s="60"/>
      <c r="T71" s="41"/>
    </row>
    <row r="72" spans="1:20" ht="25" customHeight="1" x14ac:dyDescent="0.25">
      <c r="B72" s="162"/>
      <c r="C72" s="61"/>
      <c r="D72" s="61"/>
      <c r="E72" s="72" t="s">
        <v>112</v>
      </c>
      <c r="F72" s="152">
        <f>COUNTIF(B21:G48,"?")</f>
        <v>1</v>
      </c>
      <c r="G72" s="60"/>
      <c r="H72" s="61"/>
      <c r="I72" s="60"/>
      <c r="T72" s="41"/>
    </row>
    <row r="73" spans="1:20" ht="25" customHeight="1" x14ac:dyDescent="0.25">
      <c r="A73" s="60"/>
      <c r="B73" s="61"/>
      <c r="C73" s="61"/>
      <c r="D73" s="61"/>
      <c r="E73" s="72" t="s">
        <v>125</v>
      </c>
      <c r="F73" s="152">
        <f>COUNTIF(B21:G48,"der,das")</f>
        <v>0</v>
      </c>
      <c r="G73" s="61"/>
      <c r="H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1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3</v>
      </c>
      <c r="C75" s="313">
        <f>COUNTIF(C80:C99,"*-*")</f>
        <v>11</v>
      </c>
      <c r="D75" s="313">
        <f>COUNTIF(D80:D94,"*-*")</f>
        <v>3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8</v>
      </c>
      <c r="C76" s="313">
        <f>C79-C75</f>
        <v>9</v>
      </c>
      <c r="D76" s="313">
        <f>D79-D75</f>
        <v>7</v>
      </c>
      <c r="E76" s="313">
        <f>E79-E75</f>
        <v>1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531" t="s">
        <v>86</v>
      </c>
      <c r="I78" s="531" t="s">
        <v>141</v>
      </c>
      <c r="J78" s="301"/>
      <c r="K78" s="301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11</v>
      </c>
      <c r="C79" s="304">
        <f>COUNTIF(_xlfn.ANCHORARRAY(C80),"*")</f>
        <v>20</v>
      </c>
      <c r="D79" s="304">
        <f>COUNTIF(_xlfn.ANCHORARRAY(D80),"*")</f>
        <v>10</v>
      </c>
      <c r="E79" s="305">
        <f>COUNTIF(E80:E87,"*")</f>
        <v>1</v>
      </c>
      <c r="F79" s="300" t="s">
        <v>154</v>
      </c>
      <c r="G79" s="304">
        <f>COUNTIF(_xlfn.ANCHORARRAY(G80),"*")</f>
        <v>0</v>
      </c>
      <c r="H79" s="303">
        <f t="shared" ref="H79:O79" si="0">COUNTIF(H80:H94,"*")</f>
        <v>0</v>
      </c>
      <c r="I79" s="303">
        <f>COUNTIF(I80:I82,"*")</f>
        <v>2</v>
      </c>
      <c r="J79" s="799"/>
      <c r="K79" s="305">
        <f t="shared" si="0"/>
        <v>3</v>
      </c>
      <c r="L79" s="304">
        <f t="shared" si="0"/>
        <v>1</v>
      </c>
      <c r="M79" s="304">
        <f t="shared" si="0"/>
        <v>0</v>
      </c>
      <c r="N79" s="304">
        <f t="shared" si="0"/>
        <v>3</v>
      </c>
      <c r="O79" s="304">
        <f t="shared" si="0"/>
        <v>2</v>
      </c>
      <c r="T79" s="41"/>
    </row>
    <row r="80" spans="1:20" ht="25" customHeight="1" x14ac:dyDescent="0.25">
      <c r="A80" s="329" t="s">
        <v>640</v>
      </c>
      <c r="B80" s="290" t="str" cm="1">
        <f t="array" ref="B80:B91">_xlfn.UNIQUE(C20:C44)</f>
        <v>Part 1</v>
      </c>
      <c r="C80" s="290" t="str" cm="1">
        <f t="array" ref="C80:C100">_xlfn.UNIQUE(D20:D44)</f>
        <v>Fakes-und-Fakten</v>
      </c>
      <c r="D80" s="290" t="str" cm="1">
        <f t="array" ref="D80:D90">_xlfn.UNIQUE(F20:F37)</f>
        <v>Hashtags</v>
      </c>
      <c r="E80" s="290" t="str" cm="1">
        <f t="array" ref="E80:E81">_xlfn.UNIQUE(H20:H26)</f>
        <v>[der] Fakes</v>
      </c>
      <c r="F80" s="289"/>
      <c r="G80" s="292" cm="1">
        <f t="array" ref="G80">_xlfn.UNIQUE(J19:J24)</f>
        <v>0</v>
      </c>
      <c r="H80" s="781" cm="1">
        <f t="array" ref="H80">_xlfn.UNIQUE(J19:J22)</f>
        <v>0</v>
      </c>
      <c r="I80" s="781" t="str" cm="1">
        <f t="array" ref="I80:I81">_xlfn.UNIQUE(L19:L20)</f>
        <v>Oh my God</v>
      </c>
      <c r="J80" s="363"/>
      <c r="K80" s="321" t="str" cm="1">
        <f t="array" ref="K80:K83">_xlfn.UNIQUE(N20:N25)</f>
        <v>promoted</v>
      </c>
      <c r="L80" s="297" t="str" cm="1">
        <f t="array" ref="L80">_xlfn.UNIQUE(Q20)</f>
        <v>fakt-checkt</v>
      </c>
      <c r="M80" s="61" cm="1">
        <f t="array" ref="M80">_xlfn.UNIQUE(R20:R25)</f>
        <v>0</v>
      </c>
      <c r="N80" s="297" t="str" cm="1">
        <f t="array" ref="N80:N82">_xlfn.UNIQUE(T20:T22)</f>
        <v>zu debunken</v>
      </c>
      <c r="O80" s="295" t="str" cm="1">
        <f t="array" ref="O80:O82">_xlfn.UNIQUE(U20:U27)</f>
        <v>wurden gelabelt</v>
      </c>
      <c r="T80" s="41"/>
    </row>
    <row r="81" spans="1:20" ht="25" customHeight="1" x14ac:dyDescent="0.35">
      <c r="A81" s="326">
        <f>SUM(B79:E79:G79:O79)</f>
        <v>53</v>
      </c>
      <c r="B81" s="290" t="str">
        <v>User*innen</v>
      </c>
      <c r="C81" s="290" t="str">
        <v>Socials</v>
      </c>
      <c r="D81" s="290" t="str">
        <v>Stickern</v>
      </c>
      <c r="E81" s="290">
        <v>0</v>
      </c>
      <c r="F81" s="289"/>
      <c r="G81" s="292"/>
      <c r="H81" s="781"/>
      <c r="I81" s="781" t="str">
        <v>she knows her shit</v>
      </c>
      <c r="J81" s="294"/>
      <c r="K81" s="319" t="str">
        <v>labelt</v>
      </c>
      <c r="L81" s="297"/>
      <c r="M81" s="297"/>
      <c r="N81" s="297" t="str">
        <v>zu labeln</v>
      </c>
      <c r="O81" s="295" t="str">
        <v>wurden nicht gelabelt</v>
      </c>
      <c r="T81" s="41"/>
    </row>
    <row r="82" spans="1:20" ht="25" customHeight="1" x14ac:dyDescent="0.25">
      <c r="B82" s="290" t="str">
        <v>TikTok-Researcher</v>
      </c>
      <c r="C82" s="290" t="str">
        <v>Fakten-checks</v>
      </c>
      <c r="D82" s="290" t="str">
        <v>Stich-Feature</v>
      </c>
      <c r="E82" s="290"/>
      <c r="F82" s="289"/>
      <c r="G82" s="292"/>
      <c r="H82" s="781"/>
      <c r="I82" s="781"/>
      <c r="J82" s="294"/>
      <c r="K82" s="319" t="str">
        <v>fakt-checkt</v>
      </c>
      <c r="L82" s="297"/>
      <c r="M82" s="297"/>
      <c r="N82" s="297" t="str">
        <v>kann [man] meshen</v>
      </c>
      <c r="O82" s="295">
        <v>0</v>
      </c>
      <c r="T82" s="41"/>
    </row>
    <row r="83" spans="1:20" ht="25" customHeight="1" x14ac:dyDescent="0.25">
      <c r="A83" s="324" t="s">
        <v>631</v>
      </c>
      <c r="B83" s="290" t="str">
        <v>Player</v>
      </c>
      <c r="C83" s="290" t="str">
        <v>Tanz-Challenges</v>
      </c>
      <c r="D83" s="290" t="str">
        <v>User*innen</v>
      </c>
      <c r="E83" s="290"/>
      <c r="F83" s="289"/>
      <c r="G83" s="292"/>
      <c r="H83" s="781"/>
      <c r="I83" s="781"/>
      <c r="J83" s="294"/>
      <c r="K83" s="294">
        <v>0</v>
      </c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42</v>
      </c>
      <c r="B84" s="290" t="str">
        <v>Fluence*innen</v>
      </c>
      <c r="C84" s="290" t="str">
        <v>Newsletter</v>
      </c>
      <c r="D84" s="290" t="str">
        <v>Accounts</v>
      </c>
      <c r="E84" s="290"/>
      <c r="F84" s="289"/>
      <c r="G84" s="292"/>
      <c r="H84" s="781"/>
      <c r="I84" s="781"/>
      <c r="J84" s="294"/>
      <c r="K84" s="294"/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 t="str">
        <v>Fakt-Checkerin</v>
      </c>
      <c r="C85" s="290" t="str">
        <v>Internet</v>
      </c>
      <c r="D85" s="290" t="str">
        <v>Fake-Accounts</v>
      </c>
      <c r="E85" s="290"/>
      <c r="F85" s="289"/>
      <c r="G85" s="292"/>
      <c r="H85" s="781"/>
      <c r="I85" s="781"/>
      <c r="J85" s="294"/>
      <c r="K85" s="294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17</v>
      </c>
      <c r="B86" s="290" t="str">
        <v>Sticker</v>
      </c>
      <c r="C86" s="290" t="str">
        <v>Accounts</v>
      </c>
      <c r="D86" s="290" t="str">
        <v>Fakten-checkern</v>
      </c>
      <c r="E86" s="290"/>
      <c r="F86" s="289"/>
      <c r="G86" s="292"/>
      <c r="H86" s="781"/>
      <c r="I86" s="781"/>
      <c r="J86" s="294"/>
      <c r="K86" s="294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 t="str">
        <v>Pranks</v>
      </c>
      <c r="C87" s="290" t="str">
        <v>Beauty-Influencerin</v>
      </c>
      <c r="D87" s="290" t="str">
        <v>Scrollen</v>
      </c>
      <c r="E87" s="290"/>
      <c r="F87" s="289"/>
      <c r="G87" s="330"/>
      <c r="H87" s="781"/>
      <c r="I87" s="781"/>
      <c r="J87" s="294"/>
      <c r="K87" s="294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25</v>
      </c>
      <c r="B88" s="290" t="str">
        <v>Fake-Accounts</v>
      </c>
      <c r="C88" s="290" t="str">
        <v>Fakten-check</v>
      </c>
      <c r="D88" s="290" t="str">
        <v>Internet</v>
      </c>
      <c r="E88" s="290"/>
      <c r="F88" s="289"/>
      <c r="G88" s="292"/>
      <c r="H88" s="781"/>
      <c r="I88" s="781"/>
      <c r="J88" s="294"/>
      <c r="K88" s="294"/>
      <c r="L88" s="297"/>
      <c r="M88" s="297"/>
      <c r="N88" s="297"/>
      <c r="O88" s="295"/>
      <c r="T88" s="41"/>
    </row>
    <row r="89" spans="1:20" ht="25" customHeight="1" x14ac:dyDescent="0.25">
      <c r="A89" s="289"/>
      <c r="B89" s="290" t="str">
        <v>Account</v>
      </c>
      <c r="C89" s="290" t="str">
        <v>Pranks</v>
      </c>
      <c r="D89" s="290" t="str">
        <v>Content</v>
      </c>
      <c r="E89" s="290"/>
      <c r="F89" s="289"/>
      <c r="G89" s="292"/>
      <c r="H89" s="781"/>
      <c r="I89" s="781"/>
      <c r="J89" s="294"/>
      <c r="K89" s="294"/>
      <c r="L89" s="297"/>
      <c r="M89" s="297"/>
      <c r="N89" s="297"/>
      <c r="O89" s="295"/>
      <c r="T89" s="41"/>
    </row>
    <row r="90" spans="1:20" ht="25" customHeight="1" x14ac:dyDescent="0.25">
      <c r="B90" s="331" t="str">
        <v>User</v>
      </c>
      <c r="C90" s="59" t="str">
        <v>Sticker</v>
      </c>
      <c r="D90" s="59">
        <v>0</v>
      </c>
      <c r="E90" s="59"/>
      <c r="F90" s="61"/>
      <c r="G90" s="317"/>
      <c r="H90" s="782"/>
      <c r="I90" s="783"/>
      <c r="J90" s="295"/>
      <c r="K90" s="295"/>
      <c r="L90" s="297"/>
      <c r="M90" s="297"/>
      <c r="N90" s="297"/>
      <c r="O90" s="295"/>
      <c r="T90" s="41"/>
    </row>
    <row r="91" spans="1:20" ht="25" customHeight="1" x14ac:dyDescent="0.25">
      <c r="B91" s="331">
        <v>0</v>
      </c>
      <c r="C91" s="59" t="str">
        <v>Hashtags</v>
      </c>
      <c r="D91" s="59"/>
      <c r="E91" s="59"/>
      <c r="F91" s="61"/>
      <c r="G91" s="317"/>
      <c r="H91" s="782"/>
      <c r="I91" s="783"/>
      <c r="J91" s="295"/>
      <c r="K91" s="295"/>
      <c r="L91" s="297"/>
      <c r="M91" s="297"/>
      <c r="N91" s="297"/>
      <c r="O91" s="295"/>
      <c r="T91" s="41"/>
    </row>
    <row r="92" spans="1:20" ht="25" customHeight="1" x14ac:dyDescent="0.25">
      <c r="B92" s="331"/>
      <c r="C92" s="59" t="str">
        <v>Giveaway</v>
      </c>
      <c r="D92" s="59"/>
      <c r="E92" s="59"/>
      <c r="F92" s="61"/>
      <c r="G92" s="317"/>
      <c r="H92" s="782"/>
      <c r="I92" s="783"/>
      <c r="J92" s="295"/>
      <c r="K92" s="295"/>
      <c r="L92" s="297"/>
      <c r="M92" s="297"/>
      <c r="N92" s="297"/>
      <c r="O92" s="295"/>
      <c r="T92" s="41"/>
    </row>
    <row r="93" spans="1:20" ht="19" x14ac:dyDescent="0.25">
      <c r="B93" s="331"/>
      <c r="C93" s="332" t="str">
        <v>Unboxing</v>
      </c>
      <c r="D93" s="308"/>
      <c r="E93" s="308"/>
      <c r="F93" s="61"/>
      <c r="G93" s="317"/>
      <c r="H93" s="782"/>
      <c r="I93" s="783"/>
      <c r="J93" s="295"/>
      <c r="K93" s="295"/>
      <c r="L93" s="297"/>
      <c r="M93" s="297"/>
      <c r="N93" s="297"/>
      <c r="O93" s="295"/>
    </row>
    <row r="94" spans="1:20" ht="20" thickBot="1" x14ac:dyDescent="0.3">
      <c r="A94" s="309"/>
      <c r="B94" s="331"/>
      <c r="C94" s="333" t="str">
        <v>Reaction-Videos</v>
      </c>
      <c r="D94" s="311"/>
      <c r="E94" s="312"/>
      <c r="F94" s="61"/>
      <c r="G94" s="318"/>
      <c r="H94" s="327"/>
      <c r="I94" s="532"/>
      <c r="J94" s="296"/>
      <c r="K94" s="296"/>
      <c r="L94" s="298"/>
      <c r="M94" s="298"/>
      <c r="N94" s="298"/>
      <c r="O94" s="296"/>
    </row>
    <row r="95" spans="1:20" ht="19" x14ac:dyDescent="0.25">
      <c r="B95" s="59"/>
      <c r="C95" s="61" t="str">
        <v>Fake-News</v>
      </c>
      <c r="D95" s="61"/>
      <c r="E95" s="61"/>
      <c r="F95" s="61"/>
      <c r="G95" s="60"/>
      <c r="H95" s="61"/>
      <c r="I95" s="60"/>
    </row>
    <row r="96" spans="1:20" ht="19" x14ac:dyDescent="0.25">
      <c r="B96" s="59"/>
      <c r="C96" s="61" t="str">
        <v>Community-Guidelines</v>
      </c>
      <c r="D96" s="61"/>
      <c r="E96" s="61"/>
      <c r="F96" s="61"/>
      <c r="G96" s="60"/>
      <c r="H96" s="61"/>
      <c r="I96" s="60"/>
    </row>
    <row r="97" spans="3:3" x14ac:dyDescent="0.2">
      <c r="C97" t="str">
        <v>Fake-Accounts</v>
      </c>
    </row>
    <row r="98" spans="3:3" x14ac:dyDescent="0.2">
      <c r="C98" t="str">
        <v>Social-Media-Plattformen</v>
      </c>
    </row>
    <row r="99" spans="3:3" x14ac:dyDescent="0.2">
      <c r="C99" t="str">
        <v>News-Seiten</v>
      </c>
    </row>
    <row r="100" spans="3:3" x14ac:dyDescent="0.2">
      <c r="C100">
        <v>0</v>
      </c>
    </row>
  </sheetData>
  <mergeCells count="21">
    <mergeCell ref="H66:H68"/>
    <mergeCell ref="J66:M68"/>
    <mergeCell ref="K17:K18"/>
    <mergeCell ref="L17:M18"/>
    <mergeCell ref="N17:U18"/>
    <mergeCell ref="E65:F65"/>
    <mergeCell ref="G65:H65"/>
    <mergeCell ref="J65:M65"/>
    <mergeCell ref="C11:D11"/>
    <mergeCell ref="C12:D12"/>
    <mergeCell ref="C13:D13"/>
    <mergeCell ref="C14:D14"/>
    <mergeCell ref="B17:H18"/>
    <mergeCell ref="J17:J18"/>
    <mergeCell ref="C10:D10"/>
    <mergeCell ref="B1:C2"/>
    <mergeCell ref="F1:J2"/>
    <mergeCell ref="D4:E4"/>
    <mergeCell ref="C8:D8"/>
    <mergeCell ref="C9:D9"/>
    <mergeCell ref="H8:I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73722E5-B3D7-5C4E-A27F-0C646A8577EA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5" operator="containsText" id="{E1BAB412-EC74-AD42-AEFC-B6DB45C6794A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4" operator="containsText" id="{DD0084E7-70A9-6045-93D7-031989DA7746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3" operator="containsText" id="{9682A5D0-B9B9-A643-BF80-2AD57E6A1CB3}">
            <xm:f>NOT(ISERROR(SEARCH("-",C20)))</xm:f>
            <xm:f>"-"</xm:f>
            <x14:dxf>
              <font>
                <color rgb="FF9C0006"/>
              </font>
            </x14:dxf>
          </x14:cfRule>
          <xm:sqref>C20:H22 C39:H48 C23:C37 D32:H38 D23:E31 H23:H31 F23:G30</xm:sqref>
        </x14:conditionalFormatting>
        <x14:conditionalFormatting xmlns:xm="http://schemas.microsoft.com/office/excel/2006/main">
          <x14:cfRule type="containsText" priority="2" operator="containsText" id="{A6CD7066-2049-7D4D-B568-E0E885023FDC}">
            <xm:f>NOT(ISERROR(SEARCH("-",C38)))</xm:f>
            <xm:f>"-"</xm:f>
            <x14:dxf>
              <font>
                <color rgb="FF9C0006"/>
              </font>
            </x14:dxf>
          </x14:cfRule>
          <xm:sqref>C38</xm:sqref>
        </x14:conditionalFormatting>
        <x14:conditionalFormatting xmlns:xm="http://schemas.microsoft.com/office/excel/2006/main">
          <x14:cfRule type="containsText" priority="1" operator="containsText" id="{1F92DA7A-A695-174B-B701-524010BA8BEF}">
            <xm:f>NOT(ISERROR(SEARCH("-",F31)))</xm:f>
            <xm:f>"-"</xm:f>
            <x14:dxf>
              <font>
                <color rgb="FF9C0006"/>
              </font>
            </x14:dxf>
          </x14:cfRule>
          <xm:sqref>F31:G31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5A06-7FEE-8744-90C8-7E9E1196642E}">
  <dimension ref="A1:U100"/>
  <sheetViews>
    <sheetView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4" width="40" customWidth="1"/>
    <col min="5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41.83203125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66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58" t="s">
        <v>89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51</v>
      </c>
      <c r="D5" s="70">
        <f>C5/G5*100</f>
        <v>76.119402985074629</v>
      </c>
      <c r="E5" s="159" t="s">
        <v>240</v>
      </c>
      <c r="F5" s="111" t="s">
        <v>155</v>
      </c>
      <c r="G5" s="111">
        <f>C69</f>
        <v>67</v>
      </c>
      <c r="H5" s="111" t="s">
        <v>154</v>
      </c>
      <c r="I5" s="111">
        <f>A81</f>
        <v>55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26" t="s">
        <v>385</v>
      </c>
      <c r="D8" s="627"/>
      <c r="E8" s="35">
        <v>9</v>
      </c>
      <c r="F8" s="49" t="s">
        <v>239</v>
      </c>
      <c r="G8" s="49">
        <f>E8/G5*100</f>
        <v>13.432835820895523</v>
      </c>
      <c r="H8" s="617" t="s">
        <v>1140</v>
      </c>
      <c r="I8" s="618"/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402</v>
      </c>
      <c r="D9" s="596"/>
      <c r="E9" s="6">
        <v>4</v>
      </c>
      <c r="F9" s="32" t="s">
        <v>239</v>
      </c>
      <c r="G9" s="32">
        <f>E9/G5*100</f>
        <v>5.9701492537313428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24" t="s">
        <v>408</v>
      </c>
      <c r="D10" s="625"/>
      <c r="E10" s="35">
        <v>3</v>
      </c>
      <c r="F10" s="49" t="s">
        <v>239</v>
      </c>
      <c r="G10" s="49">
        <f>E10/G5*100</f>
        <v>4.4776119402985071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793"/>
      <c r="M18" s="794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801" t="s">
        <v>384</v>
      </c>
      <c r="L19" s="56" t="s">
        <v>370</v>
      </c>
      <c r="M19" s="732"/>
      <c r="N19" s="786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 t="s">
        <v>111</v>
      </c>
      <c r="C20" s="232" t="s">
        <v>651</v>
      </c>
      <c r="D20" s="233" t="s">
        <v>212</v>
      </c>
      <c r="E20" s="121" t="s">
        <v>111</v>
      </c>
      <c r="F20" s="234" t="s">
        <v>215</v>
      </c>
      <c r="G20" s="113" t="s">
        <v>113</v>
      </c>
      <c r="H20" s="186"/>
      <c r="I20" s="123"/>
      <c r="J20" s="193"/>
      <c r="K20" s="195"/>
      <c r="L20" s="56" t="s">
        <v>406</v>
      </c>
      <c r="M20" s="805"/>
      <c r="N20" s="802" t="s">
        <v>374</v>
      </c>
      <c r="O20" s="175" t="s">
        <v>375</v>
      </c>
      <c r="P20" s="198"/>
      <c r="Q20" s="199"/>
      <c r="R20" s="207" t="s">
        <v>387</v>
      </c>
      <c r="S20" s="181" t="s">
        <v>388</v>
      </c>
      <c r="T20" s="235" t="s">
        <v>379</v>
      </c>
      <c r="U20" s="56" t="s">
        <v>398</v>
      </c>
    </row>
    <row r="21" spans="1:21" ht="25" customHeight="1" x14ac:dyDescent="0.25">
      <c r="B21" s="118" t="s">
        <v>109</v>
      </c>
      <c r="C21" s="232" t="s">
        <v>94</v>
      </c>
      <c r="D21" s="233" t="s">
        <v>372</v>
      </c>
      <c r="E21" s="121" t="s">
        <v>109</v>
      </c>
      <c r="F21" s="234" t="s">
        <v>201</v>
      </c>
      <c r="G21" s="113" t="s">
        <v>109</v>
      </c>
      <c r="H21" s="186"/>
      <c r="I21" s="123"/>
      <c r="J21" s="193"/>
      <c r="K21" s="195"/>
      <c r="L21" s="806" t="s">
        <v>413</v>
      </c>
      <c r="M21" s="805"/>
      <c r="N21" s="803" t="s">
        <v>395</v>
      </c>
      <c r="O21" s="175" t="s">
        <v>222</v>
      </c>
      <c r="P21" s="198"/>
      <c r="Q21" s="199"/>
      <c r="R21" s="200"/>
      <c r="S21" s="116"/>
      <c r="T21" s="235" t="s">
        <v>390</v>
      </c>
      <c r="U21" s="53" t="s">
        <v>399</v>
      </c>
    </row>
    <row r="22" spans="1:21" ht="25" customHeight="1" x14ac:dyDescent="0.25">
      <c r="B22" s="118" t="s">
        <v>113</v>
      </c>
      <c r="C22" s="232" t="s">
        <v>371</v>
      </c>
      <c r="D22" s="233" t="s">
        <v>373</v>
      </c>
      <c r="E22" s="121" t="s">
        <v>111</v>
      </c>
      <c r="F22" s="234" t="s">
        <v>382</v>
      </c>
      <c r="G22" s="113" t="s">
        <v>109</v>
      </c>
      <c r="H22" s="186"/>
      <c r="I22" s="123"/>
      <c r="J22" s="193"/>
      <c r="K22" s="195"/>
      <c r="L22" s="38"/>
      <c r="M22" s="805"/>
      <c r="N22" s="803" t="s">
        <v>411</v>
      </c>
      <c r="O22" s="175" t="s">
        <v>222</v>
      </c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190</v>
      </c>
      <c r="C23" s="232" t="s">
        <v>376</v>
      </c>
      <c r="D23" s="233" t="s">
        <v>378</v>
      </c>
      <c r="E23" s="121" t="s">
        <v>190</v>
      </c>
      <c r="F23" s="208" t="s">
        <v>389</v>
      </c>
      <c r="G23" s="113" t="s">
        <v>109</v>
      </c>
      <c r="H23" s="186"/>
      <c r="I23" s="123"/>
      <c r="J23" s="193"/>
      <c r="K23" s="195"/>
      <c r="L23" s="38"/>
      <c r="M23" s="805"/>
      <c r="N23" s="803" t="s">
        <v>412</v>
      </c>
      <c r="O23" s="175" t="s">
        <v>222</v>
      </c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109</v>
      </c>
      <c r="C24" s="232" t="s">
        <v>377</v>
      </c>
      <c r="D24" s="233" t="s">
        <v>380</v>
      </c>
      <c r="E24" s="121" t="s">
        <v>109</v>
      </c>
      <c r="F24" s="234" t="s">
        <v>116</v>
      </c>
      <c r="G24" s="113" t="s">
        <v>109</v>
      </c>
      <c r="H24" s="186"/>
      <c r="I24" s="123"/>
      <c r="J24" s="196"/>
      <c r="K24" s="195"/>
      <c r="L24" s="38"/>
      <c r="M24" s="805"/>
      <c r="N24" s="357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 t="s">
        <v>111</v>
      </c>
      <c r="C25" s="232" t="s">
        <v>383</v>
      </c>
      <c r="D25" s="233" t="s">
        <v>381</v>
      </c>
      <c r="E25" s="121" t="s">
        <v>109</v>
      </c>
      <c r="F25" s="234" t="s">
        <v>400</v>
      </c>
      <c r="G25" s="113" t="s">
        <v>111</v>
      </c>
      <c r="H25" s="186"/>
      <c r="I25" s="123"/>
      <c r="J25" s="196"/>
      <c r="K25" s="195"/>
      <c r="L25" s="38"/>
      <c r="M25" s="805"/>
      <c r="N25" s="357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 t="s">
        <v>109</v>
      </c>
      <c r="C26" s="209" t="s">
        <v>393</v>
      </c>
      <c r="D26" s="233" t="s">
        <v>215</v>
      </c>
      <c r="E26" s="121" t="s">
        <v>112</v>
      </c>
      <c r="F26" s="234" t="s">
        <v>401</v>
      </c>
      <c r="G26" s="113" t="s">
        <v>109</v>
      </c>
      <c r="H26" s="186"/>
      <c r="I26" s="123"/>
      <c r="J26" s="197"/>
      <c r="K26" s="195"/>
      <c r="L26" s="38"/>
      <c r="M26" s="805"/>
      <c r="N26" s="357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 t="s">
        <v>109</v>
      </c>
      <c r="C27" s="232" t="s">
        <v>329</v>
      </c>
      <c r="D27" s="207" t="s">
        <v>386</v>
      </c>
      <c r="E27" s="121" t="s">
        <v>109</v>
      </c>
      <c r="F27" s="237" t="s">
        <v>404</v>
      </c>
      <c r="G27" s="113" t="s">
        <v>109</v>
      </c>
      <c r="H27" s="186"/>
      <c r="I27" s="123"/>
      <c r="J27" s="197"/>
      <c r="K27" s="195"/>
      <c r="L27" s="38"/>
      <c r="M27" s="805"/>
      <c r="N27" s="357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113</v>
      </c>
      <c r="C28" s="232" t="s">
        <v>215</v>
      </c>
      <c r="D28" s="212" t="s">
        <v>331</v>
      </c>
      <c r="E28" s="121" t="s">
        <v>112</v>
      </c>
      <c r="F28" s="241" t="s">
        <v>116</v>
      </c>
      <c r="G28" s="113" t="s">
        <v>109</v>
      </c>
      <c r="H28" s="186"/>
      <c r="I28" s="123"/>
      <c r="J28" s="193"/>
      <c r="K28" s="195"/>
      <c r="L28" s="38"/>
      <c r="M28" s="805"/>
      <c r="N28" s="357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 t="s">
        <v>113</v>
      </c>
      <c r="C29" s="232" t="s">
        <v>215</v>
      </c>
      <c r="D29" s="207" t="s">
        <v>383</v>
      </c>
      <c r="E29" s="121" t="s">
        <v>111</v>
      </c>
      <c r="F29" s="241" t="s">
        <v>409</v>
      </c>
      <c r="G29" s="113" t="s">
        <v>111</v>
      </c>
      <c r="H29" s="186"/>
      <c r="I29" s="123"/>
      <c r="J29" s="193"/>
      <c r="K29" s="195"/>
      <c r="L29" s="38"/>
      <c r="M29" s="805"/>
      <c r="N29" s="357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 t="s">
        <v>109</v>
      </c>
      <c r="C30" s="232" t="s">
        <v>329</v>
      </c>
      <c r="D30" s="207" t="s">
        <v>652</v>
      </c>
      <c r="E30" s="120" t="s">
        <v>109</v>
      </c>
      <c r="F30" s="241" t="s">
        <v>410</v>
      </c>
      <c r="G30" s="113" t="s">
        <v>111</v>
      </c>
      <c r="H30" s="186"/>
      <c r="I30" s="123"/>
      <c r="J30" s="193"/>
      <c r="K30" s="195"/>
      <c r="L30" s="38"/>
      <c r="M30" s="805"/>
      <c r="N30" s="357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 t="s">
        <v>109</v>
      </c>
      <c r="C31" s="232" t="s">
        <v>329</v>
      </c>
      <c r="D31" s="236" t="s">
        <v>391</v>
      </c>
      <c r="E31" s="120" t="s">
        <v>109</v>
      </c>
      <c r="F31" s="191"/>
      <c r="G31" s="113"/>
      <c r="H31" s="186"/>
      <c r="I31" s="123"/>
      <c r="J31" s="193"/>
      <c r="K31" s="195"/>
      <c r="L31" s="38"/>
      <c r="M31" s="805"/>
      <c r="N31" s="357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 t="s">
        <v>109</v>
      </c>
      <c r="C32" s="232" t="s">
        <v>405</v>
      </c>
      <c r="D32" s="207" t="s">
        <v>392</v>
      </c>
      <c r="E32" s="120" t="s">
        <v>190</v>
      </c>
      <c r="F32" s="191"/>
      <c r="G32" s="113"/>
      <c r="H32" s="186"/>
      <c r="I32" s="123"/>
      <c r="J32" s="193"/>
      <c r="K32" s="195"/>
      <c r="L32" s="38"/>
      <c r="M32" s="805"/>
      <c r="N32" s="357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 t="s">
        <v>113</v>
      </c>
      <c r="C33" s="232" t="s">
        <v>215</v>
      </c>
      <c r="D33" s="233" t="s">
        <v>652</v>
      </c>
      <c r="E33" s="120" t="s">
        <v>109</v>
      </c>
      <c r="F33" s="191"/>
      <c r="G33" s="113"/>
      <c r="H33" s="186"/>
      <c r="I33" s="123"/>
      <c r="J33" s="193"/>
      <c r="K33" s="195"/>
      <c r="L33" s="38"/>
      <c r="M33" s="805"/>
      <c r="N33" s="357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 t="s">
        <v>113</v>
      </c>
      <c r="C34" s="240" t="s">
        <v>407</v>
      </c>
      <c r="D34" s="233" t="s">
        <v>394</v>
      </c>
      <c r="E34" s="120" t="s">
        <v>111</v>
      </c>
      <c r="F34" s="191"/>
      <c r="G34" s="113"/>
      <c r="H34" s="186"/>
      <c r="I34" s="123"/>
      <c r="J34" s="193"/>
      <c r="K34" s="195"/>
      <c r="L34" s="38"/>
      <c r="M34" s="805"/>
      <c r="N34" s="357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 t="s">
        <v>113</v>
      </c>
      <c r="C35" s="229" t="s">
        <v>215</v>
      </c>
      <c r="D35" s="233" t="s">
        <v>652</v>
      </c>
      <c r="E35" s="120" t="s">
        <v>109</v>
      </c>
      <c r="F35" s="191"/>
      <c r="G35" s="113"/>
      <c r="H35" s="186"/>
      <c r="I35" s="123"/>
      <c r="J35" s="193"/>
      <c r="K35" s="195"/>
      <c r="L35" s="38"/>
      <c r="M35" s="805"/>
      <c r="N35" s="357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233" t="s">
        <v>651</v>
      </c>
      <c r="E36" s="120" t="s">
        <v>111</v>
      </c>
      <c r="F36" s="191"/>
      <c r="G36" s="113"/>
      <c r="H36" s="186"/>
      <c r="I36" s="123"/>
      <c r="J36" s="193"/>
      <c r="K36" s="195"/>
      <c r="L36" s="38"/>
      <c r="M36" s="805"/>
      <c r="N36" s="357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233" t="s">
        <v>396</v>
      </c>
      <c r="E37" s="120" t="s">
        <v>111</v>
      </c>
      <c r="F37" s="191"/>
      <c r="G37" s="113"/>
      <c r="H37" s="186"/>
      <c r="I37" s="123"/>
      <c r="J37" s="193"/>
      <c r="K37" s="195"/>
      <c r="L37" s="38"/>
      <c r="M37" s="805"/>
      <c r="N37" s="357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233" t="s">
        <v>397</v>
      </c>
      <c r="E38" s="120" t="s">
        <v>109</v>
      </c>
      <c r="F38" s="191"/>
      <c r="G38" s="113"/>
      <c r="H38" s="186"/>
      <c r="I38" s="123"/>
      <c r="J38" s="193"/>
      <c r="K38" s="195"/>
      <c r="L38" s="38"/>
      <c r="M38" s="805"/>
      <c r="N38" s="357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233" t="s">
        <v>255</v>
      </c>
      <c r="E39" s="120" t="s">
        <v>190</v>
      </c>
      <c r="F39" s="191"/>
      <c r="G39" s="113"/>
      <c r="H39" s="186"/>
      <c r="I39" s="123"/>
      <c r="J39" s="193"/>
      <c r="K39" s="195"/>
      <c r="L39" s="38"/>
      <c r="M39" s="805"/>
      <c r="N39" s="357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238" t="s">
        <v>397</v>
      </c>
      <c r="E40" s="120" t="s">
        <v>111</v>
      </c>
      <c r="F40" s="191"/>
      <c r="G40" s="113"/>
      <c r="H40" s="186"/>
      <c r="I40" s="123"/>
      <c r="J40" s="193"/>
      <c r="K40" s="195"/>
      <c r="L40" s="38"/>
      <c r="M40" s="805"/>
      <c r="N40" s="357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238" t="s">
        <v>403</v>
      </c>
      <c r="E41" s="120" t="s">
        <v>190</v>
      </c>
      <c r="F41" s="191"/>
      <c r="G41" s="113"/>
      <c r="H41" s="186"/>
      <c r="I41" s="123"/>
      <c r="J41" s="193"/>
      <c r="K41" s="195"/>
      <c r="L41" s="38"/>
      <c r="M41" s="805"/>
      <c r="N41" s="357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238" t="s">
        <v>403</v>
      </c>
      <c r="E42" s="120" t="s">
        <v>190</v>
      </c>
      <c r="F42" s="191"/>
      <c r="G42" s="113"/>
      <c r="H42" s="186"/>
      <c r="I42" s="123"/>
      <c r="J42" s="193"/>
      <c r="K42" s="195"/>
      <c r="L42" s="38"/>
      <c r="M42" s="805"/>
      <c r="N42" s="357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217" t="s">
        <v>178</v>
      </c>
      <c r="E43" s="120" t="s">
        <v>109</v>
      </c>
      <c r="F43" s="191"/>
      <c r="G43" s="113"/>
      <c r="H43" s="186"/>
      <c r="I43" s="123"/>
      <c r="J43" s="193"/>
      <c r="K43" s="195"/>
      <c r="L43" s="38"/>
      <c r="M43" s="805"/>
      <c r="N43" s="357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217" t="s">
        <v>178</v>
      </c>
      <c r="E44" s="120" t="s">
        <v>109</v>
      </c>
      <c r="F44" s="191"/>
      <c r="G44" s="113"/>
      <c r="H44" s="186"/>
      <c r="I44" s="123"/>
      <c r="J44" s="193"/>
      <c r="K44" s="195"/>
      <c r="L44" s="38"/>
      <c r="M44" s="805"/>
      <c r="N44" s="357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239" t="s">
        <v>178</v>
      </c>
      <c r="E45" s="120" t="s">
        <v>109</v>
      </c>
      <c r="F45" s="191"/>
      <c r="G45" s="113"/>
      <c r="H45" s="186"/>
      <c r="I45" s="104"/>
      <c r="J45" s="193"/>
      <c r="K45" s="195"/>
      <c r="L45" s="38"/>
      <c r="M45" s="805"/>
      <c r="N45" s="357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239" t="s">
        <v>414</v>
      </c>
      <c r="E46" s="40" t="s">
        <v>113</v>
      </c>
      <c r="F46" s="191"/>
      <c r="G46" s="113"/>
      <c r="H46" s="188"/>
      <c r="I46" s="168"/>
      <c r="J46" s="193"/>
      <c r="K46" s="195"/>
      <c r="L46" s="38"/>
      <c r="M46" s="805"/>
      <c r="N46" s="357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166"/>
      <c r="F47" s="192"/>
      <c r="G47" s="140"/>
      <c r="H47" s="190"/>
      <c r="I47" s="169"/>
      <c r="J47" s="193"/>
      <c r="K47" s="195"/>
      <c r="L47" s="38"/>
      <c r="M47" s="805"/>
      <c r="N47" s="804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4</v>
      </c>
      <c r="C54" s="334">
        <f>COUNTIF(D20:D46,"*-*")</f>
        <v>14</v>
      </c>
      <c r="D54" s="334">
        <f>COUNTIF(F20:F46,"*-*")</f>
        <v>6</v>
      </c>
      <c r="E54" s="334">
        <f>COUNTIF(H20:H22,"*-*")</f>
        <v>0</v>
      </c>
    </row>
    <row r="55" spans="1:21" ht="25" customHeight="1" x14ac:dyDescent="0.2">
      <c r="A55" s="334" t="s">
        <v>643</v>
      </c>
      <c r="B55" s="334">
        <f>B59-B54</f>
        <v>12</v>
      </c>
      <c r="C55" s="334">
        <f>D59-C54</f>
        <v>13</v>
      </c>
      <c r="D55" s="334">
        <f>F59-D54</f>
        <v>5</v>
      </c>
      <c r="E55" s="334">
        <f>H59-E54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1">
        <v>3</v>
      </c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16</v>
      </c>
      <c r="C59" s="145"/>
      <c r="D59" s="144">
        <f>COUNTIF(D20:D46,"*")</f>
        <v>27</v>
      </c>
      <c r="E59" s="145"/>
      <c r="F59" s="144">
        <f>COUNTIF(F20:F44,"*")</f>
        <v>11</v>
      </c>
      <c r="G59" s="145"/>
      <c r="H59" s="146">
        <f>COUNTIF(H20:H44,"*")</f>
        <v>0</v>
      </c>
      <c r="I59" s="147"/>
      <c r="J59" s="79">
        <f>COUNTIF(J19:J44,"*")</f>
        <v>0</v>
      </c>
      <c r="K59" s="79">
        <f>COUNTIF(K19:K44,"*")</f>
        <v>1</v>
      </c>
      <c r="L59" s="79">
        <f>COUNTIF(L19:L44,"*")</f>
        <v>3</v>
      </c>
      <c r="M59" s="79"/>
      <c r="N59" s="81" t="s">
        <v>143</v>
      </c>
      <c r="O59" s="81">
        <v>1</v>
      </c>
      <c r="P59" s="81">
        <f>COUNTIF(P20:P44,"*")</f>
        <v>0</v>
      </c>
      <c r="Q59" s="81">
        <f>COUNTIF(Q20:Q44,"*")</f>
        <v>0</v>
      </c>
      <c r="R59" s="81" t="s">
        <v>148</v>
      </c>
      <c r="S59" s="81">
        <v>1</v>
      </c>
      <c r="T59" s="81">
        <f>COUNTIF(T20:T44, "*")</f>
        <v>2</v>
      </c>
      <c r="U59" s="81">
        <f>COUNTIF(U20:U44, "*")</f>
        <v>2</v>
      </c>
    </row>
    <row r="60" spans="1:21" ht="25" customHeight="1" x14ac:dyDescent="0.2">
      <c r="I60" s="60"/>
      <c r="N60" s="85" t="s">
        <v>102</v>
      </c>
      <c r="O60" s="82"/>
      <c r="R60" s="81" t="s">
        <v>150</v>
      </c>
      <c r="S60" s="81">
        <f>COUNTIF(R20:R44,"*")</f>
        <v>1</v>
      </c>
    </row>
    <row r="61" spans="1:21" ht="25" customHeight="1" x14ac:dyDescent="0.2">
      <c r="I61" s="60"/>
      <c r="N61" s="81" t="s">
        <v>144</v>
      </c>
      <c r="O61" s="58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58"/>
    </row>
    <row r="63" spans="1:21" ht="25" customHeight="1" x14ac:dyDescent="0.25">
      <c r="B63" s="63" t="s">
        <v>235</v>
      </c>
      <c r="C63" s="63">
        <f>SUM(B59,D59,F59,H59,J59)</f>
        <v>54</v>
      </c>
      <c r="D63" s="61"/>
      <c r="E63" s="61"/>
      <c r="F63" s="61"/>
      <c r="G63" s="60"/>
      <c r="H63" s="61"/>
      <c r="I63" s="60"/>
      <c r="N63" s="83"/>
      <c r="O63" s="58"/>
    </row>
    <row r="64" spans="1:21" ht="25" customHeight="1" x14ac:dyDescent="0.25">
      <c r="B64" s="63" t="s">
        <v>236</v>
      </c>
      <c r="C64" s="63">
        <v>23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4</v>
      </c>
      <c r="T64" s="41"/>
    </row>
    <row r="65" spans="1:20" ht="47" customHeight="1" x14ac:dyDescent="0.25">
      <c r="B65" s="64" t="s">
        <v>132</v>
      </c>
      <c r="C65" s="65">
        <f>C63-C64</f>
        <v>31</v>
      </c>
      <c r="D65" s="61"/>
      <c r="E65" s="72" t="s">
        <v>135</v>
      </c>
      <c r="F65" s="152" t="s">
        <v>415</v>
      </c>
      <c r="G65" s="73" t="s">
        <v>138</v>
      </c>
      <c r="H65" s="621" t="s">
        <v>416</v>
      </c>
      <c r="I65" s="60"/>
      <c r="J65" s="623" t="s">
        <v>417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42</v>
      </c>
      <c r="D66" s="61"/>
      <c r="E66" s="72" t="s">
        <v>136</v>
      </c>
      <c r="F66" s="108">
        <f>COUNTIF(B20:B47:E20:E44:G20:G44:I20:I44, "pl")</f>
        <v>26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>
        <f>SUM(B75:E75)</f>
        <v>18</v>
      </c>
      <c r="D67" s="61"/>
      <c r="E67" s="72" t="s">
        <v>137</v>
      </c>
      <c r="F67" s="152" t="s">
        <v>111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8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SUM(B59:M59,O64:O64,P59:Q59,S60,T59,U59)</f>
        <v>67</v>
      </c>
      <c r="D69" s="61"/>
      <c r="E69" s="72" t="s">
        <v>111</v>
      </c>
      <c r="F69" s="152">
        <f>COUNTIF(B20:G47,"die")</f>
        <v>12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6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2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0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4</v>
      </c>
      <c r="C75" s="313">
        <f>COUNTIF(_xlfn.ANCHORARRAY(C80),"*-*")</f>
        <v>9</v>
      </c>
      <c r="D75" s="313">
        <f>COUNTIF(D80:D94,"*-*")</f>
        <v>5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7</v>
      </c>
      <c r="C76" s="313">
        <f>C79-C75</f>
        <v>12</v>
      </c>
      <c r="D76" s="313">
        <f>D79-D75</f>
        <v>5</v>
      </c>
      <c r="E76" s="313">
        <f>E79-E75</f>
        <v>0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531" t="s">
        <v>86</v>
      </c>
      <c r="I78" s="662" t="s">
        <v>141</v>
      </c>
      <c r="J78" s="663"/>
      <c r="K78" s="301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11</v>
      </c>
      <c r="C79" s="304">
        <f>COUNTIF(_xlfn.ANCHORARRAY(C80),"*")</f>
        <v>21</v>
      </c>
      <c r="D79" s="304">
        <f>COUNTIF(_xlfn.ANCHORARRAY(D80),"*")</f>
        <v>10</v>
      </c>
      <c r="E79" s="305">
        <f>COUNTIF(E80:E87,"*")</f>
        <v>0</v>
      </c>
      <c r="F79" s="300" t="s">
        <v>154</v>
      </c>
      <c r="G79" s="304">
        <f>COUNTIF(_xlfn.ANCHORARRAY(G80),"*")</f>
        <v>0</v>
      </c>
      <c r="H79" s="303">
        <f t="shared" ref="H79:O79" si="0">COUNTIF(H80:H94,"*")</f>
        <v>1</v>
      </c>
      <c r="I79" s="664">
        <f t="shared" si="0"/>
        <v>3</v>
      </c>
      <c r="J79" s="665"/>
      <c r="K79" s="305">
        <f t="shared" si="0"/>
        <v>4</v>
      </c>
      <c r="L79" s="304">
        <f t="shared" si="0"/>
        <v>0</v>
      </c>
      <c r="M79" s="304">
        <f t="shared" si="0"/>
        <v>1</v>
      </c>
      <c r="N79" s="304">
        <f t="shared" si="0"/>
        <v>2</v>
      </c>
      <c r="O79" s="304">
        <f t="shared" si="0"/>
        <v>2</v>
      </c>
      <c r="T79" s="41"/>
    </row>
    <row r="80" spans="1:20" ht="25" customHeight="1" x14ac:dyDescent="0.25">
      <c r="A80" s="329" t="s">
        <v>640</v>
      </c>
      <c r="B80" s="290" t="str" cm="1">
        <f t="array" ref="B80:B91">_xlfn.UNIQUE(C20:C44)</f>
        <v>Trigger-warnung</v>
      </c>
      <c r="C80" s="290" t="str" cm="1">
        <f t="array" ref="C80:C100">_xlfn.UNIQUE(D20:D46)</f>
        <v>Content-ohne-Warning</v>
      </c>
      <c r="D80" s="290" t="str" cm="1">
        <f t="array" ref="D80:D90">_xlfn.UNIQUE(F20:F37)</f>
        <v>Content</v>
      </c>
      <c r="E80" s="290" cm="1">
        <f t="array" ref="E80">_xlfn.UNIQUE(H20:H26)</f>
        <v>0</v>
      </c>
      <c r="F80" s="289"/>
      <c r="G80" s="292" cm="1">
        <f t="array" ref="G80">_xlfn.UNIQUE(J19:J24)</f>
        <v>0</v>
      </c>
      <c r="H80" s="781" t="str" cm="1">
        <f t="array" ref="H80:H81">_xlfn.UNIQUE(K19:K23)</f>
        <v>straight-up</v>
      </c>
      <c r="I80" s="781" t="str" cm="1">
        <f t="array" ref="I80:I82">_xlfn.UNIQUE(L19:L21)</f>
        <v>What?</v>
      </c>
      <c r="J80" s="294"/>
      <c r="K80" s="320" t="str" cm="1">
        <f t="array" ref="K80:K84">_xlfn.UNIQUE(N20:N25)</f>
        <v>habe gescrolled</v>
      </c>
      <c r="L80" s="297"/>
      <c r="M80" s="61" t="str" cm="1">
        <f t="array" ref="M80">_xlfn.UNIQUE(R20)</f>
        <v>engaged</v>
      </c>
      <c r="N80" s="297" t="str" cm="1">
        <f t="array" ref="N80:N82">_xlfn.UNIQUE(T20:T23)</f>
        <v>kann [nicht einfach darauf] klicken</v>
      </c>
      <c r="O80" s="295" t="str" cm="1">
        <f t="array" ref="O80:O81">_xlfn.UNIQUE(U20:U21)</f>
        <v>werden gestreamt</v>
      </c>
      <c r="T80" s="41"/>
    </row>
    <row r="81" spans="1:20" ht="25" customHeight="1" x14ac:dyDescent="0.35">
      <c r="A81" s="326">
        <f>SUM(B79:E79:G79:O79)</f>
        <v>55</v>
      </c>
      <c r="B81" s="290" t="str">
        <v>Timelines</v>
      </c>
      <c r="C81" s="290" t="str">
        <v>Social-Media-Accounts</v>
      </c>
      <c r="D81" s="290" t="str">
        <v>Apps</v>
      </c>
      <c r="E81" s="290"/>
      <c r="F81" s="289"/>
      <c r="G81" s="292"/>
      <c r="H81" s="781">
        <v>0</v>
      </c>
      <c r="I81" s="781" t="str">
        <v>nice try</v>
      </c>
      <c r="J81" s="294"/>
      <c r="K81" s="319" t="str">
        <v>scrolle</v>
      </c>
      <c r="L81" s="297"/>
      <c r="M81" s="297"/>
      <c r="N81" s="297" t="str">
        <v>[alles] posten können</v>
      </c>
      <c r="O81" s="295" t="str">
        <v>werden nicht gepostet</v>
      </c>
      <c r="T81" s="41"/>
    </row>
    <row r="82" spans="1:20" ht="25" customHeight="1" x14ac:dyDescent="0.25">
      <c r="B82" s="290" t="str">
        <v>Mini-Recap</v>
      </c>
      <c r="C82" s="290" t="str">
        <v>For-You-Page</v>
      </c>
      <c r="D82" s="290" t="str">
        <v>Bubbles</v>
      </c>
      <c r="E82" s="290"/>
      <c r="F82" s="289"/>
      <c r="G82" s="292"/>
      <c r="H82" s="781"/>
      <c r="I82" s="781" t="str">
        <v>Scroll safely</v>
      </c>
      <c r="J82" s="294"/>
      <c r="K82" s="319" t="str">
        <v>klicken</v>
      </c>
      <c r="L82" s="297"/>
      <c r="M82" s="297"/>
      <c r="N82" s="297">
        <v>0</v>
      </c>
      <c r="O82" s="295"/>
      <c r="T82" s="41"/>
    </row>
    <row r="83" spans="1:20" ht="25" customHeight="1" x14ac:dyDescent="0.25">
      <c r="A83" s="324" t="s">
        <v>631</v>
      </c>
      <c r="B83" s="290" t="str">
        <v>Handy</v>
      </c>
      <c r="C83" s="290" t="str">
        <v>Thumbnail</v>
      </c>
      <c r="D83" s="290" t="str">
        <v>Nutzer*innen</v>
      </c>
      <c r="E83" s="290"/>
      <c r="F83" s="289"/>
      <c r="G83" s="292"/>
      <c r="H83" s="781"/>
      <c r="I83" s="781"/>
      <c r="J83" s="294"/>
      <c r="K83" s="319" t="str">
        <v>scrollen</v>
      </c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42</v>
      </c>
      <c r="B84" s="290" t="str">
        <v>App-Nutzer*innen</v>
      </c>
      <c r="C84" s="290" t="str">
        <v>Trigger</v>
      </c>
      <c r="D84" s="290" t="str">
        <v>Show-Notes</v>
      </c>
      <c r="E84" s="290"/>
      <c r="F84" s="289"/>
      <c r="G84" s="292"/>
      <c r="H84" s="781"/>
      <c r="I84" s="781"/>
      <c r="J84" s="294"/>
      <c r="K84" s="294">
        <v>0</v>
      </c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 t="str">
        <v>App</v>
      </c>
      <c r="C85" s="290" t="str">
        <v>Content-Warnings</v>
      </c>
      <c r="D85" s="290" t="str">
        <v>User*innen-Perspektive</v>
      </c>
      <c r="E85" s="290"/>
      <c r="F85" s="289"/>
      <c r="G85" s="292"/>
      <c r="H85" s="781"/>
      <c r="I85" s="781"/>
      <c r="J85" s="294"/>
      <c r="K85" s="294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18</v>
      </c>
      <c r="B86" s="290" t="str">
        <v>Teenager</v>
      </c>
      <c r="C86" s="290" t="str">
        <v>Content</v>
      </c>
      <c r="D86" s="290" t="str">
        <v>Guide-Lines</v>
      </c>
      <c r="E86" s="290"/>
      <c r="F86" s="289"/>
      <c r="G86" s="292"/>
      <c r="H86" s="781"/>
      <c r="I86" s="781"/>
      <c r="J86" s="294"/>
      <c r="K86" s="294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 t="str">
        <v>User*innen</v>
      </c>
      <c r="C87" s="290" t="str">
        <v>Reports</v>
      </c>
      <c r="D87" s="290" t="str">
        <v>Moderationsteams</v>
      </c>
      <c r="E87" s="290"/>
      <c r="F87" s="289"/>
      <c r="G87" s="330"/>
      <c r="H87" s="781"/>
      <c r="I87" s="781"/>
      <c r="J87" s="294"/>
      <c r="K87" s="294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24</v>
      </c>
      <c r="B88" s="290" t="str">
        <v>Content</v>
      </c>
      <c r="C88" s="290" t="str">
        <v>Newsletter</v>
      </c>
      <c r="D88" s="290" t="str">
        <v>Trigger-Warning</v>
      </c>
      <c r="E88" s="290"/>
      <c r="F88" s="289"/>
      <c r="G88" s="292"/>
      <c r="H88" s="781"/>
      <c r="I88" s="781"/>
      <c r="J88" s="294"/>
      <c r="K88" s="294"/>
      <c r="L88" s="297"/>
      <c r="M88" s="297"/>
      <c r="N88" s="297"/>
      <c r="O88" s="295"/>
      <c r="T88" s="41"/>
    </row>
    <row r="89" spans="1:20" ht="25" customHeight="1" x14ac:dyDescent="0.25">
      <c r="A89" s="289"/>
      <c r="B89" s="290" t="str">
        <v>Boomer</v>
      </c>
      <c r="C89" s="290" t="str">
        <v>App</v>
      </c>
      <c r="D89" s="290" t="str">
        <v>Content-Warning</v>
      </c>
      <c r="E89" s="290"/>
      <c r="F89" s="289"/>
      <c r="G89" s="292"/>
      <c r="H89" s="781"/>
      <c r="I89" s="781"/>
      <c r="J89" s="294"/>
      <c r="K89" s="294"/>
      <c r="L89" s="297"/>
      <c r="M89" s="297"/>
      <c r="N89" s="297"/>
      <c r="O89" s="295"/>
      <c r="T89" s="41"/>
    </row>
    <row r="90" spans="1:20" ht="25" customHeight="1" x14ac:dyDescent="0.25">
      <c r="B90" s="331" t="str">
        <v>Social-Media-Content</v>
      </c>
      <c r="C90" s="59" t="str">
        <v>Trigger-warnungen</v>
      </c>
      <c r="D90" s="59">
        <v>0</v>
      </c>
      <c r="E90" s="59"/>
      <c r="F90" s="61"/>
      <c r="G90" s="317"/>
      <c r="H90" s="782"/>
      <c r="I90" s="783"/>
      <c r="J90" s="295"/>
      <c r="K90" s="295"/>
      <c r="L90" s="297"/>
      <c r="M90" s="297"/>
      <c r="N90" s="297"/>
      <c r="O90" s="295"/>
      <c r="T90" s="41"/>
    </row>
    <row r="91" spans="1:20" ht="25" customHeight="1" x14ac:dyDescent="0.25">
      <c r="B91" s="331">
        <v>0</v>
      </c>
      <c r="C91" s="59" t="str">
        <v>Research</v>
      </c>
      <c r="D91" s="59"/>
      <c r="E91" s="59"/>
      <c r="F91" s="61"/>
      <c r="G91" s="317"/>
      <c r="H91" s="782"/>
      <c r="I91" s="783"/>
      <c r="J91" s="295"/>
      <c r="K91" s="295"/>
      <c r="L91" s="297"/>
      <c r="M91" s="297"/>
      <c r="N91" s="297"/>
      <c r="O91" s="295"/>
      <c r="T91" s="41"/>
    </row>
    <row r="92" spans="1:20" ht="19" x14ac:dyDescent="0.25">
      <c r="B92" s="331"/>
      <c r="C92" s="59" t="str">
        <v>Board</v>
      </c>
      <c r="D92" s="59"/>
      <c r="E92" s="59"/>
      <c r="F92" s="61"/>
      <c r="G92" s="317"/>
      <c r="H92" s="782"/>
      <c r="I92" s="783"/>
      <c r="J92" s="295"/>
      <c r="K92" s="295"/>
      <c r="L92" s="297"/>
      <c r="M92" s="297"/>
      <c r="N92" s="297"/>
      <c r="O92" s="295"/>
    </row>
    <row r="93" spans="1:20" ht="19" x14ac:dyDescent="0.25">
      <c r="B93" s="331"/>
      <c r="C93" s="332" t="str">
        <v>Banner</v>
      </c>
      <c r="D93" s="308"/>
      <c r="E93" s="308"/>
      <c r="F93" s="61"/>
      <c r="G93" s="317"/>
      <c r="H93" s="782"/>
      <c r="I93" s="783"/>
      <c r="J93" s="295"/>
      <c r="K93" s="295"/>
      <c r="L93" s="297"/>
      <c r="M93" s="297"/>
      <c r="N93" s="297"/>
      <c r="O93" s="295"/>
    </row>
    <row r="94" spans="1:20" ht="20" thickBot="1" x14ac:dyDescent="0.3">
      <c r="A94" s="309"/>
      <c r="B94" s="331"/>
      <c r="C94" s="333" t="str">
        <v>Trigger-warnung</v>
      </c>
      <c r="D94" s="311"/>
      <c r="E94" s="312"/>
      <c r="F94" s="61"/>
      <c r="G94" s="318"/>
      <c r="H94" s="327"/>
      <c r="I94" s="532"/>
      <c r="J94" s="296"/>
      <c r="K94" s="296"/>
      <c r="L94" s="298"/>
      <c r="M94" s="298"/>
      <c r="N94" s="298"/>
      <c r="O94" s="296"/>
    </row>
    <row r="95" spans="1:20" ht="19" x14ac:dyDescent="0.25">
      <c r="B95" s="59"/>
      <c r="C95" s="61" t="str">
        <v xml:space="preserve">Content-Warning </v>
      </c>
      <c r="D95" s="61"/>
      <c r="E95" s="61"/>
      <c r="F95" s="61"/>
      <c r="G95" s="60"/>
      <c r="H95" s="61"/>
      <c r="I95" s="60"/>
    </row>
    <row r="96" spans="1:20" ht="19" x14ac:dyDescent="0.25">
      <c r="B96" s="59"/>
      <c r="C96" s="61" t="str">
        <v>Community-Richtlininen</v>
      </c>
      <c r="D96" s="61"/>
      <c r="E96" s="61"/>
      <c r="F96" s="61"/>
      <c r="G96" s="60"/>
      <c r="H96" s="61"/>
      <c r="I96" s="60"/>
    </row>
    <row r="97" spans="3:3" x14ac:dyDescent="0.2">
      <c r="C97" t="str">
        <v>Statement</v>
      </c>
    </row>
    <row r="98" spans="3:3" x14ac:dyDescent="0.2">
      <c r="C98" t="str">
        <v>Moderationsteam</v>
      </c>
    </row>
    <row r="99" spans="3:3" x14ac:dyDescent="0.2">
      <c r="C99" t="str">
        <v>Social-Media</v>
      </c>
    </row>
    <row r="100" spans="3:3" x14ac:dyDescent="0.2">
      <c r="C100" t="str">
        <v>Block</v>
      </c>
    </row>
  </sheetData>
  <mergeCells count="23">
    <mergeCell ref="I78:J78"/>
    <mergeCell ref="I79:J79"/>
    <mergeCell ref="H65:H67"/>
    <mergeCell ref="J65:M67"/>
    <mergeCell ref="K17:K18"/>
    <mergeCell ref="L17:M18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C10:D10"/>
    <mergeCell ref="B1:C2"/>
    <mergeCell ref="F1:J2"/>
    <mergeCell ref="D4:E4"/>
    <mergeCell ref="C8:D8"/>
    <mergeCell ref="C9:D9"/>
    <mergeCell ref="H8:I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A6A37757-76EC-D749-BCD5-714220A74B82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4" operator="containsText" id="{8356B3E0-CBFC-1247-A513-52122BC941F5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3" operator="containsText" id="{2FF6DC82-29D7-FF4C-B6F7-8B8C72FFE401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2" operator="containsText" id="{269F3B46-1545-0F46-83CA-D5B2181A892E}">
            <xm:f>NOT(ISERROR(SEARCH("-",C20)))</xm:f>
            <xm:f>"-"</xm:f>
            <x14:dxf>
              <font>
                <color rgb="FF9C0006"/>
              </font>
            </x14:dxf>
          </x14:cfRule>
          <xm:sqref>C20:F47</xm:sqref>
        </x14:conditionalFormatting>
        <x14:conditionalFormatting xmlns:xm="http://schemas.microsoft.com/office/excel/2006/main">
          <x14:cfRule type="containsText" priority="1" operator="containsText" id="{6745C549-63FE-7342-8049-83F12C3D06A3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B80:D100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8AC0-08BF-4A46-9FC4-5D20CA1442B0}">
  <dimension ref="A1:U96"/>
  <sheetViews>
    <sheetView zoomScale="59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4" width="25.5" customWidth="1"/>
    <col min="5" max="5" width="20.6640625" customWidth="1"/>
    <col min="6" max="6" width="28.1640625" customWidth="1"/>
    <col min="7" max="7" width="20.6640625" customWidth="1"/>
    <col min="8" max="8" width="28.33203125" customWidth="1"/>
    <col min="9" max="9" width="20.6640625" customWidth="1"/>
    <col min="10" max="10" width="24.5" customWidth="1"/>
    <col min="11" max="11" width="28.16406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67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9</v>
      </c>
      <c r="D5" s="70">
        <f>C5/G5*100</f>
        <v>18.367346938775512</v>
      </c>
      <c r="E5" s="159" t="s">
        <v>240</v>
      </c>
      <c r="F5" s="111" t="s">
        <v>155</v>
      </c>
      <c r="G5" s="111">
        <f>C69</f>
        <v>49</v>
      </c>
      <c r="H5" s="111" t="s">
        <v>154</v>
      </c>
      <c r="I5" s="111">
        <f>A81</f>
        <v>40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26" t="s">
        <v>419</v>
      </c>
      <c r="D8" s="627"/>
      <c r="E8" s="35">
        <v>8</v>
      </c>
      <c r="F8" s="49" t="s">
        <v>239</v>
      </c>
      <c r="G8" s="49">
        <f>E8/G5*100</f>
        <v>16.326530612244898</v>
      </c>
      <c r="H8" s="617" t="s">
        <v>1140</v>
      </c>
      <c r="I8" s="618"/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424</v>
      </c>
      <c r="D9" s="596"/>
      <c r="E9" s="6">
        <v>3</v>
      </c>
      <c r="F9" s="32" t="s">
        <v>239</v>
      </c>
      <c r="G9" s="32">
        <f>E9/G5*100</f>
        <v>6.1224489795918364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24" t="s">
        <v>112</v>
      </c>
      <c r="D10" s="625"/>
      <c r="E10" s="35">
        <v>4</v>
      </c>
      <c r="F10" s="49" t="s">
        <v>239</v>
      </c>
      <c r="G10" s="49">
        <f>E10/G5*100</f>
        <v>8.1632653061224492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46" t="s">
        <v>433</v>
      </c>
      <c r="D11" s="647"/>
      <c r="E11" s="6">
        <v>8</v>
      </c>
      <c r="F11" s="32" t="s">
        <v>239</v>
      </c>
      <c r="G11" s="32">
        <f>E11/G5*100</f>
        <v>16.326530612244898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8" t="s">
        <v>442</v>
      </c>
      <c r="D12" s="649"/>
      <c r="E12" s="35">
        <v>4</v>
      </c>
      <c r="F12" s="49" t="s">
        <v>239</v>
      </c>
      <c r="G12" s="49">
        <f>E12/G5*100</f>
        <v>8.1632653061224492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50" t="s">
        <v>163</v>
      </c>
      <c r="D13" s="651"/>
      <c r="E13" s="6">
        <v>3</v>
      </c>
      <c r="F13" s="32" t="s">
        <v>239</v>
      </c>
      <c r="G13" s="32">
        <f>E13/G5*100</f>
        <v>6.1224489795918364</v>
      </c>
      <c r="J13" s="47"/>
    </row>
    <row r="14" spans="2:21" ht="25" customHeight="1" x14ac:dyDescent="0.25">
      <c r="B14" s="35" t="s">
        <v>82</v>
      </c>
      <c r="C14" s="652" t="s">
        <v>213</v>
      </c>
      <c r="D14" s="653"/>
      <c r="E14" s="35">
        <v>2</v>
      </c>
      <c r="F14" s="49" t="s">
        <v>239</v>
      </c>
      <c r="G14" s="32">
        <f>E14/G5*100</f>
        <v>4.0816326530612246</v>
      </c>
      <c r="J14" s="47"/>
    </row>
    <row r="15" spans="2:21" ht="25" customHeight="1" x14ac:dyDescent="0.25">
      <c r="B15" s="6" t="s">
        <v>83</v>
      </c>
      <c r="C15" s="654" t="s">
        <v>453</v>
      </c>
      <c r="D15" s="655"/>
      <c r="E15" s="6">
        <v>8</v>
      </c>
      <c r="F15" s="49" t="s">
        <v>239</v>
      </c>
      <c r="G15" s="32">
        <f>E15/G5*100</f>
        <v>16.326530612244898</v>
      </c>
      <c r="H15" s="617" t="s">
        <v>1140</v>
      </c>
      <c r="I15" s="618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61" t="s">
        <v>423</v>
      </c>
      <c r="K19" s="153" t="s">
        <v>432</v>
      </c>
      <c r="L19" s="57" t="s">
        <v>421</v>
      </c>
      <c r="M19" s="800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A20" t="s">
        <v>420</v>
      </c>
      <c r="B20" s="118" t="s">
        <v>111</v>
      </c>
      <c r="C20" s="209" t="s">
        <v>90</v>
      </c>
      <c r="D20" s="207" t="s">
        <v>422</v>
      </c>
      <c r="E20" s="121" t="s">
        <v>109</v>
      </c>
      <c r="F20" s="206" t="s">
        <v>418</v>
      </c>
      <c r="G20" s="113" t="s">
        <v>109</v>
      </c>
      <c r="H20" s="243" t="s">
        <v>437</v>
      </c>
      <c r="I20" s="123" t="s">
        <v>309</v>
      </c>
      <c r="J20" s="220" t="s">
        <v>429</v>
      </c>
      <c r="K20" s="153" t="s">
        <v>441</v>
      </c>
      <c r="L20" s="153" t="s">
        <v>427</v>
      </c>
      <c r="M20" s="800"/>
      <c r="N20" s="243" t="s">
        <v>434</v>
      </c>
      <c r="O20" s="175" t="s">
        <v>375</v>
      </c>
      <c r="P20" s="198"/>
      <c r="Q20" s="199"/>
      <c r="R20" s="186"/>
      <c r="S20" s="181"/>
      <c r="T20" s="246" t="s">
        <v>439</v>
      </c>
      <c r="U20" s="38"/>
    </row>
    <row r="21" spans="1:21" ht="25" customHeight="1" x14ac:dyDescent="0.25">
      <c r="B21" s="118" t="s">
        <v>113</v>
      </c>
      <c r="C21" s="209" t="s">
        <v>90</v>
      </c>
      <c r="D21" s="207" t="s">
        <v>90</v>
      </c>
      <c r="E21" s="121" t="s">
        <v>113</v>
      </c>
      <c r="F21" s="237" t="s">
        <v>426</v>
      </c>
      <c r="G21" s="113" t="s">
        <v>109</v>
      </c>
      <c r="H21" s="186"/>
      <c r="I21" s="123"/>
      <c r="J21" s="220" t="s">
        <v>430</v>
      </c>
      <c r="K21" s="248" t="s">
        <v>444</v>
      </c>
      <c r="L21" s="247" t="s">
        <v>440</v>
      </c>
      <c r="M21" s="800"/>
      <c r="N21" s="254" t="s">
        <v>460</v>
      </c>
      <c r="O21" s="175" t="s">
        <v>461</v>
      </c>
      <c r="P21" s="198"/>
      <c r="Q21" s="199"/>
      <c r="R21" s="200"/>
      <c r="S21" s="116"/>
      <c r="T21" s="249" t="s">
        <v>445</v>
      </c>
      <c r="U21" s="55"/>
    </row>
    <row r="22" spans="1:21" ht="25" customHeight="1" x14ac:dyDescent="0.25">
      <c r="B22" s="118" t="s">
        <v>113</v>
      </c>
      <c r="C22" s="209" t="s">
        <v>90</v>
      </c>
      <c r="D22" s="243" t="s">
        <v>436</v>
      </c>
      <c r="E22" s="121" t="s">
        <v>113</v>
      </c>
      <c r="F22" s="245" t="s">
        <v>438</v>
      </c>
      <c r="G22" s="113" t="s">
        <v>111</v>
      </c>
      <c r="H22" s="186"/>
      <c r="I22" s="123"/>
      <c r="K22" s="153" t="s">
        <v>448</v>
      </c>
      <c r="L22" s="153" t="s">
        <v>447</v>
      </c>
      <c r="M22" s="800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113</v>
      </c>
      <c r="C23" s="210" t="s">
        <v>90</v>
      </c>
      <c r="D23" s="250" t="s">
        <v>443</v>
      </c>
      <c r="E23" s="121" t="s">
        <v>190</v>
      </c>
      <c r="F23" s="191"/>
      <c r="G23" s="113"/>
      <c r="H23" s="186"/>
      <c r="I23" s="123"/>
      <c r="J23" s="242" t="s">
        <v>449</v>
      </c>
      <c r="K23" s="256" t="s">
        <v>459</v>
      </c>
      <c r="L23" s="153" t="s">
        <v>447</v>
      </c>
      <c r="M23" s="800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125</v>
      </c>
      <c r="C24" s="210" t="s">
        <v>425</v>
      </c>
      <c r="D24" s="207" t="s">
        <v>450</v>
      </c>
      <c r="E24" s="121" t="s">
        <v>109</v>
      </c>
      <c r="F24" s="191"/>
      <c r="G24" s="113"/>
      <c r="H24" s="186"/>
      <c r="I24" s="123"/>
      <c r="J24" s="196"/>
      <c r="K24" s="39"/>
      <c r="L24" s="38"/>
      <c r="M24" s="800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 t="s">
        <v>452</v>
      </c>
      <c r="B25" s="118" t="s">
        <v>125</v>
      </c>
      <c r="C25" s="229" t="s">
        <v>428</v>
      </c>
      <c r="D25" s="253" t="s">
        <v>451</v>
      </c>
      <c r="E25" s="121" t="s">
        <v>190</v>
      </c>
      <c r="F25" s="191"/>
      <c r="G25" s="113"/>
      <c r="H25" s="186"/>
      <c r="I25" s="123"/>
      <c r="J25" s="196"/>
      <c r="K25" s="194"/>
      <c r="L25" s="38"/>
      <c r="M25" s="800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A26" t="s">
        <v>452</v>
      </c>
      <c r="B26" s="118" t="s">
        <v>113</v>
      </c>
      <c r="C26" s="229" t="s">
        <v>431</v>
      </c>
      <c r="D26" s="253" t="s">
        <v>451</v>
      </c>
      <c r="E26" s="121" t="s">
        <v>113</v>
      </c>
      <c r="F26" s="191"/>
      <c r="G26" s="113"/>
      <c r="H26" s="186"/>
      <c r="I26" s="123"/>
      <c r="J26" s="197"/>
      <c r="K26" s="194"/>
      <c r="L26" s="38"/>
      <c r="M26" s="800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 t="s">
        <v>113</v>
      </c>
      <c r="C27" s="244" t="s">
        <v>90</v>
      </c>
      <c r="D27" s="254" t="s">
        <v>123</v>
      </c>
      <c r="E27" s="121" t="s">
        <v>190</v>
      </c>
      <c r="F27" s="191"/>
      <c r="G27" s="113"/>
      <c r="H27" s="186"/>
      <c r="I27" s="123"/>
      <c r="J27" s="197"/>
      <c r="K27" s="194"/>
      <c r="L27" s="38"/>
      <c r="M27" s="800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113</v>
      </c>
      <c r="C28" s="244" t="s">
        <v>435</v>
      </c>
      <c r="D28" s="254" t="s">
        <v>455</v>
      </c>
      <c r="E28" s="121" t="s">
        <v>113</v>
      </c>
      <c r="F28" s="191"/>
      <c r="G28" s="113"/>
      <c r="H28" s="186"/>
      <c r="I28" s="123"/>
      <c r="J28" s="193"/>
      <c r="K28" s="194"/>
      <c r="L28" s="38"/>
      <c r="M28" s="800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 t="s">
        <v>113</v>
      </c>
      <c r="C29" s="251" t="s">
        <v>90</v>
      </c>
      <c r="D29" s="254" t="s">
        <v>456</v>
      </c>
      <c r="E29" s="121" t="s">
        <v>190</v>
      </c>
      <c r="F29" s="191"/>
      <c r="G29" s="113"/>
      <c r="H29" s="186"/>
      <c r="I29" s="123"/>
      <c r="J29" s="193"/>
      <c r="K29" s="194"/>
      <c r="L29" s="38"/>
      <c r="M29" s="800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 t="s">
        <v>113</v>
      </c>
      <c r="C30" s="251" t="s">
        <v>90</v>
      </c>
      <c r="D30" s="186"/>
      <c r="E30" s="120"/>
      <c r="F30" s="191"/>
      <c r="G30" s="113"/>
      <c r="H30" s="186"/>
      <c r="I30" s="123"/>
      <c r="J30" s="193"/>
      <c r="K30" s="194"/>
      <c r="L30" s="38"/>
      <c r="M30" s="800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 t="s">
        <v>113</v>
      </c>
      <c r="C31" s="252" t="s">
        <v>446</v>
      </c>
      <c r="D31" s="186"/>
      <c r="E31" s="120"/>
      <c r="F31" s="191"/>
      <c r="G31" s="113"/>
      <c r="H31" s="186"/>
      <c r="I31" s="123"/>
      <c r="J31" s="193"/>
      <c r="K31" s="194"/>
      <c r="L31" s="38"/>
      <c r="M31" s="800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 t="s">
        <v>113</v>
      </c>
      <c r="C32" s="252" t="s">
        <v>90</v>
      </c>
      <c r="D32" s="186"/>
      <c r="E32" s="120"/>
      <c r="F32" s="191"/>
      <c r="G32" s="113"/>
      <c r="H32" s="186"/>
      <c r="I32" s="123"/>
      <c r="J32" s="193"/>
      <c r="K32" s="194"/>
      <c r="L32" s="38"/>
      <c r="M32" s="800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 t="s">
        <v>113</v>
      </c>
      <c r="C33" s="255" t="s">
        <v>454</v>
      </c>
      <c r="D33" s="186"/>
      <c r="E33" s="120"/>
      <c r="F33" s="191"/>
      <c r="G33" s="113"/>
      <c r="H33" s="186"/>
      <c r="I33" s="123"/>
      <c r="J33" s="193"/>
      <c r="K33" s="194"/>
      <c r="L33" s="38"/>
      <c r="M33" s="800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 t="s">
        <v>113</v>
      </c>
      <c r="C34" s="255" t="s">
        <v>457</v>
      </c>
      <c r="D34" s="186"/>
      <c r="E34" s="120"/>
      <c r="F34" s="191"/>
      <c r="G34" s="113"/>
      <c r="H34" s="186"/>
      <c r="I34" s="123"/>
      <c r="J34" s="193"/>
      <c r="K34" s="194"/>
      <c r="L34" s="38"/>
      <c r="M34" s="800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 t="s">
        <v>113</v>
      </c>
      <c r="C35" s="255" t="s">
        <v>458</v>
      </c>
      <c r="D35" s="186"/>
      <c r="E35" s="120"/>
      <c r="F35" s="191"/>
      <c r="G35" s="113"/>
      <c r="H35" s="186"/>
      <c r="I35" s="123"/>
      <c r="J35" s="193"/>
      <c r="K35" s="194"/>
      <c r="L35" s="38"/>
      <c r="M35" s="800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 t="s">
        <v>112</v>
      </c>
      <c r="C36" s="242" t="s">
        <v>672</v>
      </c>
      <c r="D36" s="186"/>
      <c r="E36" s="120"/>
      <c r="F36" s="191"/>
      <c r="G36" s="113"/>
      <c r="H36" s="186"/>
      <c r="I36" s="123"/>
      <c r="J36" s="193"/>
      <c r="K36" s="194"/>
      <c r="L36" s="38"/>
      <c r="M36" s="800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120"/>
      <c r="F37" s="191"/>
      <c r="G37" s="113"/>
      <c r="H37" s="186"/>
      <c r="I37" s="123"/>
      <c r="J37" s="193"/>
      <c r="K37" s="194"/>
      <c r="L37" s="38"/>
      <c r="M37" s="800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120"/>
      <c r="F38" s="191"/>
      <c r="G38" s="113"/>
      <c r="H38" s="186"/>
      <c r="I38" s="123"/>
      <c r="J38" s="193"/>
      <c r="K38" s="194"/>
      <c r="L38" s="38"/>
      <c r="M38" s="800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120"/>
      <c r="F39" s="191"/>
      <c r="G39" s="113"/>
      <c r="H39" s="186"/>
      <c r="I39" s="123"/>
      <c r="J39" s="193"/>
      <c r="K39" s="194"/>
      <c r="L39" s="38"/>
      <c r="M39" s="800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120"/>
      <c r="F40" s="191"/>
      <c r="G40" s="113"/>
      <c r="H40" s="186"/>
      <c r="I40" s="123"/>
      <c r="J40" s="193"/>
      <c r="K40" s="194"/>
      <c r="L40" s="38"/>
      <c r="M40" s="800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120"/>
      <c r="F41" s="191"/>
      <c r="G41" s="113"/>
      <c r="H41" s="186"/>
      <c r="I41" s="123"/>
      <c r="J41" s="193"/>
      <c r="K41" s="194"/>
      <c r="L41" s="38"/>
      <c r="M41" s="800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120"/>
      <c r="F42" s="191"/>
      <c r="G42" s="113"/>
      <c r="H42" s="186"/>
      <c r="I42" s="123"/>
      <c r="J42" s="193"/>
      <c r="K42" s="194"/>
      <c r="L42" s="38"/>
      <c r="M42" s="800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120"/>
      <c r="F43" s="191"/>
      <c r="G43" s="113"/>
      <c r="H43" s="186"/>
      <c r="I43" s="123"/>
      <c r="J43" s="193"/>
      <c r="K43" s="194"/>
      <c r="L43" s="38"/>
      <c r="M43" s="800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120"/>
      <c r="F44" s="191"/>
      <c r="G44" s="113"/>
      <c r="H44" s="186"/>
      <c r="I44" s="123"/>
      <c r="J44" s="193"/>
      <c r="K44" s="194"/>
      <c r="L44" s="38"/>
      <c r="M44" s="800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120"/>
      <c r="F45" s="191"/>
      <c r="G45" s="113"/>
      <c r="H45" s="186"/>
      <c r="I45" s="104"/>
      <c r="J45" s="193"/>
      <c r="K45" s="194"/>
      <c r="L45" s="38"/>
      <c r="M45" s="800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40"/>
      <c r="F46" s="191"/>
      <c r="G46" s="113"/>
      <c r="H46" s="188"/>
      <c r="I46" s="168"/>
      <c r="J46" s="193"/>
      <c r="K46" s="194"/>
      <c r="L46" s="38"/>
      <c r="M46" s="800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166"/>
      <c r="F47" s="192"/>
      <c r="G47" s="140"/>
      <c r="H47" s="190"/>
      <c r="I47" s="169"/>
      <c r="J47" s="193"/>
      <c r="K47" s="194"/>
      <c r="L47" s="38"/>
      <c r="M47" s="800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4</v>
      </c>
      <c r="C54" s="334">
        <f>COUNTIF(D20:D46,"*-*")</f>
        <v>4</v>
      </c>
      <c r="D54" s="334">
        <f>COUNTIF(F20:F46,"*-*")</f>
        <v>2</v>
      </c>
      <c r="E54" s="334">
        <f>COUNTIF(H20:H22,"*-*")</f>
        <v>1</v>
      </c>
    </row>
    <row r="55" spans="1:21" ht="25" customHeight="1" x14ac:dyDescent="0.2">
      <c r="A55" s="334" t="s">
        <v>643</v>
      </c>
      <c r="B55" s="334">
        <f>B59-B54</f>
        <v>13</v>
      </c>
      <c r="C55" s="334">
        <f>D59-C54</f>
        <v>6</v>
      </c>
      <c r="D55" s="334">
        <f>F59-D54</f>
        <v>1</v>
      </c>
      <c r="E55" s="334">
        <f>H59-E54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1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17</v>
      </c>
      <c r="C59" s="145"/>
      <c r="D59" s="144">
        <f>COUNTIF(D20:D44,"*")</f>
        <v>10</v>
      </c>
      <c r="E59" s="145"/>
      <c r="F59" s="144">
        <f>COUNTIF(F20:F44,"*")</f>
        <v>3</v>
      </c>
      <c r="G59" s="145"/>
      <c r="H59" s="146">
        <f>COUNTIF(H20:H44,"*")</f>
        <v>1</v>
      </c>
      <c r="I59" s="147"/>
      <c r="J59" s="79">
        <f>COUNTIF(J19:J44,"*")</f>
        <v>4</v>
      </c>
      <c r="K59" s="79">
        <f>COUNTIF(K19:K44,"*")</f>
        <v>5</v>
      </c>
      <c r="L59" s="79">
        <f>COUNTIF(L19:L44,"*")</f>
        <v>5</v>
      </c>
      <c r="M59" s="79"/>
      <c r="N59" s="81" t="s">
        <v>143</v>
      </c>
      <c r="O59" s="81">
        <v>1</v>
      </c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2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1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1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1">
        <v>1</v>
      </c>
    </row>
    <row r="63" spans="1:21" ht="25" customHeight="1" x14ac:dyDescent="0.25">
      <c r="B63" s="63" t="s">
        <v>235</v>
      </c>
      <c r="C63" s="63">
        <f>SUM(B59,D59,F59,H59,)</f>
        <v>31</v>
      </c>
      <c r="D63" s="61"/>
      <c r="E63" s="61"/>
      <c r="F63" s="61"/>
      <c r="G63" s="60"/>
      <c r="H63" s="61"/>
      <c r="I63" s="60"/>
      <c r="N63" s="83"/>
      <c r="O63" s="81"/>
    </row>
    <row r="64" spans="1:21" ht="25" customHeight="1" x14ac:dyDescent="0.25">
      <c r="B64" s="63" t="s">
        <v>236</v>
      </c>
      <c r="C64" s="63">
        <f>SUM(B55:E55)</f>
        <v>20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1">
        <f>COUNTIF(N20:N44,"*")</f>
        <v>2</v>
      </c>
      <c r="T64" s="41"/>
    </row>
    <row r="65" spans="1:20" ht="47" customHeight="1" x14ac:dyDescent="0.25">
      <c r="B65" s="64" t="s">
        <v>132</v>
      </c>
      <c r="C65" s="65">
        <f>SUM(B54:E54)</f>
        <v>11</v>
      </c>
      <c r="D65" s="61"/>
      <c r="E65" s="72" t="s">
        <v>135</v>
      </c>
      <c r="F65" s="152" t="s">
        <v>323</v>
      </c>
      <c r="G65" s="73" t="s">
        <v>138</v>
      </c>
      <c r="H65" s="621" t="s">
        <v>544</v>
      </c>
      <c r="I65" s="60"/>
      <c r="J65" s="623" t="s">
        <v>543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23</v>
      </c>
      <c r="D66" s="61"/>
      <c r="E66" s="72" t="s">
        <v>136</v>
      </c>
      <c r="F66" s="108">
        <f>COUNTIF(B20:B47:E20:E44:G20:G44:I20:I44, "pl")</f>
        <v>4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>
        <f>SUM(B75:E75)</f>
        <v>11</v>
      </c>
      <c r="D67" s="61"/>
      <c r="E67" s="72" t="s">
        <v>137</v>
      </c>
      <c r="F67" s="152" t="s">
        <v>113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17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SUM(B59:M59,O64:O64,P59:Q59,S60,T59,D69,U59)</f>
        <v>49</v>
      </c>
      <c r="D69" s="61"/>
      <c r="E69" s="72" t="s">
        <v>111</v>
      </c>
      <c r="F69" s="152">
        <f>COUNTIF(B20:G47,"die")</f>
        <v>2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4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1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2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4</v>
      </c>
      <c r="C75" s="313">
        <f>COUNTIF(C80:C101,"*-*")</f>
        <v>4</v>
      </c>
      <c r="D75" s="313">
        <f>COUNTIF(D80:D94,"*-*")</f>
        <v>2</v>
      </c>
      <c r="E75" s="313">
        <f>COUNTIF(E80:E94,"*-*")</f>
        <v>1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6</v>
      </c>
      <c r="C76" s="313">
        <f>C79-C75</f>
        <v>5</v>
      </c>
      <c r="D76" s="313">
        <f>D79-D75</f>
        <v>1</v>
      </c>
      <c r="E76" s="313">
        <f>E79-E75</f>
        <v>0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531" t="s">
        <v>86</v>
      </c>
      <c r="I78" s="662" t="s">
        <v>141</v>
      </c>
      <c r="J78" s="663"/>
      <c r="K78" s="301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10</v>
      </c>
      <c r="C79" s="304">
        <f>COUNTIF(_xlfn.ANCHORARRAY(C80),"*")</f>
        <v>9</v>
      </c>
      <c r="D79" s="304">
        <f>COUNTIF(_xlfn.ANCHORARRAY(D80),"*")</f>
        <v>3</v>
      </c>
      <c r="E79" s="305">
        <f>COUNTIF(E80:E87,"*")</f>
        <v>1</v>
      </c>
      <c r="F79" s="300" t="s">
        <v>154</v>
      </c>
      <c r="G79" s="304">
        <f>COUNTIF(_xlfn.ANCHORARRAY(G80),"*")</f>
        <v>4</v>
      </c>
      <c r="H79" s="303">
        <f t="shared" ref="H79:O79" si="0">COUNTIF(H80:H94,"*")</f>
        <v>5</v>
      </c>
      <c r="I79" s="664">
        <f t="shared" si="0"/>
        <v>4</v>
      </c>
      <c r="J79" s="665"/>
      <c r="K79" s="305">
        <f t="shared" si="0"/>
        <v>2</v>
      </c>
      <c r="L79" s="304">
        <f t="shared" si="0"/>
        <v>0</v>
      </c>
      <c r="M79" s="304">
        <f t="shared" si="0"/>
        <v>0</v>
      </c>
      <c r="N79" s="304">
        <f t="shared" si="0"/>
        <v>2</v>
      </c>
      <c r="O79" s="304">
        <f t="shared" si="0"/>
        <v>0</v>
      </c>
      <c r="T79" s="41"/>
    </row>
    <row r="80" spans="1:20" ht="25" customHeight="1" x14ac:dyDescent="0.25">
      <c r="A80" s="329" t="s">
        <v>640</v>
      </c>
      <c r="B80" s="290" t="str" cm="1">
        <f t="array" ref="B80:B90">_xlfn.UNIQUE(C20:C44)</f>
        <v>Podcast</v>
      </c>
      <c r="C80" s="290" t="str" cm="1">
        <f t="array" ref="C80:C88">_xlfn.UNIQUE(D20:D29)</f>
        <v>Dating-Stories</v>
      </c>
      <c r="D80" s="290" t="str" cm="1">
        <f t="array" ref="D80:D83">_xlfn.UNIQUE(F20:F37)</f>
        <v>Podcasts-Favorites</v>
      </c>
      <c r="E80" s="290" t="str" cm="1">
        <f t="array" ref="E80:E81">_xlfn.UNIQUE(H20:H26)</f>
        <v>[dieses] Internet-Trolls</v>
      </c>
      <c r="F80" s="289"/>
      <c r="G80" s="292" t="str" cm="1">
        <f t="array" ref="G80:G84">_xlfn.UNIQUE(J19:J24)</f>
        <v>coole [Dating-Stories]</v>
      </c>
      <c r="H80" s="781" t="str" cm="1">
        <f t="array" ref="H80:H84">_xlfn.UNIQUE(K19:K23)</f>
        <v>funny</v>
      </c>
      <c r="I80" s="781" t="str" cm="1">
        <f t="array" ref="I80:I83">_xlfn.UNIQUE(L19:L23)</f>
        <v>literally</v>
      </c>
      <c r="J80" s="294"/>
      <c r="K80" s="320" t="str" cm="1">
        <f t="array" ref="K80:K82">_xlfn.UNIQUE(N20:N25)</f>
        <v xml:space="preserve">[ich] habe [es] weg gebinged </v>
      </c>
      <c r="L80" s="297"/>
      <c r="M80" s="61" cm="1">
        <f t="array" ref="M80">_xlfn.UNIQUE(R20)</f>
        <v>0</v>
      </c>
      <c r="N80" s="297" t="str" cm="1">
        <f t="array" ref="N80:N82">_xlfn.UNIQUE(T20:T23)</f>
        <v>viral zu gehen</v>
      </c>
      <c r="O80" s="295" cm="1">
        <f t="array" ref="O80">_xlfn.UNIQUE(U20:U21)</f>
        <v>0</v>
      </c>
      <c r="T80" s="41"/>
    </row>
    <row r="81" spans="1:20" ht="25" customHeight="1" x14ac:dyDescent="0.35">
      <c r="A81" s="326">
        <f>SUM(B79:E79:G79:O79)</f>
        <v>40</v>
      </c>
      <c r="B81" s="290" t="str">
        <v>Fan</v>
      </c>
      <c r="C81" s="290" t="str">
        <v>Podcast</v>
      </c>
      <c r="D81" s="290" t="str">
        <v>Crime-Podcasts</v>
      </c>
      <c r="E81" s="290">
        <v>0</v>
      </c>
      <c r="F81" s="289"/>
      <c r="G81" s="292" t="str">
        <v>old-news [es ist]</v>
      </c>
      <c r="H81" s="781" t="str">
        <v>safe</v>
      </c>
      <c r="I81" s="781" t="str">
        <v>easy</v>
      </c>
      <c r="J81" s="294"/>
      <c r="K81" s="335" t="str">
        <v>werden debunken</v>
      </c>
      <c r="L81" s="297"/>
      <c r="M81" s="297"/>
      <c r="N81" s="297" t="str">
        <v>[den] müsst ihr bingen</v>
      </c>
      <c r="O81" s="295"/>
      <c r="T81" s="41"/>
    </row>
    <row r="82" spans="1:20" ht="25" customHeight="1" x14ac:dyDescent="0.25">
      <c r="B82" s="290" t="str">
        <v>Podcast-App</v>
      </c>
      <c r="C82" s="290" t="str">
        <v>online-Bully</v>
      </c>
      <c r="D82" s="290" t="str">
        <v>Gang</v>
      </c>
      <c r="E82" s="290"/>
      <c r="F82" s="289"/>
      <c r="G82" s="292" t="str">
        <v>smarter [Ansatz]</v>
      </c>
      <c r="H82" s="781" t="str">
        <v>up-to-date</v>
      </c>
      <c r="I82" s="781" t="str">
        <v>Spoiler-Alarm</v>
      </c>
      <c r="J82" s="294"/>
      <c r="K82" s="289">
        <v>0</v>
      </c>
      <c r="L82" s="297"/>
      <c r="M82" s="297"/>
      <c r="N82" s="297">
        <v>0</v>
      </c>
      <c r="O82" s="295"/>
      <c r="T82" s="41"/>
    </row>
    <row r="83" spans="1:20" ht="25" customHeight="1" x14ac:dyDescent="0.25">
      <c r="A83" s="324" t="s">
        <v>631</v>
      </c>
      <c r="B83" s="290" t="str">
        <v>go-to-Podcast</v>
      </c>
      <c r="C83" s="290" t="str">
        <v>Dream-Team</v>
      </c>
      <c r="D83" s="290">
        <v>0</v>
      </c>
      <c r="E83" s="290"/>
      <c r="F83" s="289"/>
      <c r="G83" s="292">
        <v>0</v>
      </c>
      <c r="H83" s="781" t="str">
        <v>hot</v>
      </c>
      <c r="I83" s="781" t="str">
        <v>nice</v>
      </c>
      <c r="J83" s="294"/>
      <c r="K83" s="289"/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23</v>
      </c>
      <c r="B84" s="290" t="str">
        <v>Rapper</v>
      </c>
      <c r="C84" s="290" t="str">
        <v>Podcast-Downloads</v>
      </c>
      <c r="D84" s="290"/>
      <c r="E84" s="290"/>
      <c r="F84" s="289"/>
      <c r="G84" s="292" t="str">
        <v>hot (Viola ist)</v>
      </c>
      <c r="H84" s="781" t="str">
        <v>mainstream</v>
      </c>
      <c r="I84" s="781"/>
      <c r="J84" s="294"/>
      <c r="K84" s="294"/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 t="str">
        <v>Fiction-Podcast</v>
      </c>
      <c r="C85" s="290" t="str">
        <v>Cliffhanger</v>
      </c>
      <c r="D85" s="290"/>
      <c r="E85" s="290"/>
      <c r="F85" s="289"/>
      <c r="G85" s="292"/>
      <c r="H85" s="781"/>
      <c r="I85" s="781"/>
      <c r="J85" s="294"/>
      <c r="K85" s="294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11</v>
      </c>
      <c r="B86" s="290" t="str">
        <v>Musik-Nerd-Podcast</v>
      </c>
      <c r="C86" s="290" t="str">
        <v>Interview</v>
      </c>
      <c r="D86" s="290"/>
      <c r="E86" s="290"/>
      <c r="F86" s="289"/>
      <c r="G86" s="292"/>
      <c r="H86" s="781"/>
      <c r="I86" s="781"/>
      <c r="J86" s="294"/>
      <c r="K86" s="294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 t="str">
        <v>Character</v>
      </c>
      <c r="C87" s="290" t="str">
        <v>Peer</v>
      </c>
      <c r="D87" s="290"/>
      <c r="E87" s="290"/>
      <c r="F87" s="289"/>
      <c r="G87" s="330"/>
      <c r="H87" s="781"/>
      <c r="I87" s="781"/>
      <c r="J87" s="294"/>
      <c r="K87" s="294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12</v>
      </c>
      <c r="B88" s="290" t="str">
        <v>Dude</v>
      </c>
      <c r="C88" s="290" t="str">
        <v>Mindset</v>
      </c>
      <c r="D88" s="290"/>
      <c r="E88" s="290"/>
      <c r="F88" s="289"/>
      <c r="G88" s="292"/>
      <c r="H88" s="781"/>
      <c r="I88" s="781"/>
      <c r="J88" s="294"/>
      <c r="K88" s="294"/>
      <c r="L88" s="297"/>
      <c r="M88" s="297"/>
      <c r="N88" s="297"/>
      <c r="O88" s="295"/>
      <c r="T88" s="41"/>
    </row>
    <row r="89" spans="1:20" ht="25" customHeight="1" x14ac:dyDescent="0.25">
      <c r="A89" s="289"/>
      <c r="B89" s="290" t="str">
        <v>Fam</v>
      </c>
      <c r="C89" s="290"/>
      <c r="D89" s="290"/>
      <c r="E89" s="290"/>
      <c r="F89" s="289"/>
      <c r="G89" s="292"/>
      <c r="H89" s="781"/>
      <c r="I89" s="781"/>
      <c r="J89" s="294"/>
      <c r="K89" s="294"/>
      <c r="L89" s="297"/>
      <c r="M89" s="297"/>
      <c r="N89" s="297"/>
      <c r="O89" s="295"/>
      <c r="T89" s="41"/>
    </row>
    <row r="90" spans="1:20" ht="25" customHeight="1" x14ac:dyDescent="0.25">
      <c r="B90" s="331">
        <v>0</v>
      </c>
      <c r="C90" s="59"/>
      <c r="D90" s="59"/>
      <c r="E90" s="59"/>
      <c r="F90" s="61"/>
      <c r="G90" s="317"/>
      <c r="H90" s="782"/>
      <c r="I90" s="783"/>
      <c r="J90" s="295"/>
      <c r="K90" s="295"/>
      <c r="L90" s="297"/>
      <c r="M90" s="297"/>
      <c r="N90" s="297"/>
      <c r="O90" s="295"/>
      <c r="T90" s="41"/>
    </row>
    <row r="91" spans="1:20" ht="25" customHeight="1" x14ac:dyDescent="0.25">
      <c r="B91" s="331"/>
      <c r="C91" s="59"/>
      <c r="D91" s="59"/>
      <c r="E91" s="59"/>
      <c r="F91" s="61"/>
      <c r="G91" s="317"/>
      <c r="H91" s="782"/>
      <c r="I91" s="783"/>
      <c r="J91" s="295"/>
      <c r="K91" s="295"/>
      <c r="L91" s="297"/>
      <c r="M91" s="297"/>
      <c r="N91" s="297"/>
      <c r="O91" s="295"/>
      <c r="T91" s="41"/>
    </row>
    <row r="92" spans="1:20" ht="19" x14ac:dyDescent="0.25">
      <c r="B92" s="331"/>
      <c r="C92" s="59"/>
      <c r="D92" s="59"/>
      <c r="E92" s="59"/>
      <c r="F92" s="61"/>
      <c r="G92" s="317"/>
      <c r="H92" s="782"/>
      <c r="I92" s="783"/>
      <c r="J92" s="295"/>
      <c r="K92" s="295"/>
      <c r="L92" s="297"/>
      <c r="M92" s="297"/>
      <c r="N92" s="297"/>
      <c r="O92" s="295"/>
    </row>
    <row r="93" spans="1:20" ht="19" x14ac:dyDescent="0.25">
      <c r="B93" s="331"/>
      <c r="C93" s="332"/>
      <c r="D93" s="308"/>
      <c r="E93" s="308"/>
      <c r="F93" s="61"/>
      <c r="G93" s="317"/>
      <c r="H93" s="782"/>
      <c r="I93" s="783"/>
      <c r="J93" s="295"/>
      <c r="K93" s="295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327"/>
      <c r="I94" s="532"/>
      <c r="J94" s="296"/>
      <c r="K94" s="296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25">
    <mergeCell ref="I78:J78"/>
    <mergeCell ref="I79:J79"/>
    <mergeCell ref="H65:H67"/>
    <mergeCell ref="J65:M67"/>
    <mergeCell ref="C15:D15"/>
    <mergeCell ref="H8:I8"/>
    <mergeCell ref="H15:I15"/>
    <mergeCell ref="K17:K18"/>
    <mergeCell ref="C10:D10"/>
    <mergeCell ref="L17:M18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B1:C2"/>
    <mergeCell ref="F1:J2"/>
    <mergeCell ref="D4:E4"/>
    <mergeCell ref="C8:D8"/>
    <mergeCell ref="C9:D9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721773C-E7FA-C34A-82FD-7F5AF0C7934F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3" operator="containsText" id="{26403BB6-51F4-DB4D-BA7F-92F6725B7118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2" operator="containsText" id="{AF7F84F9-4B33-2C4A-BDEC-04C71E588649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1" operator="containsText" id="{544DF115-BEEA-A740-BD3B-51C0A7CF6717}">
            <xm:f>NOT(ISERROR(SEARCH("-",C20)))</xm:f>
            <xm:f>"-"</xm:f>
            <x14:dxf>
              <font>
                <color rgb="FF9C0006"/>
              </font>
            </x14:dxf>
          </x14:cfRule>
          <xm:sqref>C20:F37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1E24-8180-C149-AB52-E3C500CD5AD4}">
  <dimension ref="A1:U97"/>
  <sheetViews>
    <sheetView topLeftCell="D1" zoomScale="50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9.5" customWidth="1"/>
    <col min="6" max="6" width="28.1640625" customWidth="1"/>
    <col min="7" max="7" width="39.5" customWidth="1"/>
    <col min="8" max="8" width="32" customWidth="1"/>
    <col min="9" max="9" width="35.6640625" customWidth="1"/>
    <col min="10" max="10" width="33.5" customWidth="1"/>
    <col min="11" max="11" width="21.83203125" customWidth="1"/>
    <col min="12" max="12" width="38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68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32</v>
      </c>
      <c r="D5" s="70">
        <f>C5/G5*100</f>
        <v>65.306122448979593</v>
      </c>
      <c r="E5" s="159" t="s">
        <v>240</v>
      </c>
      <c r="F5" s="111" t="s">
        <v>155</v>
      </c>
      <c r="G5" s="111">
        <f>C69</f>
        <v>49</v>
      </c>
      <c r="H5" s="111" t="s">
        <v>154</v>
      </c>
      <c r="I5" s="111">
        <f>C82</f>
        <v>44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26" t="s">
        <v>474</v>
      </c>
      <c r="D8" s="627"/>
      <c r="E8" s="35">
        <v>4</v>
      </c>
      <c r="F8" s="49" t="s">
        <v>239</v>
      </c>
      <c r="G8" s="49">
        <f>E8/G5*100</f>
        <v>8.1632653061224492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311</v>
      </c>
      <c r="D9" s="596"/>
      <c r="E9" s="6">
        <v>7</v>
      </c>
      <c r="F9" s="32" t="s">
        <v>239</v>
      </c>
      <c r="G9" s="32">
        <f>E9/G5*100</f>
        <v>14.285714285714285</v>
      </c>
      <c r="H9" s="617" t="s">
        <v>1140</v>
      </c>
      <c r="I9" s="618"/>
      <c r="M9" s="78"/>
      <c r="N9" s="78"/>
      <c r="O9" s="78"/>
      <c r="P9" s="160"/>
    </row>
    <row r="10" spans="2:21" ht="25" customHeight="1" x14ac:dyDescent="0.25">
      <c r="B10" s="35" t="s">
        <v>78</v>
      </c>
      <c r="C10" s="624" t="s">
        <v>484</v>
      </c>
      <c r="D10" s="625"/>
      <c r="E10" s="35">
        <v>6</v>
      </c>
      <c r="F10" s="49" t="s">
        <v>239</v>
      </c>
      <c r="G10" s="49">
        <f>E10/G5*100</f>
        <v>12.244897959183673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793"/>
      <c r="M18" s="794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242" t="s">
        <v>463</v>
      </c>
      <c r="K19" s="227" t="s">
        <v>467</v>
      </c>
      <c r="L19" s="153" t="s">
        <v>468</v>
      </c>
      <c r="M19" s="787"/>
      <c r="N19" s="786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493</v>
      </c>
      <c r="T19" s="177" t="s">
        <v>179</v>
      </c>
      <c r="U19" s="172" t="s">
        <v>180</v>
      </c>
    </row>
    <row r="20" spans="1:21" ht="45" customHeight="1" x14ac:dyDescent="0.25">
      <c r="B20" s="118" t="s">
        <v>109</v>
      </c>
      <c r="C20" s="206" t="s">
        <v>470</v>
      </c>
      <c r="D20" s="205" t="s">
        <v>307</v>
      </c>
      <c r="E20" s="257" t="s">
        <v>126</v>
      </c>
      <c r="F20" s="204" t="s">
        <v>462</v>
      </c>
      <c r="G20" s="113" t="s">
        <v>125</v>
      </c>
      <c r="H20" s="263" t="s">
        <v>487</v>
      </c>
      <c r="I20" s="123" t="s">
        <v>112</v>
      </c>
      <c r="J20" s="193"/>
      <c r="K20" s="530" t="s">
        <v>473</v>
      </c>
      <c r="L20" s="153" t="s">
        <v>468</v>
      </c>
      <c r="M20" s="787"/>
      <c r="N20" s="242" t="s">
        <v>464</v>
      </c>
      <c r="O20" s="175" t="s">
        <v>222</v>
      </c>
      <c r="P20" s="198"/>
      <c r="Q20" s="199"/>
      <c r="R20" s="186"/>
      <c r="S20" s="181"/>
      <c r="T20" s="266" t="s">
        <v>494</v>
      </c>
      <c r="U20" s="38"/>
    </row>
    <row r="21" spans="1:21" ht="47" customHeight="1" x14ac:dyDescent="0.25">
      <c r="A21" s="151" t="s">
        <v>476</v>
      </c>
      <c r="B21" s="118" t="s">
        <v>109</v>
      </c>
      <c r="C21" s="210" t="s">
        <v>365</v>
      </c>
      <c r="D21" s="205" t="s">
        <v>465</v>
      </c>
      <c r="E21" s="257" t="s">
        <v>112</v>
      </c>
      <c r="F21" s="204" t="s">
        <v>478</v>
      </c>
      <c r="G21" s="113" t="s">
        <v>109</v>
      </c>
      <c r="H21" s="205" t="s">
        <v>488</v>
      </c>
      <c r="I21" s="123" t="s">
        <v>125</v>
      </c>
      <c r="J21" s="193"/>
      <c r="K21" s="530" t="s">
        <v>475</v>
      </c>
      <c r="L21" s="153" t="s">
        <v>466</v>
      </c>
      <c r="M21" s="787"/>
      <c r="N21" s="242" t="s">
        <v>469</v>
      </c>
      <c r="O21" s="175" t="s">
        <v>122</v>
      </c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112</v>
      </c>
      <c r="C22" s="206" t="s">
        <v>465</v>
      </c>
      <c r="D22" s="205" t="s">
        <v>471</v>
      </c>
      <c r="E22" s="257" t="s">
        <v>109</v>
      </c>
      <c r="F22" s="237" t="s">
        <v>480</v>
      </c>
      <c r="G22" s="113" t="s">
        <v>125</v>
      </c>
      <c r="H22" s="217" t="s">
        <v>495</v>
      </c>
      <c r="I22" s="123" t="s">
        <v>125</v>
      </c>
      <c r="J22" s="193"/>
      <c r="K22" s="195"/>
      <c r="L22" s="470" t="s">
        <v>472</v>
      </c>
      <c r="M22" s="788"/>
      <c r="N22" s="231" t="s">
        <v>477</v>
      </c>
      <c r="O22" s="175" t="s">
        <v>222</v>
      </c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/>
      <c r="C23" s="185"/>
      <c r="D23" s="207" t="s">
        <v>465</v>
      </c>
      <c r="E23" s="257" t="s">
        <v>112</v>
      </c>
      <c r="F23" s="204" t="s">
        <v>116</v>
      </c>
      <c r="G23" s="113" t="s">
        <v>109</v>
      </c>
      <c r="H23" s="186"/>
      <c r="I23" s="123"/>
      <c r="J23" s="193"/>
      <c r="K23" s="195"/>
      <c r="L23" s="153" t="s">
        <v>479</v>
      </c>
      <c r="M23" s="788"/>
      <c r="N23" s="357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/>
      <c r="C24" s="185"/>
      <c r="D24" s="238" t="s">
        <v>481</v>
      </c>
      <c r="E24" s="257" t="s">
        <v>112</v>
      </c>
      <c r="F24" s="216" t="s">
        <v>485</v>
      </c>
      <c r="G24" s="113" t="s">
        <v>109</v>
      </c>
      <c r="H24" s="186"/>
      <c r="I24" s="123"/>
      <c r="J24" s="196"/>
      <c r="K24" s="195"/>
      <c r="L24" s="38"/>
      <c r="M24" s="788"/>
      <c r="N24" s="357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/>
      <c r="C25" s="185"/>
      <c r="D25" s="238" t="s">
        <v>482</v>
      </c>
      <c r="E25" s="257" t="s">
        <v>112</v>
      </c>
      <c r="F25" s="204" t="s">
        <v>308</v>
      </c>
      <c r="G25" s="113" t="s">
        <v>109</v>
      </c>
      <c r="H25" s="186"/>
      <c r="I25" s="123"/>
      <c r="J25" s="196"/>
      <c r="K25" s="195"/>
      <c r="L25" s="38"/>
      <c r="M25" s="788"/>
      <c r="N25" s="357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/>
      <c r="C26" s="185"/>
      <c r="D26" s="238" t="s">
        <v>483</v>
      </c>
      <c r="E26" s="257" t="s">
        <v>113</v>
      </c>
      <c r="F26" s="204" t="s">
        <v>486</v>
      </c>
      <c r="G26" s="113" t="s">
        <v>111</v>
      </c>
      <c r="H26" s="186"/>
      <c r="I26" s="123"/>
      <c r="J26" s="197"/>
      <c r="K26" s="195"/>
      <c r="L26" s="38"/>
      <c r="M26" s="788"/>
      <c r="N26" s="357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/>
      <c r="C27" s="185"/>
      <c r="D27" s="238" t="s">
        <v>92</v>
      </c>
      <c r="E27" s="257" t="s">
        <v>113</v>
      </c>
      <c r="F27" s="204" t="s">
        <v>482</v>
      </c>
      <c r="G27" s="113" t="s">
        <v>112</v>
      </c>
      <c r="H27" s="186"/>
      <c r="I27" s="123"/>
      <c r="J27" s="197"/>
      <c r="K27" s="195"/>
      <c r="L27" s="38"/>
      <c r="M27" s="788"/>
      <c r="N27" s="357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/>
      <c r="C28" s="185"/>
      <c r="D28" s="264" t="s">
        <v>480</v>
      </c>
      <c r="E28" s="257" t="s">
        <v>112</v>
      </c>
      <c r="F28" s="204" t="s">
        <v>480</v>
      </c>
      <c r="G28" s="113" t="s">
        <v>112</v>
      </c>
      <c r="H28" s="186"/>
      <c r="I28" s="123"/>
      <c r="J28" s="193"/>
      <c r="K28" s="195"/>
      <c r="L28" s="38"/>
      <c r="M28" s="788"/>
      <c r="N28" s="357"/>
      <c r="O28" s="175"/>
      <c r="P28" s="198"/>
      <c r="Q28" s="199"/>
      <c r="R28" s="186"/>
      <c r="S28" s="116"/>
      <c r="T28" s="203"/>
      <c r="U28" s="55"/>
    </row>
    <row r="29" spans="1:21" ht="52" customHeight="1" x14ac:dyDescent="0.25">
      <c r="B29" s="118"/>
      <c r="C29" s="185"/>
      <c r="D29" s="265" t="s">
        <v>489</v>
      </c>
      <c r="E29" s="257" t="s">
        <v>111</v>
      </c>
      <c r="F29" s="204" t="s">
        <v>482</v>
      </c>
      <c r="G29" s="113" t="s">
        <v>125</v>
      </c>
      <c r="H29" s="186"/>
      <c r="I29" s="123"/>
      <c r="J29" s="193"/>
      <c r="K29" s="195"/>
      <c r="L29" s="38"/>
      <c r="M29" s="788"/>
      <c r="N29" s="357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A30" s="9" t="s">
        <v>496</v>
      </c>
      <c r="B30" s="118"/>
      <c r="C30" s="185"/>
      <c r="D30" s="217" t="s">
        <v>490</v>
      </c>
      <c r="E30" s="257" t="s">
        <v>111</v>
      </c>
      <c r="F30" s="216" t="s">
        <v>497</v>
      </c>
      <c r="G30" s="113" t="s">
        <v>111</v>
      </c>
      <c r="H30" s="186"/>
      <c r="I30" s="123"/>
      <c r="J30" s="193"/>
      <c r="K30" s="195"/>
      <c r="L30" s="38"/>
      <c r="M30" s="788"/>
      <c r="N30" s="357"/>
      <c r="O30" s="175"/>
      <c r="P30" s="198"/>
      <c r="Q30" s="199"/>
      <c r="R30" s="186"/>
      <c r="S30" s="116"/>
      <c r="T30" s="203"/>
      <c r="U30" s="55"/>
    </row>
    <row r="31" spans="1:21" ht="40" customHeight="1" x14ac:dyDescent="0.25">
      <c r="A31" s="267" t="s">
        <v>498</v>
      </c>
      <c r="B31" s="87"/>
      <c r="C31" s="185"/>
      <c r="D31" s="205" t="s">
        <v>480</v>
      </c>
      <c r="E31" s="257" t="s">
        <v>112</v>
      </c>
      <c r="F31" s="204" t="s">
        <v>499</v>
      </c>
      <c r="G31" s="113" t="s">
        <v>111</v>
      </c>
      <c r="H31" s="186"/>
      <c r="I31" s="123"/>
      <c r="J31" s="193"/>
      <c r="K31" s="195"/>
      <c r="L31" s="38"/>
      <c r="M31" s="788"/>
      <c r="N31" s="357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205" t="s">
        <v>491</v>
      </c>
      <c r="E32" s="257" t="s">
        <v>113</v>
      </c>
      <c r="F32" s="204" t="s">
        <v>246</v>
      </c>
      <c r="G32" s="113" t="s">
        <v>109</v>
      </c>
      <c r="H32" s="186"/>
      <c r="I32" s="123"/>
      <c r="J32" s="193"/>
      <c r="K32" s="195"/>
      <c r="L32" s="38"/>
      <c r="M32" s="788"/>
      <c r="N32" s="357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205" t="s">
        <v>492</v>
      </c>
      <c r="E33" s="257" t="s">
        <v>111</v>
      </c>
      <c r="F33" s="191"/>
      <c r="G33" s="113"/>
      <c r="H33" s="186"/>
      <c r="I33" s="123"/>
      <c r="J33" s="193"/>
      <c r="K33" s="195"/>
      <c r="L33" s="38"/>
      <c r="M33" s="788"/>
      <c r="N33" s="357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205" t="s">
        <v>500</v>
      </c>
      <c r="E34" s="257" t="s">
        <v>109</v>
      </c>
      <c r="F34" s="191"/>
      <c r="G34" s="113"/>
      <c r="H34" s="186"/>
      <c r="I34" s="123"/>
      <c r="J34" s="193"/>
      <c r="K34" s="195"/>
      <c r="L34" s="38"/>
      <c r="M34" s="788"/>
      <c r="N34" s="357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205" t="s">
        <v>343</v>
      </c>
      <c r="E35" s="257" t="s">
        <v>109</v>
      </c>
      <c r="F35" s="191"/>
      <c r="G35" s="113"/>
      <c r="H35" s="186"/>
      <c r="I35" s="123"/>
      <c r="J35" s="193"/>
      <c r="K35" s="195"/>
      <c r="L35" s="38"/>
      <c r="M35" s="788"/>
      <c r="N35" s="357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205" t="s">
        <v>501</v>
      </c>
      <c r="E36" s="257" t="s">
        <v>109</v>
      </c>
      <c r="F36" s="191"/>
      <c r="G36" s="113"/>
      <c r="H36" s="186"/>
      <c r="I36" s="123"/>
      <c r="J36" s="193"/>
      <c r="K36" s="195"/>
      <c r="L36" s="38"/>
      <c r="M36" s="788"/>
      <c r="N36" s="357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5"/>
      <c r="L37" s="38"/>
      <c r="M37" s="788"/>
      <c r="N37" s="357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5"/>
      <c r="L38" s="38"/>
      <c r="M38" s="788"/>
      <c r="N38" s="357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5"/>
      <c r="L39" s="38"/>
      <c r="M39" s="788"/>
      <c r="N39" s="357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5"/>
      <c r="L40" s="38"/>
      <c r="M40" s="788"/>
      <c r="N40" s="357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5"/>
      <c r="L41" s="38"/>
      <c r="M41" s="788"/>
      <c r="N41" s="357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5"/>
      <c r="L42" s="38"/>
      <c r="M42" s="788"/>
      <c r="N42" s="357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5"/>
      <c r="L43" s="38"/>
      <c r="M43" s="788"/>
      <c r="N43" s="357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5"/>
      <c r="L44" s="38"/>
      <c r="M44" s="788"/>
      <c r="N44" s="357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5"/>
      <c r="L45" s="38"/>
      <c r="M45" s="788"/>
      <c r="N45" s="357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5"/>
      <c r="L46" s="38"/>
      <c r="M46" s="788"/>
      <c r="N46" s="357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5"/>
      <c r="L47" s="38"/>
      <c r="M47" s="788"/>
      <c r="N47" s="804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>
      <c r="C54" s="334" t="s">
        <v>84</v>
      </c>
      <c r="D54" s="334" t="s">
        <v>91</v>
      </c>
      <c r="E54" s="334" t="s">
        <v>93</v>
      </c>
      <c r="F54" s="334" t="s">
        <v>97</v>
      </c>
      <c r="G54" s="334" t="s">
        <v>98</v>
      </c>
    </row>
    <row r="55" spans="1:21" ht="25" customHeight="1" x14ac:dyDescent="0.2">
      <c r="C55" s="334" t="s">
        <v>642</v>
      </c>
      <c r="D55" s="334">
        <f>COUNTIF(C20:C48,"*-*")</f>
        <v>1</v>
      </c>
      <c r="E55" s="334">
        <f>COUNTIF(D20:D47,"*-*")</f>
        <v>9</v>
      </c>
      <c r="F55" s="334">
        <f>COUNTIF(F20:F47,"*-*")</f>
        <v>6</v>
      </c>
      <c r="G55" s="334">
        <f>COUNTIF(H20:H23,"*-*")</f>
        <v>3</v>
      </c>
    </row>
    <row r="56" spans="1:21" ht="25" customHeight="1" x14ac:dyDescent="0.2">
      <c r="C56" s="334" t="s">
        <v>643</v>
      </c>
      <c r="D56" s="334">
        <f>B59-D55</f>
        <v>2</v>
      </c>
      <c r="E56" s="334">
        <f>D59-E55</f>
        <v>8</v>
      </c>
      <c r="F56" s="334">
        <f>F59-F55</f>
        <v>7</v>
      </c>
      <c r="G56" s="334">
        <f>H59-G55</f>
        <v>0</v>
      </c>
    </row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>
        <v>2</v>
      </c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3</v>
      </c>
      <c r="C59" s="145"/>
      <c r="D59" s="144">
        <f>COUNTIF(D20:D44,"*")</f>
        <v>17</v>
      </c>
      <c r="E59" s="145"/>
      <c r="F59" s="144">
        <f>COUNTIF(F20:F44,"*")</f>
        <v>13</v>
      </c>
      <c r="G59" s="145"/>
      <c r="H59" s="146">
        <f>COUNTIF(H20:H44,"*")</f>
        <v>3</v>
      </c>
      <c r="I59" s="147"/>
      <c r="J59" s="79">
        <f>COUNTIF(J19:J44,"*")</f>
        <v>1</v>
      </c>
      <c r="K59" s="79">
        <f>COUNTIF(K19:K44,"*")</f>
        <v>3</v>
      </c>
      <c r="L59" s="79">
        <f>COUNTIF(L19:L44,"*")</f>
        <v>5</v>
      </c>
      <c r="M59" s="79"/>
      <c r="N59" s="81" t="s">
        <v>143</v>
      </c>
      <c r="O59" s="84">
        <v>1</v>
      </c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1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SUM(B59,D59,F59,H59,)</f>
        <v>36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v>14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3</v>
      </c>
      <c r="T64" s="41"/>
    </row>
    <row r="65" spans="2:20" ht="47" customHeight="1" x14ac:dyDescent="0.25">
      <c r="B65" s="64" t="s">
        <v>132</v>
      </c>
      <c r="C65" s="65">
        <f>C63-C64</f>
        <v>22</v>
      </c>
      <c r="D65" s="61"/>
      <c r="E65" s="72" t="s">
        <v>135</v>
      </c>
      <c r="F65" s="152" t="s">
        <v>502</v>
      </c>
      <c r="G65" s="73" t="s">
        <v>138</v>
      </c>
      <c r="H65" s="621" t="s">
        <v>222</v>
      </c>
      <c r="I65" s="60"/>
      <c r="J65" s="623" t="s">
        <v>503</v>
      </c>
      <c r="K65" s="623"/>
      <c r="L65" s="623"/>
      <c r="M65" s="623"/>
      <c r="T65" s="41"/>
    </row>
    <row r="66" spans="2:20" ht="25" customHeight="1" x14ac:dyDescent="0.25">
      <c r="B66" s="66" t="s">
        <v>133</v>
      </c>
      <c r="C66" s="67">
        <f>SUM(D76:G77)</f>
        <v>32</v>
      </c>
      <c r="D66" s="61"/>
      <c r="E66" s="72" t="s">
        <v>136</v>
      </c>
      <c r="F66" s="108">
        <f>COUNTIF(B20:B47:E20:E44:G20:G44:I20:I44, "pl")</f>
        <v>11</v>
      </c>
      <c r="H66" s="616"/>
      <c r="I66" s="60"/>
      <c r="J66" s="623"/>
      <c r="K66" s="623"/>
      <c r="L66" s="623"/>
      <c r="M66" s="623"/>
      <c r="T66" s="41"/>
    </row>
    <row r="67" spans="2:20" ht="66" customHeight="1" x14ac:dyDescent="0.25">
      <c r="B67" s="68" t="s">
        <v>134</v>
      </c>
      <c r="C67" s="69" t="e" cm="1">
        <f t="array" ref="C67">SUM</f>
        <v>#NAME?</v>
      </c>
      <c r="D67" s="61"/>
      <c r="E67" s="72" t="s">
        <v>137</v>
      </c>
      <c r="F67" s="152" t="s">
        <v>111</v>
      </c>
      <c r="H67" s="616"/>
      <c r="I67" s="60"/>
      <c r="J67" s="623"/>
      <c r="K67" s="623"/>
      <c r="L67" s="623"/>
      <c r="M67" s="623"/>
      <c r="T67" s="41"/>
    </row>
    <row r="68" spans="2:20" ht="25" customHeight="1" x14ac:dyDescent="0.25">
      <c r="B68" s="60"/>
      <c r="C68" s="61"/>
      <c r="D68" s="61"/>
      <c r="E68" s="72" t="s">
        <v>113</v>
      </c>
      <c r="F68" s="152">
        <f>COUNTIF(B20:G47,"der")</f>
        <v>3</v>
      </c>
      <c r="G68" s="60"/>
      <c r="H68" s="61"/>
      <c r="I68" s="60"/>
      <c r="T68" s="41"/>
    </row>
    <row r="69" spans="2:20" ht="25" customHeight="1" x14ac:dyDescent="0.3">
      <c r="B69" s="109" t="s">
        <v>152</v>
      </c>
      <c r="C69" s="110">
        <f>SUM(B59:M59,O64:O64,P59:Q59,S60,T59,U59)</f>
        <v>49</v>
      </c>
      <c r="D69" s="61"/>
      <c r="E69" s="72" t="s">
        <v>111</v>
      </c>
      <c r="F69" s="152">
        <f>COUNTIF(B20:G47,"die")</f>
        <v>6</v>
      </c>
      <c r="G69" s="60"/>
      <c r="H69" s="61"/>
      <c r="I69" s="60"/>
      <c r="T69" s="41"/>
    </row>
    <row r="70" spans="2:20" ht="25" customHeight="1" x14ac:dyDescent="0.25">
      <c r="B70" s="60"/>
      <c r="C70" s="61"/>
      <c r="D70" s="61"/>
      <c r="E70" s="72" t="s">
        <v>190</v>
      </c>
      <c r="F70" s="152">
        <f>COUNTIF(B20:G47,"das")</f>
        <v>0</v>
      </c>
      <c r="G70" s="60"/>
      <c r="H70" s="61"/>
      <c r="I70" s="60"/>
      <c r="T70" s="41"/>
    </row>
    <row r="71" spans="2:20" ht="25" customHeight="1" x14ac:dyDescent="0.25">
      <c r="B71" s="162"/>
      <c r="C71" s="61"/>
      <c r="D71" s="61"/>
      <c r="E71" s="72" t="s">
        <v>112</v>
      </c>
      <c r="F71" s="152">
        <f>COUNTIF(B20:G47,"?")</f>
        <v>9</v>
      </c>
      <c r="G71" s="60"/>
      <c r="H71" s="61"/>
      <c r="I71" s="60"/>
      <c r="T71" s="41"/>
    </row>
    <row r="72" spans="2:20" ht="25" customHeight="1" x14ac:dyDescent="0.25">
      <c r="B72" s="60"/>
      <c r="C72" s="61"/>
      <c r="D72" s="61"/>
      <c r="E72" s="72" t="s">
        <v>125</v>
      </c>
      <c r="F72" s="152">
        <f>COUNTIF(B20:G47,"der,das")</f>
        <v>3</v>
      </c>
      <c r="G72" s="60"/>
      <c r="H72" s="61"/>
      <c r="I72" s="60"/>
      <c r="T72" s="41"/>
    </row>
    <row r="73" spans="2:20" ht="25" customHeight="1" x14ac:dyDescent="0.25">
      <c r="B73" s="60"/>
      <c r="D73" s="60"/>
      <c r="E73" s="61"/>
      <c r="F73" s="61"/>
      <c r="G73" s="61"/>
      <c r="H73" s="61"/>
      <c r="I73" s="60"/>
      <c r="J73" s="61"/>
      <c r="K73" s="60"/>
      <c r="T73" s="41"/>
    </row>
    <row r="74" spans="2:20" ht="25" customHeight="1" x14ac:dyDescent="0.25">
      <c r="B74" s="60"/>
      <c r="D74" s="60"/>
      <c r="E74" s="61"/>
      <c r="F74" s="61"/>
      <c r="G74" s="61"/>
      <c r="H74" s="61"/>
      <c r="I74" s="60"/>
      <c r="J74" s="61"/>
      <c r="K74" s="60"/>
      <c r="M74" s="319" t="s">
        <v>100</v>
      </c>
      <c r="T74" s="41"/>
    </row>
    <row r="75" spans="2:20" ht="25" customHeight="1" x14ac:dyDescent="0.25">
      <c r="B75" s="60"/>
      <c r="C75" s="162"/>
      <c r="D75" s="61"/>
      <c r="E75" s="61"/>
      <c r="F75" s="61"/>
      <c r="G75" s="61"/>
      <c r="H75" s="60"/>
      <c r="I75" s="61"/>
      <c r="J75" s="60"/>
      <c r="M75" s="320" t="s">
        <v>280</v>
      </c>
      <c r="T75" s="41"/>
    </row>
    <row r="76" spans="2:20" ht="25" customHeight="1" x14ac:dyDescent="0.25">
      <c r="B76" s="60"/>
      <c r="C76" s="314" t="s">
        <v>638</v>
      </c>
      <c r="D76" s="313">
        <f>COUNTIF(_xlfn.ANCHORARRAY(D81),"*-*")</f>
        <v>1</v>
      </c>
      <c r="E76" s="313">
        <f>COUNTIF(E81:E102,"*-*")</f>
        <v>7</v>
      </c>
      <c r="F76" s="313">
        <f>COUNTIF(F81:F95,"*-*")</f>
        <v>4</v>
      </c>
      <c r="G76" s="313">
        <f>COUNTIF(G81:G95,"*-*")</f>
        <v>3</v>
      </c>
      <c r="H76" s="60"/>
      <c r="I76" s="61"/>
      <c r="J76" s="60"/>
      <c r="M76" s="321" t="s">
        <v>102</v>
      </c>
      <c r="T76" s="41"/>
    </row>
    <row r="77" spans="2:20" ht="25" customHeight="1" x14ac:dyDescent="0.25">
      <c r="B77" s="60"/>
      <c r="C77" s="314" t="s">
        <v>639</v>
      </c>
      <c r="D77" s="313">
        <f>D80-D76</f>
        <v>2</v>
      </c>
      <c r="E77" s="313">
        <f>E80-E76</f>
        <v>8</v>
      </c>
      <c r="F77" s="313">
        <f>F80-F76</f>
        <v>7</v>
      </c>
      <c r="G77" s="313">
        <f>G80-G76</f>
        <v>0</v>
      </c>
      <c r="H77" s="60"/>
      <c r="I77" s="61"/>
      <c r="J77" s="60"/>
      <c r="M77" s="322" t="s">
        <v>145</v>
      </c>
      <c r="O77" s="323" t="s">
        <v>634</v>
      </c>
      <c r="T77" s="41"/>
    </row>
    <row r="78" spans="2:20" ht="25" customHeight="1" thickBot="1" x14ac:dyDescent="0.3">
      <c r="D78" s="60"/>
      <c r="E78" s="61"/>
      <c r="F78" s="61"/>
      <c r="G78" s="61"/>
      <c r="H78" s="61"/>
      <c r="I78" s="60"/>
      <c r="J78" s="61"/>
      <c r="K78" s="60"/>
      <c r="T78" s="41"/>
    </row>
    <row r="79" spans="2:20" ht="25" customHeight="1" x14ac:dyDescent="0.2">
      <c r="D79" s="293" t="s">
        <v>91</v>
      </c>
      <c r="E79" s="291" t="s">
        <v>93</v>
      </c>
      <c r="F79" s="291" t="s">
        <v>97</v>
      </c>
      <c r="G79" s="299" t="s">
        <v>98</v>
      </c>
      <c r="H79" s="289"/>
      <c r="I79" s="302" t="s">
        <v>85</v>
      </c>
      <c r="J79" s="302" t="s">
        <v>86</v>
      </c>
      <c r="K79" s="662" t="s">
        <v>141</v>
      </c>
      <c r="L79" s="663"/>
      <c r="M79" s="302" t="s">
        <v>632</v>
      </c>
      <c r="N79" s="302" t="s">
        <v>106</v>
      </c>
      <c r="O79" s="302" t="s">
        <v>633</v>
      </c>
      <c r="P79" s="302" t="s">
        <v>635</v>
      </c>
      <c r="Q79" s="301" t="s">
        <v>180</v>
      </c>
      <c r="T79" s="41"/>
    </row>
    <row r="80" spans="2:20" ht="33" customHeight="1" thickBot="1" x14ac:dyDescent="0.25">
      <c r="C80" s="300" t="s">
        <v>154</v>
      </c>
      <c r="D80" s="303">
        <f>COUNTIF(_xlfn.ANCHORARRAY(D81),"*")</f>
        <v>3</v>
      </c>
      <c r="E80" s="304">
        <f>COUNTIF(_xlfn.ANCHORARRAY(E81),"*")</f>
        <v>15</v>
      </c>
      <c r="F80" s="304">
        <f>COUNTIF(_xlfn.ANCHORARRAY(F81),"*")</f>
        <v>11</v>
      </c>
      <c r="G80" s="305">
        <f>COUNTIF(G81:G88,"*")</f>
        <v>3</v>
      </c>
      <c r="H80" s="300" t="s">
        <v>154</v>
      </c>
      <c r="I80" s="304">
        <f>COUNTIF(_xlfn.ANCHORARRAY(I81),"*")</f>
        <v>1</v>
      </c>
      <c r="J80" s="304">
        <f t="shared" ref="J80:Q80" si="0">COUNTIF(J81:J95,"*")</f>
        <v>3</v>
      </c>
      <c r="K80" s="664">
        <f t="shared" si="0"/>
        <v>4</v>
      </c>
      <c r="L80" s="665"/>
      <c r="M80" s="304">
        <f t="shared" si="0"/>
        <v>3</v>
      </c>
      <c r="N80" s="304">
        <f t="shared" si="0"/>
        <v>0</v>
      </c>
      <c r="O80" s="304">
        <f t="shared" si="0"/>
        <v>0</v>
      </c>
      <c r="P80" s="304">
        <f t="shared" si="0"/>
        <v>1</v>
      </c>
      <c r="Q80" s="304">
        <f t="shared" si="0"/>
        <v>0</v>
      </c>
      <c r="T80" s="41"/>
    </row>
    <row r="81" spans="2:20" ht="52" customHeight="1" x14ac:dyDescent="0.25">
      <c r="C81" s="329" t="s">
        <v>640</v>
      </c>
      <c r="D81" s="290" t="str" cm="1">
        <f t="array" ref="D81:D84">_xlfn.UNIQUE(C20:C45)</f>
        <v>Messengern</v>
      </c>
      <c r="E81" s="290" t="str" cm="1">
        <f t="array" ref="E81:E95">_xlfn.UNIQUE(D20:D36)</f>
        <v>Fakes und Fakten</v>
      </c>
      <c r="F81" s="290" t="str" cm="1">
        <f t="array" ref="F81:F92">_xlfn.UNIQUE(F20:F38)</f>
        <v>Fakt-Check-Team</v>
      </c>
      <c r="G81" s="290" t="str" cm="1">
        <f t="array" ref="G81:G84">_xlfn.UNIQUE(H20:H27)</f>
        <v>[wegen] Facebook-Down</v>
      </c>
      <c r="H81" s="289"/>
      <c r="I81" s="292" t="str" cm="1">
        <f t="array" ref="I81:I82">_xlfn.UNIQUE(J19:J25)</f>
        <v>Fakt-Checking [Fähigkeiten]</v>
      </c>
      <c r="J81" s="781" t="str" cm="1">
        <f t="array" ref="J81:J84">_xlfn.UNIQUE(K19:K24)</f>
        <v>down [es war]</v>
      </c>
      <c r="K81" s="531" t="str" cm="1">
        <f t="array" ref="K81:K85">_xlfn.UNIQUE(L19:L24)</f>
        <v>I know</v>
      </c>
      <c r="L81" s="301" cm="1">
        <f t="array" ref="L81">_xlfn.UNIQUE(M19:M26)</f>
        <v>0</v>
      </c>
      <c r="M81" s="320" t="str" cm="1">
        <f t="array" ref="M81:M84">_xlfn.UNIQUE(N20:N26)</f>
        <v>debunken</v>
      </c>
      <c r="N81" s="297"/>
      <c r="O81" s="61" cm="1">
        <f t="array" ref="O81">_xlfn.UNIQUE(T21)</f>
        <v>0</v>
      </c>
      <c r="P81" s="297" t="str" cm="1">
        <f t="array" ref="P81:P82">_xlfn.UNIQUE(T20:T22)</f>
        <v>zu framen</v>
      </c>
      <c r="Q81" s="295" cm="1">
        <f t="array" ref="Q81">_xlfn.UNIQUE(W21:W22)</f>
        <v>0</v>
      </c>
      <c r="T81" s="41"/>
    </row>
    <row r="82" spans="2:20" ht="25" customHeight="1" x14ac:dyDescent="0.35">
      <c r="C82" s="326">
        <f>SUM(D80:G80:I80:Q80)</f>
        <v>44</v>
      </c>
      <c r="D82" s="290" t="str">
        <v>User</v>
      </c>
      <c r="E82" s="290" t="str">
        <v>The-Great-Reset</v>
      </c>
      <c r="F82" s="290" t="str">
        <v>Trends</v>
      </c>
      <c r="G82" s="290" t="str">
        <v>[des] Great-Resets</v>
      </c>
      <c r="H82" s="289"/>
      <c r="I82" s="292">
        <v>0</v>
      </c>
      <c r="J82" s="781" t="str">
        <v>When</v>
      </c>
      <c r="K82" s="781" t="str">
        <v>good on you</v>
      </c>
      <c r="L82" s="294"/>
      <c r="M82" s="335" t="str">
        <v>haben getwittert</v>
      </c>
      <c r="N82" s="297"/>
      <c r="O82" s="297"/>
      <c r="P82" s="297">
        <v>0</v>
      </c>
      <c r="Q82" s="295"/>
      <c r="T82" s="41"/>
    </row>
    <row r="83" spans="2:20" ht="25" customHeight="1" x14ac:dyDescent="0.25">
      <c r="D83" s="290" t="str">
        <v>The-Great-Reset</v>
      </c>
      <c r="E83" s="290" t="str">
        <v>Memes</v>
      </c>
      <c r="F83" s="290" t="str">
        <v>Great-Reset</v>
      </c>
      <c r="G83" s="290" t="str">
        <v>[des] Anti-Mainstreams</v>
      </c>
      <c r="H83" s="289"/>
      <c r="I83" s="292"/>
      <c r="J83" s="781" t="str">
        <v>down [ist]</v>
      </c>
      <c r="K83" s="781" t="str">
        <v>Calm down, Jesus Christoph [sic]</v>
      </c>
      <c r="L83" s="294"/>
      <c r="M83" s="289" t="str">
        <v>trendet</v>
      </c>
      <c r="N83" s="297"/>
      <c r="O83" s="297"/>
      <c r="P83" s="297"/>
      <c r="Q83" s="295"/>
      <c r="T83" s="41"/>
    </row>
    <row r="84" spans="2:20" ht="25" customHeight="1" x14ac:dyDescent="0.25">
      <c r="B84" s="60"/>
      <c r="C84" s="324" t="s">
        <v>631</v>
      </c>
      <c r="D84" s="290">
        <v>0</v>
      </c>
      <c r="E84" s="290" t="str">
        <v>Reset</v>
      </c>
      <c r="F84" s="290" t="str">
        <v>Show-Notes</v>
      </c>
      <c r="G84" s="290">
        <v>0</v>
      </c>
      <c r="H84" s="289"/>
      <c r="I84" s="292"/>
      <c r="J84" s="781">
        <v>0</v>
      </c>
      <c r="K84" s="781" t="str">
        <v>we got you</v>
      </c>
      <c r="L84" s="294"/>
      <c r="M84" s="289">
        <v>0</v>
      </c>
      <c r="N84" s="297"/>
      <c r="O84" s="297"/>
      <c r="P84" s="297"/>
      <c r="Q84" s="295"/>
      <c r="T84" s="41"/>
    </row>
    <row r="85" spans="2:20" ht="25" customHeight="1" x14ac:dyDescent="0.25">
      <c r="B85" s="60"/>
      <c r="C85" s="315">
        <f>SUM(D80:G80)</f>
        <v>32</v>
      </c>
      <c r="D85" s="290"/>
      <c r="E85" s="290" t="str">
        <v>Facebook-Down</v>
      </c>
      <c r="F85" s="290" t="str">
        <v>Wording</v>
      </c>
      <c r="G85" s="290"/>
      <c r="H85" s="289"/>
      <c r="I85" s="292"/>
      <c r="J85" s="781"/>
      <c r="K85" s="781">
        <v>0</v>
      </c>
      <c r="L85" s="294"/>
      <c r="M85" s="294"/>
      <c r="N85" s="297"/>
      <c r="O85" s="297"/>
      <c r="P85" s="297"/>
      <c r="Q85" s="295"/>
      <c r="T85" s="41"/>
    </row>
    <row r="86" spans="2:20" ht="25" customHeight="1" x14ac:dyDescent="0.25">
      <c r="B86" s="60"/>
      <c r="C86" s="315" t="s">
        <v>636</v>
      </c>
      <c r="D86" s="290"/>
      <c r="E86" s="290" t="str">
        <v>Livestream</v>
      </c>
      <c r="F86" s="290" t="str">
        <v>Chatgruppen</v>
      </c>
      <c r="G86" s="290"/>
      <c r="H86" s="289"/>
      <c r="I86" s="292"/>
      <c r="J86" s="781"/>
      <c r="K86" s="781"/>
      <c r="L86" s="294"/>
      <c r="M86" s="294"/>
      <c r="N86" s="297"/>
      <c r="O86" s="297"/>
      <c r="P86" s="297"/>
      <c r="Q86" s="295"/>
      <c r="T86" s="41"/>
    </row>
    <row r="87" spans="2:20" ht="25" customHeight="1" x14ac:dyDescent="0.25">
      <c r="B87" s="60"/>
      <c r="C87" s="316">
        <f>COUNTIF(D81:G107,"*-*")</f>
        <v>15</v>
      </c>
      <c r="D87" s="290"/>
      <c r="E87" s="290" t="str">
        <v>Hashtag</v>
      </c>
      <c r="F87" s="290" t="str">
        <v>Community</v>
      </c>
      <c r="G87" s="290"/>
      <c r="H87" s="289"/>
      <c r="I87" s="292"/>
      <c r="J87" s="781"/>
      <c r="K87" s="781"/>
      <c r="L87" s="294"/>
      <c r="M87" s="294"/>
      <c r="N87" s="297"/>
      <c r="O87" s="297"/>
      <c r="P87" s="297"/>
      <c r="Q87" s="295"/>
      <c r="T87" s="41"/>
    </row>
    <row r="88" spans="2:20" ht="25" customHeight="1" x14ac:dyDescent="0.25">
      <c r="B88" s="60"/>
      <c r="C88" s="315" t="s">
        <v>637</v>
      </c>
      <c r="D88" s="290"/>
      <c r="E88" s="290" t="str">
        <v>Great-Reset</v>
      </c>
      <c r="F88" s="290" t="str">
        <v>Facebook-Down</v>
      </c>
      <c r="G88" s="290"/>
      <c r="H88" s="289"/>
      <c r="I88" s="330"/>
      <c r="J88" s="781"/>
      <c r="K88" s="781"/>
      <c r="L88" s="294"/>
      <c r="M88" s="294"/>
      <c r="N88" s="297"/>
      <c r="O88" s="297"/>
      <c r="P88" s="297"/>
      <c r="Q88" s="295"/>
      <c r="T88" s="41"/>
    </row>
    <row r="89" spans="2:20" ht="25" customHeight="1" x14ac:dyDescent="0.25">
      <c r="B89" s="60"/>
      <c r="C89" s="316">
        <f>C85-C87</f>
        <v>17</v>
      </c>
      <c r="D89" s="290"/>
      <c r="E89" s="290" t="str">
        <v>anti-Mainstream-Bewegung</v>
      </c>
      <c r="F89" s="290" t="str">
        <v>grosse Reset</v>
      </c>
      <c r="G89" s="290"/>
      <c r="H89" s="289"/>
      <c r="I89" s="292"/>
      <c r="J89" s="781"/>
      <c r="K89" s="781"/>
      <c r="L89" s="294"/>
      <c r="M89" s="294"/>
      <c r="N89" s="297"/>
      <c r="O89" s="297"/>
      <c r="P89" s="297"/>
      <c r="Q89" s="295"/>
      <c r="T89" s="41"/>
    </row>
    <row r="90" spans="2:20" ht="25" customHeight="1" x14ac:dyDescent="0.25">
      <c r="B90" s="60"/>
      <c r="C90" s="289"/>
      <c r="D90" s="290"/>
      <c r="E90" s="290" t="str">
        <v>Anti-Mainstream</v>
      </c>
      <c r="F90" s="290" t="str">
        <v>Bubble</v>
      </c>
      <c r="G90" s="290"/>
      <c r="H90" s="289"/>
      <c r="I90" s="292"/>
      <c r="J90" s="781"/>
      <c r="K90" s="781"/>
      <c r="L90" s="294"/>
      <c r="M90" s="294"/>
      <c r="N90" s="297"/>
      <c r="O90" s="297"/>
      <c r="P90" s="297"/>
      <c r="Q90" s="295"/>
      <c r="T90" s="41"/>
    </row>
    <row r="91" spans="2:20" ht="25" customHeight="1" x14ac:dyDescent="0.25">
      <c r="B91" s="60"/>
      <c r="D91" s="331"/>
      <c r="E91" s="59" t="str">
        <v>Blackout</v>
      </c>
      <c r="F91" s="59" t="str">
        <v>Socials</v>
      </c>
      <c r="G91" s="59"/>
      <c r="H91" s="61"/>
      <c r="I91" s="317"/>
      <c r="J91" s="782"/>
      <c r="K91" s="783"/>
      <c r="L91" s="295"/>
      <c r="M91" s="295"/>
      <c r="N91" s="297"/>
      <c r="O91" s="297"/>
      <c r="P91" s="297"/>
      <c r="Q91" s="295"/>
      <c r="T91" s="41"/>
    </row>
    <row r="92" spans="2:20" ht="19" x14ac:dyDescent="0.25">
      <c r="D92" s="331"/>
      <c r="E92" s="59" t="str">
        <v>Great-Reset-Frenzy</v>
      </c>
      <c r="F92" s="59">
        <v>0</v>
      </c>
      <c r="G92" s="59"/>
      <c r="H92" s="61"/>
      <c r="I92" s="317"/>
      <c r="J92" s="782"/>
      <c r="K92" s="783"/>
      <c r="L92" s="295"/>
      <c r="M92" s="295"/>
      <c r="N92" s="297"/>
      <c r="O92" s="297"/>
      <c r="P92" s="297"/>
      <c r="Q92" s="295"/>
    </row>
    <row r="93" spans="2:20" ht="19" x14ac:dyDescent="0.25">
      <c r="D93" s="331"/>
      <c r="E93" s="59" t="str">
        <v>Ads</v>
      </c>
      <c r="F93" s="59"/>
      <c r="G93" s="59"/>
      <c r="H93" s="61"/>
      <c r="I93" s="317"/>
      <c r="J93" s="782"/>
      <c r="K93" s="783"/>
      <c r="L93" s="295"/>
      <c r="M93" s="295"/>
      <c r="N93" s="297"/>
      <c r="O93" s="297"/>
      <c r="P93" s="297"/>
      <c r="Q93" s="295"/>
    </row>
    <row r="94" spans="2:20" ht="19" x14ac:dyDescent="0.25">
      <c r="D94" s="331"/>
      <c r="E94" s="332" t="str">
        <v>Hashtags</v>
      </c>
      <c r="F94" s="308"/>
      <c r="G94" s="308"/>
      <c r="H94" s="61"/>
      <c r="I94" s="317"/>
      <c r="J94" s="782"/>
      <c r="K94" s="783"/>
      <c r="L94" s="295"/>
      <c r="M94" s="295"/>
      <c r="N94" s="297"/>
      <c r="O94" s="297"/>
      <c r="P94" s="297"/>
      <c r="Q94" s="295"/>
    </row>
    <row r="95" spans="2:20" ht="20" thickBot="1" x14ac:dyDescent="0.3">
      <c r="C95" s="309"/>
      <c r="D95" s="331"/>
      <c r="E95" s="333" t="str">
        <v>DPA-Fakt-Checker*innen</v>
      </c>
      <c r="F95" s="311"/>
      <c r="G95" s="312"/>
      <c r="H95" s="61"/>
      <c r="I95" s="318"/>
      <c r="J95" s="327"/>
      <c r="K95" s="532"/>
      <c r="L95" s="296"/>
      <c r="M95" s="296"/>
      <c r="N95" s="298"/>
      <c r="O95" s="298"/>
      <c r="P95" s="298"/>
      <c r="Q95" s="296"/>
    </row>
    <row r="96" spans="2:20" ht="19" x14ac:dyDescent="0.25">
      <c r="D96" s="59"/>
      <c r="E96" s="61"/>
      <c r="F96" s="61"/>
      <c r="G96" s="61"/>
      <c r="H96" s="61"/>
      <c r="I96" s="60"/>
      <c r="J96" s="61"/>
      <c r="K96" s="60"/>
    </row>
    <row r="97" spans="4:11" ht="19" x14ac:dyDescent="0.25">
      <c r="D97" s="59"/>
      <c r="E97" s="61"/>
      <c r="F97" s="61"/>
      <c r="G97" s="61"/>
      <c r="H97" s="61"/>
      <c r="I97" s="60"/>
      <c r="J97" s="61"/>
      <c r="K97" s="60"/>
    </row>
  </sheetData>
  <mergeCells count="23">
    <mergeCell ref="K79:L79"/>
    <mergeCell ref="K80:L80"/>
    <mergeCell ref="H65:H67"/>
    <mergeCell ref="J65:M67"/>
    <mergeCell ref="K17:K18"/>
    <mergeCell ref="L17:M18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C10:D10"/>
    <mergeCell ref="B1:C2"/>
    <mergeCell ref="F1:J2"/>
    <mergeCell ref="D4:E4"/>
    <mergeCell ref="C8:D8"/>
    <mergeCell ref="C9:D9"/>
    <mergeCell ref="H9:I9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3B446FC-6564-ED41-AF6F-0F14D472BE9C}">
            <xm:f>NOT(ISERROR(SEARCH("-",D81)))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D81:D87</xm:sqref>
        </x14:conditionalFormatting>
        <x14:conditionalFormatting xmlns:xm="http://schemas.microsoft.com/office/excel/2006/main">
          <x14:cfRule type="containsText" priority="2" operator="containsText" id="{8D766066-F91C-BA4F-99B7-B5D73B72DC45}">
            <xm:f>NOT(ISERROR(SEARCH("-",D81)))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D81:G95</xm:sqref>
        </x14:conditionalFormatting>
        <x14:conditionalFormatting xmlns:xm="http://schemas.microsoft.com/office/excel/2006/main">
          <x14:cfRule type="containsText" priority="1" operator="containsText" id="{8C71C8B6-04D4-EC4C-86EE-BD3B3AF841A4}">
            <xm:f>NOT(ISERROR(SEARCH("-",D81)))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D81:G97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2C2E-424C-3546-92B3-9B71450E6AAE}">
  <dimension ref="A1:U96"/>
  <sheetViews>
    <sheetView zoomScale="90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18.33203125" customWidth="1"/>
    <col min="3" max="3" width="26.5" customWidth="1"/>
    <col min="4" max="4" width="23.83203125" customWidth="1"/>
    <col min="5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69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89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31</v>
      </c>
      <c r="D5" s="70">
        <f>C5/G5*100</f>
        <v>68.888888888888886</v>
      </c>
      <c r="E5" s="159" t="s">
        <v>240</v>
      </c>
      <c r="F5" s="111" t="s">
        <v>155</v>
      </c>
      <c r="G5" s="111">
        <f>C69</f>
        <v>45</v>
      </c>
      <c r="H5" s="111" t="s">
        <v>154</v>
      </c>
      <c r="I5" s="111">
        <f>A81</f>
        <v>37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56" t="s">
        <v>507</v>
      </c>
      <c r="D8" s="657"/>
      <c r="E8" s="35">
        <v>2</v>
      </c>
      <c r="F8" s="49" t="s">
        <v>239</v>
      </c>
      <c r="G8" s="49">
        <f>E8/G5*100</f>
        <v>4.4444444444444446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511</v>
      </c>
      <c r="D9" s="596"/>
      <c r="E9" s="6">
        <v>11</v>
      </c>
      <c r="F9" s="32" t="s">
        <v>239</v>
      </c>
      <c r="G9" s="32">
        <f>E9/G5*100</f>
        <v>24.444444444444443</v>
      </c>
      <c r="H9" s="617" t="s">
        <v>1140</v>
      </c>
      <c r="I9" s="618"/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34"/>
      <c r="D14" s="635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270" t="s">
        <v>506</v>
      </c>
      <c r="K19" s="194"/>
      <c r="L19" s="470" t="s">
        <v>517</v>
      </c>
      <c r="M19" s="787"/>
      <c r="N19" s="786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A20" s="272" t="s">
        <v>508</v>
      </c>
      <c r="B20" s="118" t="s">
        <v>112</v>
      </c>
      <c r="C20" s="206" t="s">
        <v>178</v>
      </c>
      <c r="D20" s="205" t="s">
        <v>504</v>
      </c>
      <c r="E20" s="257" t="s">
        <v>109</v>
      </c>
      <c r="F20" s="204" t="s">
        <v>116</v>
      </c>
      <c r="G20" s="113" t="s">
        <v>109</v>
      </c>
      <c r="H20" s="271" t="s">
        <v>334</v>
      </c>
      <c r="I20" s="123" t="s">
        <v>109</v>
      </c>
      <c r="J20" s="193"/>
      <c r="K20" s="194"/>
      <c r="L20" s="38"/>
      <c r="M20" s="788"/>
      <c r="N20" s="242" t="s">
        <v>702</v>
      </c>
      <c r="O20" s="175" t="s">
        <v>222</v>
      </c>
      <c r="P20" s="198"/>
      <c r="Q20" s="199"/>
      <c r="R20" s="186"/>
      <c r="S20" s="181"/>
      <c r="T20" s="203"/>
      <c r="U20" s="38"/>
    </row>
    <row r="21" spans="1:21" ht="25" customHeight="1" x14ac:dyDescent="0.25">
      <c r="B21" s="118" t="s">
        <v>190</v>
      </c>
      <c r="C21" s="206" t="s">
        <v>512</v>
      </c>
      <c r="D21" s="205" t="s">
        <v>118</v>
      </c>
      <c r="E21" s="257" t="s">
        <v>109</v>
      </c>
      <c r="F21" s="204" t="s">
        <v>509</v>
      </c>
      <c r="G21" s="113" t="s">
        <v>112</v>
      </c>
      <c r="H21" s="186"/>
      <c r="I21" s="123"/>
      <c r="J21" s="193"/>
      <c r="K21" s="194"/>
      <c r="L21" s="38"/>
      <c r="M21" s="788"/>
      <c r="N21" s="242" t="s">
        <v>703</v>
      </c>
      <c r="O21" s="175" t="s">
        <v>222</v>
      </c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111</v>
      </c>
      <c r="C22" s="206" t="s">
        <v>655</v>
      </c>
      <c r="D22" s="205" t="s">
        <v>94</v>
      </c>
      <c r="E22" s="257" t="s">
        <v>109</v>
      </c>
      <c r="F22" s="237" t="s">
        <v>513</v>
      </c>
      <c r="G22" s="113" t="s">
        <v>125</v>
      </c>
      <c r="H22" s="186"/>
      <c r="I22" s="123"/>
      <c r="J22" s="193"/>
      <c r="K22" s="194"/>
      <c r="L22" s="38"/>
      <c r="M22" s="788"/>
      <c r="N22" s="242" t="s">
        <v>704</v>
      </c>
      <c r="O22" s="175" t="s">
        <v>222</v>
      </c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109</v>
      </c>
      <c r="C23" s="206" t="s">
        <v>515</v>
      </c>
      <c r="D23" s="205" t="s">
        <v>644</v>
      </c>
      <c r="E23" s="257" t="s">
        <v>109</v>
      </c>
      <c r="F23" s="237" t="s">
        <v>514</v>
      </c>
      <c r="G23" s="113" t="s">
        <v>125</v>
      </c>
      <c r="H23" s="186"/>
      <c r="I23" s="123"/>
      <c r="J23" s="193"/>
      <c r="K23" s="194"/>
      <c r="L23" s="38"/>
      <c r="M23" s="788"/>
      <c r="N23" s="242" t="s">
        <v>705</v>
      </c>
      <c r="O23" s="175" t="s">
        <v>222</v>
      </c>
      <c r="P23" s="198"/>
      <c r="Q23" s="199"/>
      <c r="R23" s="186"/>
      <c r="S23" s="116"/>
      <c r="T23" s="203"/>
      <c r="U23" s="55"/>
    </row>
    <row r="24" spans="1:21" ht="25" customHeight="1" x14ac:dyDescent="0.25">
      <c r="A24" s="269" t="s">
        <v>505</v>
      </c>
      <c r="B24" s="118" t="s">
        <v>111</v>
      </c>
      <c r="C24" s="237" t="s">
        <v>656</v>
      </c>
      <c r="D24" s="205" t="s">
        <v>394</v>
      </c>
      <c r="E24" s="257" t="s">
        <v>190</v>
      </c>
      <c r="F24" s="237" t="s">
        <v>514</v>
      </c>
      <c r="G24" s="113" t="s">
        <v>125</v>
      </c>
      <c r="H24" s="186"/>
      <c r="I24" s="123"/>
      <c r="J24" s="196"/>
      <c r="K24" s="194"/>
      <c r="L24" s="38"/>
      <c r="M24" s="788"/>
      <c r="N24" s="242" t="s">
        <v>706</v>
      </c>
      <c r="O24" s="175" t="s">
        <v>375</v>
      </c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 t="s">
        <v>112</v>
      </c>
      <c r="C25" s="206" t="s">
        <v>514</v>
      </c>
      <c r="D25" s="205" t="s">
        <v>510</v>
      </c>
      <c r="E25" s="257" t="s">
        <v>112</v>
      </c>
      <c r="F25" s="237" t="s">
        <v>660</v>
      </c>
      <c r="G25" s="113" t="s">
        <v>111</v>
      </c>
      <c r="H25" s="186"/>
      <c r="I25" s="123"/>
      <c r="J25" s="196"/>
      <c r="K25" s="194"/>
      <c r="L25" s="38"/>
      <c r="M25" s="788"/>
      <c r="N25" s="242" t="s">
        <v>707</v>
      </c>
      <c r="O25" s="175" t="s">
        <v>222</v>
      </c>
      <c r="P25" s="198"/>
      <c r="Q25" s="199"/>
      <c r="R25" s="186"/>
      <c r="S25" s="116"/>
      <c r="T25" s="203"/>
      <c r="U25" s="55"/>
    </row>
    <row r="26" spans="1:21" ht="66" customHeight="1" x14ac:dyDescent="0.25">
      <c r="B26" s="118" t="s">
        <v>112</v>
      </c>
      <c r="C26" s="206" t="s">
        <v>514</v>
      </c>
      <c r="D26" s="271" t="s">
        <v>654</v>
      </c>
      <c r="E26" s="257" t="s">
        <v>190</v>
      </c>
      <c r="F26" s="237" t="s">
        <v>656</v>
      </c>
      <c r="G26" s="113" t="s">
        <v>111</v>
      </c>
      <c r="H26" s="186"/>
      <c r="I26" s="123"/>
      <c r="J26" s="197"/>
      <c r="K26" s="194"/>
      <c r="L26" s="38"/>
      <c r="M26" s="788"/>
      <c r="N26" s="242" t="s">
        <v>708</v>
      </c>
      <c r="O26" s="175" t="s">
        <v>375</v>
      </c>
      <c r="P26" s="198"/>
      <c r="Q26" s="199"/>
      <c r="R26" s="186"/>
      <c r="S26" s="116"/>
      <c r="T26" s="203"/>
      <c r="U26" s="55"/>
    </row>
    <row r="27" spans="1:21" ht="25" customHeight="1" x14ac:dyDescent="0.25">
      <c r="B27" s="118" t="s">
        <v>112</v>
      </c>
      <c r="C27" s="206" t="s">
        <v>514</v>
      </c>
      <c r="D27" s="237" t="s">
        <v>658</v>
      </c>
      <c r="E27" s="257" t="s">
        <v>109</v>
      </c>
      <c r="F27" s="204" t="s">
        <v>661</v>
      </c>
      <c r="G27" s="113" t="s">
        <v>109</v>
      </c>
      <c r="H27" s="186"/>
      <c r="I27" s="123"/>
      <c r="J27" s="197"/>
      <c r="K27" s="194"/>
      <c r="L27" s="38"/>
      <c r="M27" s="785"/>
      <c r="N27" s="205" t="s">
        <v>709</v>
      </c>
      <c r="O27" s="175" t="s">
        <v>222</v>
      </c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112</v>
      </c>
      <c r="C28" s="206" t="s">
        <v>514</v>
      </c>
      <c r="D28" s="273" t="s">
        <v>658</v>
      </c>
      <c r="E28" s="257" t="s">
        <v>109</v>
      </c>
      <c r="F28" s="237" t="s">
        <v>514</v>
      </c>
      <c r="G28" s="113" t="s">
        <v>125</v>
      </c>
      <c r="H28" s="186"/>
      <c r="I28" s="123"/>
      <c r="J28" s="193"/>
      <c r="K28" s="194"/>
      <c r="L28" s="38"/>
      <c r="M28" s="785"/>
      <c r="N28" s="205" t="s">
        <v>710</v>
      </c>
      <c r="O28" s="175" t="s">
        <v>222</v>
      </c>
      <c r="P28" s="198"/>
      <c r="Q28" s="199"/>
      <c r="R28" s="186"/>
      <c r="S28" s="116"/>
      <c r="T28" s="203"/>
      <c r="U28" s="55"/>
    </row>
    <row r="29" spans="1:21" ht="25" customHeight="1" x14ac:dyDescent="0.25">
      <c r="B29" s="118" t="s">
        <v>109</v>
      </c>
      <c r="C29" s="237" t="s">
        <v>657</v>
      </c>
      <c r="D29" s="237" t="s">
        <v>659</v>
      </c>
      <c r="E29" s="257" t="s">
        <v>111</v>
      </c>
      <c r="F29" s="237" t="s">
        <v>514</v>
      </c>
      <c r="G29" s="113" t="s">
        <v>125</v>
      </c>
      <c r="H29" s="186"/>
      <c r="I29" s="123"/>
      <c r="J29" s="193"/>
      <c r="K29" s="194"/>
      <c r="L29" s="38"/>
      <c r="M29" s="785"/>
      <c r="N29" s="186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 t="s">
        <v>112</v>
      </c>
      <c r="C30" s="206" t="s">
        <v>514</v>
      </c>
      <c r="D30" s="186"/>
      <c r="E30" s="257"/>
      <c r="F30" s="204" t="s">
        <v>518</v>
      </c>
      <c r="G30" s="113" t="s">
        <v>109</v>
      </c>
      <c r="H30" s="186"/>
      <c r="I30" s="123"/>
      <c r="J30" s="193"/>
      <c r="K30" s="194"/>
      <c r="L30" s="38"/>
      <c r="M30" s="785"/>
      <c r="N30" s="186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257"/>
      <c r="F31" s="204" t="s">
        <v>504</v>
      </c>
      <c r="G31" s="113" t="s">
        <v>109</v>
      </c>
      <c r="H31" s="186"/>
      <c r="I31" s="123"/>
      <c r="J31" s="193"/>
      <c r="K31" s="194"/>
      <c r="L31" s="38"/>
      <c r="M31" s="785"/>
      <c r="N31" s="186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257"/>
      <c r="F32" s="191"/>
      <c r="G32" s="113"/>
      <c r="H32" s="186"/>
      <c r="I32" s="123"/>
      <c r="J32" s="193"/>
      <c r="K32" s="194"/>
      <c r="L32" s="38"/>
      <c r="M32" s="785"/>
      <c r="N32" s="186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38"/>
      <c r="M33" s="785"/>
      <c r="N33" s="186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38"/>
      <c r="M34" s="785"/>
      <c r="N34" s="186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38"/>
      <c r="M35" s="785"/>
      <c r="N35" s="186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38"/>
      <c r="M36" s="785"/>
      <c r="N36" s="186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38"/>
      <c r="M37" s="785"/>
      <c r="N37" s="186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38"/>
      <c r="M38" s="785"/>
      <c r="N38" s="186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38"/>
      <c r="M39" s="785"/>
      <c r="N39" s="186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38"/>
      <c r="M40" s="785"/>
      <c r="N40" s="186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38"/>
      <c r="M41" s="785"/>
      <c r="N41" s="186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38"/>
      <c r="M42" s="785"/>
      <c r="N42" s="186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38"/>
      <c r="M43" s="785"/>
      <c r="N43" s="186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38"/>
      <c r="M44" s="785"/>
      <c r="N44" s="186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38"/>
      <c r="M45" s="785"/>
      <c r="N45" s="186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38"/>
      <c r="M46" s="785"/>
      <c r="N46" s="186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38"/>
      <c r="M47" s="785"/>
      <c r="N47" s="268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M48" s="784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6</v>
      </c>
      <c r="C54" s="334">
        <f>COUNTIF(D20:D46,"*-*")</f>
        <v>5</v>
      </c>
      <c r="D54" s="334">
        <f>COUNTIF(F20:F46,"*-*")</f>
        <v>6</v>
      </c>
      <c r="E54" s="334">
        <f>COUNTIF(H20:H22,"*-*")</f>
        <v>0</v>
      </c>
    </row>
    <row r="55" spans="1:21" ht="25" customHeight="1" x14ac:dyDescent="0.2">
      <c r="A55" s="334" t="s">
        <v>643</v>
      </c>
      <c r="B55" s="334">
        <f>B59-B54</f>
        <v>5</v>
      </c>
      <c r="C55" s="334">
        <f>D59-C54</f>
        <v>5</v>
      </c>
      <c r="D55" s="334">
        <f>F59-D54</f>
        <v>6</v>
      </c>
      <c r="E55" s="334">
        <f>H59-E54</f>
        <v>1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>
        <v>7</v>
      </c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11</v>
      </c>
      <c r="C59" s="145"/>
      <c r="D59" s="144">
        <f>COUNTIF(D20:D44,"*")</f>
        <v>10</v>
      </c>
      <c r="E59" s="145"/>
      <c r="F59" s="144">
        <f>COUNTIF(F20:F44,"*")</f>
        <v>12</v>
      </c>
      <c r="G59" s="145"/>
      <c r="H59" s="146">
        <f>COUNTIF(H20:H44,"*")</f>
        <v>1</v>
      </c>
      <c r="I59" s="147"/>
      <c r="J59" s="79">
        <f>COUNTIF(J19:J44,"*")</f>
        <v>1</v>
      </c>
      <c r="K59" s="79">
        <f>COUNTIF(K19:K44,"*")</f>
        <v>0</v>
      </c>
      <c r="L59" s="79">
        <f>COUNTIF(L19:L44,"*")</f>
        <v>1</v>
      </c>
      <c r="M59" s="79"/>
      <c r="N59" s="81" t="s">
        <v>143</v>
      </c>
      <c r="O59" s="84">
        <v>2</v>
      </c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SUM(B59,D59,F59,H59)</f>
        <v>34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C63-C65</f>
        <v>17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9</v>
      </c>
      <c r="T64" s="41"/>
    </row>
    <row r="65" spans="1:20" ht="47" customHeight="1" x14ac:dyDescent="0.25">
      <c r="B65" s="64" t="s">
        <v>132</v>
      </c>
      <c r="C65" s="65">
        <f>COUNTIF(C20:H32,"*-*")</f>
        <v>17</v>
      </c>
      <c r="D65" s="61"/>
      <c r="E65" s="72" t="s">
        <v>135</v>
      </c>
      <c r="F65" s="152" t="s">
        <v>519</v>
      </c>
      <c r="G65" s="73" t="s">
        <v>138</v>
      </c>
      <c r="H65" s="621" t="s">
        <v>222</v>
      </c>
      <c r="I65" s="60"/>
      <c r="J65" s="623" t="s">
        <v>542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26</v>
      </c>
      <c r="D66" s="61"/>
      <c r="E66" s="72" t="s">
        <v>136</v>
      </c>
      <c r="F66" s="108">
        <f>COUNTIF(B20:B47:E20:E44:G20:G44:I20:I44, "pl")</f>
        <v>13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 t="e" cm="1">
        <f t="array" ref="C67">SUM</f>
        <v>#NAME?</v>
      </c>
      <c r="D67" s="61"/>
      <c r="E67" s="72" t="s">
        <v>137</v>
      </c>
      <c r="F67" s="152" t="s">
        <v>112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0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SUM(B59:M59,O64:O64,P59:Q59,S60,T59,U59)</f>
        <v>45</v>
      </c>
      <c r="D69" s="61"/>
      <c r="E69" s="72" t="s">
        <v>111</v>
      </c>
      <c r="F69" s="152">
        <f>COUNTIF(B20:G47,"die")</f>
        <v>5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3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8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5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6</v>
      </c>
      <c r="C75" s="313">
        <f>COUNTIF(C80:C101,"*-*")</f>
        <v>4</v>
      </c>
      <c r="D75" s="313">
        <f>COUNTIF(D80:D94,"*-*")</f>
        <v>6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1</v>
      </c>
      <c r="C76" s="313">
        <f>C79-C75</f>
        <v>5</v>
      </c>
      <c r="D76" s="313">
        <f>D79-D75</f>
        <v>3</v>
      </c>
      <c r="E76" s="313">
        <f>E79-E75</f>
        <v>1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302" t="s">
        <v>86</v>
      </c>
      <c r="I78" s="662" t="s">
        <v>141</v>
      </c>
      <c r="J78" s="663"/>
      <c r="K78" s="302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7</v>
      </c>
      <c r="C79" s="304">
        <f>COUNTIF(_xlfn.ANCHORARRAY(C80),"*")</f>
        <v>9</v>
      </c>
      <c r="D79" s="304">
        <f>COUNTIF(_xlfn.ANCHORARRAY(D80),"*")</f>
        <v>9</v>
      </c>
      <c r="E79" s="305">
        <f>COUNTIF(E80:E87,"*")</f>
        <v>1</v>
      </c>
      <c r="F79" s="300" t="s">
        <v>154</v>
      </c>
      <c r="G79" s="304">
        <f>COUNTIF(_xlfn.ANCHORARRAY(G80),"*")</f>
        <v>1</v>
      </c>
      <c r="H79" s="304">
        <f t="shared" ref="H79:O79" si="0">COUNTIF(H80:H94,"*")</f>
        <v>0</v>
      </c>
      <c r="I79" s="664">
        <f t="shared" si="0"/>
        <v>1</v>
      </c>
      <c r="J79" s="665"/>
      <c r="K79" s="304">
        <f t="shared" si="0"/>
        <v>9</v>
      </c>
      <c r="L79" s="304">
        <f t="shared" si="0"/>
        <v>0</v>
      </c>
      <c r="M79" s="304">
        <f t="shared" si="0"/>
        <v>0</v>
      </c>
      <c r="N79" s="304">
        <f t="shared" si="0"/>
        <v>0</v>
      </c>
      <c r="O79" s="304">
        <f t="shared" si="0"/>
        <v>0</v>
      </c>
      <c r="T79" s="41"/>
    </row>
    <row r="80" spans="1:20" ht="56" customHeight="1" x14ac:dyDescent="0.25">
      <c r="A80" s="329" t="s">
        <v>640</v>
      </c>
      <c r="B80" s="290" t="str" cm="1">
        <f t="array" ref="B80:B87">_xlfn.UNIQUE(C20:C44)</f>
        <v>Social-Media</v>
      </c>
      <c r="C80" s="290" t="str" cm="1">
        <f t="array" ref="C80:C88">_xlfn.UNIQUE(D20:D29)</f>
        <v>Notifications</v>
      </c>
      <c r="D80" s="290" t="str" cm="1">
        <f t="array" ref="D80:D89">_xlfn.UNIQUE(F20:F37)</f>
        <v>Show-Notes</v>
      </c>
      <c r="E80" s="290" t="str" cm="1">
        <f t="array" ref="E80:E81">_xlfn.UNIQUE(H20:H26)</f>
        <v>Player</v>
      </c>
      <c r="F80" s="289"/>
      <c r="G80" s="330" t="str" cm="1">
        <f t="array" ref="G80:G81">_xlfn.UNIQUE(J19:J24)</f>
        <v>[in einer Art] Moses-Leinen-Dress</v>
      </c>
      <c r="H80" s="292" cm="1">
        <f t="array" ref="H80">_xlfn.UNIQUE(K19:K23)</f>
        <v>0</v>
      </c>
      <c r="I80" s="330" t="str" cm="1">
        <f t="array" ref="I80:I81">_xlfn.UNIQUE(L19:L23)</f>
        <v>all is fair in love [and Wahlkampf]</v>
      </c>
      <c r="J80" s="336"/>
      <c r="K80" s="319" t="str" cm="1">
        <f t="array" ref="K80:K88">_xlfn.UNIQUE(N20:N28)</f>
        <v>[wir] checken</v>
      </c>
      <c r="L80" s="297"/>
      <c r="M80" s="61" cm="1">
        <f t="array" ref="M80">_xlfn.UNIQUE(R20)</f>
        <v>0</v>
      </c>
      <c r="N80" s="297" cm="1">
        <f t="array" ref="N80">_xlfn.UNIQUE(T20:T23)</f>
        <v>0</v>
      </c>
      <c r="O80" s="295" cm="1">
        <f t="array" ref="O80">_xlfn.UNIQUE(U20:U21)</f>
        <v>0</v>
      </c>
      <c r="T80" s="41"/>
    </row>
    <row r="81" spans="1:20" ht="25" customHeight="1" x14ac:dyDescent="0.35">
      <c r="A81" s="326">
        <f>SUM(B79:E79:G79:O79)</f>
        <v>37</v>
      </c>
      <c r="B81" s="290" t="str">
        <v>Anti-Klimakrise-Framing</v>
      </c>
      <c r="C81" s="290" t="str">
        <v>Feeds</v>
      </c>
      <c r="D81" s="290" t="str">
        <v>Negative-Campaigning</v>
      </c>
      <c r="E81" s="290">
        <v>0</v>
      </c>
      <c r="F81" s="289"/>
      <c r="G81" s="292">
        <v>0</v>
      </c>
      <c r="H81" s="292"/>
      <c r="I81" s="292">
        <v>0</v>
      </c>
      <c r="J81" s="294"/>
      <c r="K81" s="319" t="str">
        <v>[ihr] mitscrollt</v>
      </c>
      <c r="L81" s="297"/>
      <c r="M81" s="297"/>
      <c r="N81" s="297"/>
      <c r="O81" s="295"/>
      <c r="T81" s="41"/>
    </row>
    <row r="82" spans="1:20" ht="25" customHeight="1" x14ac:dyDescent="0.25">
      <c r="B82" s="290" t="str">
        <v>Lobby-verband</v>
      </c>
      <c r="C82" s="290" t="str">
        <v>Timelines</v>
      </c>
      <c r="D82" s="290" t="str">
        <v>Verbot-Framing</v>
      </c>
      <c r="E82" s="290"/>
      <c r="F82" s="289"/>
      <c r="G82" s="292"/>
      <c r="H82" s="292"/>
      <c r="I82" s="292"/>
      <c r="J82" s="294"/>
      <c r="K82" s="319" t="str">
        <v>[wir] liken</v>
      </c>
      <c r="L82" s="297"/>
      <c r="M82" s="297"/>
      <c r="N82" s="297"/>
      <c r="O82" s="295"/>
      <c r="T82" s="41"/>
    </row>
    <row r="83" spans="1:20" ht="25" customHeight="1" x14ac:dyDescent="0.25">
      <c r="A83" s="324" t="s">
        <v>631</v>
      </c>
      <c r="B83" s="290" t="str">
        <v>Lobby-Strategie*innen</v>
      </c>
      <c r="C83" s="290" t="str">
        <v>Fakes-und-Fakten</v>
      </c>
      <c r="D83" s="290" t="str">
        <v>Lobbyismus</v>
      </c>
      <c r="E83" s="290"/>
      <c r="F83" s="289"/>
      <c r="G83" s="292"/>
      <c r="H83" s="292"/>
      <c r="I83" s="292"/>
      <c r="J83" s="294"/>
      <c r="K83" s="319" t="str">
        <v>[wir] faven</v>
      </c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26</v>
      </c>
      <c r="B84" s="290" t="str">
        <v>Lobby-kontroll</v>
      </c>
      <c r="C84" s="290" t="str">
        <v>Banner</v>
      </c>
      <c r="D84" s="290" t="str">
        <v>Lobby-organisation</v>
      </c>
      <c r="E84" s="290"/>
      <c r="F84" s="289"/>
      <c r="G84" s="292"/>
      <c r="H84" s="292"/>
      <c r="I84" s="292"/>
      <c r="J84" s="294"/>
      <c r="K84" s="320" t="str">
        <v>[wurde] gephotoshopt</v>
      </c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 t="str">
        <v>Lobbyismus</v>
      </c>
      <c r="C85" s="290" t="str">
        <v>Adbusting</v>
      </c>
      <c r="D85" s="290" t="str">
        <v>Lobby-kontroll</v>
      </c>
      <c r="E85" s="290"/>
      <c r="F85" s="289"/>
      <c r="G85" s="292"/>
      <c r="H85" s="292"/>
      <c r="I85" s="292"/>
      <c r="J85" s="294"/>
      <c r="K85" s="319" t="str">
        <v>[ich] google</v>
      </c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16</v>
      </c>
      <c r="B86" s="290" t="str">
        <v>Lobby-gruppen</v>
      </c>
      <c r="C86" s="290" t="str">
        <v>Werbe-layout</v>
      </c>
      <c r="D86" s="290" t="str">
        <v>Lobby-strategien</v>
      </c>
      <c r="E86" s="290"/>
      <c r="F86" s="289"/>
      <c r="G86" s="292"/>
      <c r="H86" s="292"/>
      <c r="I86" s="292"/>
      <c r="J86" s="294"/>
      <c r="K86" s="320" t="str">
        <v>[er hat] getwittert</v>
      </c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>
        <v>0</v>
      </c>
      <c r="C87" s="290" t="str">
        <v>Lobby-verbände</v>
      </c>
      <c r="D87" s="290" t="str">
        <v>DMs</v>
      </c>
      <c r="E87" s="290"/>
      <c r="F87" s="289"/>
      <c r="G87" s="330"/>
      <c r="H87" s="292"/>
      <c r="I87" s="292"/>
      <c r="J87" s="294"/>
      <c r="K87" s="319" t="str">
        <v>[wir] framen</v>
      </c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10</v>
      </c>
      <c r="B88" s="290"/>
      <c r="C88" s="290" t="str">
        <v>Lobby-regulierung</v>
      </c>
      <c r="D88" s="290" t="str">
        <v>Notifications</v>
      </c>
      <c r="E88" s="290"/>
      <c r="F88" s="289"/>
      <c r="G88" s="292"/>
      <c r="H88" s="292"/>
      <c r="I88" s="292"/>
      <c r="J88" s="294"/>
      <c r="K88" s="319" t="str">
        <v>[man ... kann]relaten</v>
      </c>
      <c r="L88" s="297"/>
      <c r="M88" s="297"/>
      <c r="N88" s="297"/>
      <c r="O88" s="295"/>
      <c r="T88" s="41"/>
    </row>
    <row r="89" spans="1:20" ht="25" customHeight="1" x14ac:dyDescent="0.25">
      <c r="A89" s="289"/>
      <c r="B89" s="290"/>
      <c r="C89" s="290"/>
      <c r="D89" s="290">
        <v>0</v>
      </c>
      <c r="E89" s="290"/>
      <c r="F89" s="289"/>
      <c r="G89" s="292"/>
      <c r="H89" s="292"/>
      <c r="I89" s="292"/>
      <c r="J89" s="294"/>
      <c r="K89" s="292"/>
      <c r="L89" s="297"/>
      <c r="M89" s="297"/>
      <c r="N89" s="297"/>
      <c r="O89" s="295"/>
      <c r="T89" s="41"/>
    </row>
    <row r="90" spans="1:20" ht="25" customHeight="1" x14ac:dyDescent="0.25">
      <c r="B90" s="331"/>
      <c r="C90" s="59"/>
      <c r="D90" s="59"/>
      <c r="E90" s="59"/>
      <c r="F90" s="61"/>
      <c r="G90" s="317"/>
      <c r="H90" s="297"/>
      <c r="I90" s="317"/>
      <c r="J90" s="295"/>
      <c r="K90" s="297"/>
      <c r="L90" s="297"/>
      <c r="M90" s="297"/>
      <c r="N90" s="297"/>
      <c r="O90" s="295"/>
      <c r="T90" s="41"/>
    </row>
    <row r="91" spans="1:20" ht="25" customHeight="1" x14ac:dyDescent="0.25">
      <c r="B91" s="331"/>
      <c r="C91" s="59"/>
      <c r="D91" s="59"/>
      <c r="E91" s="59"/>
      <c r="F91" s="61"/>
      <c r="G91" s="317"/>
      <c r="H91" s="297"/>
      <c r="I91" s="317"/>
      <c r="J91" s="295"/>
      <c r="K91" s="297"/>
      <c r="L91" s="297"/>
      <c r="M91" s="297"/>
      <c r="N91" s="297"/>
      <c r="O91" s="295"/>
      <c r="T91" s="41"/>
    </row>
    <row r="92" spans="1:20" ht="19" x14ac:dyDescent="0.25">
      <c r="B92" s="331"/>
      <c r="C92" s="59"/>
      <c r="D92" s="59"/>
      <c r="E92" s="59"/>
      <c r="F92" s="61"/>
      <c r="G92" s="317"/>
      <c r="H92" s="297"/>
      <c r="I92" s="317"/>
      <c r="J92" s="295"/>
      <c r="K92" s="297"/>
      <c r="L92" s="297"/>
      <c r="M92" s="297"/>
      <c r="N92" s="297"/>
      <c r="O92" s="295"/>
    </row>
    <row r="93" spans="1:20" ht="19" x14ac:dyDescent="0.25">
      <c r="B93" s="331"/>
      <c r="C93" s="332"/>
      <c r="D93" s="308"/>
      <c r="E93" s="308"/>
      <c r="F93" s="61"/>
      <c r="G93" s="317"/>
      <c r="H93" s="297"/>
      <c r="I93" s="317"/>
      <c r="J93" s="295"/>
      <c r="K93" s="297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298"/>
      <c r="I94" s="318"/>
      <c r="J94" s="296"/>
      <c r="K94" s="298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23">
    <mergeCell ref="I78:J78"/>
    <mergeCell ref="I79:J79"/>
    <mergeCell ref="C10:D10"/>
    <mergeCell ref="B1:C2"/>
    <mergeCell ref="F1:J2"/>
    <mergeCell ref="D4:E4"/>
    <mergeCell ref="C8:D8"/>
    <mergeCell ref="C9:D9"/>
    <mergeCell ref="H9:I9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L17:M18"/>
    <mergeCell ref="H65:H67"/>
    <mergeCell ref="J65:M67"/>
    <mergeCell ref="K17:K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12A3EA8C-2561-614A-BA0D-D5413F645B99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3" operator="containsText" id="{A7C5D9D7-3B31-BD43-9EC1-E922A787A916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2" operator="containsText" id="{06174FB0-A524-954B-A144-A0D0F328143B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1" operator="containsText" id="{D092E5E5-3D65-0C47-965C-54B66E646660}">
            <xm:f>NOT(ISERROR(SEARCH("-",C20)))</xm:f>
            <xm:f>"-"</xm:f>
            <x14:dxf>
              <font>
                <color rgb="FF9C0006"/>
              </font>
            </x14:dxf>
          </x14:cfRule>
          <xm:sqref>C20:H33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35C3-DD72-9A48-B4BE-F12639B39B61}">
  <dimension ref="A1:U96"/>
  <sheetViews>
    <sheetView topLeftCell="C1" zoomScale="86" workbookViewId="0">
      <selection activeCell="F1" sqref="F1:J2"/>
    </sheetView>
  </sheetViews>
  <sheetFormatPr baseColWidth="10" defaultColWidth="10.83203125" defaultRowHeight="16" x14ac:dyDescent="0.2"/>
  <cols>
    <col min="1" max="1" width="28.83203125" customWidth="1"/>
    <col min="2" max="2" width="20.6640625" customWidth="1"/>
    <col min="3" max="3" width="26.5" customWidth="1"/>
    <col min="4" max="4" width="22.6640625" customWidth="1"/>
    <col min="5" max="5" width="20.6640625" customWidth="1"/>
    <col min="6" max="6" width="28.1640625" customWidth="1"/>
    <col min="7" max="7" width="20.6640625" customWidth="1"/>
    <col min="8" max="8" width="28.33203125" customWidth="1"/>
    <col min="9" max="9" width="20.6640625" customWidth="1"/>
    <col min="10" max="10" width="24.5" customWidth="1"/>
    <col min="11" max="11" width="21.83203125" customWidth="1"/>
    <col min="12" max="12" width="32.332031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70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89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24</v>
      </c>
      <c r="D5" s="70">
        <f>C5/G5*100</f>
        <v>70.588235294117652</v>
      </c>
      <c r="E5" s="159" t="s">
        <v>240</v>
      </c>
      <c r="F5" s="111" t="s">
        <v>155</v>
      </c>
      <c r="G5" s="111">
        <f>C69</f>
        <v>34</v>
      </c>
      <c r="H5" s="111" t="s">
        <v>154</v>
      </c>
      <c r="I5" s="111">
        <f>A81</f>
        <v>31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56" t="s">
        <v>526</v>
      </c>
      <c r="D8" s="657"/>
      <c r="E8" s="35">
        <v>1</v>
      </c>
      <c r="F8" s="49" t="s">
        <v>239</v>
      </c>
      <c r="G8" s="49">
        <f>E8/G5*100</f>
        <v>2.9411764705882351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534</v>
      </c>
      <c r="D9" s="596"/>
      <c r="E9" s="6">
        <v>8</v>
      </c>
      <c r="F9" s="32" t="s">
        <v>239</v>
      </c>
      <c r="G9" s="32">
        <f>E9/G5*100</f>
        <v>23.52941176470588</v>
      </c>
      <c r="H9" s="617" t="s">
        <v>1140</v>
      </c>
      <c r="I9" s="618"/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277" t="s">
        <v>427</v>
      </c>
      <c r="L19" s="809"/>
      <c r="M19" s="810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48" customHeight="1" x14ac:dyDescent="0.25">
      <c r="B20" s="118" t="s">
        <v>111</v>
      </c>
      <c r="C20" s="206" t="s">
        <v>192</v>
      </c>
      <c r="D20" s="205" t="s">
        <v>651</v>
      </c>
      <c r="E20" s="257" t="s">
        <v>111</v>
      </c>
      <c r="F20" s="204" t="s">
        <v>521</v>
      </c>
      <c r="G20" s="113" t="s">
        <v>111</v>
      </c>
      <c r="H20" s="263" t="s">
        <v>665</v>
      </c>
      <c r="I20" s="123" t="s">
        <v>309</v>
      </c>
      <c r="J20" s="193"/>
      <c r="K20" s="194"/>
      <c r="L20" s="809"/>
      <c r="M20" s="810"/>
      <c r="N20" s="205" t="s">
        <v>121</v>
      </c>
      <c r="O20" s="175" t="s">
        <v>375</v>
      </c>
      <c r="P20" s="198"/>
      <c r="Q20" s="230" t="s">
        <v>538</v>
      </c>
      <c r="R20" s="186"/>
      <c r="S20" s="181"/>
      <c r="T20" s="222" t="s">
        <v>530</v>
      </c>
      <c r="U20" s="38"/>
    </row>
    <row r="21" spans="1:21" ht="25" customHeight="1" x14ac:dyDescent="0.25">
      <c r="A21" s="337" t="s">
        <v>528</v>
      </c>
      <c r="B21" s="118" t="s">
        <v>113</v>
      </c>
      <c r="C21" s="206" t="s">
        <v>527</v>
      </c>
      <c r="D21" s="205" t="s">
        <v>520</v>
      </c>
      <c r="E21" s="257" t="s">
        <v>113</v>
      </c>
      <c r="F21" s="204" t="s">
        <v>524</v>
      </c>
      <c r="G21" s="113" t="s">
        <v>109</v>
      </c>
      <c r="H21" s="186"/>
      <c r="I21" s="123"/>
      <c r="J21" s="193"/>
      <c r="K21" s="194"/>
      <c r="L21" s="809"/>
      <c r="M21" s="810"/>
      <c r="N21" s="205" t="s">
        <v>525</v>
      </c>
      <c r="O21" s="175" t="s">
        <v>222</v>
      </c>
      <c r="P21" s="198"/>
      <c r="Q21" s="199"/>
      <c r="R21" s="200"/>
      <c r="S21" s="116"/>
      <c r="T21" s="222" t="s">
        <v>712</v>
      </c>
      <c r="U21" s="55"/>
    </row>
    <row r="22" spans="1:21" ht="25" customHeight="1" x14ac:dyDescent="0.25">
      <c r="B22" s="118" t="s">
        <v>109</v>
      </c>
      <c r="C22" s="206" t="s">
        <v>533</v>
      </c>
      <c r="D22" s="205" t="s">
        <v>522</v>
      </c>
      <c r="E22" s="257" t="s">
        <v>125</v>
      </c>
      <c r="F22" s="204" t="s">
        <v>123</v>
      </c>
      <c r="G22" s="113" t="s">
        <v>190</v>
      </c>
      <c r="H22" s="186"/>
      <c r="I22" s="123"/>
      <c r="J22" s="193"/>
      <c r="K22" s="194"/>
      <c r="L22" s="809"/>
      <c r="M22" s="810"/>
      <c r="N22" s="205" t="s">
        <v>529</v>
      </c>
      <c r="O22" s="175" t="s">
        <v>375</v>
      </c>
      <c r="P22" s="198"/>
      <c r="Q22" s="199"/>
      <c r="R22" s="186"/>
      <c r="S22" s="116"/>
      <c r="T22" s="276" t="s">
        <v>535</v>
      </c>
      <c r="U22" s="55"/>
    </row>
    <row r="23" spans="1:21" ht="25" customHeight="1" x14ac:dyDescent="0.25">
      <c r="A23" s="40"/>
      <c r="B23" s="118"/>
      <c r="C23" s="185"/>
      <c r="D23" s="205" t="s">
        <v>178</v>
      </c>
      <c r="E23" s="257" t="s">
        <v>109</v>
      </c>
      <c r="F23" s="274" t="s">
        <v>664</v>
      </c>
      <c r="G23" s="113" t="s">
        <v>109</v>
      </c>
      <c r="H23" s="186"/>
      <c r="I23" s="123"/>
      <c r="J23" s="193"/>
      <c r="K23" s="194"/>
      <c r="L23" s="809"/>
      <c r="M23" s="810"/>
      <c r="N23" s="278" t="s">
        <v>537</v>
      </c>
      <c r="O23" s="175" t="s">
        <v>222</v>
      </c>
      <c r="P23" s="198"/>
      <c r="Q23" s="199"/>
      <c r="R23" s="186"/>
      <c r="S23" s="116"/>
      <c r="T23" s="276" t="s">
        <v>711</v>
      </c>
      <c r="U23" s="55"/>
    </row>
    <row r="24" spans="1:21" ht="25" customHeight="1" x14ac:dyDescent="0.25">
      <c r="B24" s="118"/>
      <c r="C24" s="185"/>
      <c r="D24" s="205" t="s">
        <v>523</v>
      </c>
      <c r="E24" s="257" t="s">
        <v>109</v>
      </c>
      <c r="F24" s="204" t="s">
        <v>227</v>
      </c>
      <c r="G24" s="113" t="s">
        <v>125</v>
      </c>
      <c r="H24" s="186"/>
      <c r="I24" s="123"/>
      <c r="J24" s="196"/>
      <c r="K24" s="194"/>
      <c r="L24" s="809"/>
      <c r="M24" s="810"/>
      <c r="N24" s="223" t="s">
        <v>516</v>
      </c>
      <c r="O24" s="175" t="s">
        <v>222</v>
      </c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/>
      <c r="C25" s="185"/>
      <c r="D25" s="205" t="s">
        <v>662</v>
      </c>
      <c r="E25" s="257" t="s">
        <v>109</v>
      </c>
      <c r="F25" s="237" t="s">
        <v>536</v>
      </c>
      <c r="G25" s="113" t="s">
        <v>111</v>
      </c>
      <c r="H25" s="186"/>
      <c r="I25" s="123"/>
      <c r="J25" s="196"/>
      <c r="K25" s="194"/>
      <c r="L25" s="809"/>
      <c r="M25" s="810"/>
      <c r="N25" s="373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/>
      <c r="C26" s="185"/>
      <c r="D26" s="205" t="s">
        <v>178</v>
      </c>
      <c r="E26" s="257" t="s">
        <v>112</v>
      </c>
      <c r="F26" s="191"/>
      <c r="G26" s="113"/>
      <c r="H26" s="186"/>
      <c r="I26" s="123"/>
      <c r="J26" s="197"/>
      <c r="K26" s="194"/>
      <c r="L26" s="809"/>
      <c r="M26" s="810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/>
      <c r="C27" s="185"/>
      <c r="D27" s="205" t="s">
        <v>522</v>
      </c>
      <c r="E27" s="257" t="s">
        <v>125</v>
      </c>
      <c r="F27" s="191"/>
      <c r="G27" s="113"/>
      <c r="H27" s="186"/>
      <c r="I27" s="123"/>
      <c r="J27" s="197"/>
      <c r="K27" s="194"/>
      <c r="L27" s="809"/>
      <c r="M27" s="810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/>
      <c r="C28" s="185"/>
      <c r="D28" s="275" t="s">
        <v>531</v>
      </c>
      <c r="E28" s="257" t="s">
        <v>125</v>
      </c>
      <c r="F28" s="191"/>
      <c r="G28" s="113"/>
      <c r="H28" s="186"/>
      <c r="I28" s="123"/>
      <c r="J28" s="193"/>
      <c r="K28" s="194"/>
      <c r="L28" s="809"/>
      <c r="M28" s="810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205" t="s">
        <v>532</v>
      </c>
      <c r="E29" s="257" t="s">
        <v>113</v>
      </c>
      <c r="F29" s="191"/>
      <c r="G29" s="113"/>
      <c r="H29" s="186"/>
      <c r="I29" s="123"/>
      <c r="J29" s="193"/>
      <c r="K29" s="194"/>
      <c r="L29" s="809"/>
      <c r="M29" s="810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238" t="s">
        <v>536</v>
      </c>
      <c r="E30" s="257" t="s">
        <v>111</v>
      </c>
      <c r="F30" s="191"/>
      <c r="G30" s="113"/>
      <c r="H30" s="186"/>
      <c r="I30" s="123"/>
      <c r="J30" s="193"/>
      <c r="K30" s="194"/>
      <c r="L30" s="809"/>
      <c r="M30" s="810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238" t="s">
        <v>536</v>
      </c>
      <c r="E31" s="257" t="s">
        <v>111</v>
      </c>
      <c r="F31" s="191"/>
      <c r="G31" s="113"/>
      <c r="H31" s="186"/>
      <c r="I31" s="123"/>
      <c r="J31" s="193"/>
      <c r="K31" s="194"/>
      <c r="L31" s="809"/>
      <c r="M31" s="810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238" t="s">
        <v>663</v>
      </c>
      <c r="E32" s="257" t="s">
        <v>111</v>
      </c>
      <c r="F32" s="191"/>
      <c r="G32" s="113"/>
      <c r="H32" s="186"/>
      <c r="I32" s="123"/>
      <c r="J32" s="193"/>
      <c r="K32" s="194"/>
      <c r="L32" s="809"/>
      <c r="M32" s="810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809"/>
      <c r="M33" s="810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809"/>
      <c r="M34" s="810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809"/>
      <c r="M35" s="810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809"/>
      <c r="M36" s="810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809"/>
      <c r="M37" s="810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809"/>
      <c r="M38" s="810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809"/>
      <c r="M39" s="810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809"/>
      <c r="M40" s="810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809"/>
      <c r="M41" s="810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809"/>
      <c r="M42" s="810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809"/>
      <c r="M43" s="810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809"/>
      <c r="M44" s="810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809"/>
      <c r="M45" s="810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809"/>
      <c r="M46" s="810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809"/>
      <c r="M47" s="810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1</v>
      </c>
      <c r="C54" s="334">
        <f>COUNTIF(D20:D46,"*-*")</f>
        <v>10</v>
      </c>
      <c r="D54" s="334">
        <f>COUNTIF(F20:F46,"*-*")</f>
        <v>2</v>
      </c>
      <c r="E54" s="334">
        <f>COUNTIF(H20:H22,"*-*")</f>
        <v>1</v>
      </c>
    </row>
    <row r="55" spans="1:21" ht="25" customHeight="1" x14ac:dyDescent="0.2">
      <c r="A55" s="334" t="s">
        <v>643</v>
      </c>
      <c r="B55" s="334">
        <f>B59-B54</f>
        <v>2</v>
      </c>
      <c r="C55" s="334">
        <f>D59-C54</f>
        <v>3</v>
      </c>
      <c r="D55" s="334">
        <f>F59-D54</f>
        <v>4</v>
      </c>
      <c r="E55" s="334">
        <f>H59-E54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3</v>
      </c>
      <c r="C59" s="145"/>
      <c r="D59" s="144">
        <f>COUNTIF(D20:D44,"*")</f>
        <v>13</v>
      </c>
      <c r="E59" s="145"/>
      <c r="F59" s="144">
        <f>COUNTIF(F20:F44,"*")</f>
        <v>6</v>
      </c>
      <c r="G59" s="145"/>
      <c r="H59" s="146">
        <f>COUNTIF(H20:H44,"*")</f>
        <v>1</v>
      </c>
      <c r="I59" s="147"/>
      <c r="J59" s="79">
        <f>COUNTIF(J19:J44,"*")</f>
        <v>0</v>
      </c>
      <c r="K59" s="79">
        <f>COUNTIF(K19:K44,"*")</f>
        <v>1</v>
      </c>
      <c r="L59" s="79">
        <f>COUNTIF(L19:L44,"*")</f>
        <v>0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1</v>
      </c>
      <c r="R59" s="81" t="s">
        <v>148</v>
      </c>
      <c r="S59" s="81"/>
      <c r="T59" s="81">
        <f>COUNTIF(T20:T44, "*")</f>
        <v>4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SUM(B54:E55)</f>
        <v>23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C63-C65</f>
        <v>9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5</v>
      </c>
      <c r="T64" s="41"/>
    </row>
    <row r="65" spans="1:20" ht="47" customHeight="1" x14ac:dyDescent="0.25">
      <c r="B65" s="64" t="s">
        <v>132</v>
      </c>
      <c r="C65" s="65">
        <f>COUNTIF(C20:H33,"*-*")</f>
        <v>14</v>
      </c>
      <c r="D65" s="61"/>
      <c r="E65" s="72" t="s">
        <v>135</v>
      </c>
      <c r="F65" s="152" t="s">
        <v>539</v>
      </c>
      <c r="G65" s="73" t="s">
        <v>138</v>
      </c>
      <c r="H65" s="621" t="s">
        <v>540</v>
      </c>
      <c r="I65" s="60"/>
      <c r="J65" s="623" t="s">
        <v>541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20</v>
      </c>
      <c r="D66" s="61"/>
      <c r="E66" s="72" t="s">
        <v>136</v>
      </c>
      <c r="F66" s="108">
        <f>COUNTIF(B20:B47:E20:E44:G20:G44:I20:I44, "pl")</f>
        <v>6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 t="s">
        <v>1139</v>
      </c>
      <c r="D67" s="61"/>
      <c r="E67" s="72" t="s">
        <v>137</v>
      </c>
      <c r="F67" s="152" t="s">
        <v>111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3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SUM(B59:M59,O64:O64,P59:Q59,S60,T59)</f>
        <v>34</v>
      </c>
      <c r="D69" s="61"/>
      <c r="E69" s="72" t="s">
        <v>111</v>
      </c>
      <c r="F69" s="152">
        <f>COUNTIF(B20:G47,"die")</f>
        <v>7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1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1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4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1</v>
      </c>
      <c r="C75" s="313">
        <f>COUNTIF(C80:C101,"*-*")</f>
        <v>8</v>
      </c>
      <c r="D75" s="313">
        <f>COUNTIF(D80:D94,"*-*")</f>
        <v>2</v>
      </c>
      <c r="E75" s="313">
        <f>COUNTIF(E80:E94,"*-*")</f>
        <v>1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2</v>
      </c>
      <c r="C76" s="313">
        <f>C79-C75</f>
        <v>2</v>
      </c>
      <c r="D76" s="313">
        <f>D79-D75</f>
        <v>4</v>
      </c>
      <c r="E76" s="313">
        <f>E79-E75</f>
        <v>0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302" t="s">
        <v>86</v>
      </c>
      <c r="I78" s="662" t="s">
        <v>141</v>
      </c>
      <c r="J78" s="663"/>
      <c r="K78" s="302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3</v>
      </c>
      <c r="C79" s="304">
        <f>COUNTIF(_xlfn.ANCHORARRAY(C80),"*")</f>
        <v>10</v>
      </c>
      <c r="D79" s="304">
        <f>COUNTIF(_xlfn.ANCHORARRAY(D80),"*")</f>
        <v>6</v>
      </c>
      <c r="E79" s="305">
        <f>COUNTIF(E80:E87,"*")</f>
        <v>1</v>
      </c>
      <c r="F79" s="300" t="s">
        <v>154</v>
      </c>
      <c r="G79" s="304">
        <f>COUNTIF(_xlfn.ANCHORARRAY(G80),"*")</f>
        <v>0</v>
      </c>
      <c r="H79" s="304">
        <f t="shared" ref="H79:O79" si="0">COUNTIF(H80:H94,"*")</f>
        <v>1</v>
      </c>
      <c r="I79" s="664">
        <f t="shared" si="0"/>
        <v>0</v>
      </c>
      <c r="J79" s="665"/>
      <c r="K79" s="304">
        <f t="shared" si="0"/>
        <v>5</v>
      </c>
      <c r="L79" s="304">
        <f t="shared" si="0"/>
        <v>1</v>
      </c>
      <c r="M79" s="304">
        <f t="shared" si="0"/>
        <v>0</v>
      </c>
      <c r="N79" s="304">
        <f t="shared" si="0"/>
        <v>4</v>
      </c>
      <c r="O79" s="304">
        <f t="shared" si="0"/>
        <v>0</v>
      </c>
      <c r="T79" s="41"/>
    </row>
    <row r="80" spans="1:20" ht="48" customHeight="1" x14ac:dyDescent="0.25">
      <c r="A80" s="329" t="s">
        <v>640</v>
      </c>
      <c r="B80" s="290" t="str" cm="1">
        <f t="array" ref="B80:B83">_xlfn.UNIQUE(C20:C44)</f>
        <v>Story</v>
      </c>
      <c r="C80" s="290" t="str" cm="1">
        <f t="array" ref="C80:C89">_xlfn.UNIQUE(D20:D32)</f>
        <v>Trigger-warnung</v>
      </c>
      <c r="D80" s="338" t="str" cm="1">
        <f t="array" ref="D80:D86">_xlfn.UNIQUE(F20:F37)</f>
        <v>Entretainment-Branche</v>
      </c>
      <c r="E80" s="338" t="str" cm="1">
        <f t="array" ref="E80:E81">_xlfn.UNIQUE(H20:H26)</f>
        <v>[Britneys] Mental-Health</v>
      </c>
      <c r="F80" s="289"/>
      <c r="G80" s="330" cm="1">
        <f t="array" ref="G80">_xlfn.UNIQUE(J19:J24)</f>
        <v>0</v>
      </c>
      <c r="H80" s="292" t="str" cm="1">
        <f t="array" ref="H80:H81">_xlfn.UNIQUE(K19:K23)</f>
        <v>easy</v>
      </c>
      <c r="I80" s="777" cm="1">
        <f t="array" ref="I80">_xlfn.UNIQUE(L19:L23)</f>
        <v>0</v>
      </c>
      <c r="J80" s="778"/>
      <c r="K80" s="320" t="str" cm="1">
        <f t="array" ref="K80:K85">_xlfn.UNIQUE(N20:N28)</f>
        <v>hat getwittert</v>
      </c>
      <c r="L80" s="339" t="str" cm="1">
        <f t="array" ref="L80">_xlfn.UNIQUE(Q20)</f>
        <v>nicht klicken [bei … Kommentar]</v>
      </c>
      <c r="M80" s="61" cm="1">
        <f t="array" ref="M80">_xlfn.UNIQUE(R20)</f>
        <v>0</v>
      </c>
      <c r="N80" s="297" t="str" cm="1">
        <f t="array" ref="N80:N83">_xlfn.UNIQUE(T20:T23)</f>
        <v>[das] kann triggern</v>
      </c>
      <c r="O80" s="295" cm="1">
        <f t="array" ref="O80">_xlfn.UNIQUE(U20:U21)</f>
        <v>0</v>
      </c>
      <c r="T80" s="41"/>
    </row>
    <row r="81" spans="1:20" ht="25" customHeight="1" x14ac:dyDescent="0.35">
      <c r="A81" s="326">
        <f>SUM(B79:E79:G79:O79)</f>
        <v>31</v>
      </c>
      <c r="B81" s="290" t="str">
        <v>Tennis-Star</v>
      </c>
      <c r="C81" s="290" t="str">
        <v>Performance-Druck</v>
      </c>
      <c r="D81" s="290" t="str">
        <v>Interviews</v>
      </c>
      <c r="E81" s="290">
        <v>0</v>
      </c>
      <c r="F81" s="289"/>
      <c r="G81" s="292"/>
      <c r="H81" s="292">
        <v>0</v>
      </c>
      <c r="I81" s="777"/>
      <c r="J81" s="778"/>
      <c r="K81" s="319" t="str">
        <v>twittert</v>
      </c>
      <c r="L81" s="297"/>
      <c r="M81" s="297"/>
      <c r="N81" s="297" t="str">
        <v>[zu] skippen</v>
      </c>
      <c r="O81" s="295"/>
      <c r="T81" s="41"/>
    </row>
    <row r="82" spans="1:20" ht="25" customHeight="1" x14ac:dyDescent="0.25">
      <c r="B82" s="290" t="str">
        <v>Emojis</v>
      </c>
      <c r="C82" s="290" t="str">
        <v>Mental-Health</v>
      </c>
      <c r="D82" s="290" t="str">
        <v>Interview</v>
      </c>
      <c r="E82" s="290"/>
      <c r="F82" s="289"/>
      <c r="G82" s="292"/>
      <c r="H82" s="292"/>
      <c r="I82" s="777"/>
      <c r="J82" s="778"/>
      <c r="K82" s="320" t="str">
        <v>[sie] hat geskipt</v>
      </c>
      <c r="L82" s="297"/>
      <c r="M82" s="297"/>
      <c r="N82" s="297" t="str">
        <v>[wir] müssen performen</v>
      </c>
      <c r="O82" s="295"/>
      <c r="T82" s="41"/>
    </row>
    <row r="83" spans="1:20" ht="51" customHeight="1" x14ac:dyDescent="0.25">
      <c r="A83" s="324" t="s">
        <v>631</v>
      </c>
      <c r="B83" s="290">
        <v>0</v>
      </c>
      <c r="C83" s="290" t="str">
        <v>Social-Media</v>
      </c>
      <c r="D83" s="290" t="str">
        <v>Team-bildung</v>
      </c>
      <c r="E83" s="290"/>
      <c r="F83" s="289"/>
      <c r="G83" s="292"/>
      <c r="H83" s="292"/>
      <c r="I83" s="777"/>
      <c r="J83" s="778"/>
      <c r="K83" s="319" t="str">
        <v>performen</v>
      </c>
      <c r="L83" s="297"/>
      <c r="M83" s="297"/>
      <c r="N83" s="297" t="str">
        <v>[zu] performen</v>
      </c>
      <c r="O83" s="295"/>
      <c r="T83" s="41"/>
    </row>
    <row r="84" spans="1:20" ht="25" customHeight="1" x14ac:dyDescent="0.25">
      <c r="A84" s="315">
        <f>SUM(B79:E79)</f>
        <v>20</v>
      </c>
      <c r="B84" s="290"/>
      <c r="C84" s="290" t="str">
        <v>Stars</v>
      </c>
      <c r="D84" s="290" t="str">
        <v>Account</v>
      </c>
      <c r="E84" s="290"/>
      <c r="F84" s="289"/>
      <c r="G84" s="292"/>
      <c r="H84" s="292"/>
      <c r="I84" s="777"/>
      <c r="J84" s="778"/>
      <c r="K84" s="319" t="str">
        <v>relaten</v>
      </c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/>
      <c r="C85" s="290" t="str">
        <v>Normal-fans</v>
      </c>
      <c r="D85" s="290" t="str">
        <v>Performance</v>
      </c>
      <c r="E85" s="290"/>
      <c r="F85" s="289"/>
      <c r="G85" s="292"/>
      <c r="H85" s="292"/>
      <c r="I85" s="777"/>
      <c r="J85" s="778"/>
      <c r="K85" s="319">
        <v>0</v>
      </c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12</v>
      </c>
      <c r="B86" s="290"/>
      <c r="C86" s="290" t="str">
        <v>Self-Care</v>
      </c>
      <c r="D86" s="290">
        <v>0</v>
      </c>
      <c r="E86" s="290"/>
      <c r="F86" s="289"/>
      <c r="G86" s="292"/>
      <c r="H86" s="292"/>
      <c r="I86" s="777"/>
      <c r="J86" s="778"/>
      <c r="K86" s="320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/>
      <c r="C87" s="290" t="str">
        <v>Boss-Move</v>
      </c>
      <c r="D87" s="290"/>
      <c r="E87" s="290"/>
      <c r="F87" s="289"/>
      <c r="G87" s="330"/>
      <c r="H87" s="292"/>
      <c r="I87" s="777"/>
      <c r="J87" s="778"/>
      <c r="K87" s="319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8</v>
      </c>
      <c r="B88" s="290"/>
      <c r="C88" s="290" t="str">
        <v>Performance</v>
      </c>
      <c r="D88" s="290"/>
      <c r="E88" s="290"/>
      <c r="F88" s="289"/>
      <c r="G88" s="292"/>
      <c r="H88" s="292"/>
      <c r="I88" s="777"/>
      <c r="J88" s="778"/>
      <c r="K88" s="319"/>
      <c r="L88" s="297"/>
      <c r="M88" s="297"/>
      <c r="N88" s="297"/>
      <c r="O88" s="295"/>
      <c r="T88" s="41"/>
    </row>
    <row r="89" spans="1:20" ht="25" customHeight="1" x14ac:dyDescent="0.25">
      <c r="A89" s="289"/>
      <c r="B89" s="290"/>
      <c r="C89" s="290" t="str">
        <v>Welt-cup</v>
      </c>
      <c r="D89" s="290"/>
      <c r="E89" s="290"/>
      <c r="F89" s="289"/>
      <c r="G89" s="292"/>
      <c r="H89" s="292"/>
      <c r="I89" s="777"/>
      <c r="J89" s="778"/>
      <c r="K89" s="292"/>
      <c r="L89" s="297"/>
      <c r="M89" s="297"/>
      <c r="N89" s="297"/>
      <c r="O89" s="295"/>
      <c r="T89" s="41"/>
    </row>
    <row r="90" spans="1:20" ht="25" customHeight="1" x14ac:dyDescent="0.25">
      <c r="B90" s="331"/>
      <c r="C90" s="59"/>
      <c r="D90" s="59"/>
      <c r="E90" s="59"/>
      <c r="F90" s="61"/>
      <c r="G90" s="317"/>
      <c r="H90" s="297"/>
      <c r="I90" s="779"/>
      <c r="J90" s="780"/>
      <c r="K90" s="297"/>
      <c r="L90" s="297"/>
      <c r="M90" s="297"/>
      <c r="N90" s="297"/>
      <c r="O90" s="295"/>
      <c r="T90" s="41"/>
    </row>
    <row r="91" spans="1:20" ht="25" customHeight="1" x14ac:dyDescent="0.25">
      <c r="B91" s="331"/>
      <c r="C91" s="59"/>
      <c r="D91" s="59"/>
      <c r="E91" s="59"/>
      <c r="F91" s="61"/>
      <c r="G91" s="317"/>
      <c r="H91" s="297"/>
      <c r="I91" s="779"/>
      <c r="J91" s="780"/>
      <c r="K91" s="297"/>
      <c r="L91" s="297"/>
      <c r="M91" s="297"/>
      <c r="N91" s="297"/>
      <c r="O91" s="295"/>
      <c r="T91" s="41"/>
    </row>
    <row r="92" spans="1:20" ht="19" x14ac:dyDescent="0.25">
      <c r="B92" s="331"/>
      <c r="C92" s="59"/>
      <c r="D92" s="59"/>
      <c r="E92" s="59"/>
      <c r="F92" s="61"/>
      <c r="G92" s="317"/>
      <c r="H92" s="297"/>
      <c r="I92" s="779"/>
      <c r="J92" s="780"/>
      <c r="K92" s="297"/>
      <c r="L92" s="297"/>
      <c r="M92" s="297"/>
      <c r="N92" s="297"/>
      <c r="O92" s="295"/>
    </row>
    <row r="93" spans="1:20" ht="19" x14ac:dyDescent="0.25">
      <c r="B93" s="331"/>
      <c r="C93" s="332"/>
      <c r="D93" s="308"/>
      <c r="E93" s="308"/>
      <c r="F93" s="61"/>
      <c r="G93" s="317"/>
      <c r="H93" s="297"/>
      <c r="I93" s="779"/>
      <c r="J93" s="780"/>
      <c r="K93" s="297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298"/>
      <c r="I94" s="666"/>
      <c r="J94" s="667"/>
      <c r="K94" s="298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67">
    <mergeCell ref="I93:J93"/>
    <mergeCell ref="I94:J94"/>
    <mergeCell ref="I88:J88"/>
    <mergeCell ref="I89:J89"/>
    <mergeCell ref="I90:J90"/>
    <mergeCell ref="I91:J91"/>
    <mergeCell ref="I92:J92"/>
    <mergeCell ref="I83:J83"/>
    <mergeCell ref="I84:J84"/>
    <mergeCell ref="I85:J85"/>
    <mergeCell ref="I86:J86"/>
    <mergeCell ref="I87:J87"/>
    <mergeCell ref="I78:J78"/>
    <mergeCell ref="I79:J79"/>
    <mergeCell ref="I80:J80"/>
    <mergeCell ref="I81:J81"/>
    <mergeCell ref="I82:J82"/>
    <mergeCell ref="L44:M44"/>
    <mergeCell ref="L45:M45"/>
    <mergeCell ref="L46:M46"/>
    <mergeCell ref="L47:M47"/>
    <mergeCell ref="L17:M18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C10:D10"/>
    <mergeCell ref="B1:C2"/>
    <mergeCell ref="F1:J2"/>
    <mergeCell ref="D4:E4"/>
    <mergeCell ref="C8:D8"/>
    <mergeCell ref="C9:D9"/>
    <mergeCell ref="H9:I9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L19:M19"/>
    <mergeCell ref="L20:M20"/>
    <mergeCell ref="L21:M21"/>
    <mergeCell ref="L22:M22"/>
    <mergeCell ref="H65:H67"/>
    <mergeCell ref="J65:M67"/>
    <mergeCell ref="K17:K18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5C2CE47-187A-BE40-971B-84EFBA4A8F6D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3" operator="containsText" id="{B2ED5D9F-EAAC-CB40-B8CD-8F45250ED314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2" operator="containsText" id="{AF72BBDC-5B38-3741-8CEB-38AE53597403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1" operator="containsText" id="{D584DEE7-AD46-BC49-8F95-0E1D61B6BC51}">
            <xm:f>NOT(ISERROR(SEARCH("-",C20)))</xm:f>
            <xm:f>"-"</xm:f>
            <x14:dxf>
              <font>
                <color rgb="FF9C0006"/>
              </font>
            </x14:dxf>
          </x14:cfRule>
          <xm:sqref>C20:H34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5C8B-660B-2F4D-A34B-C951762377BB}">
  <dimension ref="A1:U96"/>
  <sheetViews>
    <sheetView zoomScale="50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9.1640625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545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424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18</v>
      </c>
      <c r="D5" s="70">
        <f>C5/G5*100</f>
        <v>40</v>
      </c>
      <c r="E5" s="159" t="s">
        <v>240</v>
      </c>
      <c r="F5" s="111" t="s">
        <v>155</v>
      </c>
      <c r="G5" s="111">
        <f>C69</f>
        <v>45</v>
      </c>
      <c r="H5" s="111" t="s">
        <v>154</v>
      </c>
      <c r="I5" s="111">
        <f>A81</f>
        <v>33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56" t="s">
        <v>551</v>
      </c>
      <c r="D8" s="657"/>
      <c r="E8" s="35">
        <v>5</v>
      </c>
      <c r="F8" s="49" t="s">
        <v>239</v>
      </c>
      <c r="G8" s="49">
        <f>E8/G5*100</f>
        <v>11.111111111111111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555</v>
      </c>
      <c r="D9" s="596"/>
      <c r="E9" s="6">
        <v>10</v>
      </c>
      <c r="F9" s="32" t="s">
        <v>239</v>
      </c>
      <c r="G9" s="32">
        <f>E9/G5*100</f>
        <v>22.222222222222221</v>
      </c>
      <c r="H9" s="584" t="s">
        <v>579</v>
      </c>
      <c r="I9" s="584"/>
      <c r="M9" s="78"/>
      <c r="N9" s="78"/>
      <c r="O9" s="78"/>
      <c r="P9" s="160"/>
    </row>
    <row r="10" spans="2:21" ht="25" customHeight="1" x14ac:dyDescent="0.25">
      <c r="B10" s="35" t="s">
        <v>78</v>
      </c>
      <c r="C10" s="660" t="s">
        <v>561</v>
      </c>
      <c r="D10" s="661"/>
      <c r="E10" s="35">
        <v>2</v>
      </c>
      <c r="F10" s="49" t="s">
        <v>239</v>
      </c>
      <c r="G10" s="49">
        <f>E10/G5*100</f>
        <v>4.4444444444444446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58" t="s">
        <v>564</v>
      </c>
      <c r="D11" s="659"/>
      <c r="E11" s="6">
        <v>3</v>
      </c>
      <c r="F11" s="32" t="s">
        <v>239</v>
      </c>
      <c r="G11" s="32">
        <f>E11/G5*100</f>
        <v>6.666666666666667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34"/>
      <c r="D14" s="635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279" t="s">
        <v>552</v>
      </c>
      <c r="K19" s="277" t="s">
        <v>558</v>
      </c>
      <c r="L19" s="277" t="s">
        <v>557</v>
      </c>
      <c r="M19" s="785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 t="s">
        <v>113</v>
      </c>
      <c r="C20" s="206" t="s">
        <v>90</v>
      </c>
      <c r="D20" s="205" t="s">
        <v>547</v>
      </c>
      <c r="E20" s="257" t="s">
        <v>109</v>
      </c>
      <c r="F20" s="204" t="s">
        <v>548</v>
      </c>
      <c r="G20" s="113" t="s">
        <v>111</v>
      </c>
      <c r="H20" s="284" t="s">
        <v>577</v>
      </c>
      <c r="I20" s="123" t="s">
        <v>109</v>
      </c>
      <c r="J20" s="279" t="s">
        <v>554</v>
      </c>
      <c r="K20" s="153" t="s">
        <v>560</v>
      </c>
      <c r="L20" s="38"/>
      <c r="M20" s="785"/>
      <c r="N20" s="186"/>
      <c r="O20" s="175"/>
      <c r="P20" s="198"/>
      <c r="Q20" s="199"/>
      <c r="R20" s="186"/>
      <c r="S20" s="181"/>
      <c r="T20" s="222" t="s">
        <v>568</v>
      </c>
      <c r="U20" s="38"/>
    </row>
    <row r="21" spans="1:21" ht="25" customHeight="1" x14ac:dyDescent="0.25">
      <c r="B21" s="118" t="s">
        <v>330</v>
      </c>
      <c r="C21" s="206" t="s">
        <v>574</v>
      </c>
      <c r="D21" s="205" t="s">
        <v>549</v>
      </c>
      <c r="E21" s="257" t="s">
        <v>111</v>
      </c>
      <c r="F21" s="204" t="s">
        <v>550</v>
      </c>
      <c r="G21" s="113" t="s">
        <v>309</v>
      </c>
      <c r="H21" s="186"/>
      <c r="I21" s="123"/>
      <c r="J21" s="193"/>
      <c r="K21" s="194"/>
      <c r="L21" s="38"/>
      <c r="M21" s="785"/>
      <c r="N21" s="186"/>
      <c r="O21" s="175"/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111</v>
      </c>
      <c r="C22" s="284" t="s">
        <v>570</v>
      </c>
      <c r="D22" s="271" t="s">
        <v>553</v>
      </c>
      <c r="E22" s="257" t="s">
        <v>190</v>
      </c>
      <c r="F22" s="281" t="s">
        <v>565</v>
      </c>
      <c r="G22" s="113" t="s">
        <v>125</v>
      </c>
      <c r="H22" s="186"/>
      <c r="I22" s="123"/>
      <c r="J22" s="193"/>
      <c r="K22" s="194"/>
      <c r="L22" s="38"/>
      <c r="M22" s="785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111</v>
      </c>
      <c r="C23" s="284" t="s">
        <v>570</v>
      </c>
      <c r="D23" s="238" t="s">
        <v>556</v>
      </c>
      <c r="E23" s="257" t="s">
        <v>190</v>
      </c>
      <c r="F23" s="204" t="s">
        <v>90</v>
      </c>
      <c r="G23" s="113" t="s">
        <v>113</v>
      </c>
      <c r="H23" s="186"/>
      <c r="I23" s="123"/>
      <c r="J23" s="193"/>
      <c r="K23" s="194"/>
      <c r="L23" s="38"/>
      <c r="M23" s="785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111</v>
      </c>
      <c r="C24" s="284" t="s">
        <v>570</v>
      </c>
      <c r="D24" s="238" t="s">
        <v>559</v>
      </c>
      <c r="E24" s="257" t="s">
        <v>109</v>
      </c>
      <c r="F24" s="204" t="s">
        <v>572</v>
      </c>
      <c r="G24" s="113" t="s">
        <v>112</v>
      </c>
      <c r="H24" s="186"/>
      <c r="I24" s="123"/>
      <c r="J24" s="196"/>
      <c r="K24" s="194"/>
      <c r="L24" s="38"/>
      <c r="M24" s="785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285" t="s">
        <v>578</v>
      </c>
      <c r="B25" s="118" t="s">
        <v>125</v>
      </c>
      <c r="C25" s="206" t="s">
        <v>573</v>
      </c>
      <c r="D25" s="280" t="s">
        <v>562</v>
      </c>
      <c r="E25" s="257" t="s">
        <v>190</v>
      </c>
      <c r="F25" s="204" t="s">
        <v>570</v>
      </c>
      <c r="G25" s="113" t="s">
        <v>109</v>
      </c>
      <c r="H25" s="186"/>
      <c r="I25" s="123"/>
      <c r="J25" s="196"/>
      <c r="K25" s="194"/>
      <c r="L25" s="38"/>
      <c r="M25" s="785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A26" s="16" t="s">
        <v>563</v>
      </c>
      <c r="B26" s="118"/>
      <c r="C26" s="185"/>
      <c r="D26" s="280" t="s">
        <v>90</v>
      </c>
      <c r="E26" s="257" t="s">
        <v>190</v>
      </c>
      <c r="F26" s="204" t="s">
        <v>570</v>
      </c>
      <c r="G26" s="113" t="s">
        <v>109</v>
      </c>
      <c r="H26" s="186"/>
      <c r="I26" s="123"/>
      <c r="J26" s="197"/>
      <c r="K26" s="194"/>
      <c r="L26" s="38"/>
      <c r="M26" s="785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/>
      <c r="C27" s="185"/>
      <c r="D27" s="282" t="s">
        <v>566</v>
      </c>
      <c r="E27" s="257" t="s">
        <v>111</v>
      </c>
      <c r="F27" s="204" t="s">
        <v>570</v>
      </c>
      <c r="G27" s="113" t="s">
        <v>109</v>
      </c>
      <c r="H27" s="186"/>
      <c r="I27" s="123"/>
      <c r="J27" s="197"/>
      <c r="K27" s="194"/>
      <c r="L27" s="38"/>
      <c r="M27" s="785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/>
      <c r="C28" s="185"/>
      <c r="D28" s="282" t="s">
        <v>567</v>
      </c>
      <c r="E28" s="257" t="s">
        <v>113</v>
      </c>
      <c r="F28" s="204" t="s">
        <v>573</v>
      </c>
      <c r="G28" s="113" t="s">
        <v>111</v>
      </c>
      <c r="H28" s="186"/>
      <c r="I28" s="123"/>
      <c r="J28" s="193"/>
      <c r="K28" s="194"/>
      <c r="L28" s="38"/>
      <c r="M28" s="785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205" t="s">
        <v>569</v>
      </c>
      <c r="E29" s="257" t="s">
        <v>113</v>
      </c>
      <c r="F29" s="204" t="s">
        <v>570</v>
      </c>
      <c r="G29" s="113" t="s">
        <v>109</v>
      </c>
      <c r="H29" s="186"/>
      <c r="I29" s="123"/>
      <c r="J29" s="193"/>
      <c r="K29" s="194"/>
      <c r="L29" s="38"/>
      <c r="M29" s="785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A30" s="269" t="s">
        <v>575</v>
      </c>
      <c r="B30" s="118"/>
      <c r="C30" s="185"/>
      <c r="D30" s="205" t="s">
        <v>570</v>
      </c>
      <c r="E30" s="257" t="s">
        <v>109</v>
      </c>
      <c r="F30" s="204" t="s">
        <v>573</v>
      </c>
      <c r="G30" s="113" t="s">
        <v>112</v>
      </c>
      <c r="H30" s="186"/>
      <c r="I30" s="123"/>
      <c r="J30" s="193"/>
      <c r="K30" s="194"/>
      <c r="L30" s="38"/>
      <c r="M30" s="785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A31" s="272" t="s">
        <v>576</v>
      </c>
      <c r="B31" s="87"/>
      <c r="C31" s="185"/>
      <c r="D31" s="205" t="s">
        <v>666</v>
      </c>
      <c r="E31" s="257" t="s">
        <v>111</v>
      </c>
      <c r="F31" s="274" t="s">
        <v>573</v>
      </c>
      <c r="G31" s="113" t="s">
        <v>113</v>
      </c>
      <c r="H31" s="186"/>
      <c r="I31" s="123"/>
      <c r="J31" s="193"/>
      <c r="K31" s="194"/>
      <c r="L31" s="38"/>
      <c r="M31" s="785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205" t="s">
        <v>570</v>
      </c>
      <c r="E32" s="257" t="s">
        <v>109</v>
      </c>
      <c r="F32" s="274" t="s">
        <v>573</v>
      </c>
      <c r="G32" s="113" t="s">
        <v>113</v>
      </c>
      <c r="H32" s="186"/>
      <c r="I32" s="123"/>
      <c r="J32" s="193"/>
      <c r="K32" s="194"/>
      <c r="L32" s="38"/>
      <c r="M32" s="785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284" t="s">
        <v>667</v>
      </c>
      <c r="E33" s="257" t="s">
        <v>190</v>
      </c>
      <c r="F33" s="204" t="s">
        <v>668</v>
      </c>
      <c r="G33" s="113" t="s">
        <v>111</v>
      </c>
      <c r="H33" s="186"/>
      <c r="I33" s="123"/>
      <c r="J33" s="193"/>
      <c r="K33" s="194"/>
      <c r="L33" s="38"/>
      <c r="M33" s="785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205" t="s">
        <v>570</v>
      </c>
      <c r="E34" s="257" t="s">
        <v>109</v>
      </c>
      <c r="F34" s="283" t="s">
        <v>668</v>
      </c>
      <c r="G34" s="113" t="s">
        <v>111</v>
      </c>
      <c r="H34" s="186"/>
      <c r="I34" s="123"/>
      <c r="J34" s="193"/>
      <c r="K34" s="194"/>
      <c r="L34" s="38"/>
      <c r="M34" s="785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205" t="s">
        <v>570</v>
      </c>
      <c r="E35" s="257" t="s">
        <v>571</v>
      </c>
      <c r="F35" s="205" t="s">
        <v>666</v>
      </c>
      <c r="G35" s="113" t="s">
        <v>111</v>
      </c>
      <c r="H35" s="186"/>
      <c r="I35" s="123"/>
      <c r="J35" s="193"/>
      <c r="K35" s="194"/>
      <c r="L35" s="38"/>
      <c r="M35" s="785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38"/>
      <c r="M36" s="785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38"/>
      <c r="M37" s="785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38"/>
      <c r="M38" s="785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38"/>
      <c r="M39" s="785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38"/>
      <c r="M40" s="785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38"/>
      <c r="M41" s="785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38"/>
      <c r="M42" s="785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38"/>
      <c r="M43" s="785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38"/>
      <c r="M44" s="785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38"/>
      <c r="M45" s="785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38"/>
      <c r="M46" s="785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38"/>
      <c r="M47" s="785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>
      <c r="A52" s="334" t="s">
        <v>84</v>
      </c>
      <c r="B52" s="334" t="s">
        <v>91</v>
      </c>
      <c r="C52" s="334" t="s">
        <v>93</v>
      </c>
      <c r="D52" s="334" t="s">
        <v>97</v>
      </c>
      <c r="E52" s="334" t="s">
        <v>98</v>
      </c>
    </row>
    <row r="53" spans="1:21" ht="37" customHeight="1" x14ac:dyDescent="0.2">
      <c r="A53" s="334" t="s">
        <v>642</v>
      </c>
      <c r="B53" s="334">
        <f>COUNTIF(C20:C46,"*-*")</f>
        <v>1</v>
      </c>
      <c r="C53" s="334">
        <f>COUNTIF(D20:D45,"*-*")</f>
        <v>5</v>
      </c>
      <c r="D53" s="334">
        <f>COUNTIF(F20:F45,"*-*")</f>
        <v>5</v>
      </c>
      <c r="E53" s="334">
        <f>COUNTIF(H20:H21,"*-*")</f>
        <v>0</v>
      </c>
    </row>
    <row r="54" spans="1:21" ht="42" customHeight="1" x14ac:dyDescent="0.2">
      <c r="A54" s="334" t="s">
        <v>643</v>
      </c>
      <c r="B54" s="334">
        <f>B59-B53</f>
        <v>5</v>
      </c>
      <c r="C54" s="334">
        <f>D59-C53</f>
        <v>11</v>
      </c>
      <c r="D54" s="334">
        <f>F59-D53</f>
        <v>11</v>
      </c>
      <c r="E54" s="334">
        <f>H59-E53</f>
        <v>1</v>
      </c>
    </row>
    <row r="55" spans="1:21" ht="25" customHeight="1" x14ac:dyDescent="0.2">
      <c r="A55" s="289"/>
      <c r="B55" s="289"/>
      <c r="C55" s="289"/>
      <c r="D55" s="289"/>
      <c r="E55" s="289"/>
    </row>
    <row r="56" spans="1:21" ht="25" customHeight="1" x14ac:dyDescent="0.2">
      <c r="A56" s="289"/>
      <c r="B56" s="289"/>
      <c r="C56" s="289"/>
      <c r="D56" s="289"/>
      <c r="E56" s="289"/>
    </row>
    <row r="57" spans="1:21" ht="25" customHeight="1" x14ac:dyDescent="0.2"/>
    <row r="58" spans="1:21" ht="25" customHeight="1" x14ac:dyDescent="0.25">
      <c r="A58" s="143" t="s">
        <v>139</v>
      </c>
      <c r="B58" s="85" t="s">
        <v>91</v>
      </c>
      <c r="C58" s="85"/>
      <c r="D58" s="85" t="s">
        <v>93</v>
      </c>
      <c r="E58" s="85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6</v>
      </c>
      <c r="C59" s="145"/>
      <c r="D59" s="144">
        <f>COUNTIF(D20:D44,"*")</f>
        <v>16</v>
      </c>
      <c r="E59" s="145"/>
      <c r="F59" s="144">
        <f>COUNTIF(F20:F44,"*")</f>
        <v>16</v>
      </c>
      <c r="G59" s="145"/>
      <c r="H59" s="146">
        <f>COUNTIF(H20:H44,"*")</f>
        <v>1</v>
      </c>
      <c r="I59" s="147"/>
      <c r="J59" s="79">
        <f>COUNTIF(J19:J44,"*")</f>
        <v>2</v>
      </c>
      <c r="K59" s="79">
        <f>COUNTIF(K19:K44,"*")</f>
        <v>2</v>
      </c>
      <c r="L59" s="79">
        <f>COUNTIF(L19:L44,"*")</f>
        <v>1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1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SUM(B59,D59,F59,H59,)</f>
        <v>39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C63-C65</f>
        <v>28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0</v>
      </c>
      <c r="T64" s="41"/>
    </row>
    <row r="65" spans="1:20" ht="47" customHeight="1" x14ac:dyDescent="0.25">
      <c r="B65" s="64" t="s">
        <v>132</v>
      </c>
      <c r="C65" s="65">
        <f>COUNTIF(C20:H35,"*-*")</f>
        <v>11</v>
      </c>
      <c r="D65" s="61"/>
      <c r="E65" s="72" t="s">
        <v>135</v>
      </c>
      <c r="F65" s="152" t="s">
        <v>580</v>
      </c>
      <c r="G65" s="73" t="s">
        <v>138</v>
      </c>
      <c r="H65" s="621" t="s">
        <v>581</v>
      </c>
      <c r="I65" s="60"/>
      <c r="J65" s="623"/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27</v>
      </c>
      <c r="D66" s="61"/>
      <c r="E66" s="72" t="s">
        <v>136</v>
      </c>
      <c r="F66" s="108">
        <f>COUNTIF(B20:B47:E20:E44:G20:G44:I20:I44, "pl")</f>
        <v>11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>
        <f>SUM(B75:E75)</f>
        <v>10</v>
      </c>
      <c r="D67" s="61"/>
      <c r="E67" s="72" t="s">
        <v>137</v>
      </c>
      <c r="F67" s="152" t="s">
        <v>111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6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SUM(B59:M59,O64:O64,P59:Q59,S60,T59)</f>
        <v>45</v>
      </c>
      <c r="D69" s="61"/>
      <c r="E69" s="72" t="s">
        <v>111</v>
      </c>
      <c r="F69" s="152">
        <f>COUNTIF(B20:G47,"die")</f>
        <v>11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5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2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2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1</v>
      </c>
      <c r="C75" s="313">
        <f>COUNTIF(C80:C101,"*-*")</f>
        <v>5</v>
      </c>
      <c r="D75" s="313">
        <f>COUNTIF(D80:D94,"*-*")</f>
        <v>4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3</v>
      </c>
      <c r="C76" s="313">
        <f>C79-C75</f>
        <v>8</v>
      </c>
      <c r="D76" s="313">
        <f>D79-D75</f>
        <v>5</v>
      </c>
      <c r="E76" s="313">
        <f>E79-E75</f>
        <v>1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302" t="s">
        <v>86</v>
      </c>
      <c r="I78" s="662" t="s">
        <v>141</v>
      </c>
      <c r="J78" s="663"/>
      <c r="K78" s="302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4</v>
      </c>
      <c r="C79" s="304">
        <f>COUNTIF(_xlfn.ANCHORARRAY(C80),"*")</f>
        <v>13</v>
      </c>
      <c r="D79" s="304">
        <f>COUNTIF(_xlfn.ANCHORARRAY(D80),"*")</f>
        <v>9</v>
      </c>
      <c r="E79" s="305">
        <f>COUNTIF(E80:E87,"*")</f>
        <v>1</v>
      </c>
      <c r="F79" s="300" t="s">
        <v>154</v>
      </c>
      <c r="G79" s="304">
        <f>COUNTIF(_xlfn.ANCHORARRAY(G80),"*")</f>
        <v>2</v>
      </c>
      <c r="H79" s="304">
        <f>COUNTIF(H80:H94,"*")</f>
        <v>2</v>
      </c>
      <c r="I79" s="664">
        <f t="shared" ref="I79:O79" si="0">COUNTIF(I80:I94,"*")</f>
        <v>1</v>
      </c>
      <c r="J79" s="665"/>
      <c r="K79" s="304">
        <f t="shared" si="0"/>
        <v>0</v>
      </c>
      <c r="L79" s="304">
        <f t="shared" si="0"/>
        <v>0</v>
      </c>
      <c r="M79" s="304">
        <f t="shared" si="0"/>
        <v>0</v>
      </c>
      <c r="N79" s="304">
        <f t="shared" si="0"/>
        <v>1</v>
      </c>
      <c r="O79" s="304">
        <f t="shared" si="0"/>
        <v>0</v>
      </c>
      <c r="T79" s="41"/>
    </row>
    <row r="80" spans="1:20" ht="49" customHeight="1" x14ac:dyDescent="0.25">
      <c r="A80" s="329" t="s">
        <v>640</v>
      </c>
      <c r="B80" s="290" t="str" cm="1">
        <f t="array" ref="B80:B84">_xlfn.UNIQUE(C20:C44)</f>
        <v>Podcast</v>
      </c>
      <c r="C80" s="290" t="str" cm="1">
        <f t="array" ref="C80:C93">_xlfn.UNIQUE(D20:D37)</f>
        <v>Insta-Stories</v>
      </c>
      <c r="D80" s="338" t="str" cm="1">
        <f t="array" ref="D80:D89">_xlfn.UNIQUE(F20:F37)</f>
        <v>Timeline</v>
      </c>
      <c r="E80" s="338" t="str" cm="1">
        <f t="array" ref="E80:E81">_xlfn.UNIQUE(H20:H26)</f>
        <v>[der] Clubtreiber*innen</v>
      </c>
      <c r="F80" s="289"/>
      <c r="G80" s="330" t="str" cm="1">
        <f t="array" ref="G80:G82">_xlfn.UNIQUE(J19:J24)</f>
        <v>[es war] crazy</v>
      </c>
      <c r="H80" s="292" t="str" cm="1">
        <f t="array" ref="H80:H82">_xlfn.UNIQUE(K19:K23)</f>
        <v>safe [veranstaltet]</v>
      </c>
      <c r="I80" s="292" t="str" cm="1">
        <f t="array" ref="I80:I81">_xlfn.UNIQUE(L19:L23)</f>
        <v>yeah</v>
      </c>
      <c r="J80" s="336"/>
      <c r="K80" s="289" cm="1">
        <f t="array" ref="K80">_xlfn.UNIQUE(N20:N28)</f>
        <v>0</v>
      </c>
      <c r="L80" s="339" cm="1">
        <f t="array" ref="L80">_xlfn.UNIQUE(Q20)</f>
        <v>0</v>
      </c>
      <c r="M80" s="61" cm="1">
        <f t="array" ref="M80">_xlfn.UNIQUE(R20)</f>
        <v>0</v>
      </c>
      <c r="N80" s="297" t="str" cm="1">
        <f t="array" ref="N80:N81">_xlfn.UNIQUE(T20:T23)</f>
        <v>zu supporten</v>
      </c>
      <c r="O80" s="295" cm="1">
        <f t="array" ref="O80">_xlfn.UNIQUE(U20:U21)</f>
        <v>0</v>
      </c>
      <c r="T80" s="41"/>
    </row>
    <row r="81" spans="1:20" ht="25" customHeight="1" x14ac:dyDescent="0.35">
      <c r="A81" s="326">
        <f>SUM(B79:E79:G79:O79)</f>
        <v>33</v>
      </c>
      <c r="B81" s="290" t="str">
        <v>Club-Betreiber*innen</v>
      </c>
      <c r="C81" s="290" t="str">
        <v>Crowd</v>
      </c>
      <c r="D81" s="290" t="str">
        <v>Lockdown</v>
      </c>
      <c r="E81" s="290">
        <v>0</v>
      </c>
      <c r="F81" s="289"/>
      <c r="G81" s="292" t="str">
        <v>[ganz] cool</v>
      </c>
      <c r="H81" s="292" t="str">
        <v>indoor [gefeiert]</v>
      </c>
      <c r="I81" s="292">
        <v>0</v>
      </c>
      <c r="J81" s="294"/>
      <c r="K81" s="289"/>
      <c r="L81" s="297"/>
      <c r="M81" s="297"/>
      <c r="N81" s="297">
        <v>0</v>
      </c>
      <c r="O81" s="295"/>
      <c r="T81" s="41"/>
    </row>
    <row r="82" spans="1:20" ht="25" customHeight="1" x14ac:dyDescent="0.25">
      <c r="B82" s="290" t="str">
        <v>Clubs</v>
      </c>
      <c r="C82" s="290" t="str">
        <v>Corona-Test-Bike</v>
      </c>
      <c r="D82" s="290" t="str">
        <v>Open-Air</v>
      </c>
      <c r="E82" s="290"/>
      <c r="F82" s="289"/>
      <c r="G82" s="292">
        <v>0</v>
      </c>
      <c r="H82" s="292">
        <v>0</v>
      </c>
      <c r="I82" s="292"/>
      <c r="J82" s="294"/>
      <c r="K82" s="289"/>
      <c r="L82" s="297"/>
      <c r="M82" s="297"/>
      <c r="N82" s="297"/>
      <c r="O82" s="295"/>
      <c r="T82" s="41"/>
    </row>
    <row r="83" spans="1:20" ht="25" customHeight="1" x14ac:dyDescent="0.25">
      <c r="A83" s="324" t="s">
        <v>631</v>
      </c>
      <c r="B83" s="290" t="str">
        <v>Club</v>
      </c>
      <c r="C83" s="290" t="str">
        <v>Booking</v>
      </c>
      <c r="D83" s="290" t="str">
        <v>Podcast</v>
      </c>
      <c r="E83" s="290"/>
      <c r="F83" s="289"/>
      <c r="G83" s="292"/>
      <c r="H83" s="292"/>
      <c r="I83" s="292"/>
      <c r="J83" s="294"/>
      <c r="K83" s="289"/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27</v>
      </c>
      <c r="B84" s="290">
        <v>0</v>
      </c>
      <c r="C84" s="290" t="str">
        <v>Lockdowns</v>
      </c>
      <c r="D84" s="290" t="str">
        <v>Club-Content</v>
      </c>
      <c r="E84" s="290"/>
      <c r="F84" s="289"/>
      <c r="G84" s="292"/>
      <c r="H84" s="292"/>
      <c r="I84" s="292"/>
      <c r="J84" s="294"/>
      <c r="K84" s="289"/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/>
      <c r="C85" s="290" t="str">
        <v>Stream</v>
      </c>
      <c r="D85" s="290" t="str">
        <v>Clubs</v>
      </c>
      <c r="E85" s="290"/>
      <c r="F85" s="289"/>
      <c r="G85" s="292"/>
      <c r="H85" s="292"/>
      <c r="I85" s="292"/>
      <c r="J85" s="294"/>
      <c r="K85" s="289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10</v>
      </c>
      <c r="B86" s="290"/>
      <c r="C86" s="290" t="str">
        <v>Podcast</v>
      </c>
      <c r="D86" s="290" t="str">
        <v>Club</v>
      </c>
      <c r="E86" s="290"/>
      <c r="F86" s="289"/>
      <c r="G86" s="292"/>
      <c r="H86" s="292"/>
      <c r="I86" s="292"/>
      <c r="J86" s="294"/>
      <c r="K86" s="289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/>
      <c r="C87" s="290" t="str">
        <v>Connection</v>
      </c>
      <c r="D87" s="290" t="str">
        <v>Club-szene</v>
      </c>
      <c r="E87" s="290"/>
      <c r="F87" s="289"/>
      <c r="G87" s="330"/>
      <c r="H87" s="292"/>
      <c r="I87" s="292"/>
      <c r="J87" s="294"/>
      <c r="K87" s="289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17</v>
      </c>
      <c r="B88" s="290"/>
      <c r="C88" s="290" t="str">
        <v>Dancefloor</v>
      </c>
      <c r="D88" s="290" t="str">
        <v>Club-kultur</v>
      </c>
      <c r="E88" s="290"/>
      <c r="F88" s="289"/>
      <c r="G88" s="292"/>
      <c r="H88" s="292"/>
      <c r="I88" s="292"/>
      <c r="J88" s="294"/>
      <c r="K88" s="289"/>
      <c r="L88" s="297"/>
      <c r="M88" s="297"/>
      <c r="N88" s="297"/>
      <c r="O88" s="295"/>
      <c r="T88" s="41"/>
    </row>
    <row r="89" spans="1:20" ht="25" customHeight="1" x14ac:dyDescent="0.25">
      <c r="A89" s="289"/>
      <c r="B89" s="290"/>
      <c r="C89" s="290" t="str">
        <v>Deep-Dive</v>
      </c>
      <c r="D89" s="290">
        <v>0</v>
      </c>
      <c r="E89" s="290"/>
      <c r="F89" s="289"/>
      <c r="G89" s="292"/>
      <c r="H89" s="292"/>
      <c r="I89" s="292"/>
      <c r="J89" s="294"/>
      <c r="K89" s="292"/>
      <c r="L89" s="297"/>
      <c r="M89" s="297"/>
      <c r="N89" s="297"/>
      <c r="O89" s="295"/>
      <c r="T89" s="41"/>
    </row>
    <row r="90" spans="1:20" ht="25" customHeight="1" x14ac:dyDescent="0.25">
      <c r="B90" s="331"/>
      <c r="C90" s="59" t="str">
        <v>Clubs</v>
      </c>
      <c r="D90" s="59"/>
      <c r="E90" s="59"/>
      <c r="F90" s="61"/>
      <c r="G90" s="317"/>
      <c r="H90" s="297"/>
      <c r="I90" s="317"/>
      <c r="J90" s="295"/>
      <c r="K90" s="297"/>
      <c r="L90" s="297"/>
      <c r="M90" s="297"/>
      <c r="N90" s="297"/>
      <c r="O90" s="295"/>
      <c r="T90" s="41"/>
    </row>
    <row r="91" spans="1:20" ht="25" customHeight="1" x14ac:dyDescent="0.25">
      <c r="B91" s="331"/>
      <c r="C91" s="59" t="str">
        <v>Club-kultur</v>
      </c>
      <c r="D91" s="59"/>
      <c r="E91" s="59"/>
      <c r="F91" s="61"/>
      <c r="G91" s="317"/>
      <c r="H91" s="297"/>
      <c r="I91" s="317"/>
      <c r="J91" s="295"/>
      <c r="K91" s="297"/>
      <c r="L91" s="297"/>
      <c r="M91" s="297"/>
      <c r="N91" s="297"/>
      <c r="O91" s="295"/>
      <c r="T91" s="41"/>
    </row>
    <row r="92" spans="1:20" ht="19" x14ac:dyDescent="0.25">
      <c r="B92" s="331"/>
      <c r="C92" s="59" t="str">
        <v>Club-sterben</v>
      </c>
      <c r="D92" s="59"/>
      <c r="E92" s="59"/>
      <c r="F92" s="61"/>
      <c r="G92" s="317"/>
      <c r="H92" s="297"/>
      <c r="I92" s="317"/>
      <c r="J92" s="295"/>
      <c r="K92" s="297"/>
      <c r="L92" s="297"/>
      <c r="M92" s="297"/>
      <c r="N92" s="297"/>
      <c r="O92" s="295"/>
    </row>
    <row r="93" spans="1:20" ht="19" x14ac:dyDescent="0.25">
      <c r="B93" s="331"/>
      <c r="C93" s="332">
        <v>0</v>
      </c>
      <c r="D93" s="308"/>
      <c r="E93" s="308"/>
      <c r="F93" s="61"/>
      <c r="G93" s="317"/>
      <c r="H93" s="297"/>
      <c r="I93" s="317"/>
      <c r="J93" s="295"/>
      <c r="K93" s="297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298"/>
      <c r="I94" s="318"/>
      <c r="J94" s="296"/>
      <c r="K94" s="298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23">
    <mergeCell ref="L17:M18"/>
    <mergeCell ref="I78:J78"/>
    <mergeCell ref="I79:J79"/>
    <mergeCell ref="C10:D10"/>
    <mergeCell ref="B1:C2"/>
    <mergeCell ref="F1:J2"/>
    <mergeCell ref="D4:E4"/>
    <mergeCell ref="C8:D8"/>
    <mergeCell ref="C9:D9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H65:H67"/>
    <mergeCell ref="J65:M67"/>
    <mergeCell ref="H9:I9"/>
    <mergeCell ref="K17:K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11F8B512-C06F-8C47-B86B-99DA3F4F000E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3" operator="containsText" id="{78C49B33-064B-C742-BE11-09165C4CD314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2" operator="containsText" id="{ADFA92B5-DC64-2546-8202-FA5373F8CFA3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1" operator="containsText" id="{0DBEB11E-64ED-D243-9E5E-7C7CE124748A}">
            <xm:f>NOT(ISERROR(SEARCH("-",C20)))</xm:f>
            <xm:f>"-"</xm:f>
            <x14:dxf>
              <font>
                <color rgb="FF9C0006"/>
              </font>
            </x14:dxf>
          </x14:cfRule>
          <xm:sqref>C20:H37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A10A-1796-8240-A7FE-42227ACA79AF}">
  <dimension ref="A1:U96"/>
  <sheetViews>
    <sheetView zoomScale="81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4" width="28.1640625" customWidth="1"/>
    <col min="5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72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8</v>
      </c>
      <c r="D5" s="70">
        <f>C5/G5*100</f>
        <v>66.666666666666657</v>
      </c>
      <c r="E5" s="159" t="s">
        <v>240</v>
      </c>
      <c r="F5" s="111" t="s">
        <v>155</v>
      </c>
      <c r="G5" s="111">
        <f>C69</f>
        <v>12</v>
      </c>
      <c r="H5" s="111" t="s">
        <v>154</v>
      </c>
      <c r="I5" s="111">
        <f>A81</f>
        <v>9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56" t="s">
        <v>584</v>
      </c>
      <c r="D8" s="657"/>
      <c r="E8" s="35">
        <v>4</v>
      </c>
      <c r="F8" s="49" t="s">
        <v>239</v>
      </c>
      <c r="G8" s="49">
        <f>E8/G5*100</f>
        <v>33.333333333333329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634"/>
      <c r="D9" s="635"/>
      <c r="E9" s="6">
        <v>0</v>
      </c>
      <c r="F9" s="32" t="s">
        <v>239</v>
      </c>
      <c r="G9" s="32">
        <f>E9/G5*100</f>
        <v>0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242" t="s">
        <v>583</v>
      </c>
      <c r="K19" s="194"/>
      <c r="L19" s="634"/>
      <c r="M19" s="719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 t="s">
        <v>112</v>
      </c>
      <c r="C20" s="206" t="s">
        <v>178</v>
      </c>
      <c r="D20" s="205" t="s">
        <v>587</v>
      </c>
      <c r="E20" s="257" t="s">
        <v>112</v>
      </c>
      <c r="F20" s="204" t="s">
        <v>582</v>
      </c>
      <c r="G20" s="113" t="s">
        <v>113</v>
      </c>
      <c r="H20" s="186"/>
      <c r="I20" s="123"/>
      <c r="J20" s="242" t="s">
        <v>586</v>
      </c>
      <c r="K20" s="194"/>
      <c r="L20" s="807"/>
      <c r="M20" s="808"/>
      <c r="N20" s="186"/>
      <c r="O20" s="175"/>
      <c r="P20" s="198"/>
      <c r="Q20" s="199"/>
      <c r="R20" s="186"/>
      <c r="S20" s="181"/>
      <c r="T20" s="203"/>
      <c r="U20" s="38"/>
    </row>
    <row r="21" spans="1:21" ht="25" customHeight="1" x14ac:dyDescent="0.25">
      <c r="B21" s="118" t="s">
        <v>112</v>
      </c>
      <c r="C21" s="206" t="s">
        <v>178</v>
      </c>
      <c r="D21" s="205" t="s">
        <v>178</v>
      </c>
      <c r="E21" s="257" t="s">
        <v>112</v>
      </c>
      <c r="F21" s="274" t="s">
        <v>585</v>
      </c>
      <c r="G21" s="113" t="s">
        <v>109</v>
      </c>
      <c r="H21" s="186"/>
      <c r="I21" s="123"/>
      <c r="J21" s="193"/>
      <c r="K21" s="194"/>
      <c r="L21" s="634"/>
      <c r="M21" s="719"/>
      <c r="N21" s="186"/>
      <c r="O21" s="175"/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112</v>
      </c>
      <c r="C22" s="286" t="s">
        <v>178</v>
      </c>
      <c r="D22" s="271" t="s">
        <v>499</v>
      </c>
      <c r="E22" s="257" t="s">
        <v>111</v>
      </c>
      <c r="F22" s="205" t="s">
        <v>178</v>
      </c>
      <c r="G22" s="113" t="s">
        <v>112</v>
      </c>
      <c r="H22" s="186"/>
      <c r="I22" s="123"/>
      <c r="J22" s="193"/>
      <c r="K22" s="194"/>
      <c r="L22" s="634"/>
      <c r="M22" s="719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112</v>
      </c>
      <c r="C23" s="286" t="s">
        <v>178</v>
      </c>
      <c r="D23" s="186"/>
      <c r="E23" s="257"/>
      <c r="F23" s="191"/>
      <c r="G23" s="113"/>
      <c r="H23" s="186"/>
      <c r="I23" s="123"/>
      <c r="J23" s="193"/>
      <c r="K23" s="194"/>
      <c r="L23" s="634"/>
      <c r="M23" s="719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/>
      <c r="C24" s="185"/>
      <c r="D24" s="186"/>
      <c r="E24" s="257"/>
      <c r="F24" s="191"/>
      <c r="G24" s="113"/>
      <c r="H24" s="186"/>
      <c r="I24" s="123"/>
      <c r="J24" s="196"/>
      <c r="K24" s="194"/>
      <c r="L24" s="634"/>
      <c r="M24" s="719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/>
      <c r="C25" s="185"/>
      <c r="D25" s="186"/>
      <c r="E25" s="257"/>
      <c r="F25" s="191"/>
      <c r="G25" s="113"/>
      <c r="H25" s="186"/>
      <c r="I25" s="123"/>
      <c r="J25" s="196"/>
      <c r="K25" s="194"/>
      <c r="L25" s="634"/>
      <c r="M25" s="719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/>
      <c r="C26" s="185"/>
      <c r="D26" s="186"/>
      <c r="E26" s="257"/>
      <c r="F26" s="191"/>
      <c r="G26" s="113"/>
      <c r="H26" s="186"/>
      <c r="I26" s="123"/>
      <c r="J26" s="197"/>
      <c r="K26" s="194"/>
      <c r="L26" s="634"/>
      <c r="M26" s="719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/>
      <c r="C27" s="185"/>
      <c r="D27" s="186"/>
      <c r="E27" s="257"/>
      <c r="F27" s="191"/>
      <c r="G27" s="113"/>
      <c r="H27" s="186"/>
      <c r="I27" s="123"/>
      <c r="J27" s="197"/>
      <c r="K27" s="194"/>
      <c r="L27" s="634"/>
      <c r="M27" s="719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/>
      <c r="C28" s="185"/>
      <c r="D28" s="187"/>
      <c r="E28" s="257"/>
      <c r="F28" s="191"/>
      <c r="G28" s="113"/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186"/>
      <c r="E29" s="257"/>
      <c r="F29" s="191"/>
      <c r="G29" s="113"/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186"/>
      <c r="E30" s="257"/>
      <c r="F30" s="191"/>
      <c r="G30" s="113"/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257"/>
      <c r="F31" s="191"/>
      <c r="G31" s="113"/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257"/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4</v>
      </c>
      <c r="C54" s="334">
        <f>COUNTIF(D20:D46,"*-*")</f>
        <v>2</v>
      </c>
      <c r="D54" s="334">
        <f>COUNTIF(F20:F46,"*-*")</f>
        <v>1</v>
      </c>
      <c r="E54" s="334">
        <f>COUNTIF(H20:H22,"*-*")</f>
        <v>0</v>
      </c>
    </row>
    <row r="55" spans="1:21" ht="25" customHeight="1" x14ac:dyDescent="0.2">
      <c r="A55" s="334" t="s">
        <v>643</v>
      </c>
      <c r="B55" s="334">
        <f>B59-B54</f>
        <v>0</v>
      </c>
      <c r="C55" s="334">
        <f>D59-C54</f>
        <v>1</v>
      </c>
      <c r="D55" s="334">
        <f>F59-D54</f>
        <v>2</v>
      </c>
      <c r="E55" s="334">
        <f>H59-E54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4</v>
      </c>
      <c r="C59" s="145"/>
      <c r="D59" s="144">
        <f>COUNTIF(D20:D44,"*")</f>
        <v>3</v>
      </c>
      <c r="E59" s="145"/>
      <c r="F59" s="144">
        <f>COUNTIF(F20:F44,"*")</f>
        <v>3</v>
      </c>
      <c r="G59" s="145"/>
      <c r="H59" s="146">
        <f>COUNTIF(H20:H44,"*")</f>
        <v>0</v>
      </c>
      <c r="I59" s="147"/>
      <c r="J59" s="79">
        <f>COUNTIF(J19:J44,"*")</f>
        <v>2</v>
      </c>
      <c r="K59" s="79">
        <f>COUNTIF(K19:K44,"*")</f>
        <v>0</v>
      </c>
      <c r="L59" s="79">
        <f>COUNTIF(L19:L44,"*")</f>
        <v>0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SUM(B59,D59,F59,H59)</f>
        <v>10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C63-C65</f>
        <v>3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0</v>
      </c>
      <c r="T64" s="41"/>
    </row>
    <row r="65" spans="1:20" ht="47" customHeight="1" x14ac:dyDescent="0.25">
      <c r="B65" s="64" t="s">
        <v>132</v>
      </c>
      <c r="C65" s="65">
        <f>COUNTIF(C20:G25,"*-*")</f>
        <v>7</v>
      </c>
      <c r="D65" s="61"/>
      <c r="E65" s="72" t="s">
        <v>135</v>
      </c>
      <c r="F65" s="152" t="s">
        <v>588</v>
      </c>
      <c r="G65" s="73" t="s">
        <v>138</v>
      </c>
      <c r="H65" s="621" t="s">
        <v>589</v>
      </c>
      <c r="I65" s="60"/>
      <c r="J65" s="623"/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7</v>
      </c>
      <c r="D66" s="61"/>
      <c r="E66" s="72" t="s">
        <v>136</v>
      </c>
      <c r="F66" s="108">
        <f>COUNTIF(B20:B47:E20:E44:G20:G44:I20:I44, "pl")</f>
        <v>1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>
        <f>SUM(B75:E75)</f>
        <v>4</v>
      </c>
      <c r="D67" s="61"/>
      <c r="E67" s="72" t="s">
        <v>137</v>
      </c>
      <c r="F67" s="152" t="s">
        <v>112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1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SUM(B59:M59,O64:O64,P59:Q59,S60)</f>
        <v>12</v>
      </c>
      <c r="D69" s="61"/>
      <c r="E69" s="72" t="s">
        <v>111</v>
      </c>
      <c r="F69" s="152">
        <f>COUNTIF(B20:G47,"die")</f>
        <v>1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0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7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0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1</v>
      </c>
      <c r="C75" s="313">
        <f>COUNTIF(C80:C101,"*-*")</f>
        <v>2</v>
      </c>
      <c r="D75" s="313">
        <f>COUNTIF(D80:D94,"*-*")</f>
        <v>1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0</v>
      </c>
      <c r="C76" s="313">
        <f>C79-C75</f>
        <v>1</v>
      </c>
      <c r="D76" s="313">
        <f>D79-D75</f>
        <v>2</v>
      </c>
      <c r="E76" s="313">
        <f>E79-E75</f>
        <v>0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302" t="s">
        <v>86</v>
      </c>
      <c r="I78" s="662" t="s">
        <v>141</v>
      </c>
      <c r="J78" s="663"/>
      <c r="K78" s="302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1</v>
      </c>
      <c r="C79" s="304">
        <f>COUNTIF(_xlfn.ANCHORARRAY(C80),"*")</f>
        <v>3</v>
      </c>
      <c r="D79" s="304">
        <f>COUNTIF(_xlfn.ANCHORARRAY(D80),"*")</f>
        <v>3</v>
      </c>
      <c r="E79" s="305">
        <f>COUNTIF(E80:E87,"*")</f>
        <v>0</v>
      </c>
      <c r="F79" s="300" t="s">
        <v>154</v>
      </c>
      <c r="G79" s="304">
        <f>COUNTIF(_xlfn.ANCHORARRAY(G80),"*")</f>
        <v>2</v>
      </c>
      <c r="H79" s="304">
        <f t="shared" ref="H79:O79" si="0">COUNTIF(H80:H94,"*")</f>
        <v>0</v>
      </c>
      <c r="I79" s="664">
        <f t="shared" si="0"/>
        <v>0</v>
      </c>
      <c r="J79" s="665"/>
      <c r="K79" s="304">
        <f t="shared" si="0"/>
        <v>0</v>
      </c>
      <c r="L79" s="304">
        <f t="shared" si="0"/>
        <v>0</v>
      </c>
      <c r="M79" s="304">
        <f t="shared" si="0"/>
        <v>0</v>
      </c>
      <c r="N79" s="304">
        <f t="shared" si="0"/>
        <v>0</v>
      </c>
      <c r="O79" s="304">
        <f t="shared" si="0"/>
        <v>0</v>
      </c>
      <c r="T79" s="41"/>
    </row>
    <row r="80" spans="1:20" ht="25" customHeight="1" x14ac:dyDescent="0.25">
      <c r="A80" s="329" t="s">
        <v>640</v>
      </c>
      <c r="B80" s="290" t="str" cm="1">
        <f t="array" ref="B80:B81">_xlfn.UNIQUE(C20:C44)</f>
        <v>Social-Media</v>
      </c>
      <c r="C80" s="290" t="str" cm="1">
        <f t="array" ref="C80:C83">_xlfn.UNIQUE(D20:D32)</f>
        <v xml:space="preserve">Negative-Campaigning </v>
      </c>
      <c r="D80" s="338" t="str" cm="1">
        <f t="array" ref="D80:D83">_xlfn.UNIQUE(F20:F37)</f>
        <v>Tweet</v>
      </c>
      <c r="E80" s="338" cm="1">
        <f t="array" ref="E80">_xlfn.UNIQUE(H20:H26)</f>
        <v>0</v>
      </c>
      <c r="F80" s="289"/>
      <c r="G80" s="330" t="str" cm="1">
        <f t="array" ref="G80:G82">_xlfn.UNIQUE(J19:J24)</f>
        <v>[sie sind] shady</v>
      </c>
      <c r="H80" s="292" cm="1">
        <f t="array" ref="H80">_xlfn.UNIQUE(K19:K23)</f>
        <v>0</v>
      </c>
      <c r="I80" s="777" cm="1">
        <f t="array" ref="I80">_xlfn.UNIQUE(L19:L23)</f>
        <v>0</v>
      </c>
      <c r="J80" s="778"/>
      <c r="K80" s="320" cm="1">
        <f t="array" ref="K80">_xlfn.UNIQUE(N20:N28)</f>
        <v>0</v>
      </c>
      <c r="L80" s="339" cm="1">
        <f t="array" ref="L80">_xlfn.UNIQUE(Q20)</f>
        <v>0</v>
      </c>
      <c r="M80" s="61" cm="1">
        <f t="array" ref="M80">_xlfn.UNIQUE(R20)</f>
        <v>0</v>
      </c>
      <c r="N80" s="297" cm="1">
        <f t="array" ref="N80">_xlfn.UNIQUE(T20:T23)</f>
        <v>0</v>
      </c>
      <c r="O80" s="295" cm="1">
        <f t="array" ref="O80">_xlfn.UNIQUE(U20:U21)</f>
        <v>0</v>
      </c>
      <c r="T80" s="41"/>
    </row>
    <row r="81" spans="1:20" ht="25" customHeight="1" x14ac:dyDescent="0.35">
      <c r="A81" s="326">
        <f>SUM(B79:E79:G79:O79)</f>
        <v>9</v>
      </c>
      <c r="B81" s="290">
        <v>0</v>
      </c>
      <c r="C81" s="290" t="str">
        <v>Social-Media</v>
      </c>
      <c r="D81" s="290" t="str">
        <v>Talkshows</v>
      </c>
      <c r="E81" s="290"/>
      <c r="F81" s="289"/>
      <c r="G81" s="292" t="str">
        <v>[es ist] tricky</v>
      </c>
      <c r="H81" s="292"/>
      <c r="I81" s="777"/>
      <c r="J81" s="778"/>
      <c r="K81" s="319"/>
      <c r="L81" s="297"/>
      <c r="M81" s="297"/>
      <c r="N81" s="297"/>
      <c r="O81" s="295"/>
      <c r="T81" s="41"/>
    </row>
    <row r="82" spans="1:20" ht="25" customHeight="1" x14ac:dyDescent="0.25">
      <c r="B82" s="290"/>
      <c r="C82" s="290" t="str">
        <v>Bubble</v>
      </c>
      <c r="D82" s="290" t="str">
        <v>Social-Media</v>
      </c>
      <c r="E82" s="290"/>
      <c r="F82" s="289"/>
      <c r="G82" s="292">
        <v>0</v>
      </c>
      <c r="H82" s="292"/>
      <c r="I82" s="777"/>
      <c r="J82" s="778"/>
      <c r="K82" s="320"/>
      <c r="L82" s="297"/>
      <c r="M82" s="297"/>
      <c r="N82" s="297"/>
      <c r="O82" s="295"/>
      <c r="T82" s="41"/>
    </row>
    <row r="83" spans="1:20" ht="25" customHeight="1" x14ac:dyDescent="0.25">
      <c r="A83" s="324" t="s">
        <v>631</v>
      </c>
      <c r="B83" s="290"/>
      <c r="C83" s="290">
        <v>0</v>
      </c>
      <c r="D83" s="290">
        <v>0</v>
      </c>
      <c r="E83" s="290"/>
      <c r="F83" s="289"/>
      <c r="G83" s="292"/>
      <c r="H83" s="292"/>
      <c r="I83" s="777"/>
      <c r="J83" s="778"/>
      <c r="K83" s="319"/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7</v>
      </c>
      <c r="B84" s="290"/>
      <c r="C84" s="290"/>
      <c r="D84" s="290"/>
      <c r="E84" s="290"/>
      <c r="F84" s="289"/>
      <c r="G84" s="292"/>
      <c r="H84" s="292"/>
      <c r="I84" s="777"/>
      <c r="J84" s="778"/>
      <c r="K84" s="319"/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/>
      <c r="C85" s="290"/>
      <c r="D85" s="290"/>
      <c r="E85" s="290"/>
      <c r="F85" s="289"/>
      <c r="G85" s="292"/>
      <c r="H85" s="292"/>
      <c r="I85" s="777"/>
      <c r="J85" s="778"/>
      <c r="K85" s="319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4</v>
      </c>
      <c r="B86" s="290"/>
      <c r="C86" s="290"/>
      <c r="D86" s="290"/>
      <c r="E86" s="290"/>
      <c r="F86" s="289"/>
      <c r="G86" s="292"/>
      <c r="H86" s="292"/>
      <c r="I86" s="777"/>
      <c r="J86" s="778"/>
      <c r="K86" s="320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/>
      <c r="C87" s="290"/>
      <c r="D87" s="290"/>
      <c r="E87" s="290"/>
      <c r="F87" s="289"/>
      <c r="G87" s="330"/>
      <c r="H87" s="292"/>
      <c r="I87" s="777"/>
      <c r="J87" s="778"/>
      <c r="K87" s="319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3</v>
      </c>
      <c r="B88" s="290"/>
      <c r="C88" s="290"/>
      <c r="D88" s="290"/>
      <c r="E88" s="290"/>
      <c r="F88" s="289"/>
      <c r="G88" s="292"/>
      <c r="H88" s="292"/>
      <c r="I88" s="777"/>
      <c r="J88" s="778"/>
      <c r="K88" s="319"/>
      <c r="L88" s="297"/>
      <c r="M88" s="297"/>
      <c r="N88" s="297"/>
      <c r="O88" s="295"/>
      <c r="T88" s="41"/>
    </row>
    <row r="89" spans="1:20" ht="25" customHeight="1" x14ac:dyDescent="0.25">
      <c r="A89" s="289"/>
      <c r="B89" s="290"/>
      <c r="C89" s="290"/>
      <c r="D89" s="290"/>
      <c r="E89" s="290"/>
      <c r="F89" s="289"/>
      <c r="G89" s="292"/>
      <c r="H89" s="292"/>
      <c r="I89" s="777"/>
      <c r="J89" s="778"/>
      <c r="K89" s="292"/>
      <c r="L89" s="297"/>
      <c r="M89" s="297"/>
      <c r="N89" s="297"/>
      <c r="O89" s="295"/>
      <c r="T89" s="41"/>
    </row>
    <row r="90" spans="1:20" ht="25" customHeight="1" x14ac:dyDescent="0.25">
      <c r="B90" s="331"/>
      <c r="C90" s="59"/>
      <c r="D90" s="59"/>
      <c r="E90" s="59"/>
      <c r="F90" s="61"/>
      <c r="G90" s="317"/>
      <c r="H90" s="297"/>
      <c r="I90" s="779"/>
      <c r="J90" s="780"/>
      <c r="K90" s="297"/>
      <c r="L90" s="297"/>
      <c r="M90" s="297"/>
      <c r="N90" s="297"/>
      <c r="O90" s="295"/>
      <c r="T90" s="41"/>
    </row>
    <row r="91" spans="1:20" ht="25" customHeight="1" x14ac:dyDescent="0.25">
      <c r="B91" s="331"/>
      <c r="C91" s="59"/>
      <c r="D91" s="59"/>
      <c r="E91" s="59"/>
      <c r="F91" s="61"/>
      <c r="G91" s="317"/>
      <c r="H91" s="297"/>
      <c r="I91" s="779"/>
      <c r="J91" s="780"/>
      <c r="K91" s="297"/>
      <c r="L91" s="297"/>
      <c r="M91" s="297"/>
      <c r="N91" s="297"/>
      <c r="O91" s="295"/>
      <c r="T91" s="41"/>
    </row>
    <row r="92" spans="1:20" ht="19" x14ac:dyDescent="0.25">
      <c r="B92" s="331"/>
      <c r="C92" s="59"/>
      <c r="D92" s="59"/>
      <c r="E92" s="59"/>
      <c r="F92" s="61"/>
      <c r="G92" s="317"/>
      <c r="H92" s="297"/>
      <c r="I92" s="779"/>
      <c r="J92" s="780"/>
      <c r="K92" s="297"/>
      <c r="L92" s="297"/>
      <c r="M92" s="297"/>
      <c r="N92" s="297"/>
      <c r="O92" s="295"/>
    </row>
    <row r="93" spans="1:20" ht="19" x14ac:dyDescent="0.25">
      <c r="B93" s="331"/>
      <c r="C93" s="332"/>
      <c r="D93" s="308"/>
      <c r="E93" s="308"/>
      <c r="F93" s="61"/>
      <c r="G93" s="317"/>
      <c r="H93" s="297"/>
      <c r="I93" s="779"/>
      <c r="J93" s="780"/>
      <c r="K93" s="297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298"/>
      <c r="I94" s="666"/>
      <c r="J94" s="667"/>
      <c r="K94" s="298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65">
    <mergeCell ref="I93:J93"/>
    <mergeCell ref="I94:J94"/>
    <mergeCell ref="I88:J88"/>
    <mergeCell ref="I89:J89"/>
    <mergeCell ref="I90:J90"/>
    <mergeCell ref="I91:J91"/>
    <mergeCell ref="I92:J92"/>
    <mergeCell ref="I83:J83"/>
    <mergeCell ref="I84:J84"/>
    <mergeCell ref="I85:J85"/>
    <mergeCell ref="I86:J86"/>
    <mergeCell ref="I87:J87"/>
    <mergeCell ref="I78:J78"/>
    <mergeCell ref="I79:J79"/>
    <mergeCell ref="I80:J80"/>
    <mergeCell ref="I81:J81"/>
    <mergeCell ref="I82:J82"/>
    <mergeCell ref="L44:M44"/>
    <mergeCell ref="L45:M45"/>
    <mergeCell ref="L46:M46"/>
    <mergeCell ref="L47:M47"/>
    <mergeCell ref="L17:M18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C10:D10"/>
    <mergeCell ref="B1:C2"/>
    <mergeCell ref="F1:J2"/>
    <mergeCell ref="D4:E4"/>
    <mergeCell ref="C8:D8"/>
    <mergeCell ref="C9:D9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L19:M19"/>
    <mergeCell ref="L21:M21"/>
    <mergeCell ref="L22:M22"/>
    <mergeCell ref="H65:H67"/>
    <mergeCell ref="J65:M67"/>
    <mergeCell ref="K17:K18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82605D-6CD0-BA4F-9828-ECC5E2ABAB08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2" operator="containsText" id="{F9B8A7DF-37F9-A947-A4D8-A46EC95B1D6C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1" operator="containsText" id="{2D208843-6847-7345-B4F0-D61FFA6D1AE7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7336-0162-144D-A015-89B7E1F57745}">
  <dimension ref="A1:U96"/>
  <sheetViews>
    <sheetView topLeftCell="C1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590</v>
      </c>
      <c r="C1" s="563"/>
      <c r="D1" s="50"/>
      <c r="E1" s="50"/>
      <c r="F1" s="812"/>
      <c r="G1" s="813"/>
      <c r="H1" s="813"/>
      <c r="I1" s="813"/>
      <c r="J1" s="814"/>
    </row>
    <row r="2" spans="2:21" ht="27" thickBot="1" x14ac:dyDescent="0.25">
      <c r="B2" s="563"/>
      <c r="C2" s="563"/>
      <c r="D2" s="50"/>
      <c r="E2" s="50"/>
      <c r="F2" s="815"/>
      <c r="G2" s="816"/>
      <c r="H2" s="816"/>
      <c r="I2" s="816"/>
      <c r="J2" s="81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424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13</v>
      </c>
      <c r="D5" s="70">
        <f>C5/G5*100</f>
        <v>92.857142857142861</v>
      </c>
      <c r="E5" s="159" t="s">
        <v>240</v>
      </c>
      <c r="F5" s="111" t="s">
        <v>155</v>
      </c>
      <c r="G5" s="111">
        <f>C69</f>
        <v>14</v>
      </c>
      <c r="H5" s="111" t="s">
        <v>154</v>
      </c>
      <c r="I5" s="111">
        <f>A81</f>
        <v>13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56" t="s">
        <v>594</v>
      </c>
      <c r="D8" s="657"/>
      <c r="E8" s="35">
        <v>1</v>
      </c>
      <c r="F8" s="49" t="s">
        <v>239</v>
      </c>
      <c r="G8" s="49">
        <f>E8/G5*100</f>
        <v>7.1428571428571423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634"/>
      <c r="D9" s="635"/>
      <c r="E9" s="6">
        <v>0</v>
      </c>
      <c r="F9" s="32" t="s">
        <v>239</v>
      </c>
      <c r="G9" s="32">
        <f>E9/G5*100</f>
        <v>0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194"/>
      <c r="L19" s="634"/>
      <c r="M19" s="719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/>
      <c r="C20" s="185"/>
      <c r="D20" s="205" t="s">
        <v>94</v>
      </c>
      <c r="E20" s="340" t="s">
        <v>109</v>
      </c>
      <c r="F20" s="205" t="s">
        <v>499</v>
      </c>
      <c r="G20" s="113" t="s">
        <v>111</v>
      </c>
      <c r="H20" s="186"/>
      <c r="I20" s="123"/>
      <c r="J20" s="193"/>
      <c r="K20" s="194"/>
      <c r="L20" s="634"/>
      <c r="M20" s="719"/>
      <c r="N20" s="186"/>
      <c r="O20" s="175"/>
      <c r="P20" s="198"/>
      <c r="Q20" s="199"/>
      <c r="R20" s="205" t="s">
        <v>599</v>
      </c>
      <c r="S20" s="181" t="s">
        <v>388</v>
      </c>
      <c r="T20" s="203"/>
      <c r="U20" s="38"/>
    </row>
    <row r="21" spans="1:21" ht="25" customHeight="1" x14ac:dyDescent="0.25">
      <c r="B21" s="118"/>
      <c r="C21" s="185"/>
      <c r="D21" s="205" t="s">
        <v>591</v>
      </c>
      <c r="E21" s="340" t="s">
        <v>190</v>
      </c>
      <c r="F21" s="271" t="s">
        <v>595</v>
      </c>
      <c r="G21" s="113" t="s">
        <v>190</v>
      </c>
      <c r="H21" s="186"/>
      <c r="I21" s="123"/>
      <c r="J21" s="193"/>
      <c r="K21" s="194"/>
      <c r="L21" s="634"/>
      <c r="M21" s="719"/>
      <c r="N21" s="186"/>
      <c r="O21" s="175"/>
      <c r="P21" s="198"/>
      <c r="Q21" s="199"/>
      <c r="R21" s="200"/>
      <c r="S21" s="116"/>
      <c r="T21" s="203"/>
      <c r="U21" s="55"/>
    </row>
    <row r="22" spans="1:21" ht="25" customHeight="1" x14ac:dyDescent="0.25">
      <c r="B22" s="118"/>
      <c r="C22" s="185"/>
      <c r="D22" s="205" t="s">
        <v>592</v>
      </c>
      <c r="E22" s="340" t="s">
        <v>109</v>
      </c>
      <c r="F22" s="205" t="s">
        <v>600</v>
      </c>
      <c r="G22" s="113" t="s">
        <v>109</v>
      </c>
      <c r="H22" s="186"/>
      <c r="I22" s="123"/>
      <c r="J22" s="193"/>
      <c r="K22" s="194"/>
      <c r="L22" s="634"/>
      <c r="M22" s="719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/>
      <c r="C23" s="185"/>
      <c r="D23" s="205" t="s">
        <v>278</v>
      </c>
      <c r="E23" s="340" t="s">
        <v>190</v>
      </c>
      <c r="F23" s="341"/>
      <c r="G23" s="113"/>
      <c r="H23" s="186"/>
      <c r="I23" s="123"/>
      <c r="J23" s="193"/>
      <c r="K23" s="194"/>
      <c r="L23" s="634"/>
      <c r="M23" s="719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/>
      <c r="C24" s="185"/>
      <c r="D24" s="205" t="s">
        <v>593</v>
      </c>
      <c r="E24" s="340" t="s">
        <v>109</v>
      </c>
      <c r="F24" s="341"/>
      <c r="G24" s="113"/>
      <c r="H24" s="186"/>
      <c r="I24" s="123"/>
      <c r="J24" s="196"/>
      <c r="K24" s="194"/>
      <c r="L24" s="634"/>
      <c r="M24" s="719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/>
      <c r="C25" s="185"/>
      <c r="D25" s="205" t="s">
        <v>278</v>
      </c>
      <c r="E25" s="340" t="s">
        <v>190</v>
      </c>
      <c r="F25" s="341"/>
      <c r="G25" s="113"/>
      <c r="H25" s="186"/>
      <c r="I25" s="123"/>
      <c r="J25" s="196"/>
      <c r="K25" s="194"/>
      <c r="L25" s="634"/>
      <c r="M25" s="719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/>
      <c r="C26" s="185"/>
      <c r="D26" s="205" t="s">
        <v>596</v>
      </c>
      <c r="E26" s="340" t="s">
        <v>109</v>
      </c>
      <c r="F26" s="341"/>
      <c r="G26" s="191"/>
      <c r="H26" s="186"/>
      <c r="I26" s="123"/>
      <c r="J26" s="197"/>
      <c r="K26" s="194"/>
      <c r="L26" s="634"/>
      <c r="M26" s="719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/>
      <c r="C27" s="185"/>
      <c r="D27" s="205" t="s">
        <v>597</v>
      </c>
      <c r="E27" s="340" t="s">
        <v>190</v>
      </c>
      <c r="F27" s="341"/>
      <c r="G27" s="113"/>
      <c r="H27" s="186"/>
      <c r="I27" s="123"/>
      <c r="J27" s="197"/>
      <c r="K27" s="194"/>
      <c r="L27" s="634"/>
      <c r="M27" s="719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/>
      <c r="C28" s="185"/>
      <c r="D28" s="205" t="s">
        <v>598</v>
      </c>
      <c r="E28" s="340" t="s">
        <v>190</v>
      </c>
      <c r="F28" s="341"/>
      <c r="G28" s="113"/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205" t="s">
        <v>119</v>
      </c>
      <c r="E29" s="340" t="s">
        <v>190</v>
      </c>
      <c r="F29" s="341"/>
      <c r="G29" s="113"/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186"/>
      <c r="E30" s="257"/>
      <c r="F30" s="191"/>
      <c r="G30" s="113"/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257"/>
      <c r="F31" s="191"/>
      <c r="G31" s="113"/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257"/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0</v>
      </c>
      <c r="C54" s="334">
        <f>COUNTIF(D20:D46,"*-*")</f>
        <v>2</v>
      </c>
      <c r="D54" s="334">
        <f>COUNTIF(F20:F46,"*-*")</f>
        <v>1</v>
      </c>
      <c r="E54" s="334">
        <f>COUNTIF(H20:H22,"*-*")</f>
        <v>0</v>
      </c>
    </row>
    <row r="55" spans="1:21" ht="25" customHeight="1" x14ac:dyDescent="0.2">
      <c r="A55" s="334" t="s">
        <v>643</v>
      </c>
      <c r="B55" s="334">
        <f>B59-B54</f>
        <v>0</v>
      </c>
      <c r="C55" s="334">
        <f>D59-C54</f>
        <v>8</v>
      </c>
      <c r="D55" s="334">
        <f>F59-D54</f>
        <v>2</v>
      </c>
      <c r="E55" s="334">
        <f>H59-E54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0</v>
      </c>
      <c r="C59" s="145"/>
      <c r="D59" s="144">
        <f>COUNTIF(D20:D44,"*")</f>
        <v>10</v>
      </c>
      <c r="E59" s="145"/>
      <c r="F59" s="144">
        <f>COUNTIF(F20:F44,"*")</f>
        <v>3</v>
      </c>
      <c r="G59" s="145"/>
      <c r="H59" s="146">
        <f>COUNTIF(H20:H44,"*")</f>
        <v>0</v>
      </c>
      <c r="I59" s="147"/>
      <c r="J59" s="79">
        <f>COUNTIF(J19:J44,"*")</f>
        <v>0</v>
      </c>
      <c r="K59" s="79">
        <f>COUNTIF(K19:K44,"*")</f>
        <v>0</v>
      </c>
      <c r="L59" s="79">
        <f>COUNTIF(L19:L44,"*")</f>
        <v>0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1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SUM(B59,D59,F59,H59)</f>
        <v>13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C63-C65</f>
        <v>10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0</v>
      </c>
      <c r="T64" s="41"/>
    </row>
    <row r="65" spans="1:20" ht="47" customHeight="1" x14ac:dyDescent="0.25">
      <c r="B65" s="64" t="s">
        <v>132</v>
      </c>
      <c r="C65" s="65">
        <f>COUNTIF(C20:F30,"*-*")</f>
        <v>3</v>
      </c>
      <c r="D65" s="61"/>
      <c r="E65" s="72" t="s">
        <v>135</v>
      </c>
      <c r="F65" s="152" t="s">
        <v>601</v>
      </c>
      <c r="G65" s="73" t="s">
        <v>138</v>
      </c>
      <c r="H65" s="621" t="s">
        <v>388</v>
      </c>
      <c r="I65" s="60"/>
      <c r="J65" s="623"/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SUM(B75:E76)</f>
        <v>12</v>
      </c>
      <c r="D66" s="61"/>
      <c r="E66" s="72" t="s">
        <v>136</v>
      </c>
      <c r="F66" s="108">
        <f>COUNTIF(B20:B47:E20:E44:G20:G44:I20:I44, "pl")</f>
        <v>5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69" t="s">
        <v>1139</v>
      </c>
      <c r="D67" s="61"/>
      <c r="E67" s="72" t="s">
        <v>137</v>
      </c>
      <c r="F67" s="152" t="s">
        <v>190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0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SUM(B59:M59,O64:O64,P59:Q59,S60)</f>
        <v>14</v>
      </c>
      <c r="D69" s="61"/>
      <c r="E69" s="72" t="s">
        <v>111</v>
      </c>
      <c r="F69" s="152">
        <f>COUNTIF(B20:G47,"die")</f>
        <v>1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7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0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0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350"/>
      <c r="F73" s="350"/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0</v>
      </c>
      <c r="C75" s="313">
        <f>COUNTIF(C80:C101,"*-*")</f>
        <v>2</v>
      </c>
      <c r="D75" s="313">
        <f>COUNTIF(D80:D94,"*-*")</f>
        <v>1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0</v>
      </c>
      <c r="C76" s="313">
        <f>C79-C75</f>
        <v>7</v>
      </c>
      <c r="D76" s="313">
        <f>D79-D75</f>
        <v>2</v>
      </c>
      <c r="E76" s="313">
        <f>E79-E75</f>
        <v>0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302" t="s">
        <v>86</v>
      </c>
      <c r="I78" s="662" t="s">
        <v>141</v>
      </c>
      <c r="J78" s="663"/>
      <c r="K78" s="302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0</v>
      </c>
      <c r="C79" s="304">
        <f>COUNTIF(_xlfn.ANCHORARRAY(C80),"*")</f>
        <v>9</v>
      </c>
      <c r="D79" s="304">
        <f>COUNTIF(_xlfn.ANCHORARRAY(D80),"*")</f>
        <v>3</v>
      </c>
      <c r="E79" s="305">
        <f>COUNTIF(E80:E87,"*")</f>
        <v>0</v>
      </c>
      <c r="F79" s="300" t="s">
        <v>154</v>
      </c>
      <c r="G79" s="304">
        <f>COUNTIF(_xlfn.ANCHORARRAY(G80),"*")</f>
        <v>0</v>
      </c>
      <c r="H79" s="304">
        <f t="shared" ref="H79:O79" si="0">COUNTIF(H80:H94,"*")</f>
        <v>0</v>
      </c>
      <c r="I79" s="664">
        <f t="shared" si="0"/>
        <v>0</v>
      </c>
      <c r="J79" s="665"/>
      <c r="K79" s="304">
        <f t="shared" si="0"/>
        <v>0</v>
      </c>
      <c r="L79" s="304">
        <f t="shared" si="0"/>
        <v>0</v>
      </c>
      <c r="M79" s="304">
        <f t="shared" si="0"/>
        <v>1</v>
      </c>
      <c r="N79" s="304">
        <f t="shared" si="0"/>
        <v>0</v>
      </c>
      <c r="O79" s="304">
        <f t="shared" si="0"/>
        <v>0</v>
      </c>
      <c r="T79" s="41"/>
    </row>
    <row r="80" spans="1:20" ht="25" customHeight="1" x14ac:dyDescent="0.25">
      <c r="A80" s="329" t="s">
        <v>640</v>
      </c>
      <c r="B80" s="290" cm="1">
        <f t="array" ref="B80">_xlfn.UNIQUE(C20:C44)</f>
        <v>0</v>
      </c>
      <c r="C80" s="290" t="str" cm="1">
        <f t="array" ref="C80:C89">_xlfn.UNIQUE(D20:D32)</f>
        <v>Timelines</v>
      </c>
      <c r="D80" s="338" t="str" cm="1">
        <f t="array" ref="D80:D83">_xlfn.UNIQUE(F20:F37)</f>
        <v>Bubble</v>
      </c>
      <c r="E80" s="338" cm="1">
        <f t="array" ref="E80">_xlfn.UNIQUE(H20:H26)</f>
        <v>0</v>
      </c>
      <c r="F80" s="289"/>
      <c r="G80" s="330" cm="1">
        <f t="array" ref="G80">_xlfn.UNIQUE(J19:J24)</f>
        <v>0</v>
      </c>
      <c r="H80" s="292" cm="1">
        <f t="array" ref="H80">_xlfn.UNIQUE(K19:K23)</f>
        <v>0</v>
      </c>
      <c r="I80" s="777" cm="1">
        <f t="array" ref="I80">_xlfn.UNIQUE(L19:L23)</f>
        <v>0</v>
      </c>
      <c r="J80" s="778"/>
      <c r="K80" s="289" cm="1">
        <f t="array" ref="K80">_xlfn.UNIQUE(N20:N28)</f>
        <v>0</v>
      </c>
      <c r="L80" s="339" cm="1">
        <f t="array" ref="L80">_xlfn.UNIQUE(Q20)</f>
        <v>0</v>
      </c>
      <c r="M80" s="323" t="str" cm="1">
        <f t="array" ref="M80">_xlfn.UNIQUE(R20)</f>
        <v>mixed</v>
      </c>
      <c r="N80" s="297" cm="1">
        <f t="array" ref="N80">_xlfn.UNIQUE(T20:T23)</f>
        <v>0</v>
      </c>
      <c r="O80" s="295" cm="1">
        <f t="array" ref="O80">_xlfn.UNIQUE(U20:U21)</f>
        <v>0</v>
      </c>
      <c r="T80" s="41"/>
    </row>
    <row r="81" spans="1:20" ht="25" customHeight="1" x14ac:dyDescent="0.35">
      <c r="A81" s="326">
        <f>SUM(B79:E79:G79:O79)</f>
        <v>13</v>
      </c>
      <c r="B81" s="290"/>
      <c r="C81" s="290" t="str">
        <v>Update</v>
      </c>
      <c r="D81" s="290" t="str">
        <v>Staff</v>
      </c>
      <c r="E81" s="290"/>
      <c r="F81" s="289"/>
      <c r="G81" s="292"/>
      <c r="H81" s="292"/>
      <c r="I81" s="777"/>
      <c r="J81" s="778"/>
      <c r="K81" s="289"/>
      <c r="L81" s="297"/>
      <c r="M81" s="297"/>
      <c r="N81" s="297"/>
      <c r="O81" s="295"/>
      <c r="T81" s="41"/>
    </row>
    <row r="82" spans="1:20" ht="25" customHeight="1" x14ac:dyDescent="0.25">
      <c r="B82" s="290"/>
      <c r="C82" s="290" t="str">
        <v>Side-Stories</v>
      </c>
      <c r="D82" s="290" t="str">
        <v>MBA-Finals</v>
      </c>
      <c r="E82" s="290"/>
      <c r="F82" s="289"/>
      <c r="G82" s="292"/>
      <c r="H82" s="292"/>
      <c r="I82" s="777"/>
      <c r="J82" s="778"/>
      <c r="K82" s="289"/>
      <c r="L82" s="297"/>
      <c r="M82" s="297"/>
      <c r="N82" s="297"/>
      <c r="O82" s="295"/>
      <c r="T82" s="41"/>
    </row>
    <row r="83" spans="1:20" ht="25" customHeight="1" x14ac:dyDescent="0.25">
      <c r="A83" s="324" t="s">
        <v>631</v>
      </c>
      <c r="B83" s="290"/>
      <c r="C83" s="290" t="str">
        <v>Event</v>
      </c>
      <c r="D83" s="290">
        <v>0</v>
      </c>
      <c r="E83" s="290"/>
      <c r="F83" s="289"/>
      <c r="G83" s="292"/>
      <c r="H83" s="292"/>
      <c r="I83" s="777"/>
      <c r="J83" s="778"/>
      <c r="K83" s="289"/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12</v>
      </c>
      <c r="B84" s="290"/>
      <c r="C84" s="290" t="str">
        <v>Sound-Systeme</v>
      </c>
      <c r="D84" s="290"/>
      <c r="E84" s="290"/>
      <c r="F84" s="289"/>
      <c r="G84" s="292"/>
      <c r="H84" s="292"/>
      <c r="I84" s="777"/>
      <c r="J84" s="778"/>
      <c r="K84" s="289"/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/>
      <c r="C85" s="290" t="str">
        <v>Highlights</v>
      </c>
      <c r="D85" s="290"/>
      <c r="E85" s="290"/>
      <c r="F85" s="289"/>
      <c r="G85" s="292"/>
      <c r="H85" s="292"/>
      <c r="I85" s="777"/>
      <c r="J85" s="778"/>
      <c r="K85" s="289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3</v>
      </c>
      <c r="B86" s="290"/>
      <c r="C86" s="290" t="str">
        <v>Lifestyle</v>
      </c>
      <c r="D86" s="290"/>
      <c r="E86" s="290"/>
      <c r="F86" s="289"/>
      <c r="G86" s="292"/>
      <c r="H86" s="292"/>
      <c r="I86" s="777"/>
      <c r="J86" s="778"/>
      <c r="K86" s="289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/>
      <c r="C87" s="290" t="str">
        <v>Highlight</v>
      </c>
      <c r="D87" s="290"/>
      <c r="E87" s="290"/>
      <c r="F87" s="289"/>
      <c r="G87" s="330"/>
      <c r="H87" s="292"/>
      <c r="I87" s="777"/>
      <c r="J87" s="778"/>
      <c r="K87" s="289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9</v>
      </c>
      <c r="B88" s="290"/>
      <c r="C88" s="290" t="str">
        <v>Internet</v>
      </c>
      <c r="D88" s="290"/>
      <c r="E88" s="290"/>
      <c r="F88" s="289"/>
      <c r="G88" s="292"/>
      <c r="H88" s="292"/>
      <c r="I88" s="777"/>
      <c r="J88" s="778"/>
      <c r="K88" s="289"/>
      <c r="L88" s="297"/>
      <c r="M88" s="297"/>
      <c r="N88" s="297"/>
      <c r="O88" s="295"/>
      <c r="T88" s="41"/>
    </row>
    <row r="89" spans="1:20" ht="25" customHeight="1" x14ac:dyDescent="0.25">
      <c r="A89" s="289"/>
      <c r="B89" s="290"/>
      <c r="C89" s="290">
        <v>0</v>
      </c>
      <c r="D89" s="290"/>
      <c r="E89" s="290"/>
      <c r="F89" s="289"/>
      <c r="G89" s="292"/>
      <c r="H89" s="292"/>
      <c r="I89" s="777"/>
      <c r="J89" s="778"/>
      <c r="K89" s="292"/>
      <c r="L89" s="297"/>
      <c r="M89" s="297"/>
      <c r="N89" s="297"/>
      <c r="O89" s="295"/>
      <c r="T89" s="41"/>
    </row>
    <row r="90" spans="1:20" ht="25" customHeight="1" x14ac:dyDescent="0.25">
      <c r="B90" s="331"/>
      <c r="C90" s="59"/>
      <c r="D90" s="59"/>
      <c r="E90" s="59"/>
      <c r="F90" s="61"/>
      <c r="G90" s="317"/>
      <c r="H90" s="297"/>
      <c r="I90" s="779"/>
      <c r="J90" s="780"/>
      <c r="K90" s="297"/>
      <c r="L90" s="297"/>
      <c r="M90" s="297"/>
      <c r="N90" s="297"/>
      <c r="O90" s="295"/>
      <c r="T90" s="41"/>
    </row>
    <row r="91" spans="1:20" ht="25" customHeight="1" x14ac:dyDescent="0.25">
      <c r="B91" s="331"/>
      <c r="C91" s="59"/>
      <c r="D91" s="59"/>
      <c r="E91" s="59"/>
      <c r="F91" s="61"/>
      <c r="G91" s="317"/>
      <c r="H91" s="297"/>
      <c r="I91" s="779"/>
      <c r="J91" s="780"/>
      <c r="K91" s="297"/>
      <c r="L91" s="297"/>
      <c r="M91" s="297"/>
      <c r="N91" s="297"/>
      <c r="O91" s="295"/>
      <c r="T91" s="41"/>
    </row>
    <row r="92" spans="1:20" ht="19" x14ac:dyDescent="0.25">
      <c r="B92" s="331"/>
      <c r="C92" s="59"/>
      <c r="D92" s="59"/>
      <c r="E92" s="59"/>
      <c r="F92" s="61"/>
      <c r="G92" s="317"/>
      <c r="H92" s="297"/>
      <c r="I92" s="779"/>
      <c r="J92" s="780"/>
      <c r="K92" s="297"/>
      <c r="L92" s="297"/>
      <c r="M92" s="297"/>
      <c r="N92" s="297"/>
      <c r="O92" s="295"/>
    </row>
    <row r="93" spans="1:20" ht="19" x14ac:dyDescent="0.25">
      <c r="B93" s="331"/>
      <c r="C93" s="332"/>
      <c r="D93" s="308"/>
      <c r="E93" s="308"/>
      <c r="F93" s="61"/>
      <c r="G93" s="317"/>
      <c r="H93" s="297"/>
      <c r="I93" s="779"/>
      <c r="J93" s="780"/>
      <c r="K93" s="297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298"/>
      <c r="I94" s="666"/>
      <c r="J94" s="667"/>
      <c r="K94" s="298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66">
    <mergeCell ref="I90:J90"/>
    <mergeCell ref="I91:J91"/>
    <mergeCell ref="I92:J92"/>
    <mergeCell ref="I93:J93"/>
    <mergeCell ref="I94:J94"/>
    <mergeCell ref="I85:J85"/>
    <mergeCell ref="I86:J86"/>
    <mergeCell ref="I87:J87"/>
    <mergeCell ref="I88:J88"/>
    <mergeCell ref="I89:J89"/>
    <mergeCell ref="I80:J80"/>
    <mergeCell ref="I81:J81"/>
    <mergeCell ref="I82:J82"/>
    <mergeCell ref="I83:J83"/>
    <mergeCell ref="I84:J84"/>
    <mergeCell ref="L45:M45"/>
    <mergeCell ref="L46:M46"/>
    <mergeCell ref="L47:M47"/>
    <mergeCell ref="I78:J78"/>
    <mergeCell ref="I79:J79"/>
    <mergeCell ref="L40:M40"/>
    <mergeCell ref="L41:M41"/>
    <mergeCell ref="L42:M42"/>
    <mergeCell ref="L43:M43"/>
    <mergeCell ref="L44:M44"/>
    <mergeCell ref="L35:M35"/>
    <mergeCell ref="L36:M36"/>
    <mergeCell ref="L37:M37"/>
    <mergeCell ref="L38:M38"/>
    <mergeCell ref="L39:M39"/>
    <mergeCell ref="C10:D10"/>
    <mergeCell ref="B1:C2"/>
    <mergeCell ref="F1:J2"/>
    <mergeCell ref="D4:E4"/>
    <mergeCell ref="C8:D8"/>
    <mergeCell ref="C9:D9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L17:M18"/>
    <mergeCell ref="L19:M19"/>
    <mergeCell ref="L20:M20"/>
    <mergeCell ref="L21:M21"/>
    <mergeCell ref="L22:M22"/>
    <mergeCell ref="L23:M23"/>
    <mergeCell ref="H65:H67"/>
    <mergeCell ref="J65:M67"/>
    <mergeCell ref="K17:K18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04B4D0EB-66AF-944A-8A12-62334652CB57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3" operator="containsText" id="{50964FBD-380A-1245-8D01-2A4686D7364C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2" operator="containsText" id="{60F9E771-1EBE-0A4D-BEC0-F9F8D1095183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1" operator="containsText" id="{08B07D08-87C0-6C44-A1C4-3752FC9AC715}">
            <xm:f>NOT(ISERROR(SEARCH("-",D20)))</xm:f>
            <xm:f>"-"</xm:f>
            <x14:dxf>
              <font>
                <color rgb="FF9C0006"/>
              </font>
            </x14:dxf>
          </x14:cfRule>
          <xm:sqref>D20:F30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6D2-3D26-134A-B4A5-D23AFD9E38E6}">
  <dimension ref="A1:U96"/>
  <sheetViews>
    <sheetView topLeftCell="A54" zoomScale="83" workbookViewId="0">
      <selection activeCell="F1" sqref="F1:J2"/>
    </sheetView>
  </sheetViews>
  <sheetFormatPr baseColWidth="10" defaultColWidth="10.83203125" defaultRowHeight="16" x14ac:dyDescent="0.2"/>
  <cols>
    <col min="1" max="1" width="35.1640625" customWidth="1"/>
    <col min="2" max="2" width="20.6640625" customWidth="1"/>
    <col min="3" max="3" width="30.1640625" customWidth="1"/>
    <col min="4" max="4" width="24.6640625" customWidth="1"/>
    <col min="5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74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19</v>
      </c>
      <c r="D5" s="70">
        <f>C5/G5*100</f>
        <v>45.238095238095241</v>
      </c>
      <c r="E5" s="159" t="s">
        <v>240</v>
      </c>
      <c r="F5" s="111" t="s">
        <v>155</v>
      </c>
      <c r="G5" s="111">
        <f>C69</f>
        <v>42</v>
      </c>
      <c r="H5" s="111" t="s">
        <v>154</v>
      </c>
      <c r="I5" s="111">
        <f>A81</f>
        <v>34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656" t="s">
        <v>607</v>
      </c>
      <c r="D8" s="657"/>
      <c r="E8" s="35">
        <v>10</v>
      </c>
      <c r="F8" s="49" t="s">
        <v>239</v>
      </c>
      <c r="G8" s="49">
        <f>E8/G5*100</f>
        <v>23.809523809523807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595" t="s">
        <v>610</v>
      </c>
      <c r="D9" s="596"/>
      <c r="E9" s="6">
        <v>12</v>
      </c>
      <c r="F9" s="32" t="s">
        <v>239</v>
      </c>
      <c r="G9" s="32">
        <f>E9/G5*100</f>
        <v>28.571428571428569</v>
      </c>
      <c r="H9" s="617" t="s">
        <v>1140</v>
      </c>
      <c r="I9" s="618"/>
      <c r="M9" s="78"/>
      <c r="N9" s="78"/>
      <c r="O9" s="78"/>
      <c r="P9" s="160"/>
    </row>
    <row r="10" spans="2:21" ht="25" customHeight="1" x14ac:dyDescent="0.25">
      <c r="B10" s="35" t="s">
        <v>78</v>
      </c>
      <c r="C10" s="634"/>
      <c r="D10" s="635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634"/>
      <c r="D11" s="635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644"/>
      <c r="D12" s="64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34"/>
      <c r="D13" s="635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54" t="s">
        <v>611</v>
      </c>
      <c r="K19" s="277" t="s">
        <v>615</v>
      </c>
      <c r="L19" s="634"/>
      <c r="M19" s="719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A20" t="s">
        <v>617</v>
      </c>
      <c r="B20" s="118" t="s">
        <v>113</v>
      </c>
      <c r="C20" s="206" t="s">
        <v>604</v>
      </c>
      <c r="D20" s="205" t="s">
        <v>602</v>
      </c>
      <c r="E20" s="257" t="s">
        <v>190</v>
      </c>
      <c r="F20" s="205" t="s">
        <v>602</v>
      </c>
      <c r="G20" s="113" t="s">
        <v>112</v>
      </c>
      <c r="H20" s="186"/>
      <c r="I20" s="123"/>
      <c r="J20" s="154" t="s">
        <v>612</v>
      </c>
      <c r="K20" s="194"/>
      <c r="L20" s="634"/>
      <c r="M20" s="719"/>
      <c r="N20" s="186"/>
      <c r="O20" s="175"/>
      <c r="P20" s="198"/>
      <c r="Q20" s="230" t="s">
        <v>713</v>
      </c>
      <c r="R20" s="186"/>
      <c r="S20" s="181"/>
      <c r="T20" s="203"/>
      <c r="U20" s="277" t="s">
        <v>616</v>
      </c>
    </row>
    <row r="21" spans="1:21" ht="25" customHeight="1" x14ac:dyDescent="0.25">
      <c r="B21" s="118" t="s">
        <v>111</v>
      </c>
      <c r="C21" s="206" t="s">
        <v>605</v>
      </c>
      <c r="D21" s="205" t="s">
        <v>603</v>
      </c>
      <c r="E21" s="257" t="s">
        <v>109</v>
      </c>
      <c r="F21" s="204" t="s">
        <v>603</v>
      </c>
      <c r="G21" s="113" t="s">
        <v>112</v>
      </c>
      <c r="H21" s="186"/>
      <c r="I21" s="123"/>
      <c r="J21" s="279" t="s">
        <v>623</v>
      </c>
      <c r="K21" s="194"/>
      <c r="L21" s="634"/>
      <c r="M21" s="719"/>
      <c r="N21" s="186"/>
      <c r="O21" s="175"/>
      <c r="P21" s="198"/>
      <c r="Q21" s="199"/>
      <c r="R21" s="200"/>
      <c r="S21" s="116"/>
      <c r="T21" s="203"/>
      <c r="U21" s="288" t="s">
        <v>622</v>
      </c>
    </row>
    <row r="22" spans="1:21" ht="25" customHeight="1" x14ac:dyDescent="0.25">
      <c r="B22" s="118" t="s">
        <v>109</v>
      </c>
      <c r="C22" s="238" t="s">
        <v>178</v>
      </c>
      <c r="D22" s="205" t="s">
        <v>606</v>
      </c>
      <c r="E22" s="257" t="s">
        <v>190</v>
      </c>
      <c r="F22" s="274" t="s">
        <v>602</v>
      </c>
      <c r="G22" s="113" t="s">
        <v>125</v>
      </c>
      <c r="H22" s="186"/>
      <c r="I22" s="123"/>
      <c r="J22" s="193"/>
      <c r="K22" s="194"/>
      <c r="L22" s="634"/>
      <c r="M22" s="719"/>
      <c r="N22" s="188"/>
      <c r="O22" s="175"/>
      <c r="P22" s="198"/>
      <c r="Q22" s="199"/>
      <c r="R22" s="186"/>
      <c r="S22" s="116"/>
      <c r="T22" s="203"/>
      <c r="U22" s="74" t="s">
        <v>627</v>
      </c>
    </row>
    <row r="23" spans="1:21" ht="25" customHeight="1" x14ac:dyDescent="0.25">
      <c r="A23" s="40"/>
      <c r="B23" s="118" t="s">
        <v>113</v>
      </c>
      <c r="C23" s="210" t="s">
        <v>606</v>
      </c>
      <c r="D23" s="271" t="s">
        <v>608</v>
      </c>
      <c r="E23" s="257" t="s">
        <v>111</v>
      </c>
      <c r="F23" s="204" t="s">
        <v>624</v>
      </c>
      <c r="G23" s="113" t="s">
        <v>109</v>
      </c>
      <c r="H23" s="186"/>
      <c r="I23" s="123"/>
      <c r="J23" s="193"/>
      <c r="K23" s="194"/>
      <c r="L23" s="634"/>
      <c r="M23" s="719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113</v>
      </c>
      <c r="C24" s="210" t="s">
        <v>606</v>
      </c>
      <c r="D24" s="205" t="s">
        <v>609</v>
      </c>
      <c r="E24" s="257" t="s">
        <v>112</v>
      </c>
      <c r="F24" s="204" t="s">
        <v>625</v>
      </c>
      <c r="G24" s="113" t="s">
        <v>109</v>
      </c>
      <c r="H24" s="186"/>
      <c r="I24" s="123"/>
      <c r="J24" s="196"/>
      <c r="K24" s="194"/>
      <c r="L24" s="634"/>
      <c r="M24" s="719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 t="s">
        <v>112</v>
      </c>
      <c r="C25" s="286" t="s">
        <v>618</v>
      </c>
      <c r="D25" s="238" t="s">
        <v>602</v>
      </c>
      <c r="E25" s="257" t="s">
        <v>112</v>
      </c>
      <c r="F25" s="204" t="s">
        <v>626</v>
      </c>
      <c r="G25" s="113" t="s">
        <v>125</v>
      </c>
      <c r="H25" s="186"/>
      <c r="I25" s="123"/>
      <c r="J25" s="196"/>
      <c r="K25" s="194"/>
      <c r="L25" s="634"/>
      <c r="M25" s="719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 t="s">
        <v>111</v>
      </c>
      <c r="C26" s="286" t="s">
        <v>620</v>
      </c>
      <c r="D26" s="238" t="s">
        <v>613</v>
      </c>
      <c r="E26" s="257" t="s">
        <v>109</v>
      </c>
      <c r="F26" s="204" t="s">
        <v>116</v>
      </c>
      <c r="G26" s="113" t="s">
        <v>109</v>
      </c>
      <c r="H26" s="186"/>
      <c r="I26" s="123"/>
      <c r="J26" s="197"/>
      <c r="K26" s="194"/>
      <c r="L26" s="634"/>
      <c r="M26" s="719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 t="s">
        <v>112</v>
      </c>
      <c r="C27" s="286" t="s">
        <v>602</v>
      </c>
      <c r="D27" s="238" t="s">
        <v>178</v>
      </c>
      <c r="E27" s="257" t="s">
        <v>112</v>
      </c>
      <c r="F27" s="191"/>
      <c r="G27" s="113"/>
      <c r="H27" s="186"/>
      <c r="I27" s="123"/>
      <c r="J27" s="197"/>
      <c r="K27" s="194"/>
      <c r="L27" s="634"/>
      <c r="M27" s="719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A28" t="s">
        <v>614</v>
      </c>
      <c r="B28" s="118" t="s">
        <v>109</v>
      </c>
      <c r="C28" s="206" t="s">
        <v>367</v>
      </c>
      <c r="D28" s="238" t="s">
        <v>606</v>
      </c>
      <c r="E28" s="257" t="s">
        <v>113</v>
      </c>
      <c r="F28" s="191"/>
      <c r="G28" s="113"/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 t="s">
        <v>109</v>
      </c>
      <c r="C29" s="286" t="s">
        <v>367</v>
      </c>
      <c r="D29" s="238" t="s">
        <v>606</v>
      </c>
      <c r="E29" s="257" t="s">
        <v>113</v>
      </c>
      <c r="F29" s="191"/>
      <c r="G29" s="113"/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287" t="s">
        <v>618</v>
      </c>
      <c r="E30" s="257" t="s">
        <v>190</v>
      </c>
      <c r="F30" s="191"/>
      <c r="G30" s="113"/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271" t="s">
        <v>619</v>
      </c>
      <c r="E31" s="257" t="s">
        <v>109</v>
      </c>
      <c r="F31" s="191"/>
      <c r="G31" s="113"/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271" t="s">
        <v>621</v>
      </c>
      <c r="E32" s="257" t="s">
        <v>109</v>
      </c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271" t="s">
        <v>619</v>
      </c>
      <c r="E33" s="257" t="s">
        <v>109</v>
      </c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205" t="s">
        <v>178</v>
      </c>
      <c r="E34" s="257" t="s">
        <v>112</v>
      </c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205" t="s">
        <v>224</v>
      </c>
      <c r="E35" s="257" t="s">
        <v>109</v>
      </c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205" t="s">
        <v>389</v>
      </c>
      <c r="E36" s="257" t="s">
        <v>109</v>
      </c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>
      <c r="A53" s="334" t="s">
        <v>84</v>
      </c>
      <c r="B53" s="334" t="s">
        <v>91</v>
      </c>
      <c r="C53" s="334" t="s">
        <v>93</v>
      </c>
      <c r="D53" s="334" t="s">
        <v>97</v>
      </c>
      <c r="E53" s="334" t="s">
        <v>98</v>
      </c>
    </row>
    <row r="54" spans="1:21" ht="42" customHeight="1" x14ac:dyDescent="0.2">
      <c r="A54" s="334" t="s">
        <v>642</v>
      </c>
      <c r="B54" s="334">
        <f>COUNTIF(C20:C47,"*-*")</f>
        <v>6</v>
      </c>
      <c r="C54" s="334">
        <f>COUNTIF(D20:D46,"*-*")</f>
        <v>10</v>
      </c>
      <c r="D54" s="334">
        <f>COUNTIF(F20:F46,"*-*")</f>
        <v>2</v>
      </c>
      <c r="E54" s="334">
        <f>COUNTIF(H20:H22,"*-*")</f>
        <v>0</v>
      </c>
    </row>
    <row r="55" spans="1:21" ht="25" customHeight="1" x14ac:dyDescent="0.2">
      <c r="A55" s="334" t="s">
        <v>643</v>
      </c>
      <c r="B55" s="334">
        <f>B59-B54</f>
        <v>4</v>
      </c>
      <c r="C55" s="334">
        <f>D59-C54</f>
        <v>7</v>
      </c>
      <c r="D55" s="334">
        <f>F59-D54</f>
        <v>5</v>
      </c>
      <c r="E55" s="334">
        <f>H59-E54</f>
        <v>0</v>
      </c>
    </row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10</v>
      </c>
      <c r="C59" s="145"/>
      <c r="D59" s="144">
        <f>COUNTIF(D20:D44,"*")</f>
        <v>17</v>
      </c>
      <c r="E59" s="145"/>
      <c r="F59" s="144">
        <f>COUNTIF(F20:F44,"*")</f>
        <v>7</v>
      </c>
      <c r="G59" s="145"/>
      <c r="H59" s="146">
        <f>COUNTIF(H20:H44,"*")</f>
        <v>0</v>
      </c>
      <c r="I59" s="147"/>
      <c r="J59" s="79">
        <f>COUNTIF(J19:J44,"*")</f>
        <v>3</v>
      </c>
      <c r="K59" s="79">
        <f>COUNTIF(K19:K44,"*")</f>
        <v>1</v>
      </c>
      <c r="L59" s="79">
        <f>COUNTIF(L19:L44,"*")</f>
        <v>0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1</v>
      </c>
      <c r="R59" s="81" t="s">
        <v>148</v>
      </c>
      <c r="S59" s="81"/>
      <c r="T59" s="81">
        <f>COUNTIF(T20:T44, "*")</f>
        <v>0</v>
      </c>
      <c r="U59" s="81">
        <f>COUNTIF(U20:U44, "*")</f>
        <v>3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SUM(B59,D59,F59,H59)</f>
        <v>34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C63-C65</f>
        <v>16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0</v>
      </c>
      <c r="T64" s="41"/>
    </row>
    <row r="65" spans="1:20" ht="22" x14ac:dyDescent="0.25">
      <c r="B65" s="64" t="s">
        <v>132</v>
      </c>
      <c r="C65" s="65">
        <f>COUNTIF(C20:H38,"*-*")</f>
        <v>18</v>
      </c>
      <c r="D65" s="61"/>
      <c r="E65" s="72" t="s">
        <v>135</v>
      </c>
      <c r="F65" s="152" t="s">
        <v>415</v>
      </c>
      <c r="G65" s="73" t="s">
        <v>138</v>
      </c>
      <c r="H65" s="621" t="s">
        <v>628</v>
      </c>
      <c r="I65" s="60"/>
      <c r="J65" s="623" t="s">
        <v>629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516">
        <f>SUM(B75:E76)</f>
        <v>26</v>
      </c>
      <c r="D66" s="61"/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517">
        <f>SUM(B75:E75)</f>
        <v>12</v>
      </c>
      <c r="D67" s="61"/>
      <c r="E67" s="72" t="s">
        <v>137</v>
      </c>
      <c r="F67" s="152" t="s">
        <v>113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5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SUM(B59:M59,O64:O64,P59:Q59,S60,T59:U59)</f>
        <v>42</v>
      </c>
      <c r="D69" s="61"/>
      <c r="E69" s="72" t="s">
        <v>111</v>
      </c>
      <c r="F69" s="152">
        <f>COUNTIF(B20:G47,"die")</f>
        <v>3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3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8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2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72" t="s">
        <v>136</v>
      </c>
      <c r="F73" s="108">
        <f>COUNTIF(B20:B47:E20:E44:G20:G44:I20:I44, "pl")</f>
        <v>13</v>
      </c>
      <c r="G73" s="60"/>
      <c r="H73" s="61"/>
      <c r="I73" s="60"/>
      <c r="K73" s="319" t="s">
        <v>100</v>
      </c>
      <c r="T73" s="41"/>
    </row>
    <row r="74" spans="1:20" ht="25" customHeight="1" x14ac:dyDescent="0.25">
      <c r="A74" s="162"/>
      <c r="B74" s="61"/>
      <c r="C74" s="61"/>
      <c r="D74" s="61"/>
      <c r="E74" s="61"/>
      <c r="F74" s="60"/>
      <c r="G74" s="61"/>
      <c r="H74" s="60"/>
      <c r="K74" s="320" t="s">
        <v>280</v>
      </c>
      <c r="T74" s="41"/>
    </row>
    <row r="75" spans="1:20" ht="25" customHeight="1" x14ac:dyDescent="0.25">
      <c r="A75" s="314" t="s">
        <v>638</v>
      </c>
      <c r="B75" s="313">
        <f>COUNTIF(_xlfn.ANCHORARRAY(B80),"*-*")</f>
        <v>4</v>
      </c>
      <c r="C75" s="313">
        <f>COUNTIF(C80:C101,"*-*")</f>
        <v>6</v>
      </c>
      <c r="D75" s="313">
        <f>COUNTIF(D80:D94,"*-*")</f>
        <v>2</v>
      </c>
      <c r="E75" s="313">
        <f>COUNTIF(E80:E94,"*-*")</f>
        <v>0</v>
      </c>
      <c r="F75" s="60"/>
      <c r="G75" s="61"/>
      <c r="H75" s="60"/>
      <c r="K75" s="321" t="s">
        <v>102</v>
      </c>
      <c r="T75" s="41"/>
    </row>
    <row r="76" spans="1:20" ht="25" customHeight="1" x14ac:dyDescent="0.25">
      <c r="A76" s="314" t="s">
        <v>639</v>
      </c>
      <c r="B76" s="313">
        <f>B79-B75</f>
        <v>4</v>
      </c>
      <c r="C76" s="313">
        <f>C79-C75</f>
        <v>6</v>
      </c>
      <c r="D76" s="313">
        <f>D79-D75</f>
        <v>4</v>
      </c>
      <c r="E76" s="313">
        <f>E79-E75</f>
        <v>0</v>
      </c>
      <c r="F76" s="60"/>
      <c r="G76" s="61"/>
      <c r="H76" s="60"/>
      <c r="K76" s="322" t="s">
        <v>145</v>
      </c>
      <c r="M76" s="323" t="s">
        <v>634</v>
      </c>
      <c r="T76" s="41"/>
    </row>
    <row r="77" spans="1:20" ht="25" customHeight="1" thickBot="1" x14ac:dyDescent="0.3">
      <c r="B77" s="60"/>
      <c r="C77" s="61"/>
      <c r="D77" s="61"/>
      <c r="E77" s="61"/>
      <c r="F77" s="61"/>
      <c r="G77" s="60"/>
      <c r="H77" s="61"/>
      <c r="I77" s="60"/>
      <c r="T77" s="41"/>
    </row>
    <row r="78" spans="1:20" ht="25" customHeight="1" x14ac:dyDescent="0.2">
      <c r="B78" s="293" t="s">
        <v>91</v>
      </c>
      <c r="C78" s="291" t="s">
        <v>93</v>
      </c>
      <c r="D78" s="291" t="s">
        <v>97</v>
      </c>
      <c r="E78" s="299" t="s">
        <v>98</v>
      </c>
      <c r="F78" s="289"/>
      <c r="G78" s="302" t="s">
        <v>85</v>
      </c>
      <c r="H78" s="302" t="s">
        <v>86</v>
      </c>
      <c r="I78" s="662" t="s">
        <v>141</v>
      </c>
      <c r="J78" s="663"/>
      <c r="K78" s="302" t="s">
        <v>632</v>
      </c>
      <c r="L78" s="302" t="s">
        <v>106</v>
      </c>
      <c r="M78" s="302" t="s">
        <v>633</v>
      </c>
      <c r="N78" s="302" t="s">
        <v>635</v>
      </c>
      <c r="O78" s="301" t="s">
        <v>180</v>
      </c>
      <c r="T78" s="41"/>
    </row>
    <row r="79" spans="1:20" ht="25" customHeight="1" x14ac:dyDescent="0.2">
      <c r="A79" s="300" t="s">
        <v>154</v>
      </c>
      <c r="B79" s="303">
        <f>COUNTIF(_xlfn.ANCHORARRAY(B80),"*")</f>
        <v>8</v>
      </c>
      <c r="C79" s="304">
        <f>COUNTIF(_xlfn.ANCHORARRAY(C80),"*")</f>
        <v>12</v>
      </c>
      <c r="D79" s="304">
        <f>COUNTIF(_xlfn.ANCHORARRAY(D80),"*")</f>
        <v>6</v>
      </c>
      <c r="E79" s="305">
        <f>COUNTIF(E80:E87,"*")</f>
        <v>0</v>
      </c>
      <c r="F79" s="300" t="s">
        <v>154</v>
      </c>
      <c r="G79" s="304">
        <f>COUNTIF(_xlfn.ANCHORARRAY(G80),"*")</f>
        <v>3</v>
      </c>
      <c r="H79" s="304">
        <f t="shared" ref="H79:O79" si="0">COUNTIF(H80:H94,"*")</f>
        <v>1</v>
      </c>
      <c r="I79" s="664">
        <f t="shared" si="0"/>
        <v>0</v>
      </c>
      <c r="J79" s="665"/>
      <c r="K79" s="304">
        <f t="shared" si="0"/>
        <v>0</v>
      </c>
      <c r="L79" s="304">
        <f t="shared" si="0"/>
        <v>1</v>
      </c>
      <c r="M79" s="304">
        <f t="shared" si="0"/>
        <v>0</v>
      </c>
      <c r="N79" s="304">
        <f t="shared" si="0"/>
        <v>0</v>
      </c>
      <c r="O79" s="304">
        <f t="shared" si="0"/>
        <v>3</v>
      </c>
      <c r="T79" s="41"/>
    </row>
    <row r="80" spans="1:20" ht="25" customHeight="1" x14ac:dyDescent="0.25">
      <c r="A80" s="329" t="s">
        <v>640</v>
      </c>
      <c r="B80" s="290" t="str" cm="1">
        <f t="array" ref="B80:B88">_xlfn.UNIQUE(C20:C44)</f>
        <v>Cybermob</v>
      </c>
      <c r="C80" s="290" t="str" cm="1">
        <f t="array" ref="C80:C91">_xlfn.UNIQUE(D20:D36)</f>
        <v>Cybermobbing</v>
      </c>
      <c r="D80" s="338" t="str" cm="1">
        <f t="array" ref="D80:D86">_xlfn.UNIQUE(F20:F37)</f>
        <v>Cybermobbing</v>
      </c>
      <c r="E80" s="338" cm="1">
        <f t="array" ref="E80">_xlfn.UNIQUE(H20:H26)</f>
        <v>0</v>
      </c>
      <c r="F80" s="289"/>
      <c r="G80" s="330" t="str" cm="1">
        <f t="array" ref="G80:G83">_xlfn.UNIQUE(J19:J24)</f>
        <v>[wir sind] online</v>
      </c>
      <c r="H80" s="292" t="str" cm="1">
        <f t="array" ref="H80:H81">_xlfn.UNIQUE(K19:K23)</f>
        <v>online [gemobbt]</v>
      </c>
      <c r="I80" s="777" cm="1">
        <f t="array" ref="I80">_xlfn.UNIQUE(L19:L23)</f>
        <v>0</v>
      </c>
      <c r="J80" s="778"/>
      <c r="K80" s="289" cm="1">
        <f t="array" ref="K80">_xlfn.UNIQUE(N20:N28)</f>
        <v>0</v>
      </c>
      <c r="L80" s="339" t="str" cm="1">
        <f t="array" ref="L80">_xlfn.UNIQUE(Q20)</f>
        <v>skippt</v>
      </c>
      <c r="M80" s="61" cm="1">
        <f t="array" ref="M80">_xlfn.UNIQUE(R20)</f>
        <v>0</v>
      </c>
      <c r="N80" s="297" cm="1">
        <f t="array" ref="N80">_xlfn.UNIQUE(T20:T23)</f>
        <v>0</v>
      </c>
      <c r="O80" s="295" t="str" cm="1">
        <f t="array" ref="O80:O82">_xlfn.UNIQUE(U20:U22)</f>
        <v>[man] wird gemobbt</v>
      </c>
      <c r="T80" s="41"/>
    </row>
    <row r="81" spans="1:20" ht="25" customHeight="1" x14ac:dyDescent="0.35">
      <c r="A81" s="326">
        <f>SUM(B79:E79:G79:O79)</f>
        <v>34</v>
      </c>
      <c r="B81" s="290" t="str">
        <v>Influencerin</v>
      </c>
      <c r="C81" s="290" t="str">
        <v>Mobbing</v>
      </c>
      <c r="D81" s="290" t="str">
        <v>Mobbing</v>
      </c>
      <c r="E81" s="290"/>
      <c r="F81" s="289"/>
      <c r="G81" s="292" t="str">
        <v>[sir sind] connected</v>
      </c>
      <c r="H81" s="292">
        <v>0</v>
      </c>
      <c r="I81" s="777"/>
      <c r="J81" s="778"/>
      <c r="K81" s="289"/>
      <c r="L81" s="297"/>
      <c r="M81" s="297"/>
      <c r="N81" s="297"/>
      <c r="O81" s="295" t="str">
        <v>[ich] gemobbt werde</v>
      </c>
      <c r="T81" s="41"/>
    </row>
    <row r="82" spans="1:20" ht="25" customHeight="1" x14ac:dyDescent="0.25">
      <c r="B82" s="290" t="str">
        <v>Social-Media</v>
      </c>
      <c r="C82" s="290" t="str">
        <v>Safe-Space</v>
      </c>
      <c r="D82" s="290" t="str">
        <v>Follower*innen-Zahlen</v>
      </c>
      <c r="E82" s="290"/>
      <c r="F82" s="289"/>
      <c r="G82" s="292" t="str">
        <v>online [Formular]</v>
      </c>
      <c r="H82" s="292"/>
      <c r="I82" s="777"/>
      <c r="J82" s="778"/>
      <c r="K82" s="289"/>
      <c r="L82" s="297"/>
      <c r="M82" s="297"/>
      <c r="N82" s="297"/>
      <c r="O82" s="295" t="str">
        <v>[sie] werden geblockt</v>
      </c>
      <c r="T82" s="41"/>
    </row>
    <row r="83" spans="1:20" ht="25" customHeight="1" x14ac:dyDescent="0.25">
      <c r="A83" s="324" t="s">
        <v>631</v>
      </c>
      <c r="B83" s="290" t="str">
        <v>Safe-Space</v>
      </c>
      <c r="C83" s="290" t="str">
        <v>Hate-Storm-Dynamik</v>
      </c>
      <c r="D83" s="290" t="str">
        <v>Follower*innen</v>
      </c>
      <c r="E83" s="290"/>
      <c r="F83" s="289"/>
      <c r="G83" s="292">
        <v>0</v>
      </c>
      <c r="H83" s="292"/>
      <c r="I83" s="777"/>
      <c r="J83" s="778"/>
      <c r="K83" s="289"/>
      <c r="L83" s="297"/>
      <c r="M83" s="297"/>
      <c r="N83" s="297"/>
      <c r="O83" s="295"/>
      <c r="T83" s="41"/>
    </row>
    <row r="84" spans="1:20" ht="25" customHeight="1" x14ac:dyDescent="0.25">
      <c r="A84" s="315">
        <f>SUM(B79:E79)</f>
        <v>26</v>
      </c>
      <c r="B84" s="290" t="str">
        <v>Hate-Speech</v>
      </c>
      <c r="C84" s="290" t="str">
        <v>Support</v>
      </c>
      <c r="D84" s="290" t="str">
        <v>Blocken</v>
      </c>
      <c r="E84" s="290"/>
      <c r="F84" s="289"/>
      <c r="G84" s="292"/>
      <c r="H84" s="292"/>
      <c r="I84" s="777"/>
      <c r="J84" s="778"/>
      <c r="K84" s="289"/>
      <c r="L84" s="297"/>
      <c r="M84" s="297"/>
      <c r="N84" s="297"/>
      <c r="O84" s="295"/>
      <c r="T84" s="41"/>
    </row>
    <row r="85" spans="1:20" ht="25" customHeight="1" x14ac:dyDescent="0.25">
      <c r="A85" s="315" t="s">
        <v>636</v>
      </c>
      <c r="B85" s="290" t="str">
        <v>Spyware</v>
      </c>
      <c r="C85" s="290" t="str">
        <v>Messenger</v>
      </c>
      <c r="D85" s="290" t="str">
        <v>Show-Notes</v>
      </c>
      <c r="E85" s="290"/>
      <c r="F85" s="289"/>
      <c r="G85" s="292"/>
      <c r="H85" s="292"/>
      <c r="I85" s="777"/>
      <c r="J85" s="778"/>
      <c r="K85" s="289"/>
      <c r="L85" s="297"/>
      <c r="M85" s="297"/>
      <c r="N85" s="297"/>
      <c r="O85" s="295"/>
      <c r="T85" s="41"/>
    </row>
    <row r="86" spans="1:20" ht="25" customHeight="1" x14ac:dyDescent="0.25">
      <c r="A86" s="316">
        <f>COUNTIF(B80:E106,"*-*")</f>
        <v>12</v>
      </c>
      <c r="B86" s="290" t="str">
        <v>Cybermobbing</v>
      </c>
      <c r="C86" s="290" t="str">
        <v>Social-Media</v>
      </c>
      <c r="D86" s="290">
        <v>0</v>
      </c>
      <c r="E86" s="290"/>
      <c r="F86" s="289"/>
      <c r="G86" s="292"/>
      <c r="H86" s="292"/>
      <c r="I86" s="777"/>
      <c r="J86" s="778"/>
      <c r="K86" s="289"/>
      <c r="L86" s="297"/>
      <c r="M86" s="297"/>
      <c r="N86" s="297"/>
      <c r="O86" s="295"/>
      <c r="T86" s="41"/>
    </row>
    <row r="87" spans="1:20" ht="25" customHeight="1" x14ac:dyDescent="0.25">
      <c r="A87" s="315" t="s">
        <v>637</v>
      </c>
      <c r="B87" s="290" t="str">
        <v>Social-Media-Plattformen</v>
      </c>
      <c r="C87" s="290" t="str">
        <v>Hate-Speech</v>
      </c>
      <c r="D87" s="290"/>
      <c r="E87" s="290"/>
      <c r="F87" s="289"/>
      <c r="G87" s="330"/>
      <c r="H87" s="292"/>
      <c r="I87" s="777"/>
      <c r="J87" s="778"/>
      <c r="K87" s="289"/>
      <c r="L87" s="297"/>
      <c r="M87" s="297"/>
      <c r="N87" s="297"/>
      <c r="O87" s="295"/>
      <c r="T87" s="41"/>
    </row>
    <row r="88" spans="1:20" ht="25" customHeight="1" x14ac:dyDescent="0.25">
      <c r="A88" s="316">
        <f>A84-A86</f>
        <v>14</v>
      </c>
      <c r="B88" s="290">
        <v>0</v>
      </c>
      <c r="C88" s="290" t="str">
        <v>Dick-pics</v>
      </c>
      <c r="D88" s="290"/>
      <c r="E88" s="290"/>
      <c r="F88" s="289"/>
      <c r="G88" s="292"/>
      <c r="H88" s="292"/>
      <c r="I88" s="777"/>
      <c r="J88" s="778"/>
      <c r="K88" s="289"/>
      <c r="L88" s="297"/>
      <c r="M88" s="297"/>
      <c r="N88" s="297"/>
      <c r="O88" s="295"/>
      <c r="T88" s="41"/>
    </row>
    <row r="89" spans="1:20" ht="25" customHeight="1" x14ac:dyDescent="0.25">
      <c r="A89" s="289"/>
      <c r="B89" s="290"/>
      <c r="C89" s="290" t="str">
        <v>Social-Media-Kanäle</v>
      </c>
      <c r="D89" s="290"/>
      <c r="E89" s="290"/>
      <c r="F89" s="289"/>
      <c r="G89" s="292"/>
      <c r="H89" s="292"/>
      <c r="I89" s="777"/>
      <c r="J89" s="778"/>
      <c r="K89" s="292"/>
      <c r="L89" s="297"/>
      <c r="M89" s="297"/>
      <c r="N89" s="297"/>
      <c r="O89" s="295"/>
      <c r="T89" s="41"/>
    </row>
    <row r="90" spans="1:20" ht="25" customHeight="1" x14ac:dyDescent="0.25">
      <c r="B90" s="331"/>
      <c r="C90" s="59" t="str">
        <v>Accounts</v>
      </c>
      <c r="D90" s="59"/>
      <c r="E90" s="59"/>
      <c r="F90" s="61"/>
      <c r="G90" s="317"/>
      <c r="H90" s="297"/>
      <c r="I90" s="779"/>
      <c r="J90" s="780"/>
      <c r="K90" s="297"/>
      <c r="L90" s="297"/>
      <c r="M90" s="297"/>
      <c r="N90" s="297"/>
      <c r="O90" s="295"/>
      <c r="T90" s="41"/>
    </row>
    <row r="91" spans="1:20" ht="25" customHeight="1" x14ac:dyDescent="0.25">
      <c r="B91" s="331"/>
      <c r="C91" s="59" t="str">
        <v>Nutzer*innen</v>
      </c>
      <c r="D91" s="59"/>
      <c r="E91" s="59"/>
      <c r="F91" s="61"/>
      <c r="G91" s="317"/>
      <c r="H91" s="297"/>
      <c r="I91" s="779"/>
      <c r="J91" s="780"/>
      <c r="K91" s="297"/>
      <c r="L91" s="297"/>
      <c r="M91" s="297"/>
      <c r="N91" s="297"/>
      <c r="O91" s="295"/>
      <c r="T91" s="41"/>
    </row>
    <row r="92" spans="1:20" ht="19" x14ac:dyDescent="0.25">
      <c r="B92" s="331"/>
      <c r="C92" s="59"/>
      <c r="D92" s="59"/>
      <c r="E92" s="59"/>
      <c r="F92" s="61"/>
      <c r="G92" s="317"/>
      <c r="H92" s="297"/>
      <c r="I92" s="779"/>
      <c r="J92" s="780"/>
      <c r="K92" s="297"/>
      <c r="L92" s="297"/>
      <c r="M92" s="297"/>
      <c r="N92" s="297"/>
      <c r="O92" s="295"/>
    </row>
    <row r="93" spans="1:20" ht="19" x14ac:dyDescent="0.25">
      <c r="B93" s="331"/>
      <c r="C93" s="332"/>
      <c r="D93" s="308"/>
      <c r="E93" s="308"/>
      <c r="F93" s="61"/>
      <c r="G93" s="317"/>
      <c r="H93" s="297"/>
      <c r="I93" s="779"/>
      <c r="J93" s="780"/>
      <c r="K93" s="297"/>
      <c r="L93" s="297"/>
      <c r="M93" s="297"/>
      <c r="N93" s="297"/>
      <c r="O93" s="295"/>
    </row>
    <row r="94" spans="1:20" ht="20" thickBot="1" x14ac:dyDescent="0.3">
      <c r="A94" s="309"/>
      <c r="B94" s="331"/>
      <c r="C94" s="333"/>
      <c r="D94" s="311"/>
      <c r="E94" s="312"/>
      <c r="F94" s="61"/>
      <c r="G94" s="318"/>
      <c r="H94" s="298"/>
      <c r="I94" s="666"/>
      <c r="J94" s="667"/>
      <c r="K94" s="298"/>
      <c r="L94" s="298"/>
      <c r="M94" s="298"/>
      <c r="N94" s="298"/>
      <c r="O94" s="296"/>
    </row>
    <row r="95" spans="1:20" ht="19" x14ac:dyDescent="0.25">
      <c r="B95" s="59"/>
      <c r="C95" s="61"/>
      <c r="D95" s="61"/>
      <c r="E95" s="61"/>
      <c r="F95" s="61"/>
      <c r="G95" s="60"/>
      <c r="H95" s="61"/>
      <c r="I95" s="60"/>
    </row>
    <row r="96" spans="1:20" ht="19" x14ac:dyDescent="0.25">
      <c r="B96" s="59"/>
      <c r="C96" s="61"/>
      <c r="D96" s="61"/>
      <c r="E96" s="61"/>
      <c r="F96" s="61"/>
      <c r="G96" s="60"/>
      <c r="H96" s="61"/>
      <c r="I96" s="60"/>
    </row>
  </sheetData>
  <mergeCells count="67">
    <mergeCell ref="I90:J90"/>
    <mergeCell ref="I91:J91"/>
    <mergeCell ref="I92:J92"/>
    <mergeCell ref="I93:J93"/>
    <mergeCell ref="I94:J94"/>
    <mergeCell ref="I85:J85"/>
    <mergeCell ref="I86:J86"/>
    <mergeCell ref="I87:J87"/>
    <mergeCell ref="I88:J88"/>
    <mergeCell ref="I89:J89"/>
    <mergeCell ref="I80:J80"/>
    <mergeCell ref="I81:J81"/>
    <mergeCell ref="I82:J82"/>
    <mergeCell ref="I83:J83"/>
    <mergeCell ref="I84:J84"/>
    <mergeCell ref="L45:M45"/>
    <mergeCell ref="L46:M46"/>
    <mergeCell ref="L47:M47"/>
    <mergeCell ref="I78:J78"/>
    <mergeCell ref="I79:J79"/>
    <mergeCell ref="L40:M40"/>
    <mergeCell ref="L41:M41"/>
    <mergeCell ref="L42:M42"/>
    <mergeCell ref="L43:M43"/>
    <mergeCell ref="L44:M44"/>
    <mergeCell ref="L35:M35"/>
    <mergeCell ref="L36:M36"/>
    <mergeCell ref="L37:M37"/>
    <mergeCell ref="L38:M38"/>
    <mergeCell ref="L39:M39"/>
    <mergeCell ref="C10:D10"/>
    <mergeCell ref="B1:C2"/>
    <mergeCell ref="F1:J2"/>
    <mergeCell ref="D4:E4"/>
    <mergeCell ref="C8:D8"/>
    <mergeCell ref="C9:D9"/>
    <mergeCell ref="H9:I9"/>
    <mergeCell ref="N17:U18"/>
    <mergeCell ref="E64:F64"/>
    <mergeCell ref="G64:H64"/>
    <mergeCell ref="J64:M64"/>
    <mergeCell ref="C11:D11"/>
    <mergeCell ref="C12:D12"/>
    <mergeCell ref="C13:D13"/>
    <mergeCell ref="C14:D14"/>
    <mergeCell ref="B17:H18"/>
    <mergeCell ref="J17:J18"/>
    <mergeCell ref="L17:M18"/>
    <mergeCell ref="L19:M19"/>
    <mergeCell ref="L20:M20"/>
    <mergeCell ref="L21:M21"/>
    <mergeCell ref="L22:M22"/>
    <mergeCell ref="L23:M23"/>
    <mergeCell ref="H65:H67"/>
    <mergeCell ref="J65:M67"/>
    <mergeCell ref="K17:K18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61D5F707-6645-D84E-925C-5F10C555E53A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B80:B86</xm:sqref>
        </x14:conditionalFormatting>
        <x14:conditionalFormatting xmlns:xm="http://schemas.microsoft.com/office/excel/2006/main">
          <x14:cfRule type="containsText" priority="3" operator="containsText" id="{3E2DB869-0823-474D-BE69-81AE9E6BCD67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B80:E94</xm:sqref>
        </x14:conditionalFormatting>
        <x14:conditionalFormatting xmlns:xm="http://schemas.microsoft.com/office/excel/2006/main">
          <x14:cfRule type="containsText" priority="2" operator="containsText" id="{4A2E35A2-7A3F-2C45-B14C-FA0B04FC4C6E}">
            <xm:f>NOT(ISERROR(SEARCH("-",B80)))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B80:E96</xm:sqref>
        </x14:conditionalFormatting>
        <x14:conditionalFormatting xmlns:xm="http://schemas.microsoft.com/office/excel/2006/main">
          <x14:cfRule type="containsText" priority="1" operator="containsText" id="{C721F993-6F0D-1842-900B-AB1A9D737421}">
            <xm:f>NOT(ISERROR(SEARCH("-",C20)))</xm:f>
            <xm:f>"-"</xm:f>
            <x14:dxf>
              <font>
                <color rgb="FF9C0006"/>
              </font>
            </x14:dxf>
          </x14:cfRule>
          <xm:sqref>C20:F39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49F7-D764-3F47-A95A-2B0EBC2F4E4F}">
  <dimension ref="A1:U98"/>
  <sheetViews>
    <sheetView topLeftCell="B28" zoomScale="57" workbookViewId="0">
      <selection activeCell="K38" sqref="K38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684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374" t="s">
        <v>89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5</v>
      </c>
      <c r="D5" s="70">
        <f>C5/G5*100</f>
        <v>55.555555555555557</v>
      </c>
      <c r="E5" s="159" t="s">
        <v>240</v>
      </c>
      <c r="F5" s="111" t="s">
        <v>155</v>
      </c>
      <c r="G5" s="111">
        <f>C69</f>
        <v>9</v>
      </c>
      <c r="H5" s="111" t="s">
        <v>154</v>
      </c>
      <c r="I5" s="111">
        <f>B84</f>
        <v>8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383" t="s">
        <v>715</v>
      </c>
      <c r="D8" s="384"/>
      <c r="E8" s="35">
        <v>0</v>
      </c>
      <c r="F8" s="49" t="s">
        <v>239</v>
      </c>
      <c r="G8" s="49">
        <f>E8/G5*100</f>
        <v>0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378" t="s">
        <v>716</v>
      </c>
      <c r="D9" s="276"/>
      <c r="E9" s="6">
        <v>3</v>
      </c>
      <c r="F9" s="32" t="s">
        <v>239</v>
      </c>
      <c r="G9" s="32">
        <f>E9/G5*100</f>
        <v>33.333333333333329</v>
      </c>
      <c r="H9" s="617" t="s">
        <v>1140</v>
      </c>
      <c r="I9" s="618"/>
      <c r="M9" s="78"/>
      <c r="N9" s="78"/>
      <c r="O9" s="78"/>
      <c r="P9" s="160"/>
    </row>
    <row r="10" spans="2:21" ht="25" customHeight="1" x14ac:dyDescent="0.25">
      <c r="B10" s="35" t="s">
        <v>78</v>
      </c>
      <c r="C10" s="377" t="s">
        <v>718</v>
      </c>
      <c r="D10" s="266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375" t="s">
        <v>719</v>
      </c>
      <c r="D11" s="376"/>
      <c r="E11" s="6">
        <v>1</v>
      </c>
      <c r="F11" s="32" t="s">
        <v>239</v>
      </c>
      <c r="G11" s="32">
        <f>E11/G5*100</f>
        <v>11.111111111111111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379"/>
      <c r="D12" s="380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">
      <c r="B13" s="6" t="s">
        <v>81</v>
      </c>
      <c r="C13" s="381"/>
      <c r="D13" s="382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194"/>
      <c r="L19" s="668"/>
      <c r="M19" s="669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 t="s">
        <v>112</v>
      </c>
      <c r="C20" s="206" t="s">
        <v>714</v>
      </c>
      <c r="D20" s="276" t="s">
        <v>524</v>
      </c>
      <c r="E20" s="257" t="s">
        <v>109</v>
      </c>
      <c r="F20" s="206" t="s">
        <v>116</v>
      </c>
      <c r="G20" s="113" t="s">
        <v>109</v>
      </c>
      <c r="H20" s="205" t="s">
        <v>161</v>
      </c>
      <c r="I20" s="123" t="s">
        <v>113</v>
      </c>
      <c r="J20" s="193"/>
      <c r="K20" s="194"/>
      <c r="L20" s="668"/>
      <c r="M20" s="669"/>
      <c r="N20" s="186"/>
      <c r="O20" s="175"/>
      <c r="P20" s="198"/>
      <c r="Q20" s="199"/>
      <c r="R20" s="186"/>
      <c r="S20" s="181"/>
      <c r="T20" s="203"/>
      <c r="U20" s="38"/>
    </row>
    <row r="21" spans="1:21" ht="25" customHeight="1" x14ac:dyDescent="0.25">
      <c r="B21" s="118" t="s">
        <v>113</v>
      </c>
      <c r="C21" s="206" t="s">
        <v>90</v>
      </c>
      <c r="D21" s="276" t="s">
        <v>123</v>
      </c>
      <c r="E21" s="257" t="s">
        <v>113</v>
      </c>
      <c r="F21" s="191"/>
      <c r="G21" s="113"/>
      <c r="H21" s="186"/>
      <c r="I21" s="123"/>
      <c r="J21" s="193"/>
      <c r="K21" s="194"/>
      <c r="L21" s="668"/>
      <c r="M21" s="669"/>
      <c r="N21" s="186"/>
      <c r="O21" s="175"/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113</v>
      </c>
      <c r="C22" s="206" t="s">
        <v>90</v>
      </c>
      <c r="D22" s="375" t="s">
        <v>178</v>
      </c>
      <c r="E22" s="257" t="s">
        <v>112</v>
      </c>
      <c r="F22" s="191"/>
      <c r="G22" s="113"/>
      <c r="H22" s="186"/>
      <c r="I22" s="123"/>
      <c r="J22" s="193"/>
      <c r="K22" s="194"/>
      <c r="L22" s="668"/>
      <c r="M22" s="669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125</v>
      </c>
      <c r="C23" s="276" t="s">
        <v>717</v>
      </c>
      <c r="D23" s="186"/>
      <c r="E23" s="257"/>
      <c r="F23" s="191"/>
      <c r="G23" s="113"/>
      <c r="H23" s="186"/>
      <c r="I23" s="123"/>
      <c r="J23" s="193"/>
      <c r="K23" s="194"/>
      <c r="L23" s="668"/>
      <c r="M23" s="669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/>
      <c r="C24" s="185"/>
      <c r="D24" s="186"/>
      <c r="E24" s="257"/>
      <c r="F24" s="191"/>
      <c r="G24" s="113"/>
      <c r="H24" s="186"/>
      <c r="I24" s="123"/>
      <c r="J24" s="196"/>
      <c r="K24" s="194"/>
      <c r="L24" s="668"/>
      <c r="M24" s="669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/>
      <c r="C25" s="185"/>
      <c r="D25" s="186"/>
      <c r="E25" s="257"/>
      <c r="F25" s="191"/>
      <c r="G25" s="113"/>
      <c r="H25" s="186"/>
      <c r="I25" s="123"/>
      <c r="J25" s="196"/>
      <c r="K25" s="194"/>
      <c r="L25" s="668"/>
      <c r="M25" s="669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/>
      <c r="C26" s="185"/>
      <c r="D26" s="186"/>
      <c r="E26" s="257"/>
      <c r="F26" s="191"/>
      <c r="G26" s="113"/>
      <c r="H26" s="186"/>
      <c r="I26" s="123"/>
      <c r="J26" s="197"/>
      <c r="K26" s="194"/>
      <c r="L26" s="668"/>
      <c r="M26" s="669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/>
      <c r="C27" s="185"/>
      <c r="D27" s="186"/>
      <c r="E27" s="257"/>
      <c r="F27" s="191"/>
      <c r="G27" s="113"/>
      <c r="H27" s="186"/>
      <c r="I27" s="123"/>
      <c r="J27" s="197"/>
      <c r="K27" s="194"/>
      <c r="L27" s="668"/>
      <c r="M27" s="669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/>
      <c r="C28" s="185"/>
      <c r="D28" s="187"/>
      <c r="E28" s="257"/>
      <c r="F28" s="191"/>
      <c r="G28" s="113"/>
      <c r="H28" s="186"/>
      <c r="I28" s="123"/>
      <c r="J28" s="193"/>
      <c r="K28" s="194"/>
      <c r="L28" s="668"/>
      <c r="M28" s="66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186"/>
      <c r="E29" s="257"/>
      <c r="F29" s="191"/>
      <c r="G29" s="113"/>
      <c r="H29" s="186"/>
      <c r="I29" s="123"/>
      <c r="J29" s="193"/>
      <c r="K29" s="194"/>
      <c r="L29" s="668"/>
      <c r="M29" s="66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186"/>
      <c r="E30" s="257"/>
      <c r="F30" s="191"/>
      <c r="G30" s="113"/>
      <c r="H30" s="186"/>
      <c r="I30" s="123"/>
      <c r="J30" s="193"/>
      <c r="K30" s="194"/>
      <c r="L30" s="668"/>
      <c r="M30" s="66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257"/>
      <c r="F31" s="191"/>
      <c r="G31" s="113"/>
      <c r="H31" s="186"/>
      <c r="I31" s="123"/>
      <c r="J31" s="193"/>
      <c r="K31" s="194"/>
      <c r="L31" s="668"/>
      <c r="M31" s="66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257"/>
      <c r="F32" s="191"/>
      <c r="G32" s="113"/>
      <c r="H32" s="186"/>
      <c r="I32" s="123"/>
      <c r="J32" s="193"/>
      <c r="K32" s="194"/>
      <c r="L32" s="668"/>
      <c r="M32" s="66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668"/>
      <c r="M33" s="66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668"/>
      <c r="M34" s="66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668"/>
      <c r="M35" s="66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668"/>
      <c r="M36" s="66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68"/>
      <c r="M37" s="66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68"/>
      <c r="M38" s="66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68"/>
      <c r="M39" s="66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68"/>
      <c r="M40" s="66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68"/>
      <c r="M41" s="66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68"/>
      <c r="M42" s="66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68"/>
      <c r="M43" s="66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68"/>
      <c r="M44" s="66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68"/>
      <c r="M45" s="66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68"/>
      <c r="M46" s="66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358"/>
      <c r="I47" s="169"/>
      <c r="J47" s="193"/>
      <c r="K47" s="194"/>
      <c r="L47" s="668"/>
      <c r="M47" s="66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H48" s="811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4</v>
      </c>
      <c r="C59" s="145"/>
      <c r="D59" s="144">
        <f>COUNTIF(D20:D44,"*")</f>
        <v>3</v>
      </c>
      <c r="E59" s="145"/>
      <c r="F59" s="144">
        <f>COUNTIF(F20:F44,"*")</f>
        <v>1</v>
      </c>
      <c r="G59" s="145"/>
      <c r="H59" s="146">
        <f>COUNTIF(H20:H44,"*")</f>
        <v>1</v>
      </c>
      <c r="I59" s="147"/>
      <c r="J59" s="79">
        <f>COUNTIF(J19:J44,"*")</f>
        <v>0</v>
      </c>
      <c r="K59" s="79">
        <f>COUNTIF(K19:K44,"*")</f>
        <v>0</v>
      </c>
      <c r="L59" s="79">
        <f>COUNTIF(L19:M44,"*")</f>
        <v>0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SUM(B59,D59,F59,H59,J5)</f>
        <v>9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>
        <f>COUNTIF(C20:I47,"*-*")</f>
        <v>3</v>
      </c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0</v>
      </c>
      <c r="T64" s="41"/>
    </row>
    <row r="65" spans="1:20" ht="47" customHeight="1" x14ac:dyDescent="0.25">
      <c r="B65" s="64" t="s">
        <v>132</v>
      </c>
      <c r="C65" s="65">
        <f>C63-C64</f>
        <v>6</v>
      </c>
      <c r="D65" s="61"/>
      <c r="E65" s="72" t="s">
        <v>135</v>
      </c>
      <c r="F65" s="152" t="s">
        <v>91</v>
      </c>
      <c r="G65" s="73" t="s">
        <v>138</v>
      </c>
      <c r="H65" s="621" t="s">
        <v>589</v>
      </c>
      <c r="I65" s="60"/>
      <c r="J65" s="623"/>
      <c r="K65" s="623"/>
      <c r="L65" s="623"/>
      <c r="M65" s="623"/>
      <c r="T65" s="41"/>
    </row>
    <row r="66" spans="1:20" ht="25" customHeight="1" x14ac:dyDescent="0.25">
      <c r="B66" s="66" t="s">
        <v>133</v>
      </c>
      <c r="C66" s="67">
        <f>SUM(C78:F79)</f>
        <v>8</v>
      </c>
      <c r="D66" s="61"/>
      <c r="E66" s="72" t="s">
        <v>137</v>
      </c>
      <c r="F66" s="152" t="s">
        <v>113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1138</v>
      </c>
      <c r="C67" s="69">
        <f>SUM(C78:F78)</f>
        <v>4</v>
      </c>
      <c r="D67" s="61"/>
      <c r="E67" s="72" t="s">
        <v>113</v>
      </c>
      <c r="F67" s="152">
        <f>COUNTIF(B19:G46,"der")</f>
        <v>3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111</v>
      </c>
      <c r="F68" s="152">
        <f>COUNTIF(B19:G46,"die")</f>
        <v>0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SUM(B59:M59,O64:O64,P59:Q59,S60)</f>
        <v>9</v>
      </c>
      <c r="D69" s="61"/>
      <c r="E69" s="72" t="s">
        <v>190</v>
      </c>
      <c r="F69" s="152">
        <f>COUNTIF(B19:G46,"das")</f>
        <v>0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2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1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136</v>
      </c>
      <c r="F72" s="108">
        <f>COUNTIF(B19:B46:E19:E43:G19:G43:I19:I43, "pl")</f>
        <v>2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T73" s="4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T74" s="41"/>
    </row>
    <row r="75" spans="1:20" ht="25" customHeight="1" x14ac:dyDescent="0.25">
      <c r="C75" s="60"/>
      <c r="D75" s="61"/>
      <c r="E75" s="61"/>
      <c r="F75" s="61"/>
      <c r="G75" s="61"/>
      <c r="H75" s="60"/>
      <c r="I75" s="61"/>
      <c r="J75" s="60"/>
      <c r="T75" s="41"/>
    </row>
    <row r="76" spans="1:20" ht="25" customHeight="1" x14ac:dyDescent="0.25">
      <c r="C76" s="60"/>
      <c r="D76" s="61"/>
      <c r="E76" s="61"/>
      <c r="F76" s="61"/>
      <c r="G76" s="61"/>
      <c r="H76" s="60"/>
      <c r="I76" s="61"/>
      <c r="J76" s="60"/>
      <c r="L76" s="319" t="s">
        <v>100</v>
      </c>
      <c r="T76" s="4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L77" s="320" t="s">
        <v>280</v>
      </c>
      <c r="T77" s="4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1</v>
      </c>
      <c r="D78" s="313">
        <f>COUNTIF(D83:D104,"*-*")</f>
        <v>1</v>
      </c>
      <c r="E78" s="313">
        <f>COUNTIF(E83:E97,"*-*")</f>
        <v>1</v>
      </c>
      <c r="F78" s="313">
        <f>COUNTIF(F83:F97,"*-*")</f>
        <v>1</v>
      </c>
      <c r="G78" s="60"/>
      <c r="H78" s="61"/>
      <c r="I78" s="60"/>
      <c r="L78" s="321" t="s">
        <v>102</v>
      </c>
      <c r="T78" s="41"/>
    </row>
    <row r="79" spans="1:20" ht="25" customHeight="1" x14ac:dyDescent="0.25">
      <c r="A79" s="671"/>
      <c r="B79" s="314" t="s">
        <v>639</v>
      </c>
      <c r="C79" s="313">
        <f>C82-C78</f>
        <v>2</v>
      </c>
      <c r="D79" s="313">
        <f>D82-D78</f>
        <v>2</v>
      </c>
      <c r="E79" s="313">
        <f>E82-E78</f>
        <v>0</v>
      </c>
      <c r="F79" s="313">
        <f>F82-F78</f>
        <v>0</v>
      </c>
      <c r="G79" s="60"/>
      <c r="H79" s="61"/>
      <c r="I79" s="60"/>
      <c r="L79" s="322" t="s">
        <v>145</v>
      </c>
      <c r="N79" s="323" t="s">
        <v>634</v>
      </c>
      <c r="T79" s="41"/>
    </row>
    <row r="80" spans="1:20" ht="25" customHeight="1" thickBot="1" x14ac:dyDescent="0.3">
      <c r="C80" s="60"/>
      <c r="D80" s="61"/>
      <c r="E80" s="61"/>
      <c r="F80" s="61"/>
      <c r="G80" s="61"/>
      <c r="H80" s="60"/>
      <c r="I80" s="61"/>
      <c r="J80" s="60"/>
      <c r="T80" s="41"/>
    </row>
    <row r="81" spans="2:20" ht="25" customHeight="1" x14ac:dyDescent="0.2"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1"/>
    </row>
    <row r="82" spans="2:20" ht="25" customHeight="1" x14ac:dyDescent="0.2">
      <c r="B82" s="300" t="s">
        <v>154</v>
      </c>
      <c r="C82" s="303">
        <f>COUNTIF(_xlfn.ANCHORARRAY(C83),"*")</f>
        <v>3</v>
      </c>
      <c r="D82" s="304">
        <f>COUNTIF(_xlfn.ANCHORARRAY(D83),"*")</f>
        <v>3</v>
      </c>
      <c r="E82" s="304">
        <f>COUNTIF(_xlfn.ANCHORARRAY(E83),"*")</f>
        <v>1</v>
      </c>
      <c r="F82" s="305">
        <f>COUNTIF(F83:F90,"*")</f>
        <v>1</v>
      </c>
      <c r="G82" s="300" t="s">
        <v>154</v>
      </c>
      <c r="H82" s="304">
        <f>COUNTIF(_xlfn.ANCHORARRAY(H83),"*")</f>
        <v>0</v>
      </c>
      <c r="I82" s="304">
        <f t="shared" ref="I82:P82" si="0">COUNTIF(I83:I97,"*")</f>
        <v>0</v>
      </c>
      <c r="J82" s="664">
        <f>COUNTIF(L19:M47,"*")</f>
        <v>0</v>
      </c>
      <c r="K82" s="665"/>
      <c r="L82" s="304">
        <f t="shared" si="0"/>
        <v>0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1"/>
    </row>
    <row r="83" spans="2:20" ht="42" customHeight="1" x14ac:dyDescent="0.25">
      <c r="B83" s="329" t="s">
        <v>640</v>
      </c>
      <c r="C83" s="290" t="str" cm="1">
        <f t="array" ref="C83:C86">_xlfn.UNIQUE(C20:C47)</f>
        <v>Trigger-Warnung</v>
      </c>
      <c r="D83" s="290" t="str" cm="1">
        <f t="array" ref="D83:D86">_xlfn.UNIQUE(D20:D47)</f>
        <v>Interviews</v>
      </c>
      <c r="E83" s="290" t="str" cm="1">
        <f t="array" ref="E83:E84">_xlfn.UNIQUE(F20:F47)</f>
        <v>Show-Notes</v>
      </c>
      <c r="F83" s="290" t="str" cm="1">
        <f t="array" ref="F83:F84">_xlfn.UNIQUE(F20:F47)</f>
        <v>Show-Notes</v>
      </c>
      <c r="G83" s="289"/>
      <c r="H83" s="330" cm="1">
        <f t="array" ref="H83">_xlfn.UNIQUE(J19:J47)</f>
        <v>0</v>
      </c>
      <c r="I83" s="292" cm="1">
        <f t="array" ref="I83">_xlfn.UNIQUE(K19:K47)</f>
        <v>0</v>
      </c>
      <c r="J83" s="521" cm="1">
        <f t="array" ref="J83:K83">_xlfn.UNIQUE(L19:M47)</f>
        <v>0</v>
      </c>
      <c r="K83" s="522">
        <v>0</v>
      </c>
      <c r="L83" s="289" cm="1">
        <f t="array" ref="L83">_xlfn.UNIQUE(N20:N47)</f>
        <v>0</v>
      </c>
      <c r="M83" s="339" cm="1">
        <f t="array" ref="M83">_xlfn.UNIQUE(Q20:Q47)</f>
        <v>0</v>
      </c>
      <c r="N83" s="61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1"/>
    </row>
    <row r="84" spans="2:20" ht="25" customHeight="1" x14ac:dyDescent="0.35">
      <c r="B84" s="326">
        <f>SUM(C82:F82:H82:P82)</f>
        <v>8</v>
      </c>
      <c r="C84" s="290" t="str">
        <v>Podcast</v>
      </c>
      <c r="D84" s="290" t="str">
        <v>Interview</v>
      </c>
      <c r="E84" s="290">
        <v>0</v>
      </c>
      <c r="F84" s="290">
        <v>0</v>
      </c>
      <c r="G84" s="289"/>
      <c r="H84" s="292"/>
      <c r="I84" s="292"/>
      <c r="J84" s="521"/>
      <c r="K84" s="522"/>
      <c r="L84" s="289"/>
      <c r="M84" s="297"/>
      <c r="N84" s="297"/>
      <c r="O84" s="297"/>
      <c r="P84" s="295"/>
      <c r="T84" s="41"/>
    </row>
    <row r="85" spans="2:20" ht="25" customHeight="1" x14ac:dyDescent="0.25">
      <c r="C85" s="290" t="str">
        <v>Team</v>
      </c>
      <c r="D85" s="290" t="str">
        <v>Social-Media</v>
      </c>
      <c r="E85" s="290"/>
      <c r="F85" s="290"/>
      <c r="G85" s="289"/>
      <c r="H85" s="292"/>
      <c r="I85" s="292"/>
      <c r="J85" s="521"/>
      <c r="K85" s="522"/>
      <c r="L85" s="289"/>
      <c r="M85" s="297"/>
      <c r="N85" s="297"/>
      <c r="O85" s="297"/>
      <c r="P85" s="295"/>
      <c r="T85" s="41"/>
    </row>
    <row r="86" spans="2:20" ht="25" customHeight="1" x14ac:dyDescent="0.25">
      <c r="B86" s="324" t="s">
        <v>631</v>
      </c>
      <c r="C86" s="290">
        <v>0</v>
      </c>
      <c r="D86" s="290">
        <v>0</v>
      </c>
      <c r="E86" s="290"/>
      <c r="F86" s="290"/>
      <c r="G86" s="289"/>
      <c r="H86" s="292"/>
      <c r="I86" s="292"/>
      <c r="J86" s="521"/>
      <c r="K86" s="522"/>
      <c r="L86" s="289"/>
      <c r="M86" s="297"/>
      <c r="N86" s="297"/>
      <c r="O86" s="297"/>
      <c r="P86" s="295"/>
      <c r="T86" s="41"/>
    </row>
    <row r="87" spans="2:20" ht="25" customHeight="1" x14ac:dyDescent="0.25">
      <c r="B87" s="315">
        <f>SUM(C82:F82)</f>
        <v>8</v>
      </c>
      <c r="C87" s="290"/>
      <c r="D87" s="290"/>
      <c r="E87" s="290"/>
      <c r="F87" s="290"/>
      <c r="G87" s="289"/>
      <c r="H87" s="292"/>
      <c r="I87" s="292"/>
      <c r="J87" s="521"/>
      <c r="K87" s="522"/>
      <c r="L87" s="289"/>
      <c r="M87" s="297"/>
      <c r="N87" s="297"/>
      <c r="O87" s="297"/>
      <c r="P87" s="295"/>
      <c r="T87" s="41"/>
    </row>
    <row r="88" spans="2:20" ht="25" customHeight="1" x14ac:dyDescent="0.25">
      <c r="B88" s="315" t="s">
        <v>636</v>
      </c>
      <c r="C88" s="290"/>
      <c r="D88" s="290"/>
      <c r="E88" s="290"/>
      <c r="F88" s="290"/>
      <c r="G88" s="289"/>
      <c r="H88" s="292"/>
      <c r="I88" s="292"/>
      <c r="J88" s="521"/>
      <c r="K88" s="522"/>
      <c r="L88" s="289"/>
      <c r="M88" s="297"/>
      <c r="N88" s="297"/>
      <c r="O88" s="297"/>
      <c r="P88" s="295"/>
      <c r="T88" s="41"/>
    </row>
    <row r="89" spans="2:20" ht="25" customHeight="1" x14ac:dyDescent="0.25">
      <c r="B89" s="316">
        <f>COUNTIF(C83:F109,"*-*")</f>
        <v>4</v>
      </c>
      <c r="C89" s="290"/>
      <c r="D89" s="290"/>
      <c r="E89" s="290"/>
      <c r="F89" s="290"/>
      <c r="G89" s="289"/>
      <c r="H89" s="292"/>
      <c r="I89" s="292"/>
      <c r="J89" s="521"/>
      <c r="K89" s="522"/>
      <c r="L89" s="289"/>
      <c r="M89" s="297"/>
      <c r="N89" s="297"/>
      <c r="O89" s="297"/>
      <c r="P89" s="295"/>
      <c r="T89" s="41"/>
    </row>
    <row r="90" spans="2:20" ht="25" customHeight="1" x14ac:dyDescent="0.25">
      <c r="B90" s="315" t="s">
        <v>637</v>
      </c>
      <c r="C90" s="290"/>
      <c r="D90" s="290"/>
      <c r="E90" s="290"/>
      <c r="F90" s="290"/>
      <c r="G90" s="289"/>
      <c r="H90" s="330"/>
      <c r="I90" s="292"/>
      <c r="J90" s="521"/>
      <c r="K90" s="522"/>
      <c r="L90" s="289"/>
      <c r="M90" s="297"/>
      <c r="N90" s="297"/>
      <c r="O90" s="297"/>
      <c r="P90" s="295"/>
      <c r="T90" s="41"/>
    </row>
    <row r="91" spans="2:20" ht="25" customHeight="1" x14ac:dyDescent="0.25">
      <c r="B91" s="316">
        <f>B87-B89</f>
        <v>4</v>
      </c>
      <c r="C91" s="290"/>
      <c r="D91" s="290"/>
      <c r="E91" s="290"/>
      <c r="F91" s="290"/>
      <c r="G91" s="289"/>
      <c r="H91" s="292"/>
      <c r="I91" s="292"/>
      <c r="J91" s="521"/>
      <c r="K91" s="522"/>
      <c r="L91" s="289"/>
      <c r="M91" s="297"/>
      <c r="N91" s="297"/>
      <c r="O91" s="297"/>
      <c r="P91" s="295"/>
      <c r="T91" s="41"/>
    </row>
    <row r="92" spans="2:20" ht="19" x14ac:dyDescent="0.25">
      <c r="B92" s="289"/>
      <c r="C92" s="290"/>
      <c r="D92" s="290"/>
      <c r="E92" s="290"/>
      <c r="F92" s="290"/>
      <c r="G92" s="289"/>
      <c r="H92" s="292"/>
      <c r="I92" s="292"/>
      <c r="J92" s="521"/>
      <c r="K92" s="522"/>
      <c r="L92" s="292"/>
      <c r="M92" s="297"/>
      <c r="N92" s="297"/>
      <c r="O92" s="297"/>
      <c r="P92" s="295"/>
    </row>
    <row r="93" spans="2:20" ht="19" x14ac:dyDescent="0.25">
      <c r="C93" s="331"/>
      <c r="D93" s="59"/>
      <c r="E93" s="59"/>
      <c r="F93" s="59"/>
      <c r="G93" s="61"/>
      <c r="H93" s="317"/>
      <c r="I93" s="297"/>
      <c r="J93" s="527"/>
      <c r="K93" s="528"/>
      <c r="L93" s="297"/>
      <c r="M93" s="297"/>
      <c r="N93" s="297"/>
      <c r="O93" s="297"/>
      <c r="P93" s="295"/>
    </row>
    <row r="94" spans="2:20" ht="19" x14ac:dyDescent="0.25">
      <c r="C94" s="331"/>
      <c r="D94" s="59"/>
      <c r="E94" s="59"/>
      <c r="F94" s="59"/>
      <c r="G94" s="61"/>
      <c r="H94" s="317"/>
      <c r="I94" s="297"/>
      <c r="J94" s="527"/>
      <c r="K94" s="528"/>
      <c r="L94" s="297"/>
      <c r="M94" s="297"/>
      <c r="N94" s="297"/>
      <c r="O94" s="297"/>
      <c r="P94" s="295"/>
    </row>
    <row r="95" spans="2:20" ht="19" x14ac:dyDescent="0.25">
      <c r="C95" s="331"/>
      <c r="D95" s="59"/>
      <c r="E95" s="59"/>
      <c r="F95" s="59"/>
      <c r="G95" s="61"/>
      <c r="H95" s="317"/>
      <c r="I95" s="297"/>
      <c r="J95" s="527"/>
      <c r="K95" s="528"/>
      <c r="L95" s="297"/>
      <c r="M95" s="297"/>
      <c r="N95" s="297"/>
      <c r="O95" s="297"/>
      <c r="P95" s="295"/>
    </row>
    <row r="96" spans="2:20" ht="19" x14ac:dyDescent="0.25">
      <c r="C96" s="331"/>
      <c r="D96" s="332"/>
      <c r="E96" s="308"/>
      <c r="F96" s="308"/>
      <c r="G96" s="61"/>
      <c r="H96" s="317"/>
      <c r="I96" s="297"/>
      <c r="J96" s="527"/>
      <c r="K96" s="528"/>
      <c r="L96" s="297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66"/>
      <c r="K97" s="667"/>
      <c r="L97" s="298"/>
      <c r="M97" s="298"/>
      <c r="N97" s="298"/>
      <c r="O97" s="298"/>
      <c r="P97" s="296"/>
    </row>
    <row r="98" spans="2:16" ht="19" x14ac:dyDescent="0.25">
      <c r="C98" s="59"/>
      <c r="D98" s="61"/>
      <c r="E98" s="61"/>
      <c r="F98" s="61"/>
      <c r="G98" s="61"/>
      <c r="H98" s="60"/>
      <c r="I98" s="61"/>
      <c r="J98" s="60"/>
    </row>
  </sheetData>
  <mergeCells count="48">
    <mergeCell ref="A78:A79"/>
    <mergeCell ref="H65:H67"/>
    <mergeCell ref="J65:M67"/>
    <mergeCell ref="K17:K1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17:M18"/>
    <mergeCell ref="B1:C2"/>
    <mergeCell ref="F1:J2"/>
    <mergeCell ref="D4:E4"/>
    <mergeCell ref="N17:U18"/>
    <mergeCell ref="E64:F64"/>
    <mergeCell ref="G64:H64"/>
    <mergeCell ref="J64:M64"/>
    <mergeCell ref="C14:D14"/>
    <mergeCell ref="B17:H18"/>
    <mergeCell ref="J17:J18"/>
    <mergeCell ref="L31:M31"/>
    <mergeCell ref="L32:M32"/>
    <mergeCell ref="L33:M33"/>
    <mergeCell ref="L34:M34"/>
    <mergeCell ref="L35:M35"/>
    <mergeCell ref="L36:M36"/>
    <mergeCell ref="J81:K81"/>
    <mergeCell ref="J82:K82"/>
    <mergeCell ref="H9:I9"/>
    <mergeCell ref="J97:K97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74BB575E-0B3A-9C48-A4BE-C6816FD242FC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EC75603E-EBD7-854A-BFFD-AE0EF57CF13E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5438BD75-969E-154E-9F10-91DC21A4D17B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C83:F98</xm:sqref>
        </x14:conditionalFormatting>
        <x14:conditionalFormatting xmlns:xm="http://schemas.microsoft.com/office/excel/2006/main">
          <x14:cfRule type="containsText" priority="3" operator="containsText" id="{9A24E19F-916A-2B44-8763-64557EDD863B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CF28524B-1114-8D4A-B639-AC09C487A46F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8294C601-98DD-214A-BF74-09348E102C60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876-BBF7-AC4C-8110-EC27D40CF087}">
  <dimension ref="A1:U97"/>
  <sheetViews>
    <sheetView zoomScale="82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29" style="151" customWidth="1"/>
    <col min="13" max="13" width="26.1640625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720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89</v>
      </c>
      <c r="D4" s="682" t="s">
        <v>153</v>
      </c>
      <c r="E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9</v>
      </c>
      <c r="D5" s="390">
        <f>C5/G5*100</f>
        <v>45</v>
      </c>
      <c r="E5" s="391" t="s">
        <v>240</v>
      </c>
      <c r="F5" s="392" t="s">
        <v>155</v>
      </c>
      <c r="G5" s="392">
        <f>C69</f>
        <v>20</v>
      </c>
      <c r="H5" s="392" t="s">
        <v>154</v>
      </c>
      <c r="I5" s="392">
        <f>B84</f>
        <v>20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722</v>
      </c>
      <c r="D8" s="397"/>
      <c r="E8" s="396">
        <v>3</v>
      </c>
      <c r="F8" s="398" t="s">
        <v>239</v>
      </c>
      <c r="G8" s="398">
        <f>E8/G5*100</f>
        <v>15</v>
      </c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729</v>
      </c>
      <c r="D9" s="211"/>
      <c r="E9" s="34">
        <v>8</v>
      </c>
      <c r="F9" s="117" t="s">
        <v>239</v>
      </c>
      <c r="G9" s="117">
        <f>E9/G5*100</f>
        <v>40</v>
      </c>
      <c r="H9" s="617" t="s">
        <v>1140</v>
      </c>
      <c r="I9" s="618"/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">
      <c r="B13" s="34" t="s">
        <v>81</v>
      </c>
      <c r="C13" s="407"/>
      <c r="D13" s="408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11" t="s">
        <v>733</v>
      </c>
      <c r="K19" s="354"/>
      <c r="L19" s="511" t="s">
        <v>735</v>
      </c>
      <c r="M19" s="512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113</v>
      </c>
      <c r="C20" s="420" t="s">
        <v>725</v>
      </c>
      <c r="D20" s="263" t="s">
        <v>721</v>
      </c>
      <c r="E20" s="421" t="s">
        <v>109</v>
      </c>
      <c r="F20" s="422" t="s">
        <v>547</v>
      </c>
      <c r="G20" s="423" t="s">
        <v>109</v>
      </c>
      <c r="H20" s="263" t="s">
        <v>724</v>
      </c>
      <c r="I20" s="424" t="s">
        <v>109</v>
      </c>
      <c r="J20" s="197"/>
      <c r="K20" s="354"/>
      <c r="L20" s="680"/>
      <c r="M20" s="681"/>
      <c r="N20" s="263" t="s">
        <v>723</v>
      </c>
      <c r="O20" s="346"/>
      <c r="P20" s="347"/>
      <c r="Q20" s="348"/>
      <c r="R20" s="349"/>
      <c r="S20" s="425"/>
      <c r="T20" s="353"/>
      <c r="U20" s="350"/>
    </row>
    <row r="21" spans="1:21" ht="25" customHeight="1" x14ac:dyDescent="0.25">
      <c r="B21" s="419" t="s">
        <v>113</v>
      </c>
      <c r="C21" s="211" t="s">
        <v>731</v>
      </c>
      <c r="D21" s="427" t="s">
        <v>523</v>
      </c>
      <c r="E21" s="421" t="s">
        <v>109</v>
      </c>
      <c r="F21" s="422" t="s">
        <v>116</v>
      </c>
      <c r="G21" s="423" t="s">
        <v>109</v>
      </c>
      <c r="H21" s="211" t="s">
        <v>178</v>
      </c>
      <c r="I21" s="424" t="s">
        <v>111</v>
      </c>
      <c r="J21" s="197"/>
      <c r="K21" s="354"/>
      <c r="L21" s="680"/>
      <c r="M21" s="681"/>
      <c r="N21" s="349"/>
      <c r="O21" s="346"/>
      <c r="P21" s="347"/>
      <c r="Q21" s="348"/>
      <c r="R21" s="351"/>
      <c r="S21" s="352"/>
      <c r="T21" s="353"/>
      <c r="U21" s="409"/>
    </row>
    <row r="22" spans="1:21" ht="45" customHeight="1" x14ac:dyDescent="0.25">
      <c r="B22" s="419" t="s">
        <v>112</v>
      </c>
      <c r="C22" s="211" t="s">
        <v>732</v>
      </c>
      <c r="D22" s="385" t="s">
        <v>726</v>
      </c>
      <c r="E22" s="421" t="s">
        <v>112</v>
      </c>
      <c r="F22" s="211" t="s">
        <v>90</v>
      </c>
      <c r="G22" s="423" t="s">
        <v>125</v>
      </c>
      <c r="H22" s="349"/>
      <c r="I22" s="424"/>
      <c r="J22" s="197"/>
      <c r="K22" s="354"/>
      <c r="L22" s="680"/>
      <c r="M22" s="68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/>
      <c r="C23" s="426"/>
      <c r="D23" s="385" t="s">
        <v>727</v>
      </c>
      <c r="E23" s="421" t="s">
        <v>112</v>
      </c>
      <c r="F23" s="211" t="s">
        <v>730</v>
      </c>
      <c r="G23" s="423" t="s">
        <v>109</v>
      </c>
      <c r="H23" s="349"/>
      <c r="I23" s="424"/>
      <c r="J23" s="197"/>
      <c r="K23" s="354"/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51" customHeight="1" x14ac:dyDescent="0.25">
      <c r="B24" s="419"/>
      <c r="C24" s="426"/>
      <c r="D24" s="385" t="s">
        <v>728</v>
      </c>
      <c r="E24" s="421" t="s">
        <v>190</v>
      </c>
      <c r="F24" s="428"/>
      <c r="G24" s="423"/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/>
      <c r="C25" s="426"/>
      <c r="D25" s="211" t="s">
        <v>159</v>
      </c>
      <c r="E25" s="421" t="s">
        <v>190</v>
      </c>
      <c r="F25" s="428"/>
      <c r="G25" s="423"/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/>
      <c r="C26" s="426"/>
      <c r="D26" s="211" t="s">
        <v>734</v>
      </c>
      <c r="E26" s="421" t="s">
        <v>109</v>
      </c>
      <c r="F26" s="428"/>
      <c r="G26" s="423"/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/>
      <c r="C27" s="426"/>
      <c r="D27" s="263" t="s">
        <v>736</v>
      </c>
      <c r="E27" s="421" t="s">
        <v>113</v>
      </c>
      <c r="F27" s="428"/>
      <c r="G27" s="423"/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/>
      <c r="C28" s="426"/>
      <c r="D28" s="430"/>
      <c r="E28" s="421"/>
      <c r="F28" s="428"/>
      <c r="G28" s="423"/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/>
      <c r="C29" s="426"/>
      <c r="D29" s="349"/>
      <c r="E29" s="421"/>
      <c r="F29" s="428"/>
      <c r="G29" s="423"/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/>
      <c r="C30" s="426"/>
      <c r="D30" s="349"/>
      <c r="E30" s="421"/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349"/>
      <c r="E31" s="421"/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349"/>
      <c r="E32" s="421"/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/>
      <c r="C33" s="426"/>
      <c r="D33" s="349"/>
      <c r="E33" s="421"/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349"/>
      <c r="E34" s="421"/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/>
      <c r="C35" s="426"/>
      <c r="D35" s="349"/>
      <c r="E35" s="421"/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349"/>
      <c r="E36" s="421"/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 t="s">
        <v>142</v>
      </c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3</v>
      </c>
      <c r="C59" s="453"/>
      <c r="D59" s="452">
        <f>COUNTIF(D20:D44,"*")</f>
        <v>8</v>
      </c>
      <c r="E59" s="453"/>
      <c r="F59" s="452">
        <f>COUNTIF(F20:F44,"*")</f>
        <v>4</v>
      </c>
      <c r="G59" s="453"/>
      <c r="H59" s="454">
        <f>COUNTIF(H20:H44,"*")</f>
        <v>2</v>
      </c>
      <c r="I59" s="455"/>
      <c r="J59" s="448">
        <f>COUNTIF(J19:J44,"*")</f>
        <v>1</v>
      </c>
      <c r="K59" s="448">
        <f>COUNTIF(K19:K44,"*")</f>
        <v>0</v>
      </c>
      <c r="L59" s="448">
        <f>COUNTIF(L19:L44,"*")</f>
        <v>1</v>
      </c>
      <c r="M59" s="448">
        <f>COUNTIF(M19:M44,"*")</f>
        <v>0</v>
      </c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18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1</v>
      </c>
      <c r="T64" s="461"/>
    </row>
    <row r="65" spans="1:20" ht="47" customHeight="1" x14ac:dyDescent="0.25">
      <c r="B65" s="462" t="s">
        <v>132</v>
      </c>
      <c r="C65" s="463">
        <f>C63-C64</f>
        <v>18</v>
      </c>
      <c r="D65" s="458"/>
      <c r="E65" s="464" t="s">
        <v>135</v>
      </c>
      <c r="F65" s="152" t="s">
        <v>93</v>
      </c>
      <c r="G65" s="465" t="s">
        <v>138</v>
      </c>
      <c r="H65" s="621" t="s">
        <v>280</v>
      </c>
      <c r="I65" s="456"/>
      <c r="J65" s="623"/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67">
        <f>SUM(C78:F79)</f>
        <v>17</v>
      </c>
      <c r="D66" s="458"/>
      <c r="E66" s="72" t="s">
        <v>137</v>
      </c>
      <c r="F66" s="152" t="s">
        <v>112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69">
        <f>SUM(C78:F78)</f>
        <v>10</v>
      </c>
      <c r="D67" s="458"/>
      <c r="E67" s="72" t="s">
        <v>113</v>
      </c>
      <c r="F67" s="152">
        <f>COUNTIF(B19:G46,"der")</f>
        <v>3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111</v>
      </c>
      <c r="F68" s="152">
        <f>COUNTIF(B19:G46,"die")</f>
        <v>0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20</v>
      </c>
      <c r="D69" s="458"/>
      <c r="E69" s="72" t="s">
        <v>190</v>
      </c>
      <c r="F69" s="152">
        <f>COUNTIF(B19:G46,"das")</f>
        <v>2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3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1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136</v>
      </c>
      <c r="F72" s="108">
        <f>COUNTIF(B19:B46:E19:E43:G19:G43:I19:I43, "pl")</f>
        <v>7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2</v>
      </c>
      <c r="D78" s="313">
        <f>COUNTIF(D83:D104,"*-*")</f>
        <v>4</v>
      </c>
      <c r="E78" s="313">
        <f>COUNTIF(E83:E97,"*-*")</f>
        <v>2</v>
      </c>
      <c r="F78" s="313">
        <f>COUNTIF(F83:F97,"*-*")</f>
        <v>2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1</v>
      </c>
      <c r="D79" s="313">
        <f>D82-D78</f>
        <v>4</v>
      </c>
      <c r="E79" s="313">
        <f>E82-E78</f>
        <v>2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3</v>
      </c>
      <c r="D82" s="304">
        <f>COUNTIF(_xlfn.ANCHORARRAY(D83),"*")</f>
        <v>8</v>
      </c>
      <c r="E82" s="304">
        <f>COUNTIF(_xlfn.ANCHORARRAY(E83),"*")</f>
        <v>4</v>
      </c>
      <c r="F82" s="305">
        <f>COUNTIF(F83:F90,"*")</f>
        <v>2</v>
      </c>
      <c r="G82" s="300" t="s">
        <v>154</v>
      </c>
      <c r="H82" s="304">
        <f>COUNTIF(_xlfn.ANCHORARRAY(H83),"*")</f>
        <v>1</v>
      </c>
      <c r="I82" s="304">
        <f t="shared" ref="I82:P82" si="0">COUNTIF(I83:I97,"*")</f>
        <v>0</v>
      </c>
      <c r="J82" s="664">
        <f>COUNTIF(L19:M47,"*")</f>
        <v>1</v>
      </c>
      <c r="K82" s="665"/>
      <c r="L82" s="304">
        <f t="shared" si="0"/>
        <v>1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61"/>
    </row>
    <row r="83" spans="2:20" ht="25" customHeight="1" x14ac:dyDescent="0.25">
      <c r="B83" s="329" t="s">
        <v>640</v>
      </c>
      <c r="C83" s="290" t="str" cm="1">
        <f t="array" ref="C83:C86">_xlfn.UNIQUE(C20:C47)</f>
        <v>Instagram-Mythos</v>
      </c>
      <c r="D83" s="290" t="str" cm="1">
        <f t="array" ref="D83:D91">_xlfn.UNIQUE(D20:D47)</f>
        <v>Social</v>
      </c>
      <c r="E83" s="290" t="str" cm="1">
        <f t="array" ref="E83:E87">_xlfn.UNIQUE(F20:F47)</f>
        <v>Insta-Stories</v>
      </c>
      <c r="F83" s="290" t="str" cm="1">
        <f t="array" ref="F83:F85">_xlfn.UNIQUE(H20:H25)</f>
        <v>Insta-Posts</v>
      </c>
      <c r="G83" s="289"/>
      <c r="H83" s="330" t="str" cm="1">
        <f t="array" ref="H83:H84">_xlfn.UNIQUE(J19:J47)</f>
        <v>happy</v>
      </c>
      <c r="I83" s="292" cm="1">
        <f t="array" ref="I83">_xlfn.UNIQUE(K19:K47)</f>
        <v>0</v>
      </c>
      <c r="J83" s="676" t="str" cm="1">
        <f t="array" ref="J83">_xlfn.UNIQUE(L19)</f>
        <v>Yes</v>
      </c>
      <c r="K83" s="677"/>
      <c r="L83" s="320" t="str" cm="1">
        <f t="array" ref="L83:L84">_xlfn.UNIQUE(N20:N47)</f>
        <v>[bin durch] gescrollt</v>
      </c>
      <c r="M83" s="339" cm="1">
        <f t="array" ref="M83">_xlfn.UNIQUE(Q20:Q47)</f>
        <v>0</v>
      </c>
      <c r="N83" s="61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20</v>
      </c>
      <c r="C84" s="290" t="str">
        <v>Alltag-Hack</v>
      </c>
      <c r="D84" s="290" t="str">
        <v>Stars</v>
      </c>
      <c r="E84" s="290" t="str">
        <v>Show-Notes</v>
      </c>
      <c r="F84" s="290" t="str">
        <v>Social-Media</v>
      </c>
      <c r="G84" s="289"/>
      <c r="H84" s="292">
        <v>0</v>
      </c>
      <c r="I84" s="292"/>
      <c r="J84" s="676"/>
      <c r="K84" s="677"/>
      <c r="L84" s="289">
        <v>0</v>
      </c>
      <c r="M84" s="297"/>
      <c r="N84" s="297"/>
      <c r="O84" s="297"/>
      <c r="P84" s="295"/>
      <c r="T84" s="461"/>
    </row>
    <row r="85" spans="2:20" ht="25" customHeight="1" x14ac:dyDescent="0.25">
      <c r="B85"/>
      <c r="C85" s="290" t="str">
        <v>Freak</v>
      </c>
      <c r="D85" s="290" t="str">
        <v>Frau-Empowerment</v>
      </c>
      <c r="E85" s="290" t="str">
        <v>Podcast</v>
      </c>
      <c r="F85" s="290">
        <v>0</v>
      </c>
      <c r="G85" s="289"/>
      <c r="H85" s="292"/>
      <c r="I85" s="292"/>
      <c r="J85" s="676"/>
      <c r="K85" s="677"/>
      <c r="L85" s="289"/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>
        <v>0</v>
      </c>
      <c r="D86" s="290" t="str">
        <v>Body and Mind</v>
      </c>
      <c r="E86" s="290" t="str">
        <v>Issues</v>
      </c>
      <c r="F86" s="290"/>
      <c r="G86" s="289"/>
      <c r="H86" s="292"/>
      <c r="I86" s="292"/>
      <c r="J86" s="676"/>
      <c r="K86" s="677"/>
      <c r="L86" s="289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17</v>
      </c>
      <c r="C87" s="290"/>
      <c r="D87" s="290" t="str">
        <v>Social-Media-Aufklärung</v>
      </c>
      <c r="E87" s="290">
        <v>0</v>
      </c>
      <c r="F87" s="290"/>
      <c r="G87" s="289"/>
      <c r="H87" s="292"/>
      <c r="I87" s="292"/>
      <c r="J87" s="676"/>
      <c r="K87" s="677"/>
      <c r="L87" s="289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/>
      <c r="D88" s="290" t="str">
        <v>Selfcare</v>
      </c>
      <c r="E88" s="290"/>
      <c r="F88" s="290"/>
      <c r="G88" s="289"/>
      <c r="H88" s="292"/>
      <c r="I88" s="292"/>
      <c r="J88" s="676"/>
      <c r="K88" s="677"/>
      <c r="L88" s="289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10</v>
      </c>
      <c r="C89" s="290"/>
      <c r="D89" s="290" t="str">
        <v>Instagram-Account</v>
      </c>
      <c r="E89" s="290"/>
      <c r="F89" s="290"/>
      <c r="G89" s="289"/>
      <c r="H89" s="292"/>
      <c r="I89" s="292"/>
      <c r="J89" s="676"/>
      <c r="K89" s="677"/>
      <c r="L89" s="289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/>
      <c r="D90" s="290" t="str">
        <v>Insta-Account</v>
      </c>
      <c r="E90" s="290"/>
      <c r="F90" s="290"/>
      <c r="G90" s="289"/>
      <c r="H90" s="330"/>
      <c r="I90" s="292"/>
      <c r="J90" s="676"/>
      <c r="K90" s="677"/>
      <c r="L90" s="289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7</v>
      </c>
      <c r="C91" s="290"/>
      <c r="D91" s="290">
        <v>0</v>
      </c>
      <c r="E91" s="290"/>
      <c r="F91" s="290"/>
      <c r="G91" s="289"/>
      <c r="H91" s="292"/>
      <c r="I91" s="292"/>
      <c r="J91" s="676"/>
      <c r="K91" s="677"/>
      <c r="L91" s="289"/>
      <c r="M91" s="297"/>
      <c r="N91" s="297"/>
      <c r="O91" s="297"/>
      <c r="P91" s="295"/>
      <c r="T91" s="461"/>
    </row>
    <row r="92" spans="2:20" ht="19" x14ac:dyDescent="0.25">
      <c r="B92" s="289"/>
      <c r="C92" s="290"/>
      <c r="D92" s="290"/>
      <c r="E92" s="290"/>
      <c r="F92" s="290"/>
      <c r="G92" s="289"/>
      <c r="H92" s="292"/>
      <c r="I92" s="292"/>
      <c r="J92" s="676"/>
      <c r="K92" s="677"/>
      <c r="L92" s="292"/>
      <c r="M92" s="297"/>
      <c r="N92" s="297"/>
      <c r="O92" s="297"/>
      <c r="P92" s="295"/>
    </row>
    <row r="93" spans="2:20" ht="19" x14ac:dyDescent="0.25">
      <c r="B93"/>
      <c r="C93" s="331"/>
      <c r="D93" s="59"/>
      <c r="E93" s="59"/>
      <c r="F93" s="59"/>
      <c r="G93" s="61"/>
      <c r="H93" s="317"/>
      <c r="I93" s="297"/>
      <c r="J93" s="676"/>
      <c r="K93" s="677"/>
      <c r="L93" s="297"/>
      <c r="M93" s="297"/>
      <c r="N93" s="297"/>
      <c r="O93" s="297"/>
      <c r="P93" s="295"/>
    </row>
    <row r="94" spans="2:20" ht="19" x14ac:dyDescent="0.25">
      <c r="B94"/>
      <c r="C94" s="331"/>
      <c r="D94" s="59"/>
      <c r="E94" s="59"/>
      <c r="F94" s="59"/>
      <c r="G94" s="61"/>
      <c r="H94" s="317"/>
      <c r="I94" s="297"/>
      <c r="J94" s="676"/>
      <c r="K94" s="677"/>
      <c r="L94" s="297"/>
      <c r="M94" s="297"/>
      <c r="N94" s="297"/>
      <c r="O94" s="297"/>
      <c r="P94" s="295"/>
    </row>
    <row r="95" spans="2:20" ht="19" x14ac:dyDescent="0.25">
      <c r="B95"/>
      <c r="C95" s="331"/>
      <c r="D95" s="59"/>
      <c r="E95" s="59"/>
      <c r="F95" s="59"/>
      <c r="G95" s="61"/>
      <c r="H95" s="317"/>
      <c r="I95" s="297"/>
      <c r="J95" s="676"/>
      <c r="K95" s="677"/>
      <c r="L95" s="297"/>
      <c r="M95" s="297"/>
      <c r="N95" s="297"/>
      <c r="O95" s="297"/>
      <c r="P95" s="295"/>
    </row>
    <row r="96" spans="2:20" ht="19" x14ac:dyDescent="0.25">
      <c r="B96"/>
      <c r="C96" s="331"/>
      <c r="D96" s="332"/>
      <c r="E96" s="308"/>
      <c r="F96" s="308"/>
      <c r="G96" s="61"/>
      <c r="H96" s="317"/>
      <c r="I96" s="297"/>
      <c r="J96" s="676"/>
      <c r="K96" s="677"/>
      <c r="L96" s="297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78"/>
      <c r="K97" s="679"/>
      <c r="L97" s="298"/>
      <c r="M97" s="298"/>
      <c r="N97" s="298"/>
      <c r="O97" s="298"/>
      <c r="P97" s="296"/>
    </row>
  </sheetData>
  <mergeCells count="61">
    <mergeCell ref="A78:A79"/>
    <mergeCell ref="H65:H67"/>
    <mergeCell ref="J65:M67"/>
    <mergeCell ref="K17:K1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17:M18"/>
    <mergeCell ref="B1:C2"/>
    <mergeCell ref="F1:J2"/>
    <mergeCell ref="D4:E4"/>
    <mergeCell ref="N17:U18"/>
    <mergeCell ref="E64:F64"/>
    <mergeCell ref="G64:H64"/>
    <mergeCell ref="J64:M64"/>
    <mergeCell ref="C14:D14"/>
    <mergeCell ref="B17:H18"/>
    <mergeCell ref="J17:J18"/>
    <mergeCell ref="L31:M31"/>
    <mergeCell ref="L32:M32"/>
    <mergeCell ref="L33:M33"/>
    <mergeCell ref="L34:M34"/>
    <mergeCell ref="L35:M35"/>
    <mergeCell ref="L36:M36"/>
    <mergeCell ref="J81:K81"/>
    <mergeCell ref="J82:K82"/>
    <mergeCell ref="J83:K83"/>
    <mergeCell ref="J84:K84"/>
    <mergeCell ref="J85:K85"/>
    <mergeCell ref="J93:K93"/>
    <mergeCell ref="J94:K94"/>
    <mergeCell ref="J95:K95"/>
    <mergeCell ref="J86:K86"/>
    <mergeCell ref="J87:K87"/>
    <mergeCell ref="J88:K88"/>
    <mergeCell ref="J89:K89"/>
    <mergeCell ref="J90:K90"/>
    <mergeCell ref="H9:I9"/>
    <mergeCell ref="J96:K96"/>
    <mergeCell ref="J97:K97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J91:K91"/>
    <mergeCell ref="J92:K9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29C9F90B-08A3-4E4E-B031-0C754C5A0F76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6FEEF060-94EE-2D41-8572-EC97CB7D2281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9182DD49-4321-F84F-9ED9-5D4784ECEEC9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934E2EB8-0376-7544-A490-6BBAB5262D07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AE2EA32E-3637-3C45-ADAA-398C44360222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DE27F5F3-B21B-7641-BFDE-31B011385EA5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7E87-EC4F-A340-B912-5124EAAC1BDE}">
  <dimension ref="A1:U97"/>
  <sheetViews>
    <sheetView topLeftCell="C1"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33.832031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686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243</v>
      </c>
      <c r="D4" s="617" t="s">
        <v>1140</v>
      </c>
      <c r="E4" s="618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11</v>
      </c>
      <c r="D5" s="390">
        <f>C5/G5*100</f>
        <v>32.352941176470587</v>
      </c>
      <c r="E5" s="391" t="s">
        <v>240</v>
      </c>
      <c r="F5" s="392" t="s">
        <v>155</v>
      </c>
      <c r="G5" s="392">
        <f>C69</f>
        <v>34</v>
      </c>
      <c r="H5" s="392" t="s">
        <v>154</v>
      </c>
      <c r="I5" s="392">
        <f>B84</f>
        <v>27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738</v>
      </c>
      <c r="D8" s="397"/>
      <c r="E8" s="396">
        <v>11</v>
      </c>
      <c r="F8" s="398" t="s">
        <v>239</v>
      </c>
      <c r="G8" s="398">
        <f>E8/G5*100</f>
        <v>32.352941176470587</v>
      </c>
      <c r="H8" s="617" t="s">
        <v>1140</v>
      </c>
      <c r="I8" s="618"/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742</v>
      </c>
      <c r="D9" s="211"/>
      <c r="E9" s="34">
        <v>12</v>
      </c>
      <c r="F9" s="117" t="s">
        <v>239</v>
      </c>
      <c r="G9" s="117">
        <f>E9/G5*100</f>
        <v>35.294117647058826</v>
      </c>
      <c r="H9" s="682" t="s">
        <v>153</v>
      </c>
      <c r="I9" s="682"/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197"/>
      <c r="K19" s="354"/>
      <c r="L19" s="700" t="s">
        <v>740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46" customHeight="1" x14ac:dyDescent="0.25">
      <c r="B20" s="419" t="s">
        <v>109</v>
      </c>
      <c r="C20" s="397" t="s">
        <v>367</v>
      </c>
      <c r="D20" s="397" t="s">
        <v>367</v>
      </c>
      <c r="E20" s="421" t="s">
        <v>112</v>
      </c>
      <c r="F20" s="422" t="s">
        <v>737</v>
      </c>
      <c r="G20" s="423" t="s">
        <v>109</v>
      </c>
      <c r="H20" s="349"/>
      <c r="I20" s="424"/>
      <c r="J20" s="197"/>
      <c r="K20" s="354"/>
      <c r="L20" s="700" t="s">
        <v>740</v>
      </c>
      <c r="M20" s="702"/>
      <c r="N20" s="397" t="s">
        <v>739</v>
      </c>
      <c r="O20" s="346"/>
      <c r="P20" s="347"/>
      <c r="Q20" s="348"/>
      <c r="R20" s="349"/>
      <c r="S20" s="425"/>
      <c r="T20" s="353"/>
      <c r="U20" s="350"/>
    </row>
    <row r="21" spans="1:21" ht="49" customHeight="1" x14ac:dyDescent="0.25">
      <c r="B21" s="419" t="s">
        <v>113</v>
      </c>
      <c r="C21" s="420" t="s">
        <v>613</v>
      </c>
      <c r="D21" s="397" t="s">
        <v>618</v>
      </c>
      <c r="E21" s="421" t="s">
        <v>112</v>
      </c>
      <c r="F21" s="397" t="s">
        <v>367</v>
      </c>
      <c r="G21" s="423" t="s">
        <v>109</v>
      </c>
      <c r="H21" s="349"/>
      <c r="I21" s="424"/>
      <c r="J21" s="197"/>
      <c r="K21" s="354"/>
      <c r="L21" s="680"/>
      <c r="M21" s="681"/>
      <c r="N21" s="211" t="s">
        <v>745</v>
      </c>
      <c r="O21" s="346"/>
      <c r="P21" s="347"/>
      <c r="Q21" s="348"/>
      <c r="R21" s="351"/>
      <c r="S21" s="352"/>
      <c r="T21" s="353"/>
      <c r="U21" s="409"/>
    </row>
    <row r="22" spans="1:21" ht="49" customHeight="1" x14ac:dyDescent="0.25">
      <c r="B22" s="419" t="s">
        <v>109</v>
      </c>
      <c r="C22" s="211" t="s">
        <v>743</v>
      </c>
      <c r="D22" s="211" t="s">
        <v>247</v>
      </c>
      <c r="E22" s="421" t="s">
        <v>113</v>
      </c>
      <c r="F22" s="397" t="s">
        <v>741</v>
      </c>
      <c r="G22" s="423" t="s">
        <v>109</v>
      </c>
      <c r="H22" s="349"/>
      <c r="I22" s="424"/>
      <c r="J22" s="197"/>
      <c r="K22" s="354"/>
      <c r="L22" s="680"/>
      <c r="M22" s="68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 t="s">
        <v>109</v>
      </c>
      <c r="C23" s="211" t="s">
        <v>744</v>
      </c>
      <c r="D23" s="211" t="s">
        <v>613</v>
      </c>
      <c r="E23" s="421" t="s">
        <v>746</v>
      </c>
      <c r="F23" s="211" t="s">
        <v>470</v>
      </c>
      <c r="G23" s="423" t="s">
        <v>109</v>
      </c>
      <c r="H23" s="349"/>
      <c r="I23" s="424"/>
      <c r="J23" s="197"/>
      <c r="K23" s="354"/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113</v>
      </c>
      <c r="C24" s="211" t="s">
        <v>613</v>
      </c>
      <c r="D24" s="211" t="s">
        <v>224</v>
      </c>
      <c r="E24" s="421" t="s">
        <v>109</v>
      </c>
      <c r="F24" s="422" t="s">
        <v>747</v>
      </c>
      <c r="G24" s="423" t="s">
        <v>109</v>
      </c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109</v>
      </c>
      <c r="C25" s="211" t="s">
        <v>224</v>
      </c>
      <c r="D25" s="211" t="s">
        <v>383</v>
      </c>
      <c r="E25" s="421" t="s">
        <v>111</v>
      </c>
      <c r="F25" s="422" t="s">
        <v>737</v>
      </c>
      <c r="G25" s="423" t="s">
        <v>109</v>
      </c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109</v>
      </c>
      <c r="C26" s="420" t="s">
        <v>748</v>
      </c>
      <c r="D26" s="397" t="s">
        <v>201</v>
      </c>
      <c r="E26" s="421" t="s">
        <v>109</v>
      </c>
      <c r="F26" s="211" t="s">
        <v>613</v>
      </c>
      <c r="G26" s="423" t="s">
        <v>309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 t="s">
        <v>112</v>
      </c>
      <c r="C27" s="211" t="s">
        <v>227</v>
      </c>
      <c r="D27" s="397" t="s">
        <v>383</v>
      </c>
      <c r="E27" s="421" t="s">
        <v>111</v>
      </c>
      <c r="F27" s="422" t="s">
        <v>737</v>
      </c>
      <c r="G27" s="423" t="s">
        <v>109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111</v>
      </c>
      <c r="C28" s="397" t="s">
        <v>383</v>
      </c>
      <c r="D28" s="472" t="s">
        <v>751</v>
      </c>
      <c r="E28" s="421" t="s">
        <v>111</v>
      </c>
      <c r="F28" s="397" t="s">
        <v>737</v>
      </c>
      <c r="G28" s="423" t="s">
        <v>309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109</v>
      </c>
      <c r="C29" s="397" t="s">
        <v>749</v>
      </c>
      <c r="D29" s="473" t="s">
        <v>383</v>
      </c>
      <c r="E29" s="421" t="s">
        <v>111</v>
      </c>
      <c r="F29" s="422" t="s">
        <v>752</v>
      </c>
      <c r="G29" s="423" t="s">
        <v>125</v>
      </c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/>
      <c r="C30" s="426"/>
      <c r="D30" s="349"/>
      <c r="E30" s="421"/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349"/>
      <c r="E31" s="421"/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349"/>
      <c r="E32" s="421"/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/>
      <c r="C33" s="426"/>
      <c r="D33" s="349"/>
      <c r="E33" s="421"/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349"/>
      <c r="E34" s="421"/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/>
      <c r="C35" s="426"/>
      <c r="D35" s="349"/>
      <c r="E35" s="421"/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349"/>
      <c r="E36" s="421"/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 t="s">
        <v>142</v>
      </c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10</v>
      </c>
      <c r="C59" s="453"/>
      <c r="D59" s="452">
        <f>COUNTIF(D20:D44,"*")</f>
        <v>10</v>
      </c>
      <c r="E59" s="453"/>
      <c r="F59" s="452">
        <f>COUNTIF(F20:F44,"*")</f>
        <v>10</v>
      </c>
      <c r="G59" s="453"/>
      <c r="H59" s="454">
        <f>COUNTIF(H20:H44,"*")</f>
        <v>0</v>
      </c>
      <c r="I59" s="455"/>
      <c r="J59" s="448">
        <f>COUNTIF(J19:J44,"*")</f>
        <v>0</v>
      </c>
      <c r="K59" s="448">
        <f>COUNTIF(K19:K44,"*")</f>
        <v>0</v>
      </c>
      <c r="L59" s="448">
        <f>COUNTIF(L19:L44,"*")</f>
        <v>2</v>
      </c>
      <c r="M59" s="448">
        <f>COUNTIF(M19:M44,"*")</f>
        <v>0</v>
      </c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30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2</v>
      </c>
      <c r="T64" s="461"/>
    </row>
    <row r="65" spans="1:20" ht="47" customHeight="1" x14ac:dyDescent="0.25">
      <c r="B65" s="462" t="s">
        <v>132</v>
      </c>
      <c r="C65" s="463">
        <f>C63-C64</f>
        <v>30</v>
      </c>
      <c r="D65" s="458"/>
      <c r="E65" s="464" t="s">
        <v>135</v>
      </c>
      <c r="F65" s="152" t="s">
        <v>1143</v>
      </c>
      <c r="G65" s="465" t="s">
        <v>138</v>
      </c>
      <c r="H65" s="621" t="s">
        <v>280</v>
      </c>
      <c r="I65" s="456"/>
      <c r="J65" s="623" t="s">
        <v>750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67">
        <f>SUM(C78:F79)</f>
        <v>24</v>
      </c>
      <c r="D66" s="458"/>
      <c r="E66" s="72" t="s">
        <v>137</v>
      </c>
      <c r="F66" s="152" t="s">
        <v>111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69">
        <f>SUM(C78:F78)</f>
        <v>11</v>
      </c>
      <c r="D67" s="458"/>
      <c r="E67" s="72" t="s">
        <v>113</v>
      </c>
      <c r="F67" s="152">
        <f>COUNTIF(B19:G46,"der")</f>
        <v>3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111</v>
      </c>
      <c r="F68" s="152">
        <f>COUNTIF(B19:G46,"die")</f>
        <v>5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34</v>
      </c>
      <c r="D69" s="458"/>
      <c r="E69" s="72" t="s">
        <v>190</v>
      </c>
      <c r="F69" s="152">
        <f>COUNTIF(B19:G46,"das")</f>
        <v>0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3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1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136</v>
      </c>
      <c r="F72" s="108">
        <f>COUNTIF(B19:B46:E19:E43:G19:G43:I19:I43, "pl")</f>
        <v>15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4</v>
      </c>
      <c r="D78" s="313">
        <f>COUNTIF(D83:D104,"*-*")</f>
        <v>3</v>
      </c>
      <c r="E78" s="313">
        <f>COUNTIF(E83:E97,"*-*")</f>
        <v>4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5</v>
      </c>
      <c r="D79" s="313">
        <f>D82-D78</f>
        <v>5</v>
      </c>
      <c r="E79" s="313">
        <f>E82-E78</f>
        <v>3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9</v>
      </c>
      <c r="D82" s="304">
        <f>COUNTIF(_xlfn.ANCHORARRAY(D83),"*")</f>
        <v>8</v>
      </c>
      <c r="E82" s="304">
        <f>COUNTIF(_xlfn.ANCHORARRAY(E83),"*")</f>
        <v>7</v>
      </c>
      <c r="F82" s="305">
        <f>COUNTIF(F83:F90,"*")</f>
        <v>0</v>
      </c>
      <c r="G82" s="300" t="s">
        <v>154</v>
      </c>
      <c r="H82" s="304">
        <f>COUNTIF(_xlfn.ANCHORARRAY(H83),"*")</f>
        <v>0</v>
      </c>
      <c r="I82" s="304">
        <f t="shared" ref="I82:P82" si="0">COUNTIF(I83:I97,"*")</f>
        <v>0</v>
      </c>
      <c r="J82" s="664">
        <f>COUNTIF(J83,"*")</f>
        <v>1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61"/>
    </row>
    <row r="83" spans="2:20" ht="39" customHeight="1" x14ac:dyDescent="0.25">
      <c r="B83" s="329" t="s">
        <v>640</v>
      </c>
      <c r="C83" s="290" t="str" cm="1">
        <f t="array" ref="C83:C92">_xlfn.UNIQUE(C20:C47)</f>
        <v>Social-Media-Plattformen</v>
      </c>
      <c r="D83" s="290" t="str" cm="1">
        <f t="array" ref="D83:D91">_xlfn.UNIQUE(D20:D47)</f>
        <v>Social-Media-Plattformen</v>
      </c>
      <c r="E83" s="290" t="str" cm="1">
        <f t="array" ref="E83:E90">_xlfn.UNIQUE(F20:F47)</f>
        <v>App-Stores</v>
      </c>
      <c r="F83" s="290" cm="1">
        <f t="array" ref="F83">_xlfn.UNIQUE(H20:H31)</f>
        <v>0</v>
      </c>
      <c r="G83" s="289"/>
      <c r="H83" s="330" cm="1">
        <f t="array" ref="H83">_xlfn.UNIQUE(J19:J47)</f>
        <v>0</v>
      </c>
      <c r="I83" s="292" cm="1">
        <f t="array" ref="I83">_xlfn.UNIQUE(K19:K47)</f>
        <v>0</v>
      </c>
      <c r="J83" s="676" t="str" cm="1">
        <f t="array" ref="J83">_xlfn.UNIQUE(L19)</f>
        <v>und co.</v>
      </c>
      <c r="K83" s="677"/>
      <c r="L83" s="320" t="str" cm="1">
        <f t="array" ref="L83:L85">_xlfn.UNIQUE(N20:N47)</f>
        <v>[wer hat das] gepostet</v>
      </c>
      <c r="M83" s="339" cm="1">
        <f t="array" ref="M83">_xlfn.UNIQUE(Q20:Q47)</f>
        <v>0</v>
      </c>
      <c r="N83" s="61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27</v>
      </c>
      <c r="C84" s="290" t="str">
        <v>Messenger</v>
      </c>
      <c r="D84" s="290" t="str">
        <v>Hate-Speech</v>
      </c>
      <c r="E84" s="290" t="str">
        <v>Social-Media-Plattformen</v>
      </c>
      <c r="F84" s="290"/>
      <c r="G84" s="289"/>
      <c r="H84" s="292"/>
      <c r="I84" s="292"/>
      <c r="J84" s="676"/>
      <c r="K84" s="677"/>
      <c r="L84" s="320" t="str">
        <v>[hat man] gepostet</v>
      </c>
      <c r="M84" s="297"/>
      <c r="N84" s="297"/>
      <c r="O84" s="297"/>
      <c r="P84" s="295"/>
      <c r="T84" s="461"/>
    </row>
    <row r="85" spans="2:20" ht="25" customHeight="1" x14ac:dyDescent="0.25">
      <c r="B85"/>
      <c r="C85" s="290" t="str">
        <v>Fake-Facts</v>
      </c>
      <c r="D85" s="290" t="str">
        <v>Post</v>
      </c>
      <c r="E85" s="290" t="str">
        <v>Social-Media-Unternehmen</v>
      </c>
      <c r="F85" s="290"/>
      <c r="G85" s="289"/>
      <c r="H85" s="292"/>
      <c r="I85" s="292"/>
      <c r="J85" s="676"/>
      <c r="K85" s="677"/>
      <c r="L85" s="289">
        <v>0</v>
      </c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 t="str">
        <v>True-Facts</v>
      </c>
      <c r="D86" s="290" t="str">
        <v>Messenger</v>
      </c>
      <c r="E86" s="290" t="str">
        <v>Messengern</v>
      </c>
      <c r="F86" s="290"/>
      <c r="G86" s="289"/>
      <c r="H86" s="292"/>
      <c r="I86" s="292"/>
      <c r="J86" s="676"/>
      <c r="K86" s="677"/>
      <c r="L86" s="289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24</v>
      </c>
      <c r="C87" s="290" t="str">
        <v>Accounts</v>
      </c>
      <c r="D87" s="290" t="str">
        <v>Accounts</v>
      </c>
      <c r="E87" s="290" t="str">
        <v>Chats</v>
      </c>
      <c r="F87" s="290"/>
      <c r="G87" s="289"/>
      <c r="H87" s="292"/>
      <c r="I87" s="292"/>
      <c r="J87" s="676"/>
      <c r="K87" s="677"/>
      <c r="L87" s="289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Telegram-Chats</v>
      </c>
      <c r="D88" s="290" t="str">
        <v>App</v>
      </c>
      <c r="E88" s="290" t="str">
        <v>Messenger</v>
      </c>
      <c r="F88" s="290"/>
      <c r="G88" s="289"/>
      <c r="H88" s="292"/>
      <c r="I88" s="292"/>
      <c r="J88" s="676"/>
      <c r="K88" s="677"/>
      <c r="L88" s="289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11</v>
      </c>
      <c r="C89" s="290" t="str">
        <v>Account</v>
      </c>
      <c r="D89" s="290" t="str">
        <v>Apps</v>
      </c>
      <c r="E89" s="290" t="str">
        <v>App-Store</v>
      </c>
      <c r="F89" s="290"/>
      <c r="G89" s="289"/>
      <c r="H89" s="292"/>
      <c r="I89" s="292"/>
      <c r="J89" s="676"/>
      <c r="K89" s="677"/>
      <c r="L89" s="289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App</v>
      </c>
      <c r="D90" s="290" t="str">
        <v>Task-Force</v>
      </c>
      <c r="E90" s="290">
        <v>0</v>
      </c>
      <c r="F90" s="290"/>
      <c r="G90" s="289"/>
      <c r="H90" s="330"/>
      <c r="I90" s="292"/>
      <c r="J90" s="676"/>
      <c r="K90" s="677"/>
      <c r="L90" s="289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13</v>
      </c>
      <c r="C91" s="290" t="str">
        <v>Gatekeeper</v>
      </c>
      <c r="D91" s="290">
        <v>0</v>
      </c>
      <c r="E91" s="290"/>
      <c r="F91" s="290"/>
      <c r="G91" s="289"/>
      <c r="H91" s="292"/>
      <c r="I91" s="292"/>
      <c r="J91" s="676"/>
      <c r="K91" s="677"/>
      <c r="L91" s="289"/>
      <c r="M91" s="297"/>
      <c r="N91" s="297"/>
      <c r="O91" s="297"/>
      <c r="P91" s="295"/>
      <c r="T91" s="461"/>
    </row>
    <row r="92" spans="2:20" ht="19" x14ac:dyDescent="0.25">
      <c r="B92" s="289"/>
      <c r="C92" s="290">
        <v>0</v>
      </c>
      <c r="D92" s="290"/>
      <c r="E92" s="290"/>
      <c r="F92" s="290"/>
      <c r="G92" s="289"/>
      <c r="H92" s="292"/>
      <c r="I92" s="292"/>
      <c r="J92" s="676"/>
      <c r="K92" s="677"/>
      <c r="L92" s="292"/>
      <c r="M92" s="297"/>
      <c r="N92" s="297"/>
      <c r="O92" s="297"/>
      <c r="P92" s="295"/>
    </row>
    <row r="93" spans="2:20" ht="19" x14ac:dyDescent="0.25">
      <c r="B93"/>
      <c r="C93" s="331"/>
      <c r="D93" s="59"/>
      <c r="E93" s="59"/>
      <c r="F93" s="59"/>
      <c r="G93" s="61"/>
      <c r="H93" s="317"/>
      <c r="I93" s="297"/>
      <c r="J93" s="676"/>
      <c r="K93" s="677"/>
      <c r="L93" s="297"/>
      <c r="M93" s="297"/>
      <c r="N93" s="297"/>
      <c r="O93" s="297"/>
      <c r="P93" s="295"/>
    </row>
    <row r="94" spans="2:20" ht="19" x14ac:dyDescent="0.25">
      <c r="B94"/>
      <c r="C94" s="331"/>
      <c r="D94" s="59"/>
      <c r="E94" s="59"/>
      <c r="F94" s="59"/>
      <c r="G94" s="61"/>
      <c r="H94" s="317"/>
      <c r="I94" s="297"/>
      <c r="J94" s="676"/>
      <c r="K94" s="677"/>
      <c r="L94" s="297"/>
      <c r="M94" s="297"/>
      <c r="N94" s="297"/>
      <c r="O94" s="297"/>
      <c r="P94" s="295"/>
    </row>
    <row r="95" spans="2:20" ht="19" x14ac:dyDescent="0.25">
      <c r="B95"/>
      <c r="C95" s="331"/>
      <c r="D95" s="59"/>
      <c r="E95" s="59"/>
      <c r="F95" s="59"/>
      <c r="G95" s="61"/>
      <c r="H95" s="317"/>
      <c r="I95" s="297"/>
      <c r="J95" s="676"/>
      <c r="K95" s="677"/>
      <c r="L95" s="297"/>
      <c r="M95" s="297"/>
      <c r="N95" s="297"/>
      <c r="O95" s="297"/>
      <c r="P95" s="295"/>
    </row>
    <row r="96" spans="2:20" ht="19" x14ac:dyDescent="0.25">
      <c r="B96"/>
      <c r="C96" s="331"/>
      <c r="D96" s="332"/>
      <c r="E96" s="308"/>
      <c r="F96" s="308"/>
      <c r="G96" s="61"/>
      <c r="H96" s="317"/>
      <c r="I96" s="297"/>
      <c r="J96" s="676"/>
      <c r="K96" s="677"/>
      <c r="L96" s="297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78"/>
      <c r="K97" s="679"/>
      <c r="L97" s="298"/>
      <c r="M97" s="298"/>
      <c r="N97" s="298"/>
      <c r="O97" s="298"/>
      <c r="P97" s="296"/>
    </row>
  </sheetData>
  <mergeCells count="64">
    <mergeCell ref="A78:A79"/>
    <mergeCell ref="L41:M41"/>
    <mergeCell ref="L42:M42"/>
    <mergeCell ref="L43:M43"/>
    <mergeCell ref="L44:M44"/>
    <mergeCell ref="L45:M45"/>
    <mergeCell ref="H65:H67"/>
    <mergeCell ref="J65:M67"/>
    <mergeCell ref="L23:M23"/>
    <mergeCell ref="L24:M24"/>
    <mergeCell ref="K17:K18"/>
    <mergeCell ref="L39:M39"/>
    <mergeCell ref="L28:M28"/>
    <mergeCell ref="L29:M29"/>
    <mergeCell ref="L30:M30"/>
    <mergeCell ref="L31:M31"/>
    <mergeCell ref="L32:M32"/>
    <mergeCell ref="L17:M18"/>
    <mergeCell ref="L19:M19"/>
    <mergeCell ref="L20:M20"/>
    <mergeCell ref="L21:M21"/>
    <mergeCell ref="L22:M22"/>
    <mergeCell ref="N17:U18"/>
    <mergeCell ref="E64:F64"/>
    <mergeCell ref="G64:H64"/>
    <mergeCell ref="J64:M64"/>
    <mergeCell ref="L25:M25"/>
    <mergeCell ref="L26:M26"/>
    <mergeCell ref="L27:M27"/>
    <mergeCell ref="L33:M33"/>
    <mergeCell ref="L34:M34"/>
    <mergeCell ref="L35:M35"/>
    <mergeCell ref="L36:M36"/>
    <mergeCell ref="L37:M37"/>
    <mergeCell ref="L38:M38"/>
    <mergeCell ref="L46:M46"/>
    <mergeCell ref="L47:M47"/>
    <mergeCell ref="L40:M40"/>
    <mergeCell ref="C13:D13"/>
    <mergeCell ref="C14:D14"/>
    <mergeCell ref="B17:H18"/>
    <mergeCell ref="J17:J18"/>
    <mergeCell ref="B1:C2"/>
    <mergeCell ref="F1:J2"/>
    <mergeCell ref="H9:I9"/>
    <mergeCell ref="H8:I8"/>
    <mergeCell ref="D4:E4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5F96249A-9B1D-2745-84CE-5016E8E50FDA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2A32C4E1-F7D0-7048-B4AC-4CADB59B6BBD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AE4DD264-439C-6749-A872-0A94A8550F6E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00B882C8-A96E-AE4F-8719-A7FE55A00A21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4D770ECA-6D4A-2440-A867-B9472D855CE4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06D3BA76-840F-DC4B-81F6-8456228193DC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6319-4ABA-BA4A-BCE3-84FFC8BF76F0}">
  <dimension ref="A1:U99"/>
  <sheetViews>
    <sheetView topLeftCell="E1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687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89</v>
      </c>
      <c r="D4" s="682" t="s">
        <v>153</v>
      </c>
      <c r="E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54</v>
      </c>
      <c r="D5" s="390">
        <f>C5/G5*100</f>
        <v>98.181818181818187</v>
      </c>
      <c r="E5" s="391" t="s">
        <v>240</v>
      </c>
      <c r="F5" s="392" t="s">
        <v>155</v>
      </c>
      <c r="G5" s="392">
        <f>C69</f>
        <v>55</v>
      </c>
      <c r="H5" s="392" t="s">
        <v>154</v>
      </c>
      <c r="I5" s="392">
        <f>B84</f>
        <v>51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754</v>
      </c>
      <c r="D8" s="397"/>
      <c r="E8" s="396">
        <v>1</v>
      </c>
      <c r="F8" s="398" t="s">
        <v>239</v>
      </c>
      <c r="G8" s="398">
        <f>E8/G5*100</f>
        <v>1.8181818181818181</v>
      </c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/>
      <c r="D9" s="211"/>
      <c r="E9" s="34">
        <v>0</v>
      </c>
      <c r="F9" s="117" t="s">
        <v>239</v>
      </c>
      <c r="G9" s="117">
        <f>E9/G5*100</f>
        <v>0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70" t="s">
        <v>762</v>
      </c>
      <c r="K19" s="470" t="s">
        <v>757</v>
      </c>
      <c r="L19" s="700" t="s">
        <v>760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50" customHeight="1" x14ac:dyDescent="0.25">
      <c r="B20" s="419" t="s">
        <v>109</v>
      </c>
      <c r="C20" s="420" t="s">
        <v>753</v>
      </c>
      <c r="D20" s="263" t="s">
        <v>178</v>
      </c>
      <c r="E20" s="421" t="s">
        <v>112</v>
      </c>
      <c r="F20" s="422" t="s">
        <v>94</v>
      </c>
      <c r="G20" s="423" t="s">
        <v>109</v>
      </c>
      <c r="H20" s="349"/>
      <c r="I20" s="424"/>
      <c r="J20" s="270" t="s">
        <v>761</v>
      </c>
      <c r="K20" s="470" t="s">
        <v>758</v>
      </c>
      <c r="L20" s="700" t="s">
        <v>781</v>
      </c>
      <c r="M20" s="701"/>
      <c r="N20" s="263" t="s">
        <v>765</v>
      </c>
      <c r="O20" s="346"/>
      <c r="P20" s="347"/>
      <c r="Q20" s="348"/>
      <c r="R20" s="349"/>
      <c r="S20" s="425"/>
      <c r="T20" s="353"/>
      <c r="U20" s="350"/>
    </row>
    <row r="21" spans="1:21" ht="61" customHeight="1" x14ac:dyDescent="0.25">
      <c r="B21" s="419" t="s">
        <v>111</v>
      </c>
      <c r="C21" s="420" t="s">
        <v>763</v>
      </c>
      <c r="D21" s="263" t="s">
        <v>178</v>
      </c>
      <c r="E21" s="421" t="s">
        <v>756</v>
      </c>
      <c r="F21" s="422" t="s">
        <v>759</v>
      </c>
      <c r="G21" s="423" t="s">
        <v>111</v>
      </c>
      <c r="H21" s="349"/>
      <c r="I21" s="424"/>
      <c r="J21" s="270" t="s">
        <v>794</v>
      </c>
      <c r="K21" s="470" t="s">
        <v>774</v>
      </c>
      <c r="L21" s="700" t="s">
        <v>780</v>
      </c>
      <c r="M21" s="701"/>
      <c r="N21" s="349"/>
      <c r="O21" s="346"/>
      <c r="P21" s="347"/>
      <c r="Q21" s="348"/>
      <c r="R21" s="351"/>
      <c r="S21" s="352"/>
      <c r="T21" s="353"/>
      <c r="U21" s="409"/>
    </row>
    <row r="22" spans="1:21" ht="25" customHeight="1" x14ac:dyDescent="0.25">
      <c r="B22" s="419" t="s">
        <v>113</v>
      </c>
      <c r="C22" s="420" t="s">
        <v>771</v>
      </c>
      <c r="D22" s="263" t="s">
        <v>755</v>
      </c>
      <c r="E22" s="421" t="s">
        <v>190</v>
      </c>
      <c r="F22" s="422" t="s">
        <v>764</v>
      </c>
      <c r="G22" s="423" t="s">
        <v>125</v>
      </c>
      <c r="H22" s="349"/>
      <c r="I22" s="424"/>
      <c r="J22" s="197"/>
      <c r="K22" s="470" t="s">
        <v>786</v>
      </c>
      <c r="L22" s="700" t="s">
        <v>740</v>
      </c>
      <c r="M22" s="70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 t="s">
        <v>190</v>
      </c>
      <c r="C23" s="420" t="s">
        <v>772</v>
      </c>
      <c r="D23" s="263" t="s">
        <v>321</v>
      </c>
      <c r="E23" s="421" t="s">
        <v>109</v>
      </c>
      <c r="F23" s="422" t="s">
        <v>767</v>
      </c>
      <c r="G23" s="423" t="s">
        <v>125</v>
      </c>
      <c r="H23" s="349"/>
      <c r="I23" s="424"/>
      <c r="J23" s="197"/>
      <c r="K23" s="397" t="s">
        <v>793</v>
      </c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190</v>
      </c>
      <c r="C24" s="420" t="s">
        <v>778</v>
      </c>
      <c r="D24" s="263" t="s">
        <v>471</v>
      </c>
      <c r="E24" s="421" t="s">
        <v>109</v>
      </c>
      <c r="F24" s="422" t="s">
        <v>92</v>
      </c>
      <c r="G24" s="423" t="s">
        <v>112</v>
      </c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111</v>
      </c>
      <c r="C25" s="420" t="s">
        <v>779</v>
      </c>
      <c r="D25" s="263" t="s">
        <v>766</v>
      </c>
      <c r="E25" s="421" t="s">
        <v>109</v>
      </c>
      <c r="F25" s="422" t="s">
        <v>92</v>
      </c>
      <c r="G25" s="423" t="s">
        <v>112</v>
      </c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112</v>
      </c>
      <c r="C26" s="420" t="s">
        <v>178</v>
      </c>
      <c r="D26" s="263" t="s">
        <v>717</v>
      </c>
      <c r="E26" s="421" t="s">
        <v>190</v>
      </c>
      <c r="F26" s="422" t="s">
        <v>776</v>
      </c>
      <c r="G26" s="423"/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 t="s">
        <v>112</v>
      </c>
      <c r="C27" s="420" t="s">
        <v>178</v>
      </c>
      <c r="D27" s="263" t="s">
        <v>768</v>
      </c>
      <c r="E27" s="421" t="s">
        <v>112</v>
      </c>
      <c r="F27" s="422" t="s">
        <v>777</v>
      </c>
      <c r="G27" s="423" t="s">
        <v>112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113</v>
      </c>
      <c r="C28" s="420" t="s">
        <v>92</v>
      </c>
      <c r="D28" s="472" t="s">
        <v>769</v>
      </c>
      <c r="E28" s="421" t="s">
        <v>112</v>
      </c>
      <c r="F28" s="422" t="s">
        <v>782</v>
      </c>
      <c r="G28" s="423" t="s">
        <v>111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113</v>
      </c>
      <c r="C29" s="420" t="s">
        <v>784</v>
      </c>
      <c r="D29" s="263" t="s">
        <v>770</v>
      </c>
      <c r="E29" s="421" t="s">
        <v>111</v>
      </c>
      <c r="F29" s="422" t="s">
        <v>789</v>
      </c>
      <c r="G29" s="423" t="s">
        <v>112</v>
      </c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 t="s">
        <v>113</v>
      </c>
      <c r="C30" s="420" t="s">
        <v>785</v>
      </c>
      <c r="D30" s="263" t="s">
        <v>775</v>
      </c>
      <c r="E30" s="421" t="s">
        <v>109</v>
      </c>
      <c r="F30" s="422" t="s">
        <v>790</v>
      </c>
      <c r="G30" s="423" t="s">
        <v>111</v>
      </c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263" t="s">
        <v>780</v>
      </c>
      <c r="E31" s="421" t="s">
        <v>111</v>
      </c>
      <c r="F31" s="422" t="s">
        <v>791</v>
      </c>
      <c r="G31" s="423" t="s">
        <v>125</v>
      </c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263" t="s">
        <v>783</v>
      </c>
      <c r="E32" s="421" t="s">
        <v>113</v>
      </c>
      <c r="F32" s="422" t="s">
        <v>124</v>
      </c>
      <c r="G32" s="423" t="s">
        <v>125</v>
      </c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47" customHeight="1" x14ac:dyDescent="0.25">
      <c r="B33" s="431"/>
      <c r="C33" s="426"/>
      <c r="D33" s="263" t="s">
        <v>788</v>
      </c>
      <c r="E33" s="421" t="s">
        <v>111</v>
      </c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263" t="s">
        <v>787</v>
      </c>
      <c r="E34" s="421" t="s">
        <v>113</v>
      </c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52" customHeight="1" x14ac:dyDescent="0.25">
      <c r="B35" s="431"/>
      <c r="C35" s="426"/>
      <c r="D35" s="263" t="s">
        <v>788</v>
      </c>
      <c r="E35" s="421" t="s">
        <v>111</v>
      </c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263" t="s">
        <v>483</v>
      </c>
      <c r="E36" s="421" t="s">
        <v>112</v>
      </c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263" t="s">
        <v>548</v>
      </c>
      <c r="E37" s="421" t="s">
        <v>111</v>
      </c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11</v>
      </c>
      <c r="C59" s="453"/>
      <c r="D59" s="452">
        <f>COUNTIF(D20:D44,"*")</f>
        <v>18</v>
      </c>
      <c r="E59" s="453"/>
      <c r="F59" s="452">
        <f>COUNTIF(F20:F44,"*")</f>
        <v>13</v>
      </c>
      <c r="G59" s="453"/>
      <c r="H59" s="454">
        <f>COUNTIF(H20:H44,"*")</f>
        <v>0</v>
      </c>
      <c r="I59" s="455"/>
      <c r="J59" s="448">
        <f>COUNTIF(J19:J44,"*")</f>
        <v>3</v>
      </c>
      <c r="K59" s="448">
        <f>COUNTIF(K19:K44,"*")</f>
        <v>5</v>
      </c>
      <c r="L59" s="448">
        <f>COUNTIF(L19:L44,"*")</f>
        <v>4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45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1</v>
      </c>
      <c r="T64" s="461"/>
    </row>
    <row r="65" spans="1:20" ht="47" customHeight="1" x14ac:dyDescent="0.25">
      <c r="B65" s="462" t="s">
        <v>132</v>
      </c>
      <c r="C65" s="463">
        <f>C63-C64</f>
        <v>45</v>
      </c>
      <c r="D65" s="458"/>
      <c r="E65" s="464" t="s">
        <v>135</v>
      </c>
      <c r="F65" s="152" t="s">
        <v>93</v>
      </c>
      <c r="G65" s="465" t="s">
        <v>138</v>
      </c>
      <c r="H65" s="621" t="s">
        <v>100</v>
      </c>
      <c r="I65" s="456"/>
      <c r="J65" s="623" t="s">
        <v>792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67">
        <f>SUM(C78:F79)</f>
        <v>38</v>
      </c>
      <c r="D66" s="458"/>
      <c r="E66" s="72" t="s">
        <v>137</v>
      </c>
      <c r="F66" s="152" t="s">
        <v>111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69">
        <f>SUM(C78:F78)</f>
        <v>18</v>
      </c>
      <c r="D67" s="458"/>
      <c r="E67" s="72" t="s">
        <v>113</v>
      </c>
      <c r="F67" s="152">
        <f>COUNTIF(B19:G46,"der")</f>
        <v>6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111</v>
      </c>
      <c r="F68" s="152">
        <f>COUNTIF(B19:G46,"die")</f>
        <v>10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55</v>
      </c>
      <c r="D69" s="458"/>
      <c r="E69" s="72" t="s">
        <v>190</v>
      </c>
      <c r="F69" s="152">
        <f>COUNTIF(B19:G46,"das")</f>
        <v>4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10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4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136</v>
      </c>
      <c r="F72" s="108">
        <f>COUNTIF(B19:B46:E19:E43:G19:G43:I19:I43, "pl")</f>
        <v>6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7</v>
      </c>
      <c r="D78" s="313">
        <f>COUNTIF(D83:D104,"*-*")</f>
        <v>7</v>
      </c>
      <c r="E78" s="313">
        <f>COUNTIF(E83:E97,"*-*")</f>
        <v>4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3</v>
      </c>
      <c r="D79" s="313">
        <f>D82-D78</f>
        <v>9</v>
      </c>
      <c r="E79" s="313">
        <f>E82-E78</f>
        <v>8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10</v>
      </c>
      <c r="D82" s="304">
        <f>COUNTIF(_xlfn.ANCHORARRAY(D83),"*")</f>
        <v>16</v>
      </c>
      <c r="E82" s="304">
        <f>COUNTIF(_xlfn.ANCHORARRAY(E83),"*")</f>
        <v>12</v>
      </c>
      <c r="F82" s="305">
        <f>COUNTIF(F83:F90,"*")</f>
        <v>0</v>
      </c>
      <c r="G82" s="300" t="s">
        <v>154</v>
      </c>
      <c r="H82" s="304">
        <f>COUNTIF(_xlfn.ANCHORARRAY(H83),"*")</f>
        <v>3</v>
      </c>
      <c r="I82" s="304">
        <f t="shared" ref="I82:P82" si="0">COUNTIF(I83:I97,"*")</f>
        <v>5</v>
      </c>
      <c r="J82" s="664">
        <f>COUNTIF(J83:J86,"*")</f>
        <v>4</v>
      </c>
      <c r="K82" s="665"/>
      <c r="L82" s="304">
        <f t="shared" si="0"/>
        <v>1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61"/>
    </row>
    <row r="83" spans="2:20" ht="25" customHeight="1" x14ac:dyDescent="0.25">
      <c r="B83" s="329" t="s">
        <v>640</v>
      </c>
      <c r="C83" s="290" t="str" cm="1">
        <f t="array" ref="C83:C93">_xlfn.UNIQUE(C20:C47)</f>
        <v>Internetuserin</v>
      </c>
      <c r="D83" s="290" t="str" cm="1">
        <f t="array" ref="D83:D99">_xlfn.UNIQUE(D20:D47)</f>
        <v>Social-Media</v>
      </c>
      <c r="E83" s="290" t="str" cm="1">
        <f t="array" ref="E83:E95">_xlfn.UNIQUE(F20:F47)</f>
        <v>Timelines</v>
      </c>
      <c r="F83" s="290" cm="1">
        <f t="array" ref="F83">_xlfn.UNIQUE(H20:H31)</f>
        <v>0</v>
      </c>
      <c r="G83" s="289"/>
      <c r="H83" s="330" t="str" cm="1">
        <f t="array" ref="H83:H86">_xlfn.UNIQUE(J19:J47)</f>
        <v>[ist] hyper-öffentlich</v>
      </c>
      <c r="I83" s="292" t="str" cm="1">
        <f t="array" ref="I83:I88">_xlfn.UNIQUE(K19:K47)</f>
        <v>live [zu sehen]</v>
      </c>
      <c r="J83" s="521" t="str" cm="1">
        <f t="array" ref="J83:K86">_xlfn.UNIQUE(L19:M22)</f>
        <v>what the fuck?</v>
      </c>
      <c r="K83" s="522">
        <v>0</v>
      </c>
      <c r="L83" s="319" t="str" cm="1">
        <f t="array" ref="L83:L84">_xlfn.UNIQUE(N20:N47)</f>
        <v xml:space="preserve">[ich] channele </v>
      </c>
      <c r="M83" s="339" cm="1">
        <f t="array" ref="M83">_xlfn.UNIQUE(Q20:Q47)</f>
        <v>0</v>
      </c>
      <c r="N83" s="61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51</v>
      </c>
      <c r="C84" s="290" t="str">
        <v>Social-Media-Begleitung</v>
      </c>
      <c r="D84" s="290" t="str">
        <v>Smartphone</v>
      </c>
      <c r="E84" s="290" t="str">
        <v>Couch</v>
      </c>
      <c r="F84" s="290"/>
      <c r="G84" s="289"/>
      <c r="H84" s="292" t="str">
        <v>live [Berichterstattung]</v>
      </c>
      <c r="I84" s="292" t="str">
        <v>live [gestreamt]</v>
      </c>
      <c r="J84" s="521" t="str">
        <v>Lolololol</v>
      </c>
      <c r="K84" s="522">
        <v>0</v>
      </c>
      <c r="L84" s="289">
        <v>0</v>
      </c>
      <c r="M84" s="297"/>
      <c r="N84" s="297"/>
      <c r="O84" s="297"/>
      <c r="P84" s="295"/>
      <c r="T84" s="461"/>
    </row>
    <row r="85" spans="2:20" ht="25" customHeight="1" x14ac:dyDescent="0.25">
      <c r="B85"/>
      <c r="C85" s="290" t="str">
        <v>Abuser</v>
      </c>
      <c r="D85" s="290" t="str">
        <v>Clips</v>
      </c>
      <c r="E85" s="290" t="str">
        <v>Case</v>
      </c>
      <c r="F85" s="290"/>
      <c r="G85" s="289"/>
      <c r="H85" s="292" t="str">
        <v>judggy</v>
      </c>
      <c r="I85" s="292" t="str">
        <v>online [sieht man]</v>
      </c>
      <c r="J85" s="521" t="str">
        <v>Mega-Pint</v>
      </c>
      <c r="K85" s="522">
        <v>0</v>
      </c>
      <c r="L85" s="289"/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 t="str">
        <v>Security-Guard</v>
      </c>
      <c r="D86" s="290" t="str">
        <v>Memes</v>
      </c>
      <c r="E86" s="290" t="str">
        <v>Set</v>
      </c>
      <c r="F86" s="290"/>
      <c r="G86" s="289"/>
      <c r="H86" s="292">
        <v>0</v>
      </c>
      <c r="I86" s="292" t="str">
        <v>live [übertragen]</v>
      </c>
      <c r="J86" s="521" t="str">
        <v>und co.</v>
      </c>
      <c r="K86" s="522">
        <v>0</v>
      </c>
      <c r="L86" s="289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38</v>
      </c>
      <c r="C87" s="290" t="str">
        <v>TV-Event</v>
      </c>
      <c r="D87" s="290" t="str">
        <v>Hard-Facts</v>
      </c>
      <c r="E87" s="290" t="str">
        <v>Hashtag</v>
      </c>
      <c r="F87" s="290"/>
      <c r="G87" s="289"/>
      <c r="H87" s="292"/>
      <c r="I87" s="292" t="str">
        <v>live [verfolgt]</v>
      </c>
      <c r="J87" s="521"/>
      <c r="K87" s="522"/>
      <c r="L87" s="289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Social-Media-Aufmerksamkeit</v>
      </c>
      <c r="D88" s="290" t="str">
        <v>Team</v>
      </c>
      <c r="E88" s="290" t="str">
        <v>Background</v>
      </c>
      <c r="F88" s="290"/>
      <c r="G88" s="289"/>
      <c r="H88" s="292"/>
      <c r="I88" s="292">
        <v>0</v>
      </c>
      <c r="J88" s="521"/>
      <c r="K88" s="522"/>
      <c r="L88" s="289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17</v>
      </c>
      <c r="C89" s="290" t="str">
        <v>Social-Media</v>
      </c>
      <c r="D89" s="290" t="str">
        <v>Makeup</v>
      </c>
      <c r="E89" s="290" t="str">
        <v>Internet-Judginess</v>
      </c>
      <c r="F89" s="290"/>
      <c r="G89" s="289"/>
      <c r="H89" s="292"/>
      <c r="I89" s="292"/>
      <c r="J89" s="521"/>
      <c r="K89" s="522"/>
      <c r="L89" s="289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Hashtag</v>
      </c>
      <c r="D90" s="290" t="str">
        <v>Wife-Beater</v>
      </c>
      <c r="E90" s="290" t="str">
        <v>Aufschrift-Mega-Pint</v>
      </c>
      <c r="F90" s="290"/>
      <c r="G90" s="289"/>
      <c r="H90" s="330"/>
      <c r="I90" s="292"/>
      <c r="J90" s="521"/>
      <c r="K90" s="522"/>
      <c r="L90" s="289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21</v>
      </c>
      <c r="C91" s="290" t="str">
        <v>Clip</v>
      </c>
      <c r="D91" s="290" t="str">
        <v>Range</v>
      </c>
      <c r="E91" s="290" t="str">
        <v>Concealer</v>
      </c>
      <c r="F91" s="290"/>
      <c r="G91" s="289"/>
      <c r="H91" s="292"/>
      <c r="I91" s="292"/>
      <c r="J91" s="521"/>
      <c r="K91" s="522"/>
      <c r="L91" s="289"/>
      <c r="M91" s="297"/>
      <c r="N91" s="297"/>
      <c r="O91" s="297"/>
      <c r="P91" s="295"/>
      <c r="T91" s="461"/>
    </row>
    <row r="92" spans="2:20" ht="19" x14ac:dyDescent="0.25">
      <c r="B92" s="289"/>
      <c r="C92" s="290" t="str">
        <v>Mega-Pint-Mann</v>
      </c>
      <c r="D92" s="290" t="str">
        <v>Compilations</v>
      </c>
      <c r="E92" s="290" t="str">
        <v>Make-up-Marke</v>
      </c>
      <c r="F92" s="290"/>
      <c r="G92" s="289"/>
      <c r="H92" s="292"/>
      <c r="I92" s="292"/>
      <c r="J92" s="521"/>
      <c r="K92" s="522"/>
      <c r="L92" s="292"/>
      <c r="M92" s="297"/>
      <c r="N92" s="297"/>
      <c r="O92" s="297"/>
      <c r="P92" s="295"/>
    </row>
    <row r="93" spans="2:20" ht="19" x14ac:dyDescent="0.25">
      <c r="B93"/>
      <c r="C93" s="331">
        <v>0</v>
      </c>
      <c r="D93" s="59" t="str">
        <v>Mega-Pint</v>
      </c>
      <c r="E93" s="59" t="str">
        <v>Color-correcten</v>
      </c>
      <c r="F93" s="59"/>
      <c r="G93" s="61"/>
      <c r="H93" s="317"/>
      <c r="I93" s="297"/>
      <c r="J93" s="521"/>
      <c r="K93" s="522"/>
      <c r="L93" s="297"/>
      <c r="M93" s="297"/>
      <c r="N93" s="297"/>
      <c r="O93" s="297"/>
      <c r="P93" s="295"/>
    </row>
    <row r="94" spans="2:20" ht="19" x14ac:dyDescent="0.25">
      <c r="B94"/>
      <c r="C94" s="331"/>
      <c r="D94" s="59" t="str">
        <v>Fairness-halber</v>
      </c>
      <c r="E94" s="59" t="str">
        <v>Feed</v>
      </c>
      <c r="F94" s="59"/>
      <c r="G94" s="61"/>
      <c r="H94" s="317"/>
      <c r="I94" s="297"/>
      <c r="J94" s="676"/>
      <c r="K94" s="677"/>
      <c r="L94" s="297"/>
      <c r="M94" s="297"/>
      <c r="N94" s="297"/>
      <c r="O94" s="297"/>
      <c r="P94" s="295"/>
    </row>
    <row r="95" spans="2:20" ht="19" x14ac:dyDescent="0.25">
      <c r="B95"/>
      <c r="C95" s="331"/>
      <c r="D95" s="59" t="str">
        <v>Concealer-Palette</v>
      </c>
      <c r="E95" s="59">
        <v>0</v>
      </c>
      <c r="F95" s="59"/>
      <c r="G95" s="61"/>
      <c r="H95" s="317"/>
      <c r="I95" s="297"/>
      <c r="J95" s="676"/>
      <c r="K95" s="677"/>
      <c r="L95" s="297"/>
      <c r="M95" s="297"/>
      <c r="N95" s="297"/>
      <c r="O95" s="297"/>
      <c r="P95" s="295"/>
    </row>
    <row r="96" spans="2:20" ht="19" x14ac:dyDescent="0.25">
      <c r="B96"/>
      <c r="C96" s="331"/>
      <c r="D96" s="332" t="str">
        <v>Milani-Gate</v>
      </c>
      <c r="E96" s="308"/>
      <c r="F96" s="308"/>
      <c r="G96" s="61"/>
      <c r="H96" s="317"/>
      <c r="I96" s="297"/>
      <c r="J96" s="676"/>
      <c r="K96" s="677"/>
      <c r="L96" s="297"/>
      <c r="M96" s="297"/>
      <c r="N96" s="297"/>
      <c r="O96" s="297"/>
      <c r="P96" s="295"/>
    </row>
    <row r="97" spans="2:16" ht="20" thickBot="1" x14ac:dyDescent="0.3">
      <c r="B97" s="309"/>
      <c r="C97" s="331"/>
      <c r="D97" s="333" t="str">
        <v>Livestream</v>
      </c>
      <c r="E97" s="311"/>
      <c r="F97" s="312"/>
      <c r="G97" s="61"/>
      <c r="H97" s="318"/>
      <c r="I97" s="298"/>
      <c r="J97" s="678"/>
      <c r="K97" s="679"/>
      <c r="L97" s="298"/>
      <c r="M97" s="298"/>
      <c r="N97" s="298"/>
      <c r="O97" s="298"/>
      <c r="P97" s="296"/>
    </row>
    <row r="98" spans="2:16" x14ac:dyDescent="0.2">
      <c r="D98" s="151" t="str">
        <v>Timeline</v>
      </c>
    </row>
    <row r="99" spans="2:16" x14ac:dyDescent="0.2">
      <c r="D99" s="151">
        <v>0</v>
      </c>
    </row>
  </sheetData>
  <mergeCells count="51">
    <mergeCell ref="A78:A79"/>
    <mergeCell ref="L42:M42"/>
    <mergeCell ref="L43:M43"/>
    <mergeCell ref="L44:M44"/>
    <mergeCell ref="L45:M45"/>
    <mergeCell ref="L46:M46"/>
    <mergeCell ref="H65:H67"/>
    <mergeCell ref="J65:M67"/>
    <mergeCell ref="L23:M23"/>
    <mergeCell ref="L24:M24"/>
    <mergeCell ref="L25:M25"/>
    <mergeCell ref="K17:K18"/>
    <mergeCell ref="L40:M40"/>
    <mergeCell ref="L29:M29"/>
    <mergeCell ref="L30:M30"/>
    <mergeCell ref="L31:M31"/>
    <mergeCell ref="L32:M32"/>
    <mergeCell ref="L17:M18"/>
    <mergeCell ref="L19:M19"/>
    <mergeCell ref="L20:M20"/>
    <mergeCell ref="L21:M21"/>
    <mergeCell ref="L22:M22"/>
    <mergeCell ref="N17:U18"/>
    <mergeCell ref="E64:F64"/>
    <mergeCell ref="G64:H64"/>
    <mergeCell ref="J64:M64"/>
    <mergeCell ref="L26:M26"/>
    <mergeCell ref="L27:M27"/>
    <mergeCell ref="L28:M28"/>
    <mergeCell ref="L33:M33"/>
    <mergeCell ref="L34:M34"/>
    <mergeCell ref="L35:M35"/>
    <mergeCell ref="L36:M36"/>
    <mergeCell ref="L37:M37"/>
    <mergeCell ref="L38:M38"/>
    <mergeCell ref="L39:M39"/>
    <mergeCell ref="L47:M47"/>
    <mergeCell ref="L41:M41"/>
    <mergeCell ref="C13:D13"/>
    <mergeCell ref="C14:D14"/>
    <mergeCell ref="B17:H18"/>
    <mergeCell ref="J17:J18"/>
    <mergeCell ref="B1:C2"/>
    <mergeCell ref="F1:J2"/>
    <mergeCell ref="D4:E4"/>
    <mergeCell ref="J81:K81"/>
    <mergeCell ref="J82:K82"/>
    <mergeCell ref="J96:K96"/>
    <mergeCell ref="J97:K97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B63A74E0-765A-2A44-9F47-98F76C107245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7FFCC6CD-489F-8949-82B4-B9A7CD37C364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E3C3D711-2828-F941-9D3A-D2ED948E3493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06AAA957-3464-5242-80E5-DBAB69C0459C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99738972-7C1C-6244-A248-652A470E7EF1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CBD57463-A259-8748-8514-4683B8C07D4E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1299-E188-CB4A-9614-CBB15A0C668B}">
  <dimension ref="A1:U112"/>
  <sheetViews>
    <sheetView topLeftCell="E1" zoomScale="86" zoomScaleNormal="125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688</v>
      </c>
      <c r="C1" s="563"/>
      <c r="D1" s="50"/>
      <c r="E1" s="50"/>
      <c r="F1" s="797"/>
      <c r="G1" s="797"/>
      <c r="H1" s="797"/>
      <c r="I1" s="797"/>
      <c r="J1" s="797"/>
    </row>
    <row r="2" spans="2:21" ht="26" customHeight="1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89</v>
      </c>
      <c r="D4" s="705" t="s">
        <v>153</v>
      </c>
      <c r="E4" s="706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64</v>
      </c>
      <c r="D5" s="390">
        <f>C5/G5*100</f>
        <v>75.294117647058826</v>
      </c>
      <c r="E5" s="391" t="s">
        <v>240</v>
      </c>
      <c r="F5" s="392" t="s">
        <v>155</v>
      </c>
      <c r="G5" s="392">
        <f>C69</f>
        <v>85</v>
      </c>
      <c r="H5" s="392" t="s">
        <v>154</v>
      </c>
      <c r="I5" s="392">
        <f>B84</f>
        <v>58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797</v>
      </c>
      <c r="D8" s="397"/>
      <c r="E8" s="396">
        <v>11</v>
      </c>
      <c r="F8" s="398" t="s">
        <v>239</v>
      </c>
      <c r="G8" s="398">
        <f>E8/G5*100</f>
        <v>12.941176470588237</v>
      </c>
      <c r="H8" s="617" t="s">
        <v>1140</v>
      </c>
      <c r="I8" s="618"/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827</v>
      </c>
      <c r="D9" s="211"/>
      <c r="E9" s="34">
        <v>10</v>
      </c>
      <c r="F9" s="117" t="s">
        <v>239</v>
      </c>
      <c r="G9" s="117">
        <f>E9/G5*100</f>
        <v>11.76470588235294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 t="s">
        <v>838</v>
      </c>
      <c r="D10" s="401"/>
      <c r="E10" s="396">
        <v>2</v>
      </c>
      <c r="F10" s="398" t="s">
        <v>239</v>
      </c>
      <c r="G10" s="398">
        <f>E10/G5*100</f>
        <v>2.3529411764705883</v>
      </c>
      <c r="J10" s="328"/>
      <c r="K10" s="328"/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703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704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70" t="s">
        <v>830</v>
      </c>
      <c r="K19" s="470" t="s">
        <v>670</v>
      </c>
      <c r="L19" s="700" t="s">
        <v>822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67" customHeight="1" x14ac:dyDescent="0.25">
      <c r="B20" s="419" t="s">
        <v>112</v>
      </c>
      <c r="C20" s="263" t="s">
        <v>795</v>
      </c>
      <c r="D20" s="397" t="s">
        <v>795</v>
      </c>
      <c r="E20" s="421" t="s">
        <v>112</v>
      </c>
      <c r="F20" s="397" t="s">
        <v>796</v>
      </c>
      <c r="G20" s="423" t="s">
        <v>111</v>
      </c>
      <c r="H20" s="263" t="s">
        <v>799</v>
      </c>
      <c r="I20" s="424" t="s">
        <v>125</v>
      </c>
      <c r="J20" s="270" t="s">
        <v>831</v>
      </c>
      <c r="K20" s="470" t="s">
        <v>817</v>
      </c>
      <c r="L20" s="700" t="s">
        <v>832</v>
      </c>
      <c r="M20" s="701"/>
      <c r="N20" s="397" t="s">
        <v>815</v>
      </c>
      <c r="O20" s="346"/>
      <c r="P20" s="347"/>
      <c r="Q20" s="348"/>
      <c r="R20" s="263" t="s">
        <v>805</v>
      </c>
      <c r="S20" s="425"/>
      <c r="T20" s="478" t="s">
        <v>820</v>
      </c>
      <c r="U20" s="350"/>
    </row>
    <row r="21" spans="1:21" ht="52" customHeight="1" x14ac:dyDescent="0.25">
      <c r="B21" s="419" t="s">
        <v>112</v>
      </c>
      <c r="C21" s="475" t="s">
        <v>795</v>
      </c>
      <c r="D21" s="263" t="s">
        <v>795</v>
      </c>
      <c r="E21" s="421" t="s">
        <v>112</v>
      </c>
      <c r="F21" s="422" t="s">
        <v>801</v>
      </c>
      <c r="G21" s="423" t="s">
        <v>109</v>
      </c>
      <c r="H21" s="263" t="s">
        <v>811</v>
      </c>
      <c r="I21" s="424" t="s">
        <v>112</v>
      </c>
      <c r="J21" s="211" t="s">
        <v>830</v>
      </c>
      <c r="K21" s="470" t="s">
        <v>773</v>
      </c>
      <c r="L21" s="680"/>
      <c r="M21" s="681"/>
      <c r="N21" s="401" t="s">
        <v>840</v>
      </c>
      <c r="O21" s="346"/>
      <c r="P21" s="347"/>
      <c r="Q21" s="348"/>
      <c r="R21" s="351"/>
      <c r="S21" s="352"/>
      <c r="T21" s="263" t="s">
        <v>810</v>
      </c>
      <c r="U21" s="409"/>
    </row>
    <row r="22" spans="1:21" ht="68" customHeight="1" x14ac:dyDescent="0.25">
      <c r="B22" s="419" t="s">
        <v>112</v>
      </c>
      <c r="C22" s="475" t="s">
        <v>795</v>
      </c>
      <c r="D22" s="263" t="s">
        <v>798</v>
      </c>
      <c r="E22" s="421" t="s">
        <v>190</v>
      </c>
      <c r="F22" s="422" t="s">
        <v>373</v>
      </c>
      <c r="G22" s="423" t="s">
        <v>111</v>
      </c>
      <c r="H22" s="263" t="s">
        <v>823</v>
      </c>
      <c r="I22" s="424" t="s">
        <v>125</v>
      </c>
      <c r="J22" s="401" t="s">
        <v>839</v>
      </c>
      <c r="K22" s="470" t="s">
        <v>817</v>
      </c>
      <c r="L22" s="680"/>
      <c r="M22" s="681"/>
      <c r="N22" s="479" t="s">
        <v>841</v>
      </c>
      <c r="O22" s="346"/>
      <c r="P22" s="347"/>
      <c r="Q22" s="348"/>
      <c r="R22" s="349"/>
      <c r="S22" s="352"/>
      <c r="T22" s="211" t="s">
        <v>835</v>
      </c>
      <c r="U22" s="409"/>
    </row>
    <row r="23" spans="1:21" ht="25" customHeight="1" x14ac:dyDescent="0.25">
      <c r="A23" s="429"/>
      <c r="B23" s="419" t="s">
        <v>112</v>
      </c>
      <c r="C23" s="474" t="s">
        <v>795</v>
      </c>
      <c r="D23" s="474" t="s">
        <v>795</v>
      </c>
      <c r="E23" s="421" t="s">
        <v>112</v>
      </c>
      <c r="F23" s="422" t="s">
        <v>807</v>
      </c>
      <c r="G23" s="423" t="s">
        <v>109</v>
      </c>
      <c r="H23" s="349"/>
      <c r="I23" s="424"/>
      <c r="J23" s="270" t="s">
        <v>842</v>
      </c>
      <c r="K23" s="470" t="s">
        <v>773</v>
      </c>
      <c r="L23" s="680"/>
      <c r="M23" s="681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109</v>
      </c>
      <c r="C24" s="420" t="s">
        <v>800</v>
      </c>
      <c r="D24" s="263" t="s">
        <v>471</v>
      </c>
      <c r="E24" s="421" t="s">
        <v>109</v>
      </c>
      <c r="F24" s="422" t="s">
        <v>116</v>
      </c>
      <c r="G24" s="423" t="s">
        <v>109</v>
      </c>
      <c r="H24" s="349"/>
      <c r="I24" s="424"/>
      <c r="J24" s="356"/>
      <c r="K24" s="470" t="s">
        <v>836</v>
      </c>
      <c r="L24" s="680"/>
      <c r="M24" s="681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109</v>
      </c>
      <c r="C25" s="420" t="s">
        <v>806</v>
      </c>
      <c r="D25" s="263" t="s">
        <v>802</v>
      </c>
      <c r="E25" s="421" t="s">
        <v>109</v>
      </c>
      <c r="F25" s="476" t="s">
        <v>795</v>
      </c>
      <c r="G25" s="423" t="s">
        <v>112</v>
      </c>
      <c r="H25" s="349"/>
      <c r="I25" s="424"/>
      <c r="J25" s="356"/>
      <c r="K25" s="470" t="s">
        <v>817</v>
      </c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111</v>
      </c>
      <c r="C26" s="420" t="s">
        <v>813</v>
      </c>
      <c r="D26" s="263" t="s">
        <v>803</v>
      </c>
      <c r="E26" s="421" t="s">
        <v>112</v>
      </c>
      <c r="F26" s="474" t="s">
        <v>809</v>
      </c>
      <c r="G26" s="423" t="s">
        <v>111</v>
      </c>
      <c r="H26" s="349"/>
      <c r="I26" s="424"/>
      <c r="J26" s="197"/>
      <c r="K26" s="470" t="s">
        <v>773</v>
      </c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58" customHeight="1" x14ac:dyDescent="0.25">
      <c r="B27" s="419" t="s">
        <v>190</v>
      </c>
      <c r="C27" s="471" t="s">
        <v>598</v>
      </c>
      <c r="D27" s="263" t="s">
        <v>804</v>
      </c>
      <c r="E27" s="421" t="s">
        <v>109</v>
      </c>
      <c r="F27" s="397" t="s">
        <v>383</v>
      </c>
      <c r="G27" s="423" t="s">
        <v>111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818</v>
      </c>
      <c r="C28" s="471" t="s">
        <v>819</v>
      </c>
      <c r="D28" s="263" t="s">
        <v>803</v>
      </c>
      <c r="E28" s="421" t="s">
        <v>112</v>
      </c>
      <c r="F28" s="422" t="s">
        <v>227</v>
      </c>
      <c r="G28" s="423" t="s">
        <v>125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109</v>
      </c>
      <c r="C29" s="420" t="s">
        <v>825</v>
      </c>
      <c r="D29" s="476" t="s">
        <v>795</v>
      </c>
      <c r="E29" s="421" t="s">
        <v>112</v>
      </c>
      <c r="F29" s="422" t="s">
        <v>816</v>
      </c>
      <c r="G29" s="423" t="s">
        <v>109</v>
      </c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 t="s">
        <v>112</v>
      </c>
      <c r="C30" s="420" t="s">
        <v>795</v>
      </c>
      <c r="D30" s="476" t="s">
        <v>795</v>
      </c>
      <c r="E30" s="421" t="s">
        <v>112</v>
      </c>
      <c r="F30" s="397" t="s">
        <v>795</v>
      </c>
      <c r="G30" s="423" t="s">
        <v>112</v>
      </c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 t="s">
        <v>109</v>
      </c>
      <c r="C31" s="420" t="s">
        <v>478</v>
      </c>
      <c r="D31" s="263" t="s">
        <v>808</v>
      </c>
      <c r="E31" s="421" t="s">
        <v>111</v>
      </c>
      <c r="F31" s="397" t="s">
        <v>795</v>
      </c>
      <c r="G31" s="423" t="s">
        <v>112</v>
      </c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 t="s">
        <v>109</v>
      </c>
      <c r="C32" s="211" t="s">
        <v>829</v>
      </c>
      <c r="D32" s="263" t="s">
        <v>812</v>
      </c>
      <c r="E32" s="421" t="s">
        <v>113</v>
      </c>
      <c r="F32" s="397" t="s">
        <v>826</v>
      </c>
      <c r="G32" s="423" t="s">
        <v>111</v>
      </c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 t="s">
        <v>190</v>
      </c>
      <c r="C33" s="420" t="s">
        <v>833</v>
      </c>
      <c r="D33" s="476" t="s">
        <v>795</v>
      </c>
      <c r="E33" s="421" t="s">
        <v>112</v>
      </c>
      <c r="F33" s="397" t="s">
        <v>796</v>
      </c>
      <c r="G33" s="423" t="s">
        <v>111</v>
      </c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 t="s">
        <v>112</v>
      </c>
      <c r="C34" s="420" t="s">
        <v>795</v>
      </c>
      <c r="D34" s="263" t="s">
        <v>814</v>
      </c>
      <c r="E34" s="421" t="s">
        <v>109</v>
      </c>
      <c r="F34" s="397" t="s">
        <v>795</v>
      </c>
      <c r="G34" s="423" t="s">
        <v>112</v>
      </c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 t="s">
        <v>112</v>
      </c>
      <c r="C35" s="211" t="s">
        <v>795</v>
      </c>
      <c r="D35" s="263" t="s">
        <v>248</v>
      </c>
      <c r="E35" s="421" t="s">
        <v>109</v>
      </c>
      <c r="F35" s="476" t="s">
        <v>795</v>
      </c>
      <c r="G35" s="423" t="s">
        <v>112</v>
      </c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 t="s">
        <v>111</v>
      </c>
      <c r="C36" s="211" t="s">
        <v>809</v>
      </c>
      <c r="D36" s="477" t="s">
        <v>795</v>
      </c>
      <c r="E36" s="421" t="s">
        <v>112</v>
      </c>
      <c r="F36" s="422" t="s">
        <v>795</v>
      </c>
      <c r="G36" s="423" t="s">
        <v>125</v>
      </c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51" customHeight="1" x14ac:dyDescent="0.25">
      <c r="B37" s="431" t="s">
        <v>190</v>
      </c>
      <c r="C37" s="211" t="s">
        <v>178</v>
      </c>
      <c r="D37" s="263" t="s">
        <v>821</v>
      </c>
      <c r="E37" s="421" t="s">
        <v>113</v>
      </c>
      <c r="F37" s="475" t="s">
        <v>795</v>
      </c>
      <c r="G37" s="423" t="s">
        <v>112</v>
      </c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 t="s">
        <v>112</v>
      </c>
      <c r="C38" s="475" t="s">
        <v>795</v>
      </c>
      <c r="D38" s="263" t="s">
        <v>824</v>
      </c>
      <c r="E38" s="421" t="s">
        <v>109</v>
      </c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 t="s">
        <v>111</v>
      </c>
      <c r="C39" s="420" t="s">
        <v>809</v>
      </c>
      <c r="D39" s="263" t="s">
        <v>828</v>
      </c>
      <c r="E39" s="421" t="s">
        <v>113</v>
      </c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211" t="s">
        <v>829</v>
      </c>
      <c r="E40" s="421" t="s">
        <v>109</v>
      </c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477" t="s">
        <v>795</v>
      </c>
      <c r="E41" s="421" t="s">
        <v>112</v>
      </c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211" t="s">
        <v>795</v>
      </c>
      <c r="E42" s="421" t="s">
        <v>112</v>
      </c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211" t="s">
        <v>795</v>
      </c>
      <c r="E43" s="421" t="s">
        <v>309</v>
      </c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211" t="s">
        <v>795</v>
      </c>
      <c r="E44" s="421" t="s">
        <v>112</v>
      </c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263" t="s">
        <v>837</v>
      </c>
      <c r="E45" s="421" t="s">
        <v>112</v>
      </c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20</v>
      </c>
      <c r="C59" s="453"/>
      <c r="D59" s="452">
        <f>COUNTIF(D20:D44,"*")</f>
        <v>25</v>
      </c>
      <c r="E59" s="453"/>
      <c r="F59" s="452">
        <f>COUNTIF(F20:F44,"*")</f>
        <v>18</v>
      </c>
      <c r="G59" s="453"/>
      <c r="H59" s="454">
        <f>COUNTIF(H20:H44,"*")</f>
        <v>3</v>
      </c>
      <c r="I59" s="455"/>
      <c r="J59" s="448">
        <f>COUNTIF(J19:J44,"*")</f>
        <v>5</v>
      </c>
      <c r="K59" s="448">
        <f>COUNTIF(K19:K44,"*")</f>
        <v>8</v>
      </c>
      <c r="L59" s="448">
        <f>COUNTIF(L19:L44,"*")</f>
        <v>2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3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1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71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707" t="s">
        <v>242</v>
      </c>
      <c r="K64" s="708"/>
      <c r="L64" s="708"/>
      <c r="M64" s="709"/>
      <c r="N64" s="451" t="s">
        <v>149</v>
      </c>
      <c r="O64" s="450">
        <f>COUNTIF(N20:N44,"*")</f>
        <v>3</v>
      </c>
      <c r="T64" s="461"/>
    </row>
    <row r="65" spans="1:20" ht="47" customHeight="1" x14ac:dyDescent="0.25">
      <c r="B65" s="462" t="s">
        <v>132</v>
      </c>
      <c r="C65" s="463">
        <f>C63-C64</f>
        <v>71</v>
      </c>
      <c r="D65" s="458"/>
      <c r="E65" s="464" t="s">
        <v>135</v>
      </c>
      <c r="F65" s="152" t="s">
        <v>93</v>
      </c>
      <c r="G65" s="465" t="s">
        <v>138</v>
      </c>
      <c r="H65" s="621" t="s">
        <v>222</v>
      </c>
      <c r="I65" s="456"/>
      <c r="J65" s="710" t="s">
        <v>834</v>
      </c>
      <c r="K65" s="621"/>
      <c r="L65" s="621"/>
      <c r="M65" s="711"/>
      <c r="T65" s="461"/>
    </row>
    <row r="66" spans="1:20" ht="25" customHeight="1" x14ac:dyDescent="0.25">
      <c r="B66" s="466" t="s">
        <v>133</v>
      </c>
      <c r="C66" s="516">
        <f>SUM(C78:F79)</f>
        <v>41</v>
      </c>
      <c r="D66" s="458"/>
      <c r="E66" s="72" t="s">
        <v>137</v>
      </c>
      <c r="F66" s="152" t="s">
        <v>111</v>
      </c>
      <c r="H66" s="616"/>
      <c r="I66" s="456"/>
      <c r="J66" s="712"/>
      <c r="K66" s="616"/>
      <c r="L66" s="616"/>
      <c r="M66" s="713"/>
      <c r="T66" s="461"/>
    </row>
    <row r="67" spans="1:20" ht="66" customHeight="1" x14ac:dyDescent="0.25">
      <c r="B67" s="467" t="s">
        <v>134</v>
      </c>
      <c r="C67" s="517">
        <f>SUM(C78:F78)</f>
        <v>27</v>
      </c>
      <c r="D67" s="458"/>
      <c r="E67" s="72" t="s">
        <v>113</v>
      </c>
      <c r="F67" s="152">
        <f>COUNTIF(B19:G46,"der")</f>
        <v>3</v>
      </c>
      <c r="H67" s="616"/>
      <c r="I67" s="456"/>
      <c r="J67" s="714"/>
      <c r="K67" s="715"/>
      <c r="L67" s="715"/>
      <c r="M67" s="716"/>
      <c r="T67" s="461"/>
    </row>
    <row r="68" spans="1:20" ht="25" customHeight="1" x14ac:dyDescent="0.25">
      <c r="B68" s="456"/>
      <c r="C68" s="458"/>
      <c r="D68" s="458"/>
      <c r="E68" s="72" t="s">
        <v>111</v>
      </c>
      <c r="F68" s="152">
        <f>COUNTIF(B19:G46,"die")</f>
        <v>10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85</v>
      </c>
      <c r="D69" s="458"/>
      <c r="E69" s="72" t="s">
        <v>190</v>
      </c>
      <c r="F69" s="152">
        <f>COUNTIF(B19:G46,"das")</f>
        <v>4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27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2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136</v>
      </c>
      <c r="F72" s="108">
        <f>COUNTIF(B19:B46:E19:E43:G19:G43:I19:I43, "pl")</f>
        <v>16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COUNTIF(C83:C97,"*-*")</f>
        <v>8</v>
      </c>
      <c r="D78" s="313">
        <f>COUNTIF(D83:D104,"*-*")</f>
        <v>10</v>
      </c>
      <c r="E78" s="313">
        <f>COUNTIF(E83:E97,"*-*")</f>
        <v>7</v>
      </c>
      <c r="F78" s="313">
        <f>COUNTIF(F83:F97,"*-*")</f>
        <v>2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4</v>
      </c>
      <c r="D79" s="313">
        <f>D82-D78</f>
        <v>5</v>
      </c>
      <c r="E79" s="313">
        <f>E82-E78</f>
        <v>4</v>
      </c>
      <c r="F79" s="313">
        <f>F82-F78</f>
        <v>1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12</v>
      </c>
      <c r="D82" s="304">
        <f>COUNTIF(_xlfn.ANCHORARRAY(D83),"*")</f>
        <v>15</v>
      </c>
      <c r="E82" s="304">
        <f>COUNTIF(_xlfn.ANCHORARRAY(E83),"*")</f>
        <v>11</v>
      </c>
      <c r="F82" s="305">
        <f>COUNTIF(F83:F90,"*")</f>
        <v>3</v>
      </c>
      <c r="G82" s="300" t="s">
        <v>154</v>
      </c>
      <c r="H82" s="304">
        <f>COUNTIF(_xlfn.ANCHORARRAY(H83),"*")</f>
        <v>4</v>
      </c>
      <c r="I82" s="304">
        <f t="shared" ref="I82:P82" si="0">COUNTIF(I83:I97,"*")</f>
        <v>4</v>
      </c>
      <c r="J82" s="664">
        <f>COUNTIF(J83:J84,"*")</f>
        <v>2</v>
      </c>
      <c r="K82" s="665"/>
      <c r="L82" s="304">
        <f t="shared" si="0"/>
        <v>3</v>
      </c>
      <c r="M82" s="304">
        <f t="shared" si="0"/>
        <v>0</v>
      </c>
      <c r="N82" s="304">
        <f t="shared" si="0"/>
        <v>1</v>
      </c>
      <c r="O82" s="304">
        <f t="shared" si="0"/>
        <v>3</v>
      </c>
      <c r="P82" s="304">
        <f t="shared" si="0"/>
        <v>0</v>
      </c>
      <c r="T82" s="461"/>
    </row>
    <row r="83" spans="2:20" ht="66" customHeight="1" x14ac:dyDescent="0.25">
      <c r="B83" s="329" t="s">
        <v>640</v>
      </c>
      <c r="C83" s="290" t="str" cm="1">
        <f t="array" ref="C83:C95">_xlfn.UNIQUE(C20:C47)</f>
        <v>Book-Tok</v>
      </c>
      <c r="D83" s="290" t="str" cm="1">
        <f t="array" ref="D83:D98">_xlfn.UNIQUE(D20:D47)</f>
        <v>Book-Tok</v>
      </c>
      <c r="E83" s="290" t="str" cm="1">
        <f t="array" ref="E83:E94">_xlfn.UNIQUE(F20:F47)</f>
        <v>Bestseller-Liste</v>
      </c>
      <c r="F83" s="290" t="str" cm="1">
        <f t="array" ref="F83:F86">_xlfn.UNIQUE(H20:H32)</f>
        <v>[seit des ersten] Lockdowns</v>
      </c>
      <c r="G83" s="289"/>
      <c r="H83" s="330" t="str" cm="1">
        <f t="array" ref="H83:H87">_xlfn.UNIQUE(J19:J47)</f>
        <v>Young-Adult</v>
      </c>
      <c r="I83" s="292" t="str" cm="1">
        <f t="array" ref="I83:I87">_xlfn.UNIQUE(K19:K47)</f>
        <v>cool</v>
      </c>
      <c r="J83" s="521" t="str" cm="1">
        <f t="array" ref="J83:K84">_xlfn.UNIQUE(L19:M20)</f>
        <v>Spoiler</v>
      </c>
      <c r="K83" s="522">
        <v>0</v>
      </c>
      <c r="L83" s="513" t="str" cm="1">
        <f t="array" ref="L83:L86">_xlfn.UNIQUE(N20:N47)</f>
        <v>[ich] poste</v>
      </c>
      <c r="M83" s="339" cm="1">
        <f t="array" ref="M83">_xlfn.UNIQUE(Q20:Q47)</f>
        <v>0</v>
      </c>
      <c r="N83" s="61" t="str" cm="1">
        <f t="array" ref="N83:N84">_xlfn.UNIQUE(R20:R47)</f>
        <v>[es ist] gemixt</v>
      </c>
      <c r="O83" s="297" t="str" cm="1">
        <f t="array" ref="O83:O86">_xlfn.UNIQUE(T20:T47)</f>
        <v>[zu] promoten</v>
      </c>
      <c r="P83" s="295" cm="1">
        <f t="array" ref="P83">_xlfn.UNIQUE(U20:U47)</f>
        <v>0</v>
      </c>
      <c r="T83" s="461"/>
    </row>
    <row r="84" spans="2:20" ht="73" customHeight="1" x14ac:dyDescent="0.35">
      <c r="B84" s="326">
        <f>SUM(C82:F82:H82:P82)</f>
        <v>58</v>
      </c>
      <c r="C84" s="290" t="str">
        <v>UserInnen</v>
      </c>
      <c r="D84" s="290" t="str">
        <v>Rabbit-Hole</v>
      </c>
      <c r="E84" s="290" t="str">
        <v>Communities</v>
      </c>
      <c r="F84" s="529" t="str">
        <v>[wegen] Book-Tok</v>
      </c>
      <c r="G84" s="289"/>
      <c r="H84" s="292" t="str">
        <v>Fantasy</v>
      </c>
      <c r="I84" s="292" t="str">
        <v>offline</v>
      </c>
      <c r="J84" s="521" t="str">
        <v>Random-Info</v>
      </c>
      <c r="K84" s="522">
        <v>0</v>
      </c>
      <c r="L84" s="513" t="str">
        <v>[ich] oute</v>
      </c>
      <c r="M84" s="297"/>
      <c r="N84" s="297">
        <v>0</v>
      </c>
      <c r="O84" s="297" t="str">
        <v>[es kann … werden] geinfluenced</v>
      </c>
      <c r="P84" s="295"/>
      <c r="T84" s="461"/>
    </row>
    <row r="85" spans="2:20" ht="59" customHeight="1" x14ac:dyDescent="0.25">
      <c r="B85"/>
      <c r="C85" s="290" t="str">
        <v>Smut-Leserschaft</v>
      </c>
      <c r="D85" s="290" t="str">
        <v>Memes</v>
      </c>
      <c r="E85" s="290" t="str">
        <v>For-You-Page</v>
      </c>
      <c r="F85" s="290" t="str">
        <v>[namens] Book-Tok</v>
      </c>
      <c r="G85" s="289"/>
      <c r="H85" s="292" t="str">
        <v>go-to</v>
      </c>
      <c r="I85" s="292" t="str">
        <v>online</v>
      </c>
      <c r="J85" s="676"/>
      <c r="K85" s="677"/>
      <c r="L85" s="513" t="str">
        <v>[ich] scrolle</v>
      </c>
      <c r="M85" s="297"/>
      <c r="N85" s="297"/>
      <c r="O85" s="297" t="str">
        <v>[man müss anders] kommentieren</v>
      </c>
      <c r="P85" s="295"/>
      <c r="T85" s="461"/>
    </row>
    <row r="86" spans="2:20" ht="25" customHeight="1" x14ac:dyDescent="0.25">
      <c r="B86" s="324" t="s">
        <v>631</v>
      </c>
      <c r="C86" s="290" t="str">
        <v>Book-Talkerin</v>
      </c>
      <c r="D86" s="290" t="str">
        <v>Hauls</v>
      </c>
      <c r="E86" s="290" t="str">
        <v>Sex-Stories</v>
      </c>
      <c r="F86" s="290">
        <v>0</v>
      </c>
      <c r="G86" s="289"/>
      <c r="H86" s="292" t="str">
        <v>Coming-of-Age</v>
      </c>
      <c r="I86" s="292" t="str">
        <v>[finde] cool</v>
      </c>
      <c r="J86" s="676"/>
      <c r="K86" s="677"/>
      <c r="L86" s="514">
        <v>0</v>
      </c>
      <c r="M86" s="297"/>
      <c r="N86" s="297"/>
      <c r="O86" s="297">
        <v>0</v>
      </c>
      <c r="P86" s="295"/>
      <c r="T86" s="461"/>
    </row>
    <row r="87" spans="2:20" ht="25" customHeight="1" x14ac:dyDescent="0.25">
      <c r="B87" s="315">
        <f>SUM(C82:F82)</f>
        <v>41</v>
      </c>
      <c r="C87" s="290" t="str">
        <v>Highlight</v>
      </c>
      <c r="D87" s="290" t="str">
        <v>Smut</v>
      </c>
      <c r="E87" s="290" t="str">
        <v>Show-Notes</v>
      </c>
      <c r="F87" s="290"/>
      <c r="G87" s="289"/>
      <c r="H87" s="292">
        <v>0</v>
      </c>
      <c r="I87" s="292">
        <v>0</v>
      </c>
      <c r="J87" s="676"/>
      <c r="K87" s="677"/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Book-Tok-Book</v>
      </c>
      <c r="D88" s="290" t="str">
        <v>Smut-Empfehlungen</v>
      </c>
      <c r="E88" s="290" t="str">
        <v>Book-Tok</v>
      </c>
      <c r="F88" s="290"/>
      <c r="G88" s="289"/>
      <c r="H88" s="292"/>
      <c r="I88" s="292"/>
      <c r="J88" s="676"/>
      <c r="K88" s="677"/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27</v>
      </c>
      <c r="C89" s="290" t="str">
        <v>Favorites</v>
      </c>
      <c r="D89" s="290" t="str">
        <v>Queere-Literatur</v>
      </c>
      <c r="E89" s="290" t="str">
        <v>Book-Tok-Community</v>
      </c>
      <c r="F89" s="290"/>
      <c r="G89" s="289"/>
      <c r="H89" s="292"/>
      <c r="I89" s="292"/>
      <c r="J89" s="676"/>
      <c r="K89" s="677"/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Trends</v>
      </c>
      <c r="D90" s="290" t="str">
        <v>Verkaufs-Boom</v>
      </c>
      <c r="E90" s="290" t="str">
        <v>App</v>
      </c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14</v>
      </c>
      <c r="C91" s="290" t="str">
        <v>Book-TokerInnen</v>
      </c>
      <c r="D91" s="290" t="str">
        <v>FollowerInnen</v>
      </c>
      <c r="E91" s="290" t="str">
        <v>Account</v>
      </c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 t="str">
        <v>Teenie-Ding</v>
      </c>
      <c r="D92" s="290" t="str">
        <v>Likes</v>
      </c>
      <c r="E92" s="290" t="str">
        <v>Challenges</v>
      </c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B93"/>
      <c r="C93" s="331" t="str">
        <v>Book-Tok-Community</v>
      </c>
      <c r="D93" s="59" t="str">
        <v>Book-Tok-Bestseller</v>
      </c>
      <c r="E93" s="59" t="str">
        <v>Bestseller-List-Titel</v>
      </c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B94"/>
      <c r="C94" s="331" t="str">
        <v>Social-Media</v>
      </c>
      <c r="D94" s="59" t="str">
        <v>Book-Tok-Tische</v>
      </c>
      <c r="E94" s="59">
        <v>0</v>
      </c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B95"/>
      <c r="C95" s="331">
        <v>0</v>
      </c>
      <c r="D95" s="59" t="str">
        <v>Indie-Verlag</v>
      </c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B96"/>
      <c r="C96" s="331"/>
      <c r="D96" s="332" t="str">
        <v>Book-TokerInnen</v>
      </c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 t="str">
        <v>TikTok-Account</v>
      </c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  <row r="98" spans="2:16" x14ac:dyDescent="0.2">
      <c r="D98" s="151">
        <v>0</v>
      </c>
    </row>
    <row r="110" spans="2:16" ht="26" customHeight="1" x14ac:dyDescent="0.2"/>
    <row r="111" spans="2:16" ht="26" customHeight="1" x14ac:dyDescent="0.2"/>
    <row r="112" spans="2:16" ht="26" customHeight="1" x14ac:dyDescent="0.2"/>
  </sheetData>
  <mergeCells count="61">
    <mergeCell ref="A78:A79"/>
    <mergeCell ref="L36:M36"/>
    <mergeCell ref="L37:M37"/>
    <mergeCell ref="L38:M38"/>
    <mergeCell ref="L39:M39"/>
    <mergeCell ref="L40:M40"/>
    <mergeCell ref="L28:M28"/>
    <mergeCell ref="H65:H67"/>
    <mergeCell ref="J65:M67"/>
    <mergeCell ref="L19:M19"/>
    <mergeCell ref="L20:M20"/>
    <mergeCell ref="L21:M21"/>
    <mergeCell ref="L22:M22"/>
    <mergeCell ref="L23:M23"/>
    <mergeCell ref="L24:M24"/>
    <mergeCell ref="L29:M29"/>
    <mergeCell ref="L30:M30"/>
    <mergeCell ref="L31:M31"/>
    <mergeCell ref="L32:M32"/>
    <mergeCell ref="L33:M33"/>
    <mergeCell ref="L46:M46"/>
    <mergeCell ref="L47:M47"/>
    <mergeCell ref="K17:K18"/>
    <mergeCell ref="N17:U18"/>
    <mergeCell ref="E64:F64"/>
    <mergeCell ref="G64:H64"/>
    <mergeCell ref="J64:M64"/>
    <mergeCell ref="L25:M25"/>
    <mergeCell ref="L26:M26"/>
    <mergeCell ref="L27:M27"/>
    <mergeCell ref="L17:M18"/>
    <mergeCell ref="L41:M41"/>
    <mergeCell ref="L42:M42"/>
    <mergeCell ref="L43:M43"/>
    <mergeCell ref="L44:M44"/>
    <mergeCell ref="L45:M45"/>
    <mergeCell ref="L34:M34"/>
    <mergeCell ref="L35:M35"/>
    <mergeCell ref="C13:D13"/>
    <mergeCell ref="C14:D14"/>
    <mergeCell ref="B17:H18"/>
    <mergeCell ref="J17:J18"/>
    <mergeCell ref="B1:C2"/>
    <mergeCell ref="F1:J2"/>
    <mergeCell ref="D4:E4"/>
    <mergeCell ref="H8:I8"/>
    <mergeCell ref="J81:K81"/>
    <mergeCell ref="J82:K82"/>
    <mergeCell ref="J85:K85"/>
    <mergeCell ref="J86:K86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9B71A497-C760-E344-87D9-D184B2C7B777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C7BF56F6-8E0A-5740-9338-53E86E448358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73C6CCE7-D47A-FA44-B111-E08757C037B1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1B84B03A-39AF-7742-938C-FE0861B36605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A4A8D7BF-DA1C-6443-9FC2-E6FF62EE526D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73FEF082-94DC-CB49-AF65-DBDA69FA6347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BF6F-F36F-1E43-B54D-549358D1A158}">
  <dimension ref="A1:U97"/>
  <sheetViews>
    <sheetView topLeftCell="F1" zoomScale="90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689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480" t="s">
        <v>89</v>
      </c>
      <c r="D4" s="682" t="s">
        <v>153</v>
      </c>
      <c r="E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8</v>
      </c>
      <c r="D5" s="390">
        <f>C5/G5*100</f>
        <v>21.052631578947366</v>
      </c>
      <c r="E5" s="391" t="s">
        <v>240</v>
      </c>
      <c r="F5" s="392" t="s">
        <v>155</v>
      </c>
      <c r="G5" s="392">
        <f>C69</f>
        <v>38</v>
      </c>
      <c r="H5" s="392" t="s">
        <v>154</v>
      </c>
      <c r="I5" s="392">
        <f>B84</f>
        <v>27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844</v>
      </c>
      <c r="D8" s="397"/>
      <c r="E8" s="396">
        <v>6</v>
      </c>
      <c r="F8" s="398" t="s">
        <v>239</v>
      </c>
      <c r="G8" s="398">
        <f>E8/G5*100</f>
        <v>15.789473684210526</v>
      </c>
      <c r="H8" s="617" t="s">
        <v>1140</v>
      </c>
      <c r="I8" s="618"/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851</v>
      </c>
      <c r="D9" s="211"/>
      <c r="E9" s="34">
        <v>2</v>
      </c>
      <c r="F9" s="117" t="s">
        <v>239</v>
      </c>
      <c r="G9" s="117">
        <f>E9/G5*100</f>
        <v>5.2631578947368416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197"/>
      <c r="K19" s="470" t="s">
        <v>817</v>
      </c>
      <c r="L19" s="700" t="s">
        <v>858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109</v>
      </c>
      <c r="C20" s="420" t="s">
        <v>843</v>
      </c>
      <c r="D20" s="263" t="s">
        <v>651</v>
      </c>
      <c r="E20" s="421" t="s">
        <v>111</v>
      </c>
      <c r="F20" s="422" t="s">
        <v>846</v>
      </c>
      <c r="G20" s="423" t="s">
        <v>111</v>
      </c>
      <c r="H20" s="349"/>
      <c r="I20" s="424"/>
      <c r="J20" s="197"/>
      <c r="K20" s="470" t="s">
        <v>817</v>
      </c>
      <c r="L20" s="680"/>
      <c r="M20" s="681"/>
      <c r="N20" s="263" t="s">
        <v>849</v>
      </c>
      <c r="O20" s="346"/>
      <c r="P20" s="347"/>
      <c r="Q20" s="348"/>
      <c r="R20" s="397" t="s">
        <v>860</v>
      </c>
      <c r="S20" s="425" t="s">
        <v>1074</v>
      </c>
      <c r="T20" s="397" t="s">
        <v>853</v>
      </c>
      <c r="U20" s="350"/>
    </row>
    <row r="21" spans="1:21" ht="25" customHeight="1" x14ac:dyDescent="0.25">
      <c r="B21" s="419" t="s">
        <v>112</v>
      </c>
      <c r="C21" s="420" t="s">
        <v>178</v>
      </c>
      <c r="D21" s="263" t="s">
        <v>247</v>
      </c>
      <c r="E21" s="421" t="s">
        <v>111</v>
      </c>
      <c r="F21" s="420" t="s">
        <v>178</v>
      </c>
      <c r="G21" s="423" t="s">
        <v>112</v>
      </c>
      <c r="H21" s="349"/>
      <c r="I21" s="424"/>
      <c r="J21" s="197"/>
      <c r="K21" s="470" t="s">
        <v>773</v>
      </c>
      <c r="L21" s="680"/>
      <c r="M21" s="681"/>
      <c r="N21" s="263" t="s">
        <v>850</v>
      </c>
      <c r="O21" s="346"/>
      <c r="P21" s="347"/>
      <c r="Q21" s="348"/>
      <c r="S21" s="352"/>
      <c r="T21" s="353"/>
      <c r="U21" s="409"/>
    </row>
    <row r="22" spans="1:21" ht="25" customHeight="1" x14ac:dyDescent="0.25">
      <c r="B22" s="419" t="s">
        <v>113</v>
      </c>
      <c r="C22" s="420" t="s">
        <v>845</v>
      </c>
      <c r="D22" s="263" t="s">
        <v>609</v>
      </c>
      <c r="E22" s="421" t="s">
        <v>190</v>
      </c>
      <c r="F22" s="397" t="s">
        <v>178</v>
      </c>
      <c r="G22" s="423" t="s">
        <v>112</v>
      </c>
      <c r="H22" s="349"/>
      <c r="I22" s="424"/>
      <c r="J22" s="197"/>
      <c r="K22" s="470" t="s">
        <v>817</v>
      </c>
      <c r="L22" s="680"/>
      <c r="M22" s="681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 t="s">
        <v>112</v>
      </c>
      <c r="C23" s="420" t="s">
        <v>178</v>
      </c>
      <c r="D23" s="263" t="s">
        <v>609</v>
      </c>
      <c r="E23" s="421" t="s">
        <v>113</v>
      </c>
      <c r="F23" s="422" t="s">
        <v>116</v>
      </c>
      <c r="G23" s="423" t="s">
        <v>109</v>
      </c>
      <c r="H23" s="349"/>
      <c r="I23" s="424"/>
      <c r="J23" s="197"/>
      <c r="K23" s="470" t="s">
        <v>773</v>
      </c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111</v>
      </c>
      <c r="C24" s="420" t="s">
        <v>192</v>
      </c>
      <c r="D24" s="263" t="s">
        <v>848</v>
      </c>
      <c r="E24" s="421" t="s">
        <v>111</v>
      </c>
      <c r="F24" s="420" t="s">
        <v>178</v>
      </c>
      <c r="G24" s="423" t="s">
        <v>112</v>
      </c>
      <c r="H24" s="349"/>
      <c r="I24" s="424"/>
      <c r="J24" s="356"/>
      <c r="K24" s="470" t="s">
        <v>817</v>
      </c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125</v>
      </c>
      <c r="C25" s="420" t="s">
        <v>550</v>
      </c>
      <c r="D25" s="211" t="s">
        <v>852</v>
      </c>
      <c r="E25" s="421" t="s">
        <v>111</v>
      </c>
      <c r="F25" s="422" t="s">
        <v>550</v>
      </c>
      <c r="G25" s="423" t="s">
        <v>125</v>
      </c>
      <c r="H25" s="349"/>
      <c r="I25" s="424"/>
      <c r="J25" s="356"/>
      <c r="K25" s="470" t="s">
        <v>773</v>
      </c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112</v>
      </c>
      <c r="C26" s="420" t="s">
        <v>178</v>
      </c>
      <c r="D26" s="397" t="s">
        <v>854</v>
      </c>
      <c r="E26" s="421" t="s">
        <v>111</v>
      </c>
      <c r="F26" s="422" t="s">
        <v>246</v>
      </c>
      <c r="G26" s="423" t="s">
        <v>109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 t="s">
        <v>190</v>
      </c>
      <c r="C27" s="420" t="s">
        <v>857</v>
      </c>
      <c r="D27" s="397" t="s">
        <v>856</v>
      </c>
      <c r="E27" s="421" t="s">
        <v>112</v>
      </c>
      <c r="F27" s="422" t="s">
        <v>855</v>
      </c>
      <c r="G27" s="423" t="s">
        <v>111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112</v>
      </c>
      <c r="C28" s="420" t="s">
        <v>178</v>
      </c>
      <c r="D28" s="397" t="s">
        <v>856</v>
      </c>
      <c r="E28" s="421" t="s">
        <v>112</v>
      </c>
      <c r="F28" s="428"/>
      <c r="G28" s="423"/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/>
      <c r="C29" s="426"/>
      <c r="D29" s="211" t="s">
        <v>859</v>
      </c>
      <c r="E29" s="421" t="s">
        <v>112</v>
      </c>
      <c r="F29" s="428"/>
      <c r="G29" s="423"/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/>
      <c r="C30" s="426"/>
      <c r="D30" s="349"/>
      <c r="E30" s="421"/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349"/>
      <c r="E31" s="421"/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349"/>
      <c r="E32" s="421"/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/>
      <c r="C33" s="426"/>
      <c r="D33" s="349"/>
      <c r="E33" s="421"/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349"/>
      <c r="E34" s="421"/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/>
      <c r="C35" s="426"/>
      <c r="D35" s="349"/>
      <c r="E35" s="421"/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349"/>
      <c r="E36" s="421"/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9</v>
      </c>
      <c r="C59" s="453"/>
      <c r="D59" s="452">
        <f>COUNTIF(D20:D44,"*")</f>
        <v>10</v>
      </c>
      <c r="E59" s="453"/>
      <c r="F59" s="452">
        <f>COUNTIF(F20:F44,"*")</f>
        <v>8</v>
      </c>
      <c r="G59" s="453"/>
      <c r="H59" s="454">
        <f>COUNTIF(H20:H44,"*")</f>
        <v>0</v>
      </c>
      <c r="I59" s="455"/>
      <c r="J59" s="448">
        <f>COUNTIF(J19:J44,"*")</f>
        <v>0</v>
      </c>
      <c r="K59" s="448">
        <f>COUNTIF(K19:K44,"*")</f>
        <v>7</v>
      </c>
      <c r="L59" s="448">
        <f>COUNTIF(L19:L44,"*")</f>
        <v>1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1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1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27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2</v>
      </c>
      <c r="T64" s="461"/>
    </row>
    <row r="65" spans="1:20" ht="47" customHeight="1" x14ac:dyDescent="0.25">
      <c r="B65" s="462" t="s">
        <v>132</v>
      </c>
      <c r="C65" s="463">
        <f>C63-C64</f>
        <v>27</v>
      </c>
      <c r="D65" s="458"/>
      <c r="E65" s="464" t="s">
        <v>135</v>
      </c>
      <c r="F65" s="152" t="s">
        <v>93</v>
      </c>
      <c r="G65" s="465" t="s">
        <v>138</v>
      </c>
      <c r="H65" s="621" t="s">
        <v>100</v>
      </c>
      <c r="I65" s="456"/>
      <c r="J65" s="623" t="s">
        <v>847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20</v>
      </c>
      <c r="D66" s="458"/>
      <c r="E66" s="72" t="s">
        <v>137</v>
      </c>
      <c r="F66" s="152" t="s">
        <v>1144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11</v>
      </c>
      <c r="D67" s="458"/>
      <c r="E67" s="72" t="s">
        <v>113</v>
      </c>
      <c r="F67" s="152">
        <f>COUNTIF(B19:G46,"der")</f>
        <v>2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111</v>
      </c>
      <c r="F68" s="152">
        <f>COUNTIF(B19:G46,"die")</f>
        <v>8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38</v>
      </c>
      <c r="D69" s="458"/>
      <c r="E69" s="72" t="s">
        <v>190</v>
      </c>
      <c r="F69" s="152">
        <f>COUNTIF(B19:G46,"das")</f>
        <v>2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112</v>
      </c>
      <c r="F70" s="152">
        <f>COUNTIF(B19:G46,"?")</f>
        <v>10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125</v>
      </c>
      <c r="F71" s="152">
        <f>COUNTIF(B19:G46,"der,das")</f>
        <v>2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136</v>
      </c>
      <c r="F72" s="108">
        <f>COUNTIF(B19:B46:E19:E43:G19:G43:I19:I43, "pl")</f>
        <v>3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COUNTIF(C83:C97,"*-*")</f>
        <v>3</v>
      </c>
      <c r="D78" s="313">
        <f>COUNTIF(D83:D104,"*-*")</f>
        <v>4</v>
      </c>
      <c r="E78" s="313">
        <f>COUNTIF(E83:E97,"*-*")</f>
        <v>4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v>3</v>
      </c>
      <c r="D79" s="313">
        <f>D82-D78</f>
        <v>4</v>
      </c>
      <c r="E79" s="313">
        <f>E82-E78</f>
        <v>2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6</v>
      </c>
      <c r="D82" s="304">
        <f>COUNTIF(_xlfn.ANCHORARRAY(D83),"*")</f>
        <v>8</v>
      </c>
      <c r="E82" s="304">
        <f>COUNTIF(_xlfn.ANCHORARRAY(E83),"*")</f>
        <v>6</v>
      </c>
      <c r="F82" s="305">
        <f>COUNTIF(F83:F90,"*")</f>
        <v>0</v>
      </c>
      <c r="G82" s="300" t="s">
        <v>154</v>
      </c>
      <c r="H82" s="304">
        <f>COUNTIF(_xlfn.ANCHORARRAY(H83),"*")</f>
        <v>0</v>
      </c>
      <c r="I82" s="304">
        <f t="shared" ref="I82:P82" si="0">COUNTIF(I83:I97,"*")</f>
        <v>2</v>
      </c>
      <c r="J82" s="664">
        <f>COUNTIF(L19:M47,"*")</f>
        <v>1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1</v>
      </c>
      <c r="O82" s="304">
        <f t="shared" si="0"/>
        <v>1</v>
      </c>
      <c r="P82" s="304">
        <f t="shared" si="0"/>
        <v>0</v>
      </c>
      <c r="T82" s="461"/>
    </row>
    <row r="83" spans="2:20" ht="51" customHeight="1" x14ac:dyDescent="0.25">
      <c r="B83" s="329" t="s">
        <v>640</v>
      </c>
      <c r="C83" s="290" t="str" cm="1">
        <f t="array" ref="C83:C89">_xlfn.UNIQUE(C20:C47)</f>
        <v>Podi-Pearls</v>
      </c>
      <c r="D83" s="290" t="str" cm="1">
        <f t="array" ref="D83:D91">_xlfn.UNIQUE(D20:D47)</f>
        <v>Trigger-warnung</v>
      </c>
      <c r="E83" s="290" t="str" cm="1">
        <f t="array" ref="E83:E89">_xlfn.UNIQUE(F20:F47)</f>
        <v>Instagram-Story</v>
      </c>
      <c r="F83" s="290" cm="1">
        <f t="array" ref="F83">_xlfn.UNIQUE(H20:H27)</f>
        <v>0</v>
      </c>
      <c r="G83" s="289"/>
      <c r="H83" s="330" cm="1">
        <f t="array" ref="H83">_xlfn.UNIQUE(J19:J47)</f>
        <v>0</v>
      </c>
      <c r="I83" s="292" t="str" cm="1">
        <f t="array" ref="I83:I85">_xlfn.UNIQUE(K19:K47)</f>
        <v>offline</v>
      </c>
      <c r="J83" s="676" t="str" cm="1">
        <f t="array" ref="J83">_xlfn.UNIQUE(L19)</f>
        <v>True-Dat</v>
      </c>
      <c r="K83" s="677"/>
      <c r="L83" s="513" t="str" cm="1">
        <f t="array" ref="L83:L85">_xlfn.UNIQUE(N20:N47)</f>
        <v>[sie] out-callen</v>
      </c>
      <c r="M83" s="339" cm="1">
        <f t="array" ref="M83">_xlfn.UNIQUE(Q20:Q47)</f>
        <v>0</v>
      </c>
      <c r="N83" s="323" t="str" cm="1">
        <f t="array" ref="N83:N84">_xlfn.UNIQUE(R20:R47)</f>
        <v>[sie sind] verlinkt</v>
      </c>
      <c r="O83" s="297" t="str" cm="1">
        <f t="array" ref="O83:O84">_xlfn.UNIQUE(T20:T47)</f>
        <v>[es kann] empowern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27</v>
      </c>
      <c r="C84" s="290" t="str">
        <v>Social-Media</v>
      </c>
      <c r="D84" s="290" t="str">
        <v>Post</v>
      </c>
      <c r="E84" s="290" t="str">
        <v>Social-Media</v>
      </c>
      <c r="F84" s="290"/>
      <c r="G84" s="289"/>
      <c r="H84" s="292"/>
      <c r="I84" s="292" t="str">
        <v>online</v>
      </c>
      <c r="J84" s="676"/>
      <c r="K84" s="677"/>
      <c r="L84" s="513" t="str">
        <v>[sie] exposen</v>
      </c>
      <c r="M84" s="297"/>
      <c r="N84">
        <v>0</v>
      </c>
      <c r="O84" s="297">
        <v>0</v>
      </c>
      <c r="P84" s="295"/>
      <c r="T84" s="461"/>
    </row>
    <row r="85" spans="2:20" ht="48" customHeight="1" x14ac:dyDescent="0.25">
      <c r="B85"/>
      <c r="C85" s="290" t="str">
        <v>Recap</v>
      </c>
      <c r="D85" s="290" t="str">
        <v>Support</v>
      </c>
      <c r="E85" s="290" t="str">
        <v>Show-Notes</v>
      </c>
      <c r="F85" s="290"/>
      <c r="G85" s="289"/>
      <c r="H85" s="292"/>
      <c r="I85" s="292">
        <v>0</v>
      </c>
      <c r="J85" s="676"/>
      <c r="K85" s="677"/>
      <c r="L85" s="513">
        <v>0</v>
      </c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 t="str">
        <v>Story</v>
      </c>
      <c r="D86" s="290" t="str">
        <v>Absuer</v>
      </c>
      <c r="E86" s="290" t="str">
        <v>Lockdown</v>
      </c>
      <c r="F86" s="290"/>
      <c r="G86" s="289"/>
      <c r="H86" s="292"/>
      <c r="I86" s="292"/>
      <c r="J86" s="676"/>
      <c r="K86" s="677"/>
      <c r="L86" s="514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20</v>
      </c>
      <c r="C87" s="290" t="str">
        <v>Lockdown</v>
      </c>
      <c r="D87" s="290" t="str">
        <v>Online-Beratung</v>
      </c>
      <c r="E87" s="290" t="str">
        <v>Socials</v>
      </c>
      <c r="F87" s="290"/>
      <c r="G87" s="289"/>
      <c r="H87" s="292"/>
      <c r="I87" s="292"/>
      <c r="J87" s="676"/>
      <c r="K87" s="677"/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Victim-Blaming</v>
      </c>
      <c r="D88" s="290" t="str">
        <v>Me-Too-Geschichten</v>
      </c>
      <c r="E88" s="290" t="str">
        <v>Justiz-Slash-Verwaltung</v>
      </c>
      <c r="F88" s="290"/>
      <c r="G88" s="289"/>
      <c r="H88" s="292"/>
      <c r="I88" s="292"/>
      <c r="J88" s="676"/>
      <c r="K88" s="677"/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11</v>
      </c>
      <c r="C89" s="290">
        <v>0</v>
      </c>
      <c r="D89" s="290" t="str">
        <v>Victim-Blaiming</v>
      </c>
      <c r="E89" s="290">
        <v>0</v>
      </c>
      <c r="F89" s="290"/>
      <c r="G89" s="289"/>
      <c r="H89" s="292"/>
      <c r="I89" s="292"/>
      <c r="J89" s="676"/>
      <c r="K89" s="677"/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/>
      <c r="D90" s="290" t="str">
        <v>Stalking</v>
      </c>
      <c r="E90" s="290"/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9</v>
      </c>
      <c r="C91" s="290"/>
      <c r="D91" s="290">
        <v>0</v>
      </c>
      <c r="E91" s="290"/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/>
      <c r="D92" s="290"/>
      <c r="E92" s="290"/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B93"/>
      <c r="C93" s="331"/>
      <c r="D93" s="59"/>
      <c r="E93" s="59"/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B94"/>
      <c r="C94" s="331"/>
      <c r="D94" s="59"/>
      <c r="E94" s="59"/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B95"/>
      <c r="C95" s="331"/>
      <c r="D95" s="59"/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B96"/>
      <c r="C96" s="331"/>
      <c r="D96" s="332"/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</sheetData>
  <mergeCells count="63">
    <mergeCell ref="A78:A79"/>
    <mergeCell ref="L36:M36"/>
    <mergeCell ref="L37:M37"/>
    <mergeCell ref="L38:M38"/>
    <mergeCell ref="L39:M39"/>
    <mergeCell ref="L40:M40"/>
    <mergeCell ref="L28:M28"/>
    <mergeCell ref="H65:H67"/>
    <mergeCell ref="J65:M67"/>
    <mergeCell ref="L19:M19"/>
    <mergeCell ref="L20:M20"/>
    <mergeCell ref="L21:M21"/>
    <mergeCell ref="L22:M22"/>
    <mergeCell ref="L23:M23"/>
    <mergeCell ref="L24:M24"/>
    <mergeCell ref="L29:M29"/>
    <mergeCell ref="L30:M30"/>
    <mergeCell ref="L31:M31"/>
    <mergeCell ref="L32:M32"/>
    <mergeCell ref="L33:M33"/>
    <mergeCell ref="L46:M46"/>
    <mergeCell ref="L47:M47"/>
    <mergeCell ref="K17:K18"/>
    <mergeCell ref="N17:U18"/>
    <mergeCell ref="E64:F64"/>
    <mergeCell ref="G64:H64"/>
    <mergeCell ref="J64:M64"/>
    <mergeCell ref="L25:M25"/>
    <mergeCell ref="L26:M26"/>
    <mergeCell ref="L27:M27"/>
    <mergeCell ref="L17:M18"/>
    <mergeCell ref="L41:M41"/>
    <mergeCell ref="L42:M42"/>
    <mergeCell ref="L43:M43"/>
    <mergeCell ref="L44:M44"/>
    <mergeCell ref="L45:M45"/>
    <mergeCell ref="L34:M34"/>
    <mergeCell ref="L35:M35"/>
    <mergeCell ref="C13:D13"/>
    <mergeCell ref="C14:D14"/>
    <mergeCell ref="B17:H18"/>
    <mergeCell ref="J17:J18"/>
    <mergeCell ref="B1:C2"/>
    <mergeCell ref="F1:J2"/>
    <mergeCell ref="D4:E4"/>
    <mergeCell ref="H8:I8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2BCC1F30-87AE-EC4A-963A-8D71DA8A72BF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0FFAB8A0-71E4-E440-ADFD-81FE7B90B14F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1BDF39CF-E701-5F48-A871-6177013D4468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21C9D38F-6C47-0746-B179-E73D8D3E72CA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8C96437B-8ABD-1A47-BE73-E2B1617BE663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4AD2C1A1-CD76-AC49-B295-81A19E37E4C4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1196-8C96-B145-8401-9CA2E6C6052D}">
  <dimension ref="A1:U98"/>
  <sheetViews>
    <sheetView topLeftCell="E1" zoomScale="81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690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546</v>
      </c>
      <c r="D4" s="682" t="s">
        <v>153</v>
      </c>
      <c r="E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0</v>
      </c>
      <c r="D5" s="390">
        <v>48</v>
      </c>
      <c r="E5" s="391" t="s">
        <v>240</v>
      </c>
      <c r="F5" s="392" t="s">
        <v>155</v>
      </c>
      <c r="G5" s="392">
        <f>C69</f>
        <v>69</v>
      </c>
      <c r="H5" s="392" t="s">
        <v>154</v>
      </c>
      <c r="I5" s="392">
        <f>B84</f>
        <v>57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863</v>
      </c>
      <c r="D8" s="397"/>
      <c r="E8" s="396">
        <v>9</v>
      </c>
      <c r="F8" s="398" t="s">
        <v>239</v>
      </c>
      <c r="G8" s="398">
        <f>E8/G5*100</f>
        <v>13.043478260869565</v>
      </c>
      <c r="H8" s="617" t="s">
        <v>1140</v>
      </c>
      <c r="I8" s="618"/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873</v>
      </c>
      <c r="D9" s="211"/>
      <c r="E9" s="34">
        <v>3</v>
      </c>
      <c r="F9" s="117" t="s">
        <v>239</v>
      </c>
      <c r="G9" s="117">
        <f>E9/G5*100</f>
        <v>4.3478260869565215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 t="s">
        <v>875</v>
      </c>
      <c r="D10" s="401"/>
      <c r="E10" s="396">
        <v>6</v>
      </c>
      <c r="F10" s="398" t="s">
        <v>239</v>
      </c>
      <c r="G10" s="398">
        <f>E10/G5*100</f>
        <v>8.695652173913043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 t="s">
        <v>898</v>
      </c>
      <c r="D11" s="403"/>
      <c r="E11" s="34">
        <v>3</v>
      </c>
      <c r="F11" s="117" t="s">
        <v>239</v>
      </c>
      <c r="G11" s="117">
        <f>E11/G5*100</f>
        <v>4.3478260869565215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401" t="s">
        <v>670</v>
      </c>
      <c r="K19" s="470" t="s">
        <v>773</v>
      </c>
      <c r="L19" s="700" t="s">
        <v>872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109</v>
      </c>
      <c r="C20" s="420" t="s">
        <v>596</v>
      </c>
      <c r="D20" s="263" t="s">
        <v>862</v>
      </c>
      <c r="E20" s="421" t="s">
        <v>109</v>
      </c>
      <c r="F20" s="422" t="s">
        <v>869</v>
      </c>
      <c r="G20" s="423" t="s">
        <v>112</v>
      </c>
      <c r="H20" s="349"/>
      <c r="I20" s="424"/>
      <c r="J20" s="397" t="s">
        <v>886</v>
      </c>
      <c r="K20" s="470" t="s">
        <v>817</v>
      </c>
      <c r="L20" s="700" t="s">
        <v>874</v>
      </c>
      <c r="M20" s="701"/>
      <c r="N20" s="263" t="s">
        <v>893</v>
      </c>
      <c r="O20" s="346"/>
      <c r="P20" s="347"/>
      <c r="Q20" s="348"/>
      <c r="R20" s="349"/>
      <c r="S20" s="425"/>
      <c r="T20" s="353"/>
      <c r="U20" s="350"/>
    </row>
    <row r="21" spans="1:21" ht="25" customHeight="1" x14ac:dyDescent="0.25">
      <c r="B21" s="419" t="s">
        <v>109</v>
      </c>
      <c r="C21" s="420" t="s">
        <v>861</v>
      </c>
      <c r="D21" s="263" t="s">
        <v>865</v>
      </c>
      <c r="E21" s="421" t="s">
        <v>113</v>
      </c>
      <c r="F21" s="422" t="s">
        <v>869</v>
      </c>
      <c r="G21" s="423" t="s">
        <v>112</v>
      </c>
      <c r="H21" s="349"/>
      <c r="I21" s="424"/>
      <c r="J21" s="270" t="s">
        <v>886</v>
      </c>
      <c r="K21" s="403" t="s">
        <v>899</v>
      </c>
      <c r="L21" s="700" t="s">
        <v>887</v>
      </c>
      <c r="M21" s="701"/>
      <c r="N21" s="263" t="s">
        <v>1136</v>
      </c>
      <c r="O21" s="346"/>
      <c r="P21" s="347"/>
      <c r="Q21" s="348"/>
      <c r="R21" s="351"/>
      <c r="S21" s="352"/>
      <c r="T21" s="353"/>
      <c r="U21" s="409"/>
    </row>
    <row r="22" spans="1:21" ht="25" customHeight="1" x14ac:dyDescent="0.25">
      <c r="B22" s="419" t="s">
        <v>112</v>
      </c>
      <c r="C22" s="420" t="s">
        <v>864</v>
      </c>
      <c r="D22" s="263" t="s">
        <v>866</v>
      </c>
      <c r="E22" s="421" t="s">
        <v>111</v>
      </c>
      <c r="F22" s="422" t="s">
        <v>870</v>
      </c>
      <c r="G22" s="423" t="s">
        <v>109</v>
      </c>
      <c r="H22" s="349"/>
      <c r="I22" s="424"/>
      <c r="J22" s="270" t="s">
        <v>891</v>
      </c>
      <c r="K22" s="354"/>
      <c r="L22" s="700" t="s">
        <v>889</v>
      </c>
      <c r="M22" s="70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 t="s">
        <v>112</v>
      </c>
      <c r="C23" s="422" t="s">
        <v>869</v>
      </c>
      <c r="D23" s="263" t="s">
        <v>867</v>
      </c>
      <c r="E23" s="421" t="s">
        <v>111</v>
      </c>
      <c r="F23" s="397" t="s">
        <v>877</v>
      </c>
      <c r="G23" s="423" t="s">
        <v>109</v>
      </c>
      <c r="H23" s="349"/>
      <c r="I23" s="424"/>
      <c r="J23" s="197"/>
      <c r="K23" s="354"/>
      <c r="L23" s="717" t="s">
        <v>894</v>
      </c>
      <c r="M23" s="718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113</v>
      </c>
      <c r="C24" s="401" t="s">
        <v>876</v>
      </c>
      <c r="D24" s="263" t="s">
        <v>868</v>
      </c>
      <c r="E24" s="421" t="s">
        <v>111</v>
      </c>
      <c r="F24" s="422" t="s">
        <v>879</v>
      </c>
      <c r="G24" s="423" t="s">
        <v>112</v>
      </c>
      <c r="H24" s="349"/>
      <c r="I24" s="424"/>
      <c r="J24" s="356"/>
      <c r="K24" s="354"/>
      <c r="L24" s="700" t="s">
        <v>897</v>
      </c>
      <c r="M24" s="70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112</v>
      </c>
      <c r="C25" s="420" t="s">
        <v>609</v>
      </c>
      <c r="D25" s="263" t="s">
        <v>269</v>
      </c>
      <c r="E25" s="421" t="s">
        <v>111</v>
      </c>
      <c r="F25" s="422" t="s">
        <v>116</v>
      </c>
      <c r="G25" s="423" t="s">
        <v>109</v>
      </c>
      <c r="H25" s="349"/>
      <c r="I25" s="424"/>
      <c r="J25" s="356"/>
      <c r="K25" s="354"/>
      <c r="L25" s="700" t="s">
        <v>900</v>
      </c>
      <c r="M25" s="70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112</v>
      </c>
      <c r="C26" s="397" t="s">
        <v>878</v>
      </c>
      <c r="D26" s="263" t="s">
        <v>871</v>
      </c>
      <c r="E26" s="421" t="s">
        <v>111</v>
      </c>
      <c r="F26" s="422" t="s">
        <v>192</v>
      </c>
      <c r="G26" s="423" t="s">
        <v>111</v>
      </c>
      <c r="H26" s="349"/>
      <c r="I26" s="424"/>
      <c r="J26" s="197"/>
      <c r="K26" s="354"/>
      <c r="L26" s="700" t="s">
        <v>903</v>
      </c>
      <c r="M26" s="70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/>
      <c r="C27" s="473" t="s">
        <v>878</v>
      </c>
      <c r="D27" s="263" t="s">
        <v>178</v>
      </c>
      <c r="E27" s="421" t="s">
        <v>112</v>
      </c>
      <c r="F27" s="401" t="s">
        <v>880</v>
      </c>
      <c r="G27" s="423" t="s">
        <v>109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112</v>
      </c>
      <c r="C28" s="263" t="s">
        <v>178</v>
      </c>
      <c r="D28" s="211" t="s">
        <v>885</v>
      </c>
      <c r="E28" s="421" t="s">
        <v>109</v>
      </c>
      <c r="F28" s="401" t="s">
        <v>881</v>
      </c>
      <c r="G28" s="423" t="s">
        <v>109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112</v>
      </c>
      <c r="C29" s="211" t="s">
        <v>178</v>
      </c>
      <c r="D29" s="397" t="s">
        <v>596</v>
      </c>
      <c r="E29" s="421" t="s">
        <v>109</v>
      </c>
      <c r="F29" s="401" t="s">
        <v>880</v>
      </c>
      <c r="G29" s="423" t="s">
        <v>109</v>
      </c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 t="s">
        <v>109</v>
      </c>
      <c r="C30" s="211" t="s">
        <v>621</v>
      </c>
      <c r="D30" s="397" t="s">
        <v>596</v>
      </c>
      <c r="E30" s="421" t="s">
        <v>109</v>
      </c>
      <c r="F30" s="401" t="s">
        <v>882</v>
      </c>
      <c r="G30" s="423" t="s">
        <v>112</v>
      </c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 t="s">
        <v>190</v>
      </c>
      <c r="C31" s="420" t="s">
        <v>598</v>
      </c>
      <c r="D31" s="263" t="s">
        <v>582</v>
      </c>
      <c r="E31" s="421" t="s">
        <v>113</v>
      </c>
      <c r="F31" s="422" t="s">
        <v>883</v>
      </c>
      <c r="G31" s="423" t="s">
        <v>111</v>
      </c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 t="s">
        <v>109</v>
      </c>
      <c r="C32" s="471" t="s">
        <v>596</v>
      </c>
      <c r="D32" s="397" t="s">
        <v>895</v>
      </c>
      <c r="E32" s="421" t="s">
        <v>113</v>
      </c>
      <c r="F32" s="422" t="s">
        <v>884</v>
      </c>
      <c r="G32" s="423" t="s">
        <v>111</v>
      </c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 t="s">
        <v>190</v>
      </c>
      <c r="C33" s="420" t="s">
        <v>890</v>
      </c>
      <c r="D33" s="349"/>
      <c r="E33" s="421"/>
      <c r="F33" s="422" t="s">
        <v>883</v>
      </c>
      <c r="G33" s="423" t="s">
        <v>111</v>
      </c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 t="s">
        <v>113</v>
      </c>
      <c r="C34" s="420" t="s">
        <v>892</v>
      </c>
      <c r="D34" s="349"/>
      <c r="E34" s="421"/>
      <c r="F34" s="422" t="s">
        <v>888</v>
      </c>
      <c r="G34" s="423" t="s">
        <v>112</v>
      </c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 t="s">
        <v>112</v>
      </c>
      <c r="C35" s="397" t="s">
        <v>896</v>
      </c>
      <c r="D35" s="349"/>
      <c r="E35" s="421"/>
      <c r="F35" s="422" t="s">
        <v>901</v>
      </c>
      <c r="G35" s="423" t="s">
        <v>125</v>
      </c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 t="s">
        <v>113</v>
      </c>
      <c r="C36" s="420" t="s">
        <v>582</v>
      </c>
      <c r="D36" s="349"/>
      <c r="E36" s="421"/>
      <c r="F36" s="422" t="s">
        <v>902</v>
      </c>
      <c r="G36" s="423" t="s">
        <v>113</v>
      </c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 t="s">
        <v>190</v>
      </c>
      <c r="C37" s="420" t="s">
        <v>598</v>
      </c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 t="s">
        <v>190</v>
      </c>
      <c r="C38" s="420" t="s">
        <v>598</v>
      </c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 t="s">
        <v>113</v>
      </c>
      <c r="C39" s="403" t="s">
        <v>425</v>
      </c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 t="s">
        <v>190</v>
      </c>
      <c r="C40" s="403" t="s">
        <v>598</v>
      </c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 t="s">
        <v>109</v>
      </c>
      <c r="C41" s="420" t="s">
        <v>596</v>
      </c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22</v>
      </c>
      <c r="C59" s="453"/>
      <c r="D59" s="452">
        <f>COUNTIF(D20:D44,"*")</f>
        <v>13</v>
      </c>
      <c r="E59" s="453"/>
      <c r="F59" s="452">
        <f>COUNTIF(F20:F44,"*")</f>
        <v>17</v>
      </c>
      <c r="G59" s="453"/>
      <c r="H59" s="454">
        <f>COUNTIF(H20:H44,"*")</f>
        <v>0</v>
      </c>
      <c r="I59" s="455"/>
      <c r="J59" s="448">
        <f>COUNTIF(J19:J44,"*")</f>
        <v>4</v>
      </c>
      <c r="K59" s="448">
        <f>COUNTIF(K19:K44,"*")</f>
        <v>3</v>
      </c>
      <c r="L59" s="448">
        <f>COUNTIF(L19:L44,"*")</f>
        <v>8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56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2</v>
      </c>
      <c r="T64" s="461"/>
    </row>
    <row r="65" spans="1:20" ht="47" customHeight="1" x14ac:dyDescent="0.25">
      <c r="B65" s="462" t="s">
        <v>132</v>
      </c>
      <c r="C65" s="463">
        <f>C63-C64</f>
        <v>56</v>
      </c>
      <c r="D65" s="458"/>
      <c r="E65" s="464" t="s">
        <v>135</v>
      </c>
      <c r="F65" s="152" t="s">
        <v>91</v>
      </c>
      <c r="G65" s="465" t="s">
        <v>138</v>
      </c>
      <c r="H65" s="621" t="s">
        <v>1142</v>
      </c>
      <c r="I65" s="456"/>
      <c r="J65" s="623"/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41</v>
      </c>
      <c r="D66" s="458"/>
      <c r="E66" s="464" t="s">
        <v>136</v>
      </c>
      <c r="F66" s="108">
        <f>COUNTIF(B20:I47,"pl")</f>
        <v>15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13</v>
      </c>
      <c r="D67" s="458"/>
      <c r="E67" s="72" t="s">
        <v>137</v>
      </c>
      <c r="F67" s="152" t="s">
        <v>112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113</v>
      </c>
      <c r="F68" s="152">
        <f>COUNTIF(B20:G47,"der")</f>
        <v>8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69</v>
      </c>
      <c r="D69" s="458"/>
      <c r="E69" s="72" t="s">
        <v>111</v>
      </c>
      <c r="F69" s="152">
        <f>COUNTIF(B20:G47,"die")</f>
        <v>9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5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13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1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72" t="s">
        <v>136</v>
      </c>
      <c r="F73" s="108">
        <f>COUNTIF(B20:B47:E20:E44:G20:G44:I20:I44, "pl")</f>
        <v>15</v>
      </c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COUNTIF(C83:C97,"*-*")</f>
        <v>3</v>
      </c>
      <c r="D78" s="313">
        <f>COUNTIF(D83:D104,"*-*")</f>
        <v>2</v>
      </c>
      <c r="E78" s="313">
        <f>COUNTIF(E83:E97,"*-*")</f>
        <v>8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12</v>
      </c>
      <c r="D79" s="313">
        <f>D82-D78</f>
        <v>10</v>
      </c>
      <c r="E79" s="313">
        <f>E82-E78</f>
        <v>6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15</v>
      </c>
      <c r="D82" s="304">
        <f>COUNTIF(_xlfn.ANCHORARRAY(D83),"*")</f>
        <v>12</v>
      </c>
      <c r="E82" s="304">
        <f>COUNTIF(_xlfn.ANCHORARRAY(E83),"*")</f>
        <v>14</v>
      </c>
      <c r="F82" s="305">
        <f>COUNTIF(F83:F90,"*")</f>
        <v>0</v>
      </c>
      <c r="G82" s="300" t="s">
        <v>154</v>
      </c>
      <c r="H82" s="304">
        <f>COUNTIF(_xlfn.ANCHORARRAY(H83),"*")</f>
        <v>3</v>
      </c>
      <c r="I82" s="304">
        <f t="shared" ref="I82:P82" si="0">COUNTIF(I83:I97,"*")</f>
        <v>3</v>
      </c>
      <c r="J82" s="664">
        <f>COUNTIF(J83:J90,"*")</f>
        <v>8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61"/>
    </row>
    <row r="83" spans="2:20" ht="52" customHeight="1" x14ac:dyDescent="0.25">
      <c r="B83" s="329" t="s">
        <v>640</v>
      </c>
      <c r="C83" s="290" t="str" cm="1">
        <f t="array" ref="C83:C98">_xlfn.UNIQUE(C20:C47)</f>
        <v>Highlights</v>
      </c>
      <c r="D83" s="290" t="str" cm="1">
        <f t="array" ref="D83:D95">_xlfn.UNIQUE(D20:D47)</f>
        <v>Internet-Friends</v>
      </c>
      <c r="E83" s="290" t="str" cm="1">
        <f t="array" ref="E83:E97">_xlfn.UNIQUE(F20:F47)</f>
        <v>Blackfishing</v>
      </c>
      <c r="F83" s="290" cm="1">
        <f t="array" ref="F83">_xlfn.UNIQUE(H20:H33)</f>
        <v>0</v>
      </c>
      <c r="G83" s="289"/>
      <c r="H83" s="330" t="str" cm="1">
        <f t="array" ref="H83:H86">_xlfn.UNIQUE(J19:J47)</f>
        <v>cool</v>
      </c>
      <c r="I83" s="292" t="str" cm="1">
        <f t="array" ref="I83:I86">_xlfn.UNIQUE(K19:K47)</f>
        <v>online</v>
      </c>
      <c r="J83" s="521" t="str" cm="1">
        <f t="array" ref="J83:K90">_xlfn.UNIQUE(L19:M26)</f>
        <v>Anyway</v>
      </c>
      <c r="K83" s="522">
        <v>0</v>
      </c>
      <c r="L83" s="526" t="str" cm="1">
        <f t="array" ref="L83:L85">_xlfn.UNIQUE(N20:N47)</f>
        <v>[sie hat] geretweeted</v>
      </c>
      <c r="M83" s="339" cm="1">
        <f t="array" ref="M83">_xlfn.UNIQUE(Q20:Q47)</f>
        <v>0</v>
      </c>
      <c r="N83" s="323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61"/>
    </row>
    <row r="84" spans="2:20" ht="51" customHeight="1" x14ac:dyDescent="0.35">
      <c r="B84" s="326">
        <f>SUM(C82:F82:H82:P82)</f>
        <v>57</v>
      </c>
      <c r="C84" s="290" t="str">
        <v>Lowlights</v>
      </c>
      <c r="D84" s="290" t="str">
        <v>Backslash</v>
      </c>
      <c r="E84" s="290" t="str">
        <v>Styles</v>
      </c>
      <c r="F84" s="290"/>
      <c r="G84" s="289"/>
      <c r="H84" s="292" t="str">
        <v>trash</v>
      </c>
      <c r="I84" s="292" t="str">
        <v>offline</v>
      </c>
      <c r="J84" s="521" t="str">
        <v>Crazy</v>
      </c>
      <c r="K84" s="522">
        <v>0</v>
      </c>
      <c r="L84" s="513" t="str">
        <v>[wir uns] supporten</v>
      </c>
      <c r="M84" s="297"/>
      <c r="N84"/>
      <c r="O84" s="297"/>
      <c r="P84" s="295"/>
      <c r="T84" s="461"/>
    </row>
    <row r="85" spans="2:20" ht="25" customHeight="1" x14ac:dyDescent="0.25">
      <c r="B85"/>
      <c r="C85" s="290" t="str">
        <v>Cover-Photo</v>
      </c>
      <c r="D85" s="290" t="str">
        <v>Hairstyles</v>
      </c>
      <c r="E85" s="290" t="str">
        <v>Brands</v>
      </c>
      <c r="F85" s="290"/>
      <c r="G85" s="289"/>
      <c r="H85" s="292" t="str">
        <v>cooler [Name]</v>
      </c>
      <c r="I85" s="292" t="str">
        <v>[ganz] nice</v>
      </c>
      <c r="J85" s="521" t="str">
        <v>Oh, yes</v>
      </c>
      <c r="K85" s="522">
        <v>0</v>
      </c>
      <c r="L85" s="513">
        <v>0</v>
      </c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 t="str">
        <v>Blackfishing</v>
      </c>
      <c r="D86" s="290" t="str">
        <v>Posen</v>
      </c>
      <c r="E86" s="290" t="str">
        <v>Rainbow-Washing</v>
      </c>
      <c r="F86" s="290"/>
      <c r="G86" s="289"/>
      <c r="H86" s="292">
        <v>0</v>
      </c>
      <c r="I86" s="292">
        <v>0</v>
      </c>
      <c r="J86" s="521" t="str">
        <v>Alright</v>
      </c>
      <c r="K86" s="522">
        <v>0</v>
      </c>
      <c r="L86" s="514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41</v>
      </c>
      <c r="C87" s="290" t="str">
        <v>Dad</v>
      </c>
      <c r="D87" s="290" t="str">
        <v>Outfits</v>
      </c>
      <c r="E87" s="290" t="str">
        <v>Show-Notes</v>
      </c>
      <c r="F87" s="290"/>
      <c r="G87" s="289"/>
      <c r="H87" s="292"/>
      <c r="I87" s="292"/>
      <c r="J87" s="521" t="str">
        <v>bro</v>
      </c>
      <c r="K87" s="522">
        <v>0</v>
      </c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Support</v>
      </c>
      <c r="D88" s="290" t="str">
        <v>Looks</v>
      </c>
      <c r="E88" s="290" t="str">
        <v>Story</v>
      </c>
      <c r="F88" s="290"/>
      <c r="G88" s="289"/>
      <c r="H88" s="292"/>
      <c r="I88" s="292"/>
      <c r="J88" s="521" t="str">
        <v>There you go</v>
      </c>
      <c r="K88" s="522">
        <v>0</v>
      </c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13</v>
      </c>
      <c r="C89" s="290" t="str">
        <v>Pride</v>
      </c>
      <c r="D89" s="290" t="str">
        <v>Accomplishments</v>
      </c>
      <c r="E89" s="290" t="str">
        <v>Role-Models</v>
      </c>
      <c r="F89" s="290"/>
      <c r="G89" s="289"/>
      <c r="H89" s="292"/>
      <c r="I89" s="292"/>
      <c r="J89" s="521" t="str">
        <v>Funny</v>
      </c>
      <c r="K89" s="522">
        <v>0</v>
      </c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Social-Media</v>
      </c>
      <c r="D90" s="290" t="str">
        <v>Social-Media</v>
      </c>
      <c r="E90" s="290" t="str">
        <v>FIghterInnen</v>
      </c>
      <c r="F90" s="290"/>
      <c r="G90" s="289"/>
      <c r="H90" s="330"/>
      <c r="I90" s="292"/>
      <c r="J90" s="521" t="str">
        <v>That's the bare fucking minimum</v>
      </c>
      <c r="K90" s="522">
        <v>0</v>
      </c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28</v>
      </c>
      <c r="C91" s="290" t="str">
        <v>Social-Media-Kanäle</v>
      </c>
      <c r="D91" s="290" t="str">
        <v>Flyer</v>
      </c>
      <c r="E91" s="290" t="str">
        <v>History</v>
      </c>
      <c r="F91" s="290"/>
      <c r="G91" s="289"/>
      <c r="H91" s="292"/>
      <c r="I91" s="292"/>
      <c r="J91" s="521"/>
      <c r="K91" s="522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 t="str">
        <v>Highlight</v>
      </c>
      <c r="D92" s="290" t="str">
        <v>Highlights</v>
      </c>
      <c r="E92" s="290" t="str">
        <v>Black-Community</v>
      </c>
      <c r="F92" s="290"/>
      <c r="G92" s="289"/>
      <c r="H92" s="292"/>
      <c r="I92" s="292"/>
      <c r="J92" s="521"/>
      <c r="K92" s="522"/>
      <c r="L92" s="330"/>
      <c r="M92" s="297"/>
      <c r="N92" s="297"/>
      <c r="O92" s="297"/>
      <c r="P92" s="295"/>
    </row>
    <row r="93" spans="2:20" ht="19" x14ac:dyDescent="0.25">
      <c r="B93"/>
      <c r="C93" s="331" t="str">
        <v>Lowlight</v>
      </c>
      <c r="D93" s="59" t="str">
        <v>Tweet</v>
      </c>
      <c r="E93" s="59" t="str">
        <v>Schwarzen-Community</v>
      </c>
      <c r="F93" s="59"/>
      <c r="G93" s="61"/>
      <c r="H93" s="317"/>
      <c r="I93" s="297"/>
      <c r="J93" s="521"/>
      <c r="K93" s="522"/>
      <c r="L93" s="339"/>
      <c r="M93" s="297"/>
      <c r="N93" s="297"/>
      <c r="O93" s="297"/>
      <c r="P93" s="295"/>
    </row>
    <row r="94" spans="2:20" ht="19" x14ac:dyDescent="0.25">
      <c r="B94"/>
      <c r="C94" s="331" t="str">
        <v>King</v>
      </c>
      <c r="D94" s="59" t="str">
        <v>Diss</v>
      </c>
      <c r="E94" s="59" t="str">
        <v>Black-Culture</v>
      </c>
      <c r="F94" s="59"/>
      <c r="G94" s="61"/>
      <c r="H94" s="317"/>
      <c r="I94" s="297"/>
      <c r="J94" s="521"/>
      <c r="K94" s="522"/>
      <c r="L94" s="339"/>
      <c r="M94" s="297"/>
      <c r="N94" s="297"/>
      <c r="O94" s="297"/>
      <c r="P94" s="295"/>
    </row>
    <row r="95" spans="2:20" ht="19" x14ac:dyDescent="0.25">
      <c r="B95"/>
      <c r="C95" s="331" t="str">
        <v>Emoji</v>
      </c>
      <c r="D95" s="59">
        <v>0</v>
      </c>
      <c r="E95" s="59" t="str">
        <v>IGTV-Video</v>
      </c>
      <c r="F95" s="59"/>
      <c r="G95" s="61"/>
      <c r="H95" s="317"/>
      <c r="I95" s="297"/>
      <c r="J95" s="521"/>
      <c r="K95" s="522"/>
      <c r="L95" s="339"/>
      <c r="M95" s="297"/>
      <c r="N95" s="297"/>
      <c r="O95" s="297"/>
      <c r="P95" s="295"/>
    </row>
    <row r="96" spans="2:20" ht="19" x14ac:dyDescent="0.25">
      <c r="B96"/>
      <c r="C96" s="331" t="str">
        <v>Tweet</v>
      </c>
      <c r="D96" s="332"/>
      <c r="E96" s="308" t="str">
        <v>History-Month</v>
      </c>
      <c r="F96" s="308"/>
      <c r="G96" s="61"/>
      <c r="H96" s="317"/>
      <c r="I96" s="297"/>
      <c r="J96" s="521"/>
      <c r="K96" s="522"/>
      <c r="L96" s="339"/>
      <c r="M96" s="297"/>
      <c r="N96" s="297"/>
      <c r="O96" s="297"/>
      <c r="P96" s="295"/>
    </row>
    <row r="97" spans="2:16" ht="20" thickBot="1" x14ac:dyDescent="0.3">
      <c r="B97" s="309"/>
      <c r="C97" s="331" t="str">
        <v>Fan</v>
      </c>
      <c r="D97" s="333"/>
      <c r="E97" s="311">
        <v>0</v>
      </c>
      <c r="F97" s="312"/>
      <c r="G97" s="61"/>
      <c r="H97" s="318"/>
      <c r="I97" s="298"/>
      <c r="J97" s="523"/>
      <c r="K97" s="524"/>
      <c r="L97" s="515"/>
      <c r="M97" s="298"/>
      <c r="N97" s="298"/>
      <c r="O97" s="298"/>
      <c r="P97" s="296"/>
    </row>
    <row r="98" spans="2:16" x14ac:dyDescent="0.2">
      <c r="C98" s="151">
        <v>0</v>
      </c>
    </row>
  </sheetData>
  <mergeCells count="48">
    <mergeCell ref="A78:A79"/>
    <mergeCell ref="H65:H67"/>
    <mergeCell ref="J65:M67"/>
    <mergeCell ref="K17:K18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17:M18"/>
    <mergeCell ref="L40:M40"/>
    <mergeCell ref="N17:U18"/>
    <mergeCell ref="E64:F64"/>
    <mergeCell ref="G64:H64"/>
    <mergeCell ref="J64:M64"/>
    <mergeCell ref="L22:M22"/>
    <mergeCell ref="L23:M23"/>
    <mergeCell ref="L24:M24"/>
    <mergeCell ref="L25:M25"/>
    <mergeCell ref="L26:M26"/>
    <mergeCell ref="L41:M41"/>
    <mergeCell ref="L42:M42"/>
    <mergeCell ref="L43:M43"/>
    <mergeCell ref="L44:M44"/>
    <mergeCell ref="L45:M45"/>
    <mergeCell ref="L46:M46"/>
    <mergeCell ref="B1:C2"/>
    <mergeCell ref="F1:J2"/>
    <mergeCell ref="D4:E4"/>
    <mergeCell ref="L38:M38"/>
    <mergeCell ref="L39:M39"/>
    <mergeCell ref="C13:D13"/>
    <mergeCell ref="C14:D14"/>
    <mergeCell ref="B17:H18"/>
    <mergeCell ref="J17:J18"/>
    <mergeCell ref="L21:M21"/>
    <mergeCell ref="L19:M19"/>
    <mergeCell ref="L20:M20"/>
    <mergeCell ref="H8:I8"/>
    <mergeCell ref="L47:M47"/>
    <mergeCell ref="J81:K81"/>
    <mergeCell ref="J82:K8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1FDF023-057E-B44D-9F3E-3CAE6C1ABB4B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CE973F2C-52F7-D144-83FF-CF3E63CBDFA0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8D5BC440-94A2-144A-92EC-FBFDB41B8149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20374D3A-F6F6-0847-9AA5-900964240F6F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65131D72-E5AC-0A4B-8822-2FE576FDF6F3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B6752BF8-7C46-3645-8AD2-535F46EA2BC3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76FA-914D-EA46-8C97-9E89A49FB162}">
  <dimension ref="A1:U97"/>
  <sheetViews>
    <sheetView topLeftCell="D1"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691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243</v>
      </c>
      <c r="D4" s="584" t="s">
        <v>153</v>
      </c>
      <c r="E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26</v>
      </c>
      <c r="D5" s="70">
        <f>C5/G5*100</f>
        <v>78.787878787878782</v>
      </c>
      <c r="E5" s="159" t="s">
        <v>240</v>
      </c>
      <c r="F5" s="111" t="s">
        <v>155</v>
      </c>
      <c r="G5" s="111">
        <f>C69</f>
        <v>33</v>
      </c>
      <c r="H5" s="111" t="s">
        <v>154</v>
      </c>
      <c r="I5" s="111">
        <f>C69</f>
        <v>33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385" t="s">
        <v>905</v>
      </c>
      <c r="D8" s="397"/>
      <c r="E8" s="35">
        <v>4</v>
      </c>
      <c r="F8" s="49" t="s">
        <v>239</v>
      </c>
      <c r="G8" s="49">
        <f>E8/G5*100</f>
        <v>12.121212121212121</v>
      </c>
      <c r="H8" s="617" t="s">
        <v>1140</v>
      </c>
      <c r="I8" s="618"/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399" t="s">
        <v>921</v>
      </c>
      <c r="D9" s="211"/>
      <c r="E9" s="6">
        <v>3</v>
      </c>
      <c r="F9" s="32" t="s">
        <v>239</v>
      </c>
      <c r="G9" s="32">
        <f>E9/G5*100</f>
        <v>9.0909090909090917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400"/>
      <c r="D10" s="401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402"/>
      <c r="D11" s="403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404"/>
      <c r="D12" s="40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98"/>
      <c r="D13" s="699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197"/>
      <c r="K19" s="470" t="s">
        <v>773</v>
      </c>
      <c r="L19" s="700" t="s">
        <v>941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112</v>
      </c>
      <c r="C20" s="420" t="s">
        <v>178</v>
      </c>
      <c r="D20" s="263" t="s">
        <v>1045</v>
      </c>
      <c r="E20" s="421" t="s">
        <v>111</v>
      </c>
      <c r="F20" s="422" t="s">
        <v>246</v>
      </c>
      <c r="G20" s="423" t="s">
        <v>109</v>
      </c>
      <c r="H20" s="349"/>
      <c r="I20" s="424"/>
      <c r="J20" s="197"/>
      <c r="K20" s="397" t="s">
        <v>920</v>
      </c>
      <c r="L20" s="700" t="s">
        <v>925</v>
      </c>
      <c r="M20" s="701"/>
      <c r="N20" s="397" t="s">
        <v>918</v>
      </c>
      <c r="O20" s="346"/>
      <c r="P20" s="347"/>
      <c r="Q20" s="348"/>
      <c r="R20" s="349"/>
      <c r="S20" s="425"/>
      <c r="T20" s="478" t="s">
        <v>913</v>
      </c>
      <c r="U20" s="470" t="s">
        <v>907</v>
      </c>
    </row>
    <row r="21" spans="1:21" ht="25" customHeight="1" x14ac:dyDescent="0.25">
      <c r="B21" s="419" t="s">
        <v>113</v>
      </c>
      <c r="C21" s="420" t="s">
        <v>92</v>
      </c>
      <c r="D21" s="263" t="s">
        <v>908</v>
      </c>
      <c r="E21" s="421" t="s">
        <v>113</v>
      </c>
      <c r="F21" s="422" t="s">
        <v>471</v>
      </c>
      <c r="G21" s="423" t="s">
        <v>109</v>
      </c>
      <c r="H21" s="349"/>
      <c r="I21" s="424"/>
      <c r="J21" s="197"/>
      <c r="K21" s="354"/>
      <c r="L21" s="680"/>
      <c r="M21" s="681"/>
      <c r="N21" s="482"/>
      <c r="O21" s="346"/>
      <c r="P21" s="347"/>
      <c r="Q21" s="348"/>
      <c r="R21" s="351"/>
      <c r="S21" s="352"/>
      <c r="T21" s="353"/>
      <c r="U21" s="409"/>
    </row>
    <row r="22" spans="1:21" ht="26" customHeight="1" x14ac:dyDescent="0.25">
      <c r="B22" s="419" t="s">
        <v>113</v>
      </c>
      <c r="C22" s="420" t="s">
        <v>909</v>
      </c>
      <c r="D22" s="263" t="s">
        <v>911</v>
      </c>
      <c r="E22" s="421" t="s">
        <v>109</v>
      </c>
      <c r="F22" s="422" t="s">
        <v>178</v>
      </c>
      <c r="G22" s="423" t="s">
        <v>112</v>
      </c>
      <c r="H22" s="349"/>
      <c r="I22" s="424"/>
      <c r="J22" s="197"/>
      <c r="K22" s="354"/>
      <c r="L22" s="680"/>
      <c r="M22" s="68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0"/>
      <c r="B23" s="419" t="s">
        <v>125</v>
      </c>
      <c r="C23" s="397" t="s">
        <v>914</v>
      </c>
      <c r="D23" s="263" t="s">
        <v>814</v>
      </c>
      <c r="E23" s="421" t="s">
        <v>109</v>
      </c>
      <c r="F23" s="422" t="s">
        <v>904</v>
      </c>
      <c r="G23" s="423" t="s">
        <v>111</v>
      </c>
      <c r="H23" s="349"/>
      <c r="I23" s="424"/>
      <c r="J23" s="197"/>
      <c r="K23" s="354"/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190</v>
      </c>
      <c r="C24" s="211" t="s">
        <v>924</v>
      </c>
      <c r="D24" s="263" t="s">
        <v>912</v>
      </c>
      <c r="E24" s="421" t="s">
        <v>109</v>
      </c>
      <c r="F24" s="422" t="s">
        <v>178</v>
      </c>
      <c r="G24" s="423" t="s">
        <v>112</v>
      </c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A25" s="151"/>
      <c r="B25" s="419"/>
      <c r="C25" s="426"/>
      <c r="D25" s="263" t="s">
        <v>915</v>
      </c>
      <c r="E25" s="421" t="s">
        <v>109</v>
      </c>
      <c r="F25" s="422" t="s">
        <v>906</v>
      </c>
      <c r="G25" s="423" t="s">
        <v>109</v>
      </c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/>
      <c r="C26" s="426"/>
      <c r="D26" s="204" t="s">
        <v>916</v>
      </c>
      <c r="E26" s="421" t="s">
        <v>109</v>
      </c>
      <c r="F26" s="422" t="s">
        <v>246</v>
      </c>
      <c r="G26" s="423" t="s">
        <v>109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/>
      <c r="C27" s="426"/>
      <c r="D27" s="397" t="s">
        <v>919</v>
      </c>
      <c r="E27" s="421" t="s">
        <v>112</v>
      </c>
      <c r="F27" s="422" t="s">
        <v>910</v>
      </c>
      <c r="G27" s="423" t="s">
        <v>113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118"/>
      <c r="C28" s="185"/>
      <c r="D28" s="205" t="s">
        <v>178</v>
      </c>
      <c r="E28" s="257" t="s">
        <v>112</v>
      </c>
      <c r="F28" s="204" t="s">
        <v>178</v>
      </c>
      <c r="G28" s="113" t="s">
        <v>112</v>
      </c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205" t="s">
        <v>178</v>
      </c>
      <c r="E29" s="257" t="s">
        <v>112</v>
      </c>
      <c r="F29" s="481" t="s">
        <v>917</v>
      </c>
      <c r="G29" s="113" t="s">
        <v>109</v>
      </c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211" t="s">
        <v>923</v>
      </c>
      <c r="E30" s="257" t="s">
        <v>190</v>
      </c>
      <c r="F30" s="211" t="s">
        <v>922</v>
      </c>
      <c r="G30" s="113" t="s">
        <v>113</v>
      </c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257"/>
      <c r="F31" s="204" t="s">
        <v>926</v>
      </c>
      <c r="G31" s="113" t="s">
        <v>109</v>
      </c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257"/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5</v>
      </c>
      <c r="C59" s="145"/>
      <c r="D59" s="144">
        <f>COUNTIF(D20:D44,"*")</f>
        <v>11</v>
      </c>
      <c r="E59" s="145"/>
      <c r="F59" s="144">
        <f>COUNTIF(F20:F44,"*")</f>
        <v>12</v>
      </c>
      <c r="G59" s="145"/>
      <c r="H59" s="146">
        <f>COUNTIF(H20:H44,"*")</f>
        <v>0</v>
      </c>
      <c r="I59" s="147"/>
      <c r="J59" s="79">
        <f>COUNTIF(J19:J44,"*")</f>
        <v>0</v>
      </c>
      <c r="K59" s="79">
        <f>COUNTIF(K19:K44,"*")</f>
        <v>2</v>
      </c>
      <c r="L59" s="79">
        <f>COUNTIF(L19:L44,"*")</f>
        <v>2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1</v>
      </c>
      <c r="U59" s="81">
        <f>COUNTIF(U20:U44, "*")</f>
        <v>1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SUM(B59,D59,F59,H59,J59)</f>
        <v>28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/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1</v>
      </c>
      <c r="T64" s="41"/>
    </row>
    <row r="65" spans="1:20" ht="47" customHeight="1" x14ac:dyDescent="0.25">
      <c r="B65" s="64" t="s">
        <v>132</v>
      </c>
      <c r="C65" s="65">
        <f>C63-C64</f>
        <v>28</v>
      </c>
      <c r="D65" s="61"/>
      <c r="E65" s="72" t="s">
        <v>135</v>
      </c>
      <c r="F65" s="152" t="s">
        <v>97</v>
      </c>
      <c r="G65" s="73" t="s">
        <v>138</v>
      </c>
      <c r="H65" s="621" t="s">
        <v>222</v>
      </c>
      <c r="I65" s="60"/>
      <c r="J65" s="623"/>
      <c r="K65" s="623"/>
      <c r="L65" s="623"/>
      <c r="M65" s="623"/>
      <c r="T65" s="41"/>
    </row>
    <row r="66" spans="1:20" ht="25" customHeight="1" x14ac:dyDescent="0.25">
      <c r="B66" s="66" t="s">
        <v>133</v>
      </c>
      <c r="C66" s="516">
        <f>SUM(C78:F79)</f>
        <v>24</v>
      </c>
      <c r="D66" s="61"/>
      <c r="E66" s="464" t="s">
        <v>136</v>
      </c>
      <c r="F66" s="108">
        <f>COUNTIF(B20:I47,"pl")</f>
        <v>11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517">
        <f>SUM(C78:F78)</f>
        <v>14</v>
      </c>
      <c r="D67" s="61"/>
      <c r="E67" s="72" t="s">
        <v>137</v>
      </c>
      <c r="F67" s="152" t="s">
        <v>113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5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SUM(B59:M59,O64:O64,P59:Q59,S60)</f>
        <v>33</v>
      </c>
      <c r="D69" s="61"/>
      <c r="E69" s="72" t="s">
        <v>111</v>
      </c>
      <c r="F69" s="152">
        <f>COUNTIF(B20:G47,"die")</f>
        <v>2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2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7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1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72" t="s">
        <v>136</v>
      </c>
      <c r="F73" s="108">
        <f>COUNTIF(B20:B47:E20:E44:G20:G44:I20:I44, "pl")</f>
        <v>11</v>
      </c>
      <c r="G73" s="60"/>
      <c r="H73" s="61"/>
      <c r="I73" s="60"/>
      <c r="T73" s="4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T74" s="41"/>
    </row>
    <row r="75" spans="1:20" ht="25" customHeight="1" x14ac:dyDescent="0.25">
      <c r="C75" s="60"/>
      <c r="D75" s="61"/>
      <c r="E75" s="61"/>
      <c r="F75" s="61"/>
      <c r="G75" s="61"/>
      <c r="H75" s="60"/>
      <c r="I75" s="61"/>
      <c r="J75" s="60"/>
      <c r="T75" s="41"/>
    </row>
    <row r="76" spans="1:20" ht="25" customHeight="1" x14ac:dyDescent="0.25">
      <c r="C76" s="60"/>
      <c r="D76" s="61"/>
      <c r="E76" s="61"/>
      <c r="F76" s="61"/>
      <c r="G76" s="61"/>
      <c r="H76" s="60"/>
      <c r="I76" s="61"/>
      <c r="J76" s="60"/>
      <c r="L76" s="319" t="s">
        <v>100</v>
      </c>
      <c r="T76" s="4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L77" s="320" t="s">
        <v>280</v>
      </c>
      <c r="T77" s="41"/>
    </row>
    <row r="78" spans="1:20" ht="25" customHeight="1" x14ac:dyDescent="0.25">
      <c r="A78" s="670" t="s">
        <v>1137</v>
      </c>
      <c r="B78" s="314" t="s">
        <v>638</v>
      </c>
      <c r="C78" s="313">
        <f>COUNTIF(_xlfn.ANCHORARRAY(C83),"*-*")</f>
        <v>4</v>
      </c>
      <c r="D78" s="313">
        <f>COUNTIF(D83:D104,"*-*")</f>
        <v>6</v>
      </c>
      <c r="E78" s="313">
        <f>COUNTIF(E83:E97,"*-*")</f>
        <v>4</v>
      </c>
      <c r="F78" s="313">
        <f>COUNTIF(F83:F97,"*-*")</f>
        <v>0</v>
      </c>
      <c r="G78" s="60"/>
      <c r="H78" s="61"/>
      <c r="I78" s="60"/>
      <c r="L78" s="321" t="s">
        <v>102</v>
      </c>
      <c r="T78" s="41"/>
    </row>
    <row r="79" spans="1:20" ht="25" customHeight="1" x14ac:dyDescent="0.25">
      <c r="A79" s="671"/>
      <c r="B79" s="314" t="s">
        <v>639</v>
      </c>
      <c r="C79" s="313">
        <f>C82-C78</f>
        <v>1</v>
      </c>
      <c r="D79" s="313">
        <f>D82-D78</f>
        <v>4</v>
      </c>
      <c r="E79" s="313">
        <f>E82-E78</f>
        <v>5</v>
      </c>
      <c r="F79" s="313">
        <f>F82-F78</f>
        <v>0</v>
      </c>
      <c r="G79" s="60"/>
      <c r="H79" s="61"/>
      <c r="I79" s="60"/>
      <c r="L79" s="322" t="s">
        <v>145</v>
      </c>
      <c r="N79" s="323" t="s">
        <v>634</v>
      </c>
      <c r="T79" s="41"/>
    </row>
    <row r="80" spans="1:20" ht="25" customHeight="1" thickBot="1" x14ac:dyDescent="0.3">
      <c r="C80" s="60"/>
      <c r="D80" s="61"/>
      <c r="E80" s="61"/>
      <c r="F80" s="61"/>
      <c r="G80" s="61"/>
      <c r="H80" s="60"/>
      <c r="I80" s="61"/>
      <c r="J80" s="60"/>
      <c r="T80" s="41"/>
    </row>
    <row r="81" spans="2:20" ht="25" customHeight="1" x14ac:dyDescent="0.2"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1"/>
    </row>
    <row r="82" spans="2:20" ht="25" customHeight="1" x14ac:dyDescent="0.2">
      <c r="B82" s="300" t="s">
        <v>154</v>
      </c>
      <c r="C82" s="303">
        <f>COUNTIF(_xlfn.ANCHORARRAY(C83),"*")</f>
        <v>5</v>
      </c>
      <c r="D82" s="304">
        <f>COUNTIF(_xlfn.ANCHORARRAY(D83),"*")</f>
        <v>10</v>
      </c>
      <c r="E82" s="304">
        <f>COUNTIF(_xlfn.ANCHORARRAY(E83),"*")</f>
        <v>9</v>
      </c>
      <c r="F82" s="305">
        <f>COUNTIF(F83:F90,"*")</f>
        <v>0</v>
      </c>
      <c r="G82" s="300" t="s">
        <v>154</v>
      </c>
      <c r="H82" s="304">
        <f>COUNTIF(_xlfn.ANCHORARRAY(H83),"*")</f>
        <v>0</v>
      </c>
      <c r="I82" s="304">
        <f t="shared" ref="I82:P82" si="0">COUNTIF(I83:I97,"*")</f>
        <v>2</v>
      </c>
      <c r="J82" s="664">
        <f>COUNTIF(J83:J84,"*")</f>
        <v>2</v>
      </c>
      <c r="K82" s="665"/>
      <c r="L82" s="304">
        <f t="shared" si="0"/>
        <v>1</v>
      </c>
      <c r="M82" s="304">
        <f t="shared" si="0"/>
        <v>0</v>
      </c>
      <c r="N82" s="304">
        <f t="shared" si="0"/>
        <v>0</v>
      </c>
      <c r="O82" s="304">
        <f t="shared" si="0"/>
        <v>1</v>
      </c>
      <c r="P82" s="304">
        <f t="shared" si="0"/>
        <v>1</v>
      </c>
      <c r="T82" s="41"/>
    </row>
    <row r="83" spans="2:20" ht="25" customHeight="1" x14ac:dyDescent="0.25">
      <c r="B83" s="329" t="s">
        <v>640</v>
      </c>
      <c r="C83" s="290" t="str" cm="1">
        <f t="array" ref="C83:C88">_xlfn.UNIQUE(C20:C47)</f>
        <v>Social-Media</v>
      </c>
      <c r="D83" s="290" t="str" cm="1">
        <f t="array" ref="D83:D93">_xlfn.UNIQUE(D20:D47)</f>
        <v>Popkultur</v>
      </c>
      <c r="E83" s="290" t="str" cm="1">
        <f t="array" ref="E83:E92">_xlfn.UNIQUE(F20:F47)</f>
        <v>Socials</v>
      </c>
      <c r="F83" s="290" cm="1">
        <f t="array" ref="F83">_xlfn.UNIQUE(H20:H37)</f>
        <v>0</v>
      </c>
      <c r="G83" s="289"/>
      <c r="H83" s="330" cm="1">
        <f t="array" ref="H83">_xlfn.UNIQUE(J19:J47)</f>
        <v>0</v>
      </c>
      <c r="I83" s="292" t="str" cm="1">
        <f t="array" ref="I83:I85">_xlfn.UNIQUE(K19:K47)</f>
        <v>online</v>
      </c>
      <c r="J83" s="521" t="str" cm="1">
        <f t="array" ref="J83:K85">_xlfn.UNIQUE(L19:M25)</f>
        <v>life imitates art</v>
      </c>
      <c r="K83" s="522">
        <v>0</v>
      </c>
      <c r="L83" s="513" t="str" cm="1">
        <f t="array" ref="L83:L84">_xlfn.UNIQUE(N20:N47)</f>
        <v>[er] zoomt</v>
      </c>
      <c r="M83" s="339" cm="1">
        <f t="array" ref="M83">_xlfn.UNIQUE(Q20:Q47)</f>
        <v>0</v>
      </c>
      <c r="N83" s="323" cm="1">
        <f t="array" ref="N83">_xlfn.UNIQUE(R20:R47)</f>
        <v>0</v>
      </c>
      <c r="O83" s="297" t="str" cm="1">
        <f t="array" ref="O83:O84">_xlfn.UNIQUE(T20:T47)</f>
        <v>[geht] viral</v>
      </c>
      <c r="P83" s="295" t="str" cm="1">
        <f t="array" ref="P83:P84">_xlfn.UNIQUE(U20:U47)</f>
        <v>[wurde] reposted</v>
      </c>
      <c r="T83" s="41"/>
    </row>
    <row r="84" spans="2:20" ht="25" customHeight="1" x14ac:dyDescent="0.35">
      <c r="B84" s="326">
        <f>SUM(C82:F82:H82:P82)</f>
        <v>31</v>
      </c>
      <c r="C84" s="290" t="str">
        <v>Hashtag</v>
      </c>
      <c r="D84" s="290" t="str">
        <v>Social-Media-Wahlkampf</v>
      </c>
      <c r="E84" s="290" t="str">
        <v>Memes</v>
      </c>
      <c r="F84" s="290"/>
      <c r="G84" s="289"/>
      <c r="H84" s="292"/>
      <c r="I84" s="292" t="str">
        <v>clever [kommuniziert]</v>
      </c>
      <c r="J84" s="521" t="str">
        <v>word</v>
      </c>
      <c r="K84" s="522">
        <v>0</v>
      </c>
      <c r="L84" s="513">
        <v>0</v>
      </c>
      <c r="M84" s="297"/>
      <c r="O84" s="297">
        <v>0</v>
      </c>
      <c r="P84" s="295">
        <v>0</v>
      </c>
      <c r="T84" s="41"/>
    </row>
    <row r="85" spans="2:20" ht="25" customHeight="1" x14ac:dyDescent="0.25">
      <c r="C85" s="290" t="str">
        <v>Medien-Background</v>
      </c>
      <c r="D85" s="290" t="str">
        <v>Offshore-Firmen</v>
      </c>
      <c r="E85" s="290" t="str">
        <v>Social-Media</v>
      </c>
      <c r="F85" s="290"/>
      <c r="G85" s="289"/>
      <c r="H85" s="292"/>
      <c r="I85" s="292">
        <v>0</v>
      </c>
      <c r="J85" s="521">
        <v>0</v>
      </c>
      <c r="K85" s="522">
        <v>0</v>
      </c>
      <c r="L85" s="513"/>
      <c r="M85" s="297"/>
      <c r="N85" s="297"/>
      <c r="O85" s="297"/>
      <c r="P85" s="295"/>
      <c r="T85" s="41"/>
    </row>
    <row r="86" spans="2:20" ht="25" customHeight="1" x14ac:dyDescent="0.25">
      <c r="B86" s="324" t="s">
        <v>631</v>
      </c>
      <c r="C86" s="290" t="str">
        <v>Selfie-Video</v>
      </c>
      <c r="D86" s="290" t="str">
        <v>FollowerInnen</v>
      </c>
      <c r="E86" s="290" t="str">
        <v>Pop-Star</v>
      </c>
      <c r="F86" s="290"/>
      <c r="G86" s="289"/>
      <c r="H86" s="292"/>
      <c r="I86" s="292"/>
      <c r="J86" s="521"/>
      <c r="K86" s="522"/>
      <c r="L86" s="514"/>
      <c r="M86" s="297"/>
      <c r="N86" s="297"/>
      <c r="O86" s="297"/>
      <c r="P86" s="295"/>
      <c r="T86" s="41"/>
    </row>
    <row r="87" spans="2:20" ht="25" customHeight="1" x14ac:dyDescent="0.25">
      <c r="B87" s="315">
        <f>SUM(C82:F82)</f>
        <v>24</v>
      </c>
      <c r="C87" s="290" t="str">
        <v>Teenager-Ding</v>
      </c>
      <c r="D87" s="290" t="str">
        <v>Social-Media-Videos</v>
      </c>
      <c r="E87" s="290" t="str">
        <v>Twitter-Trends</v>
      </c>
      <c r="F87" s="290"/>
      <c r="G87" s="289"/>
      <c r="H87" s="292"/>
      <c r="I87" s="292"/>
      <c r="J87" s="521"/>
      <c r="K87" s="522"/>
      <c r="L87" s="514"/>
      <c r="M87" s="297"/>
      <c r="N87" s="297"/>
      <c r="O87" s="297"/>
      <c r="P87" s="295"/>
      <c r="T87" s="41"/>
    </row>
    <row r="88" spans="2:20" ht="25" customHeight="1" x14ac:dyDescent="0.25">
      <c r="B88" s="315" t="s">
        <v>636</v>
      </c>
      <c r="C88" s="290">
        <v>0</v>
      </c>
      <c r="D88" s="290" t="str">
        <v>Shorts</v>
      </c>
      <c r="E88" s="290" t="str">
        <v>Pandora-Papers</v>
      </c>
      <c r="F88" s="290"/>
      <c r="G88" s="289"/>
      <c r="H88" s="292"/>
      <c r="I88" s="292"/>
      <c r="J88" s="521"/>
      <c r="K88" s="522"/>
      <c r="L88" s="514"/>
      <c r="M88" s="297"/>
      <c r="N88" s="297"/>
      <c r="O88" s="297"/>
      <c r="P88" s="295"/>
      <c r="T88" s="41"/>
    </row>
    <row r="89" spans="2:20" ht="25" customHeight="1" x14ac:dyDescent="0.25">
      <c r="B89" s="316">
        <f>COUNTIF(C83:F109,"*-*")</f>
        <v>14</v>
      </c>
      <c r="C89" s="290"/>
      <c r="D89" s="290" t="str">
        <v>Fleece-Jacken</v>
      </c>
      <c r="E89" s="290" t="str">
        <v>Joggers</v>
      </c>
      <c r="F89" s="290"/>
      <c r="G89" s="289"/>
      <c r="H89" s="292"/>
      <c r="I89" s="292"/>
      <c r="J89" s="521"/>
      <c r="K89" s="522"/>
      <c r="L89" s="514"/>
      <c r="M89" s="297"/>
      <c r="N89" s="297"/>
      <c r="O89" s="297"/>
      <c r="P89" s="295"/>
      <c r="T89" s="41"/>
    </row>
    <row r="90" spans="2:20" ht="25" customHeight="1" x14ac:dyDescent="0.25">
      <c r="B90" s="315" t="s">
        <v>637</v>
      </c>
      <c r="C90" s="290"/>
      <c r="D90" s="290" t="str">
        <v>Lobby-Arbeit</v>
      </c>
      <c r="E90" s="290" t="str">
        <v>Comedian</v>
      </c>
      <c r="F90" s="290"/>
      <c r="G90" s="289"/>
      <c r="H90" s="330"/>
      <c r="I90" s="292"/>
      <c r="J90" s="521"/>
      <c r="K90" s="522"/>
      <c r="L90" s="514"/>
      <c r="M90" s="297"/>
      <c r="N90" s="297"/>
      <c r="O90" s="297"/>
      <c r="P90" s="295"/>
      <c r="T90" s="41"/>
    </row>
    <row r="91" spans="2:20" ht="25" customHeight="1" x14ac:dyDescent="0.25">
      <c r="B91" s="316">
        <f>B87-B89</f>
        <v>10</v>
      </c>
      <c r="C91" s="290"/>
      <c r="D91" s="290" t="str">
        <v>Social-Media</v>
      </c>
      <c r="E91" s="290" t="str">
        <v>Underdogs</v>
      </c>
      <c r="F91" s="290"/>
      <c r="G91" s="289"/>
      <c r="H91" s="292"/>
      <c r="I91" s="292"/>
      <c r="J91" s="521"/>
      <c r="K91" s="522"/>
      <c r="L91" s="514"/>
      <c r="M91" s="297"/>
      <c r="N91" s="297"/>
      <c r="O91" s="297"/>
      <c r="P91" s="295"/>
      <c r="T91" s="41"/>
    </row>
    <row r="92" spans="2:20" ht="19" x14ac:dyDescent="0.25">
      <c r="B92" s="289"/>
      <c r="C92" s="290"/>
      <c r="D92" s="290" t="str">
        <v>Crush</v>
      </c>
      <c r="E92" s="290">
        <v>0</v>
      </c>
      <c r="F92" s="290"/>
      <c r="G92" s="289"/>
      <c r="H92" s="292"/>
      <c r="I92" s="292"/>
      <c r="J92" s="521"/>
      <c r="K92" s="522"/>
      <c r="L92" s="330"/>
      <c r="M92" s="297"/>
      <c r="N92" s="297"/>
      <c r="O92" s="297"/>
      <c r="P92" s="295"/>
    </row>
    <row r="93" spans="2:20" ht="19" x14ac:dyDescent="0.25">
      <c r="C93" s="331"/>
      <c r="D93" s="59">
        <v>0</v>
      </c>
      <c r="E93" s="59"/>
      <c r="F93" s="59"/>
      <c r="G93" s="61"/>
      <c r="H93" s="317"/>
      <c r="I93" s="297"/>
      <c r="J93" s="521"/>
      <c r="K93" s="522"/>
      <c r="L93" s="339"/>
      <c r="M93" s="297"/>
      <c r="N93" s="297"/>
      <c r="O93" s="297"/>
      <c r="P93" s="295"/>
    </row>
    <row r="94" spans="2:20" ht="19" x14ac:dyDescent="0.25">
      <c r="C94" s="331"/>
      <c r="D94" s="59"/>
      <c r="E94" s="59"/>
      <c r="F94" s="59"/>
      <c r="G94" s="61"/>
      <c r="H94" s="317"/>
      <c r="I94" s="297"/>
      <c r="J94" s="521"/>
      <c r="K94" s="522"/>
      <c r="L94" s="339"/>
      <c r="M94" s="297"/>
      <c r="N94" s="297"/>
      <c r="O94" s="297"/>
      <c r="P94" s="295"/>
    </row>
    <row r="95" spans="2:20" ht="19" x14ac:dyDescent="0.25">
      <c r="C95" s="331"/>
      <c r="D95" s="59"/>
      <c r="E95" s="59"/>
      <c r="F95" s="59"/>
      <c r="G95" s="61"/>
      <c r="H95" s="317"/>
      <c r="I95" s="297"/>
      <c r="J95" s="521"/>
      <c r="K95" s="522"/>
      <c r="L95" s="339"/>
      <c r="M95" s="297"/>
      <c r="N95" s="297"/>
      <c r="O95" s="297"/>
      <c r="P95" s="295"/>
    </row>
    <row r="96" spans="2:20" ht="19" x14ac:dyDescent="0.25">
      <c r="C96" s="331"/>
      <c r="D96" s="332"/>
      <c r="E96" s="308"/>
      <c r="F96" s="308"/>
      <c r="G96" s="61"/>
      <c r="H96" s="317"/>
      <c r="I96" s="297"/>
      <c r="J96" s="521"/>
      <c r="K96" s="522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523"/>
      <c r="K97" s="524"/>
      <c r="L97" s="515"/>
      <c r="M97" s="298"/>
      <c r="N97" s="298"/>
      <c r="O97" s="298"/>
      <c r="P97" s="296"/>
    </row>
  </sheetData>
  <mergeCells count="48">
    <mergeCell ref="A78:A79"/>
    <mergeCell ref="H65:H67"/>
    <mergeCell ref="J65:M67"/>
    <mergeCell ref="K17:K18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17:M18"/>
    <mergeCell ref="L40:M40"/>
    <mergeCell ref="N17:U18"/>
    <mergeCell ref="E64:F64"/>
    <mergeCell ref="G64:H64"/>
    <mergeCell ref="J64:M64"/>
    <mergeCell ref="L22:M22"/>
    <mergeCell ref="L23:M23"/>
    <mergeCell ref="L24:M24"/>
    <mergeCell ref="L25:M25"/>
    <mergeCell ref="L26:M26"/>
    <mergeCell ref="L41:M41"/>
    <mergeCell ref="L42:M42"/>
    <mergeCell ref="L43:M43"/>
    <mergeCell ref="L44:M44"/>
    <mergeCell ref="L45:M45"/>
    <mergeCell ref="L46:M46"/>
    <mergeCell ref="B1:C2"/>
    <mergeCell ref="F1:J2"/>
    <mergeCell ref="D4:E4"/>
    <mergeCell ref="L38:M38"/>
    <mergeCell ref="L39:M39"/>
    <mergeCell ref="C13:D13"/>
    <mergeCell ref="C14:D14"/>
    <mergeCell ref="B17:H18"/>
    <mergeCell ref="J17:J18"/>
    <mergeCell ref="L21:M21"/>
    <mergeCell ref="L19:M19"/>
    <mergeCell ref="L20:M20"/>
    <mergeCell ref="H8:I8"/>
    <mergeCell ref="L47:M47"/>
    <mergeCell ref="J81:K81"/>
    <mergeCell ref="J82:K8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F073E5BE-A463-9149-9D09-07BEFDE19A91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5F87BC6F-6BC7-944C-ABE1-703989329249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90620789-5C45-B94B-A667-FC82AC7477C6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86B44978-1CD3-C348-8420-AF2477E3DB01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C5D5CF44-72A6-9D4A-86D0-F67D59EC8727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45E43F42-8C9F-544D-A3C6-161E25AB9941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2C2-5BB2-B14C-A907-381A04D45B14}">
  <dimension ref="A1:U97"/>
  <sheetViews>
    <sheetView topLeftCell="D1"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692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89</v>
      </c>
      <c r="D4" s="682" t="s">
        <v>153</v>
      </c>
      <c r="E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20</v>
      </c>
      <c r="D5" s="390">
        <f>C5/G5*100</f>
        <v>83.333333333333343</v>
      </c>
      <c r="E5" s="391" t="s">
        <v>240</v>
      </c>
      <c r="F5" s="392" t="s">
        <v>155</v>
      </c>
      <c r="G5" s="392">
        <f>C69</f>
        <v>24</v>
      </c>
      <c r="H5" s="392" t="s">
        <v>154</v>
      </c>
      <c r="I5" s="392">
        <f>B84</f>
        <v>23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932</v>
      </c>
      <c r="D8" s="397"/>
      <c r="E8" s="396">
        <v>3</v>
      </c>
      <c r="F8" s="398" t="s">
        <v>239</v>
      </c>
      <c r="G8" s="398">
        <f>E8/G5*100</f>
        <v>12.5</v>
      </c>
      <c r="H8" s="617" t="s">
        <v>1140</v>
      </c>
      <c r="I8" s="618"/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936</v>
      </c>
      <c r="D9" s="211"/>
      <c r="E9" s="34">
        <v>0</v>
      </c>
      <c r="F9" s="117" t="s">
        <v>239</v>
      </c>
      <c r="G9" s="117">
        <f>E9/G5*100</f>
        <v>0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 t="s">
        <v>937</v>
      </c>
      <c r="D10" s="401"/>
      <c r="E10" s="396">
        <v>1</v>
      </c>
      <c r="F10" s="398" t="s">
        <v>239</v>
      </c>
      <c r="G10" s="398">
        <f>E10/G5*100</f>
        <v>4.1666666666666661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 t="s">
        <v>939</v>
      </c>
      <c r="D11" s="403"/>
      <c r="E11" s="34">
        <v>3</v>
      </c>
      <c r="F11" s="117" t="s">
        <v>239</v>
      </c>
      <c r="G11" s="117">
        <f>E11/G5*100</f>
        <v>12.5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397" t="s">
        <v>933</v>
      </c>
      <c r="K19" s="470" t="s">
        <v>935</v>
      </c>
      <c r="L19" s="700" t="s">
        <v>177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109</v>
      </c>
      <c r="C20" s="420" t="s">
        <v>928</v>
      </c>
      <c r="D20" s="263" t="s">
        <v>92</v>
      </c>
      <c r="E20" s="421" t="s">
        <v>112</v>
      </c>
      <c r="F20" s="422" t="s">
        <v>94</v>
      </c>
      <c r="G20" s="423" t="s">
        <v>109</v>
      </c>
      <c r="H20" s="349"/>
      <c r="I20" s="424"/>
      <c r="J20" s="197"/>
      <c r="K20" s="354"/>
      <c r="L20" s="700" t="s">
        <v>934</v>
      </c>
      <c r="M20" s="701"/>
      <c r="N20" s="263" t="s">
        <v>927</v>
      </c>
      <c r="O20" s="346"/>
      <c r="P20" s="347"/>
      <c r="Q20" s="348"/>
      <c r="R20" s="349"/>
      <c r="S20" s="425"/>
      <c r="T20" s="353"/>
      <c r="U20" s="350"/>
    </row>
    <row r="21" spans="1:21" ht="25" customHeight="1" x14ac:dyDescent="0.25">
      <c r="B21" s="419" t="s">
        <v>113</v>
      </c>
      <c r="C21" s="420" t="s">
        <v>930</v>
      </c>
      <c r="D21" s="397" t="s">
        <v>523</v>
      </c>
      <c r="E21" s="421" t="s">
        <v>109</v>
      </c>
      <c r="F21" s="422" t="s">
        <v>94</v>
      </c>
      <c r="G21" s="423" t="s">
        <v>109</v>
      </c>
      <c r="H21" s="349"/>
      <c r="I21" s="424"/>
      <c r="J21" s="197"/>
      <c r="K21" s="354"/>
      <c r="L21" s="700" t="s">
        <v>942</v>
      </c>
      <c r="M21" s="701"/>
      <c r="N21" s="263" t="s">
        <v>938</v>
      </c>
      <c r="O21" s="346"/>
      <c r="P21" s="347"/>
      <c r="Q21" s="348"/>
      <c r="R21" s="351"/>
      <c r="S21" s="352"/>
      <c r="T21" s="353"/>
      <c r="U21" s="409"/>
    </row>
    <row r="22" spans="1:21" ht="25" customHeight="1" x14ac:dyDescent="0.25">
      <c r="B22" s="419" t="s">
        <v>109</v>
      </c>
      <c r="C22" s="420" t="s">
        <v>931</v>
      </c>
      <c r="D22" s="401" t="s">
        <v>1045</v>
      </c>
      <c r="E22" s="421" t="s">
        <v>112</v>
      </c>
      <c r="F22" s="263" t="s">
        <v>92</v>
      </c>
      <c r="G22" s="423" t="s">
        <v>125</v>
      </c>
      <c r="H22" s="349"/>
      <c r="I22" s="424"/>
      <c r="J22" s="197"/>
      <c r="K22" s="354"/>
      <c r="L22" s="700" t="s">
        <v>941</v>
      </c>
      <c r="M22" s="70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 t="s">
        <v>112</v>
      </c>
      <c r="C23" s="397" t="s">
        <v>178</v>
      </c>
      <c r="D23" s="403" t="s">
        <v>940</v>
      </c>
      <c r="E23" s="421" t="s">
        <v>113</v>
      </c>
      <c r="F23" s="422" t="s">
        <v>929</v>
      </c>
      <c r="G23" s="423" t="s">
        <v>111</v>
      </c>
      <c r="H23" s="349"/>
      <c r="I23" s="424"/>
      <c r="J23" s="197"/>
      <c r="K23" s="354"/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/>
      <c r="C24" s="426"/>
      <c r="D24" s="403" t="s">
        <v>216</v>
      </c>
      <c r="E24" s="421" t="s">
        <v>112</v>
      </c>
      <c r="F24" s="422" t="s">
        <v>523</v>
      </c>
      <c r="G24" s="423" t="s">
        <v>109</v>
      </c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/>
      <c r="C25" s="426"/>
      <c r="D25" s="349"/>
      <c r="E25" s="421"/>
      <c r="F25" s="422" t="s">
        <v>116</v>
      </c>
      <c r="G25" s="423" t="s">
        <v>109</v>
      </c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/>
      <c r="C26" s="426"/>
      <c r="D26" s="349"/>
      <c r="E26" s="421"/>
      <c r="F26" s="403" t="s">
        <v>801</v>
      </c>
      <c r="G26" s="423" t="s">
        <v>109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/>
      <c r="C27" s="426"/>
      <c r="D27" s="349"/>
      <c r="E27" s="421"/>
      <c r="F27" s="428"/>
      <c r="G27" s="423"/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/>
      <c r="C28" s="426"/>
      <c r="D28" s="430"/>
      <c r="E28" s="421"/>
      <c r="F28" s="428"/>
      <c r="G28" s="423"/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/>
      <c r="C29" s="426"/>
      <c r="D29" s="349"/>
      <c r="E29" s="421"/>
      <c r="F29" s="428"/>
      <c r="G29" s="423"/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/>
      <c r="C30" s="426"/>
      <c r="D30" s="349"/>
      <c r="E30" s="421"/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349"/>
      <c r="E31" s="421"/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349"/>
      <c r="E32" s="421"/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/>
      <c r="C33" s="426"/>
      <c r="D33" s="349"/>
      <c r="E33" s="421"/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349"/>
      <c r="E34" s="421"/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/>
      <c r="C35" s="426"/>
      <c r="D35" s="349"/>
      <c r="E35" s="421"/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349"/>
      <c r="E36" s="421"/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4</v>
      </c>
      <c r="C59" s="453"/>
      <c r="D59" s="452">
        <f>COUNTIF(D20:D44,"*")</f>
        <v>5</v>
      </c>
      <c r="E59" s="453"/>
      <c r="F59" s="452">
        <f>COUNTIF(F20:F44,"*")</f>
        <v>7</v>
      </c>
      <c r="G59" s="453"/>
      <c r="H59" s="454">
        <f>COUNTIF(H20:H44,"*")</f>
        <v>0</v>
      </c>
      <c r="I59" s="455"/>
      <c r="J59" s="448">
        <f>COUNTIF(J19:J44,"*")</f>
        <v>1</v>
      </c>
      <c r="K59" s="448">
        <f>COUNTIF(K19:K44,"*")</f>
        <v>1</v>
      </c>
      <c r="L59" s="448">
        <f>COUNTIF(L19:L44,"*")</f>
        <v>4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17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2</v>
      </c>
      <c r="T64" s="461"/>
    </row>
    <row r="65" spans="1:20" ht="47" customHeight="1" x14ac:dyDescent="0.25">
      <c r="B65" s="462" t="s">
        <v>132</v>
      </c>
      <c r="C65" s="463">
        <f>C63-C64</f>
        <v>17</v>
      </c>
      <c r="D65" s="458"/>
      <c r="E65" s="464" t="s">
        <v>135</v>
      </c>
      <c r="F65" s="152" t="s">
        <v>93</v>
      </c>
      <c r="G65" s="465" t="s">
        <v>138</v>
      </c>
      <c r="H65" s="621"/>
      <c r="I65" s="456"/>
      <c r="J65" s="623"/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15</v>
      </c>
      <c r="D66" s="458"/>
      <c r="E66" s="464" t="s">
        <v>136</v>
      </c>
      <c r="F66" s="108">
        <f>COUNTIF(B20:I47,"pl")</f>
        <v>8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6</v>
      </c>
      <c r="D67" s="458"/>
      <c r="E67" s="72" t="s">
        <v>137</v>
      </c>
      <c r="F67" s="152" t="s">
        <v>113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113</v>
      </c>
      <c r="F68" s="152">
        <f>COUNTIF(B20:G47,"der")</f>
        <v>2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24</v>
      </c>
      <c r="D69" s="458"/>
      <c r="E69" s="72" t="s">
        <v>111</v>
      </c>
      <c r="F69" s="152">
        <f>COUNTIF(B20:G47,"die")</f>
        <v>1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0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4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1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72" t="s">
        <v>136</v>
      </c>
      <c r="F73" s="108">
        <f>COUNTIF(B20:B47:E20:E44:G20:G44:I20:I44, "pl")</f>
        <v>8</v>
      </c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COUNTIF(_xlfn.ANCHORARRAY(C83),"*-*")</f>
        <v>3</v>
      </c>
      <c r="D78" s="313">
        <f>COUNTIF(D83:D104,"*-*")</f>
        <v>1</v>
      </c>
      <c r="E78" s="313">
        <f>COUNTIF(E83:E97,"*-*")</f>
        <v>2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1</v>
      </c>
      <c r="D79" s="313">
        <f>D82-D78</f>
        <v>4</v>
      </c>
      <c r="E79" s="313">
        <f>E82-E78</f>
        <v>4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4</v>
      </c>
      <c r="D82" s="304">
        <f>COUNTIF(_xlfn.ANCHORARRAY(D83),"*")</f>
        <v>5</v>
      </c>
      <c r="E82" s="304">
        <f>COUNTIF(_xlfn.ANCHORARRAY(E83),"*")</f>
        <v>6</v>
      </c>
      <c r="F82" s="305">
        <f>COUNTIF(F83:F90,"*")</f>
        <v>0</v>
      </c>
      <c r="G82" s="300" t="s">
        <v>154</v>
      </c>
      <c r="H82" s="304">
        <f>COUNTIF(_xlfn.ANCHORARRAY(H83),"*")</f>
        <v>1</v>
      </c>
      <c r="I82" s="304">
        <f t="shared" ref="I82:P82" si="0">COUNTIF(I83:I97,"*")</f>
        <v>1</v>
      </c>
      <c r="J82" s="664">
        <f>COUNTIF(J83:J86,"*")</f>
        <v>4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61"/>
    </row>
    <row r="83" spans="2:20" ht="25" customHeight="1" x14ac:dyDescent="0.25">
      <c r="B83" s="329" t="s">
        <v>640</v>
      </c>
      <c r="C83" s="290" t="str" cm="1">
        <f t="array" ref="C83:C87">_xlfn.UNIQUE(C20:C47)</f>
        <v>User-Accounts</v>
      </c>
      <c r="D83" s="290" t="str" cm="1">
        <f t="array" ref="D83:D88">_xlfn.UNIQUE(D20:D47)</f>
        <v>Hashtag</v>
      </c>
      <c r="E83" s="290" t="str" cm="1">
        <f t="array" ref="E83:E89">_xlfn.UNIQUE(F20:F47)</f>
        <v>Timelines</v>
      </c>
      <c r="F83" s="290" cm="1">
        <f t="array" ref="F83">_xlfn.UNIQUE(H20:H39)</f>
        <v>0</v>
      </c>
      <c r="G83" s="289"/>
      <c r="H83" s="330" t="str" cm="1">
        <f t="array" ref="H83:H84">_xlfn.UNIQUE(J19:J47)</f>
        <v>[ist nicht] smart</v>
      </c>
      <c r="I83" s="292" t="str" cm="1">
        <f t="array" ref="I83:I84">_xlfn.UNIQUE(K19:K47)</f>
        <v>off-screen</v>
      </c>
      <c r="J83" s="521" t="str" cm="1">
        <f t="array" ref="J83:K86">_xlfn.UNIQUE(L19:M22)</f>
        <v>hello</v>
      </c>
      <c r="K83" s="522">
        <v>0</v>
      </c>
      <c r="L83" s="513" t="str" cm="1">
        <f t="array" ref="L83:L85">_xlfn.UNIQUE(N20:N47)</f>
        <v>[es] triggert</v>
      </c>
      <c r="M83" s="339" cm="1">
        <f t="array" ref="M83">_xlfn.UNIQUE(Q20:Q47)</f>
        <v>0</v>
      </c>
      <c r="N83" s="323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23</v>
      </c>
      <c r="C84" s="290" t="str">
        <v>Blockbuster</v>
      </c>
      <c r="D84" s="290" t="str">
        <v>Stars</v>
      </c>
      <c r="E84" s="290" t="str">
        <v>Hashtag</v>
      </c>
      <c r="F84" s="290"/>
      <c r="G84" s="289"/>
      <c r="H84" s="292">
        <v>0</v>
      </c>
      <c r="I84" s="292">
        <v>0</v>
      </c>
      <c r="J84" s="521" t="str">
        <v>for the record</v>
      </c>
      <c r="K84" s="522">
        <v>0</v>
      </c>
      <c r="L84" s="513" t="str">
        <v>[wir] verlinken</v>
      </c>
      <c r="M84" s="297"/>
      <c r="N84"/>
      <c r="O84" s="297"/>
      <c r="P84" s="295"/>
      <c r="T84" s="461"/>
    </row>
    <row r="85" spans="2:20" ht="25" customHeight="1" x14ac:dyDescent="0.25">
      <c r="B85"/>
      <c r="C85" s="290" t="str">
        <v>Big-Shots</v>
      </c>
      <c r="D85" s="290" t="str">
        <v>Popkultur</v>
      </c>
      <c r="E85" s="290" t="str">
        <v>Top-Ten</v>
      </c>
      <c r="F85" s="290"/>
      <c r="G85" s="289"/>
      <c r="H85" s="292"/>
      <c r="I85" s="292"/>
      <c r="J85" s="521" t="str">
        <v>art imitates life</v>
      </c>
      <c r="K85" s="522">
        <v>0</v>
      </c>
      <c r="L85" s="513">
        <v>0</v>
      </c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 t="str">
        <v>Social-Media</v>
      </c>
      <c r="D86" s="290" t="str">
        <v>Frontline</v>
      </c>
      <c r="E86" s="290" t="str">
        <v>Stars</v>
      </c>
      <c r="F86" s="290"/>
      <c r="G86" s="289"/>
      <c r="H86" s="292"/>
      <c r="I86" s="292"/>
      <c r="J86" s="521" t="str">
        <v>life imitates art</v>
      </c>
      <c r="K86" s="522">
        <v>0</v>
      </c>
      <c r="L86" s="514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15</v>
      </c>
      <c r="C87" s="290">
        <v>0</v>
      </c>
      <c r="D87" s="290" t="str">
        <v>Real-Life</v>
      </c>
      <c r="E87" s="290" t="str">
        <v>Show-Notes</v>
      </c>
      <c r="F87" s="290"/>
      <c r="G87" s="289"/>
      <c r="H87" s="292"/>
      <c r="I87" s="292"/>
      <c r="J87" s="521"/>
      <c r="K87" s="522"/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/>
      <c r="D88" s="290">
        <v>0</v>
      </c>
      <c r="E88" s="290" t="str">
        <v>Communities</v>
      </c>
      <c r="F88" s="290"/>
      <c r="G88" s="289"/>
      <c r="H88" s="292"/>
      <c r="I88" s="292"/>
      <c r="J88" s="521"/>
      <c r="K88" s="522"/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6</v>
      </c>
      <c r="C89" s="290"/>
      <c r="D89" s="290"/>
      <c r="E89" s="290">
        <v>0</v>
      </c>
      <c r="F89" s="290"/>
      <c r="G89" s="289"/>
      <c r="H89" s="292"/>
      <c r="I89" s="292"/>
      <c r="J89" s="521"/>
      <c r="K89" s="522"/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/>
      <c r="D90" s="290"/>
      <c r="E90" s="290"/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9</v>
      </c>
      <c r="C91" s="290"/>
      <c r="D91" s="290"/>
      <c r="E91" s="290"/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/>
      <c r="D92" s="290"/>
      <c r="E92" s="290"/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B93"/>
      <c r="C93" s="331"/>
      <c r="D93" s="59"/>
      <c r="E93" s="59"/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B94"/>
      <c r="C94" s="331"/>
      <c r="D94" s="59"/>
      <c r="E94" s="59"/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B95"/>
      <c r="C95" s="331"/>
      <c r="D95" s="59"/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B96"/>
      <c r="C96" s="331"/>
      <c r="D96" s="332"/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</sheetData>
  <mergeCells count="56">
    <mergeCell ref="A78:A79"/>
    <mergeCell ref="H65:H67"/>
    <mergeCell ref="J65:M67"/>
    <mergeCell ref="K17:K18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17:M18"/>
    <mergeCell ref="L40:M40"/>
    <mergeCell ref="N17:U18"/>
    <mergeCell ref="E64:F64"/>
    <mergeCell ref="G64:H64"/>
    <mergeCell ref="J64:M64"/>
    <mergeCell ref="L22:M22"/>
    <mergeCell ref="L23:M23"/>
    <mergeCell ref="L24:M24"/>
    <mergeCell ref="L25:M25"/>
    <mergeCell ref="L26:M26"/>
    <mergeCell ref="L41:M41"/>
    <mergeCell ref="L42:M42"/>
    <mergeCell ref="L43:M43"/>
    <mergeCell ref="L44:M44"/>
    <mergeCell ref="L45:M45"/>
    <mergeCell ref="L46:M46"/>
    <mergeCell ref="B1:C2"/>
    <mergeCell ref="F1:J2"/>
    <mergeCell ref="D4:E4"/>
    <mergeCell ref="L38:M38"/>
    <mergeCell ref="L39:M39"/>
    <mergeCell ref="C13:D13"/>
    <mergeCell ref="C14:D14"/>
    <mergeCell ref="B17:H18"/>
    <mergeCell ref="J17:J18"/>
    <mergeCell ref="L21:M21"/>
    <mergeCell ref="L19:M19"/>
    <mergeCell ref="L20:M20"/>
    <mergeCell ref="H8:I8"/>
    <mergeCell ref="L47:M47"/>
    <mergeCell ref="J81:K81"/>
    <mergeCell ref="J82:K82"/>
    <mergeCell ref="J94:K94"/>
    <mergeCell ref="J95:K95"/>
    <mergeCell ref="J96:K96"/>
    <mergeCell ref="J97:K97"/>
    <mergeCell ref="J90:K90"/>
    <mergeCell ref="J91:K91"/>
    <mergeCell ref="J92:K92"/>
    <mergeCell ref="J93:K9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7F2DB351-E487-3D47-B106-198FF1CEF97E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DD5E2AD8-7B4A-374A-B2BA-7EE18F91B054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36A8AF4D-9C31-7A4F-8EE7-77654455392D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8B25EFB0-EDC4-D542-AF1B-A416B6910DEB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C2E36A15-FCF8-5F4D-89E2-F7E75D149926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4508DB4F-93B6-3C47-A431-2AC2070F861A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6C14-D1E2-0141-A20E-88932D73601E}">
  <dimension ref="A1:U103"/>
  <sheetViews>
    <sheetView topLeftCell="F1" zoomScale="89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693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89</v>
      </c>
      <c r="G4" s="682" t="s">
        <v>153</v>
      </c>
      <c r="H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44</v>
      </c>
      <c r="D5" s="390">
        <f>C5/G5*100</f>
        <v>62.857142857142854</v>
      </c>
      <c r="E5" s="391" t="s">
        <v>240</v>
      </c>
      <c r="F5" s="392" t="s">
        <v>155</v>
      </c>
      <c r="G5" s="392">
        <f>C69</f>
        <v>70</v>
      </c>
      <c r="H5" s="392" t="s">
        <v>154</v>
      </c>
      <c r="I5" s="392">
        <f>B84</f>
        <v>57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950</v>
      </c>
      <c r="D8" s="397"/>
      <c r="E8" s="396">
        <v>24</v>
      </c>
      <c r="F8" s="398" t="s">
        <v>239</v>
      </c>
      <c r="G8" s="398">
        <f>E8/G5*100</f>
        <v>34.285714285714285</v>
      </c>
      <c r="H8" s="617" t="s">
        <v>1140</v>
      </c>
      <c r="I8" s="618"/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966</v>
      </c>
      <c r="D9" s="211"/>
      <c r="E9" s="34">
        <v>2</v>
      </c>
      <c r="F9" s="117" t="s">
        <v>239</v>
      </c>
      <c r="G9" s="117">
        <f>E9/G5*100</f>
        <v>2.8571428571428572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70" t="s">
        <v>773</v>
      </c>
      <c r="K19" s="354"/>
      <c r="L19" s="680"/>
      <c r="M19" s="68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112</v>
      </c>
      <c r="C20" s="420" t="s">
        <v>948</v>
      </c>
      <c r="D20" s="263" t="s">
        <v>943</v>
      </c>
      <c r="E20" s="421" t="s">
        <v>111</v>
      </c>
      <c r="F20" s="422" t="s">
        <v>944</v>
      </c>
      <c r="G20" s="423" t="s">
        <v>125</v>
      </c>
      <c r="H20" s="349"/>
      <c r="I20" s="424"/>
      <c r="J20" s="197"/>
      <c r="K20" s="354"/>
      <c r="L20" s="680"/>
      <c r="M20" s="681"/>
      <c r="N20" s="397" t="s">
        <v>953</v>
      </c>
      <c r="O20" s="346"/>
      <c r="P20" s="347"/>
      <c r="Q20" s="483" t="s">
        <v>981</v>
      </c>
      <c r="R20" s="349"/>
      <c r="S20" s="425"/>
      <c r="T20" s="397" t="s">
        <v>959</v>
      </c>
      <c r="U20" s="397" t="s">
        <v>952</v>
      </c>
    </row>
    <row r="21" spans="1:21" ht="25" customHeight="1" x14ac:dyDescent="0.25">
      <c r="B21" s="419" t="s">
        <v>111</v>
      </c>
      <c r="C21" s="420" t="s">
        <v>949</v>
      </c>
      <c r="D21" s="263" t="s">
        <v>945</v>
      </c>
      <c r="E21" s="421" t="s">
        <v>112</v>
      </c>
      <c r="F21" s="422" t="s">
        <v>951</v>
      </c>
      <c r="G21" s="423" t="s">
        <v>111</v>
      </c>
      <c r="H21" s="349"/>
      <c r="I21" s="424"/>
      <c r="J21" s="197"/>
      <c r="K21" s="354"/>
      <c r="L21" s="680"/>
      <c r="M21" s="681"/>
      <c r="N21" s="397" t="s">
        <v>957</v>
      </c>
      <c r="O21" s="346"/>
      <c r="P21" s="347"/>
      <c r="Q21" s="348"/>
      <c r="R21" s="351"/>
      <c r="S21" s="352"/>
      <c r="T21" s="478" t="s">
        <v>979</v>
      </c>
      <c r="U21" s="409"/>
    </row>
    <row r="22" spans="1:21" ht="25" customHeight="1" x14ac:dyDescent="0.25">
      <c r="B22" s="419" t="s">
        <v>112</v>
      </c>
      <c r="C22" s="420" t="s">
        <v>951</v>
      </c>
      <c r="D22" s="263" t="s">
        <v>946</v>
      </c>
      <c r="E22" s="421" t="s">
        <v>109</v>
      </c>
      <c r="F22" s="422" t="s">
        <v>227</v>
      </c>
      <c r="G22" s="423" t="s">
        <v>125</v>
      </c>
      <c r="H22" s="349"/>
      <c r="I22" s="424"/>
      <c r="J22" s="197"/>
      <c r="K22" s="354"/>
      <c r="L22" s="680"/>
      <c r="M22" s="681"/>
      <c r="N22" s="479" t="s">
        <v>964</v>
      </c>
      <c r="O22" s="346"/>
      <c r="P22" s="347"/>
      <c r="Q22" s="348"/>
      <c r="R22" s="349"/>
      <c r="S22" s="352"/>
      <c r="T22" s="478" t="s">
        <v>980</v>
      </c>
      <c r="U22" s="409"/>
    </row>
    <row r="23" spans="1:21" ht="25" customHeight="1" x14ac:dyDescent="0.25">
      <c r="A23" s="429"/>
      <c r="B23" s="419" t="s">
        <v>109</v>
      </c>
      <c r="C23" s="397" t="s">
        <v>954</v>
      </c>
      <c r="D23" s="263" t="s">
        <v>947</v>
      </c>
      <c r="E23" s="421" t="s">
        <v>109</v>
      </c>
      <c r="F23" s="422" t="s">
        <v>227</v>
      </c>
      <c r="G23" s="423" t="s">
        <v>125</v>
      </c>
      <c r="H23" s="349"/>
      <c r="I23" s="424"/>
      <c r="J23" s="197"/>
      <c r="K23" s="354"/>
      <c r="L23" s="680"/>
      <c r="M23" s="681"/>
      <c r="N23" s="397" t="s">
        <v>965</v>
      </c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112</v>
      </c>
      <c r="C24" s="420" t="s">
        <v>960</v>
      </c>
      <c r="D24" s="263" t="s">
        <v>118</v>
      </c>
      <c r="E24" s="421" t="s">
        <v>109</v>
      </c>
      <c r="F24" s="422" t="s">
        <v>247</v>
      </c>
      <c r="G24" s="423" t="s">
        <v>125</v>
      </c>
      <c r="H24" s="349"/>
      <c r="I24" s="424"/>
      <c r="J24" s="356"/>
      <c r="K24" s="354"/>
      <c r="L24" s="680"/>
      <c r="M24" s="681"/>
      <c r="N24" s="397" t="s">
        <v>972</v>
      </c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112</v>
      </c>
      <c r="C25" s="420" t="s">
        <v>960</v>
      </c>
      <c r="D25" s="263" t="s">
        <v>945</v>
      </c>
      <c r="E25" s="421" t="s">
        <v>112</v>
      </c>
      <c r="F25" s="397" t="s">
        <v>951</v>
      </c>
      <c r="G25" s="423" t="s">
        <v>111</v>
      </c>
      <c r="H25" s="349"/>
      <c r="I25" s="424"/>
      <c r="J25" s="356"/>
      <c r="K25" s="354"/>
      <c r="L25" s="680"/>
      <c r="M25" s="681"/>
      <c r="N25" s="479" t="s">
        <v>973</v>
      </c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112</v>
      </c>
      <c r="C26" s="420" t="s">
        <v>960</v>
      </c>
      <c r="D26" s="263" t="s">
        <v>946</v>
      </c>
      <c r="E26" s="421" t="s">
        <v>109</v>
      </c>
      <c r="F26" s="397" t="s">
        <v>951</v>
      </c>
      <c r="G26" s="423" t="s">
        <v>111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 t="s">
        <v>109</v>
      </c>
      <c r="C27" s="397" t="s">
        <v>947</v>
      </c>
      <c r="D27" s="263" t="s">
        <v>947</v>
      </c>
      <c r="E27" s="421" t="s">
        <v>109</v>
      </c>
      <c r="F27" s="397" t="s">
        <v>227</v>
      </c>
      <c r="G27" s="423" t="s">
        <v>125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111</v>
      </c>
      <c r="C28" s="420" t="s">
        <v>961</v>
      </c>
      <c r="D28" s="397" t="s">
        <v>951</v>
      </c>
      <c r="E28" s="421" t="s">
        <v>111</v>
      </c>
      <c r="F28" s="422" t="s">
        <v>246</v>
      </c>
      <c r="G28" s="423" t="s">
        <v>109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109</v>
      </c>
      <c r="C29" s="420" t="s">
        <v>962</v>
      </c>
      <c r="D29" s="397" t="s">
        <v>946</v>
      </c>
      <c r="E29" s="421" t="s">
        <v>109</v>
      </c>
      <c r="F29" s="397" t="s">
        <v>947</v>
      </c>
      <c r="G29" s="423" t="s">
        <v>109</v>
      </c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 t="s">
        <v>109</v>
      </c>
      <c r="C30" s="397" t="s">
        <v>947</v>
      </c>
      <c r="D30" s="397" t="s">
        <v>955</v>
      </c>
      <c r="E30" s="421" t="s">
        <v>109</v>
      </c>
      <c r="F30" s="397" t="s">
        <v>947</v>
      </c>
      <c r="G30" s="423" t="s">
        <v>109</v>
      </c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19" t="s">
        <v>309</v>
      </c>
      <c r="C31" s="397" t="s">
        <v>960</v>
      </c>
      <c r="D31" s="263" t="s">
        <v>956</v>
      </c>
      <c r="E31" s="421" t="s">
        <v>109</v>
      </c>
      <c r="F31" s="422" t="s">
        <v>116</v>
      </c>
      <c r="G31" s="423" t="s">
        <v>109</v>
      </c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 t="s">
        <v>112</v>
      </c>
      <c r="C32" s="420" t="s">
        <v>945</v>
      </c>
      <c r="D32" s="397" t="s">
        <v>958</v>
      </c>
      <c r="E32" s="421" t="s">
        <v>109</v>
      </c>
      <c r="F32" s="422" t="s">
        <v>963</v>
      </c>
      <c r="G32" s="423" t="s">
        <v>109</v>
      </c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 t="s">
        <v>109</v>
      </c>
      <c r="C33" s="420" t="s">
        <v>969</v>
      </c>
      <c r="D33" s="263" t="s">
        <v>94</v>
      </c>
      <c r="E33" s="421" t="s">
        <v>109</v>
      </c>
      <c r="F33" s="211" t="s">
        <v>115</v>
      </c>
      <c r="G33" s="423" t="s">
        <v>111</v>
      </c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 t="s">
        <v>109</v>
      </c>
      <c r="C34" s="420" t="s">
        <v>969</v>
      </c>
      <c r="D34" s="263" t="s">
        <v>248</v>
      </c>
      <c r="E34" s="421" t="s">
        <v>109</v>
      </c>
      <c r="F34" s="422" t="s">
        <v>224</v>
      </c>
      <c r="G34" s="423" t="s">
        <v>109</v>
      </c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 t="s">
        <v>109</v>
      </c>
      <c r="C35" s="397" t="s">
        <v>969</v>
      </c>
      <c r="D35" s="263" t="s">
        <v>947</v>
      </c>
      <c r="E35" s="421" t="s">
        <v>109</v>
      </c>
      <c r="F35" s="422" t="s">
        <v>969</v>
      </c>
      <c r="G35" s="423" t="s">
        <v>109</v>
      </c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 t="s">
        <v>109</v>
      </c>
      <c r="C36" s="397" t="s">
        <v>971</v>
      </c>
      <c r="D36" s="397" t="s">
        <v>383</v>
      </c>
      <c r="E36" s="421" t="s">
        <v>111</v>
      </c>
      <c r="F36" s="422" t="s">
        <v>971</v>
      </c>
      <c r="G36" s="423" t="s">
        <v>109</v>
      </c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 t="s">
        <v>109</v>
      </c>
      <c r="C37" s="420" t="s">
        <v>969</v>
      </c>
      <c r="D37" s="397" t="s">
        <v>383</v>
      </c>
      <c r="E37" s="421" t="s">
        <v>111</v>
      </c>
      <c r="F37" s="422" t="s">
        <v>978</v>
      </c>
      <c r="G37" s="423" t="s">
        <v>111</v>
      </c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211" t="s">
        <v>945</v>
      </c>
      <c r="E38" s="421" t="s">
        <v>190</v>
      </c>
      <c r="F38" s="422" t="s">
        <v>800</v>
      </c>
      <c r="G38" s="423" t="s">
        <v>109</v>
      </c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477" t="s">
        <v>967</v>
      </c>
      <c r="E39" s="421" t="s">
        <v>112</v>
      </c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263" t="s">
        <v>970</v>
      </c>
      <c r="E40" s="421" t="s">
        <v>113</v>
      </c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263" t="s">
        <v>192</v>
      </c>
      <c r="E41" s="421" t="s">
        <v>111</v>
      </c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263" t="s">
        <v>974</v>
      </c>
      <c r="E42" s="421" t="s">
        <v>113</v>
      </c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263" t="s">
        <v>975</v>
      </c>
      <c r="E43" s="421" t="s">
        <v>190</v>
      </c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263" t="s">
        <v>976</v>
      </c>
      <c r="E44" s="421" t="s">
        <v>190</v>
      </c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263" t="s">
        <v>977</v>
      </c>
      <c r="E45" s="421" t="s">
        <v>113</v>
      </c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97" t="s">
        <v>613</v>
      </c>
      <c r="E46" s="434" t="s">
        <v>109</v>
      </c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18</v>
      </c>
      <c r="C59" s="453"/>
      <c r="D59" s="452">
        <f>COUNTIF(D20:D44,"*")</f>
        <v>25</v>
      </c>
      <c r="E59" s="453"/>
      <c r="F59" s="452">
        <f>COUNTIF(F20:F44,"*")</f>
        <v>19</v>
      </c>
      <c r="G59" s="453"/>
      <c r="H59" s="454">
        <f>COUNTIF(H20:H44,"*")</f>
        <v>0</v>
      </c>
      <c r="I59" s="455"/>
      <c r="J59" s="448">
        <f>COUNTIF(J19:J44,"*")</f>
        <v>1</v>
      </c>
      <c r="K59" s="448">
        <f>COUNTIF(K19:K44,"*")</f>
        <v>0</v>
      </c>
      <c r="L59" s="448">
        <f>COUNTIF(L19:L44,"*")</f>
        <v>0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1</v>
      </c>
      <c r="R59" s="447" t="s">
        <v>148</v>
      </c>
      <c r="S59" s="447"/>
      <c r="T59" s="447">
        <f>COUNTIF(T20:T44, "*")</f>
        <v>3</v>
      </c>
      <c r="U59" s="447">
        <f>COUNTIF(U20:U44, "*")</f>
        <v>1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63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6</v>
      </c>
      <c r="T64" s="461"/>
    </row>
    <row r="65" spans="1:20" ht="47" customHeight="1" x14ac:dyDescent="0.25">
      <c r="B65" s="462" t="s">
        <v>132</v>
      </c>
      <c r="C65" s="463">
        <f>C63-C64</f>
        <v>63</v>
      </c>
      <c r="D65" s="458"/>
      <c r="E65" s="464" t="s">
        <v>135</v>
      </c>
      <c r="F65" s="152" t="s">
        <v>93</v>
      </c>
      <c r="G65" s="465" t="s">
        <v>138</v>
      </c>
      <c r="H65" s="621" t="s">
        <v>1142</v>
      </c>
      <c r="I65" s="456"/>
      <c r="J65" s="623" t="s">
        <v>968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45</v>
      </c>
      <c r="D66" s="458"/>
      <c r="E66" s="464" t="s">
        <v>136</v>
      </c>
      <c r="F66" s="108">
        <f>COUNTIF(B20:I47,"pl")</f>
        <v>31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17</v>
      </c>
      <c r="D67" s="458"/>
      <c r="E67" s="72" t="s">
        <v>137</v>
      </c>
      <c r="F67" s="152" t="s">
        <v>1144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113</v>
      </c>
      <c r="F68" s="152">
        <f>COUNTIF(B20:G47,"der")</f>
        <v>3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70</v>
      </c>
      <c r="D69" s="458"/>
      <c r="E69" s="72" t="s">
        <v>111</v>
      </c>
      <c r="F69" s="152">
        <f>COUNTIF(B20:G47,"die")</f>
        <v>12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3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9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5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COUNTIF(_xlfn.ANCHORARRAY(C83),"*-*")</f>
        <v>7</v>
      </c>
      <c r="D78" s="313">
        <f>COUNTIF(D83:D104,"*-*")</f>
        <v>5</v>
      </c>
      <c r="E78" s="313">
        <f>COUNTIF(E83:E97,"*-*")</f>
        <v>5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4</v>
      </c>
      <c r="D79" s="313">
        <f>D82-D78</f>
        <v>15</v>
      </c>
      <c r="E79" s="313">
        <f>E82-E78</f>
        <v>9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11</v>
      </c>
      <c r="D82" s="304">
        <f>COUNTIF(_xlfn.ANCHORARRAY(D83),"*")</f>
        <v>20</v>
      </c>
      <c r="E82" s="304">
        <f>COUNTIF(_xlfn.ANCHORARRAY(E83),"*")</f>
        <v>14</v>
      </c>
      <c r="F82" s="305">
        <f>COUNTIF(F83:F90,"*")</f>
        <v>0</v>
      </c>
      <c r="G82" s="300" t="s">
        <v>154</v>
      </c>
      <c r="H82" s="304">
        <f>COUNTIF(_xlfn.ANCHORARRAY(H83),"*")</f>
        <v>1</v>
      </c>
      <c r="I82" s="304">
        <f t="shared" ref="I82:P82" si="0">COUNTIF(I83:I97,"*")</f>
        <v>0</v>
      </c>
      <c r="J82" s="664">
        <f>COUNTIF(L19:M47,"*")</f>
        <v>0</v>
      </c>
      <c r="K82" s="665"/>
      <c r="L82" s="304">
        <f t="shared" si="0"/>
        <v>6</v>
      </c>
      <c r="M82" s="304">
        <f t="shared" si="0"/>
        <v>1</v>
      </c>
      <c r="N82" s="304">
        <f t="shared" si="0"/>
        <v>0</v>
      </c>
      <c r="O82" s="304">
        <f t="shared" si="0"/>
        <v>3</v>
      </c>
      <c r="P82" s="304">
        <f t="shared" si="0"/>
        <v>1</v>
      </c>
      <c r="T82" s="461"/>
    </row>
    <row r="83" spans="2:20" ht="43" customHeight="1" x14ac:dyDescent="0.25">
      <c r="B83" s="329" t="s">
        <v>640</v>
      </c>
      <c r="C83" s="290" t="str" cm="1">
        <f t="array" ref="C83:C94">_xlfn.UNIQUE(C20:C47)</f>
        <v>Young</v>
      </c>
      <c r="D83" s="290" t="str" cm="1">
        <f t="array" ref="D83:D103">_xlfn.UNIQUE(D20:D47)</f>
        <v>Service-Folge</v>
      </c>
      <c r="E83" s="290" t="str" cm="1">
        <f t="array" ref="E83:E97">_xlfn.UNIQUE(F20:F47)</f>
        <v>Start</v>
      </c>
      <c r="F83" s="290" cm="1">
        <f t="array" ref="F83">_xlfn.UNIQUE(H20:H29)</f>
        <v>0</v>
      </c>
      <c r="G83" s="289"/>
      <c r="H83" s="330" t="str" cm="1">
        <f t="array" ref="H83:H84">_xlfn.UNIQUE(J19:J47)</f>
        <v>online</v>
      </c>
      <c r="I83" s="292" cm="1">
        <f t="array" ref="I83">_xlfn.UNIQUE(K19:K47)</f>
        <v>0</v>
      </c>
      <c r="J83" s="676" cm="1">
        <f t="array" ref="J83">_xlfn.UNIQUE(L19)</f>
        <v>0</v>
      </c>
      <c r="K83" s="677"/>
      <c r="L83" s="526" t="str" cm="1">
        <f t="array" ref="L83:L89">_xlfn.UNIQUE(N20:N47)</f>
        <v>[sie haben] geblockt</v>
      </c>
      <c r="M83" s="339" t="str" cm="1">
        <f t="array" ref="M83:M84">_xlfn.UNIQUE(Q20:Q47)</f>
        <v>[nicht] klicken</v>
      </c>
      <c r="N83" s="323" cm="1">
        <f t="array" ref="N83">_xlfn.UNIQUE(R20:R47)</f>
        <v>0</v>
      </c>
      <c r="O83" s="297" t="str" cm="1">
        <f t="array" ref="O83:O86">_xlfn.UNIQUE(T20:T47)</f>
        <v>[ist nicht] eingeloggt</v>
      </c>
      <c r="P83" s="295" t="str" cm="1">
        <f t="array" ref="P83:P84">_xlfn.UNIQUE(U20:U47)</f>
        <v>[ich war] geblockt</v>
      </c>
      <c r="T83" s="461"/>
    </row>
    <row r="84" spans="2:20" ht="45" customHeight="1" x14ac:dyDescent="0.35">
      <c r="B84" s="326">
        <f>SUM(C82:F82:H82:P82)</f>
        <v>57</v>
      </c>
      <c r="C84" s="290" t="str">
        <v>Scrollerin</v>
      </c>
      <c r="D84" s="290" t="str">
        <v>Shadowban</v>
      </c>
      <c r="E84" s="290" t="str">
        <v>Blockliste</v>
      </c>
      <c r="F84" s="290"/>
      <c r="G84" s="289"/>
      <c r="H84" s="292">
        <v>0</v>
      </c>
      <c r="I84" s="292"/>
      <c r="J84" s="676"/>
      <c r="K84" s="677"/>
      <c r="L84" s="513" t="str">
        <v>[sie] blocken</v>
      </c>
      <c r="M84" s="297">
        <v>0</v>
      </c>
      <c r="N84"/>
      <c r="O84" s="297" t="str">
        <v>verifiziert [werden]</v>
      </c>
      <c r="P84" s="295">
        <v>0</v>
      </c>
      <c r="T84" s="461"/>
    </row>
    <row r="85" spans="2:20" ht="47" customHeight="1" x14ac:dyDescent="0.25">
      <c r="B85"/>
      <c r="C85" s="290" t="str">
        <v>Blockliste</v>
      </c>
      <c r="D85" s="290" t="str">
        <v>Blocklisten</v>
      </c>
      <c r="E85" s="290" t="str">
        <v>Account</v>
      </c>
      <c r="F85" s="290"/>
      <c r="G85" s="289"/>
      <c r="H85" s="292"/>
      <c r="I85" s="292"/>
      <c r="J85" s="676"/>
      <c r="K85" s="677"/>
      <c r="L85" s="526" t="str">
        <v>[wir haben nicht] gegooglet</v>
      </c>
      <c r="M85" s="297"/>
      <c r="N85" s="297"/>
      <c r="O85" s="297" t="str">
        <v>[zu] zoomen</v>
      </c>
      <c r="P85" s="295"/>
      <c r="T85" s="461"/>
    </row>
    <row r="86" spans="2:20" ht="43" customHeight="1" x14ac:dyDescent="0.25">
      <c r="B86" s="324" t="s">
        <v>631</v>
      </c>
      <c r="C86" s="290" t="str">
        <v>Troll-Accounts</v>
      </c>
      <c r="D86" s="290" t="str">
        <v>Deep-Fakes</v>
      </c>
      <c r="E86" s="290" t="str">
        <v>Post</v>
      </c>
      <c r="F86" s="290"/>
      <c r="G86" s="289"/>
      <c r="H86" s="292"/>
      <c r="I86" s="292"/>
      <c r="J86" s="676"/>
      <c r="K86" s="677"/>
      <c r="L86" s="513" t="str">
        <v>[wir] klicken</v>
      </c>
      <c r="M86" s="297"/>
      <c r="N86" s="297"/>
      <c r="O86" s="297">
        <v>0</v>
      </c>
      <c r="P86" s="295"/>
      <c r="T86" s="461"/>
    </row>
    <row r="87" spans="2:20" ht="63" customHeight="1" x14ac:dyDescent="0.25">
      <c r="B87" s="315">
        <f>SUM(C82:F82)</f>
        <v>45</v>
      </c>
      <c r="C87" s="290" t="str">
        <v>Deep-Fake</v>
      </c>
      <c r="D87" s="290" t="str">
        <v>Feeds</v>
      </c>
      <c r="E87" s="290" t="str">
        <v>Socials</v>
      </c>
      <c r="F87" s="290"/>
      <c r="G87" s="289"/>
      <c r="H87" s="292"/>
      <c r="I87" s="292"/>
      <c r="J87" s="676"/>
      <c r="K87" s="677"/>
      <c r="L87" s="513" t="str">
        <v>[sie darauf] klicken</v>
      </c>
      <c r="M87" s="297"/>
      <c r="N87" s="297"/>
      <c r="O87" s="297"/>
      <c r="P87" s="295"/>
      <c r="T87" s="461"/>
    </row>
    <row r="88" spans="2:20" ht="32" customHeight="1" x14ac:dyDescent="0.25">
      <c r="B88" s="315" t="s">
        <v>636</v>
      </c>
      <c r="C88" s="290" t="str">
        <v>Deep-Fakes</v>
      </c>
      <c r="D88" s="290" t="str">
        <v>Blockliste</v>
      </c>
      <c r="E88" s="290" t="str">
        <v>Deep-Fakes</v>
      </c>
      <c r="F88" s="290"/>
      <c r="G88" s="289"/>
      <c r="H88" s="292"/>
      <c r="I88" s="292"/>
      <c r="J88" s="676"/>
      <c r="K88" s="677"/>
      <c r="L88" s="526" t="str">
        <v>[wir haben] geklickt</v>
      </c>
      <c r="M88" s="297"/>
      <c r="N88" s="297"/>
      <c r="O88" s="297"/>
      <c r="P88" s="295"/>
      <c r="T88" s="461"/>
    </row>
    <row r="89" spans="2:20" ht="32" customHeight="1" x14ac:dyDescent="0.25">
      <c r="B89" s="316">
        <f>COUNTIF(C83:F109,"*-*")</f>
        <v>17</v>
      </c>
      <c r="C89" s="290" t="str">
        <v>Deep-Fake-Version</v>
      </c>
      <c r="D89" s="290" t="str">
        <v>Troll-Kommentare</v>
      </c>
      <c r="E89" s="290" t="str">
        <v>Show-Notes</v>
      </c>
      <c r="F89" s="290"/>
      <c r="G89" s="289"/>
      <c r="H89" s="292"/>
      <c r="I89" s="292"/>
      <c r="J89" s="676"/>
      <c r="K89" s="677"/>
      <c r="L89" s="514">
        <v>0</v>
      </c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Otto-Normal-UserIn</v>
      </c>
      <c r="D90" s="290" t="str">
        <v>Trollen</v>
      </c>
      <c r="E90" s="290" t="str">
        <v>Insta-Feeds</v>
      </c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28</v>
      </c>
      <c r="C91" s="290" t="str">
        <v>Shadowban</v>
      </c>
      <c r="D91" s="290" t="str">
        <v>Posts</v>
      </c>
      <c r="E91" s="290" t="str">
        <v>News</v>
      </c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 t="str">
        <v>Spam-Bots</v>
      </c>
      <c r="D92" s="290" t="str">
        <v>Timelines</v>
      </c>
      <c r="E92" s="290" t="str">
        <v>Accounts</v>
      </c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B93"/>
      <c r="C93" s="331" t="str">
        <v>Sex-Bots</v>
      </c>
      <c r="D93" s="59" t="str">
        <v>Likes</v>
      </c>
      <c r="E93" s="59" t="str">
        <v>Spam-Bots</v>
      </c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B94"/>
      <c r="C94" s="331">
        <v>0</v>
      </c>
      <c r="D94" s="59" t="str">
        <v>App</v>
      </c>
      <c r="E94" s="59" t="str">
        <v>Sex-Bots</v>
      </c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B95"/>
      <c r="C95" s="331"/>
      <c r="D95" s="59" t="str">
        <v>Shadowbanning</v>
      </c>
      <c r="E95" s="59" t="str">
        <v>Bio</v>
      </c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B96"/>
      <c r="C96" s="331"/>
      <c r="D96" s="332" t="str">
        <v>Insta-Post</v>
      </c>
      <c r="E96" s="308" t="str">
        <v>UserInnen</v>
      </c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 t="str">
        <v>Story</v>
      </c>
      <c r="E97" s="311">
        <v>0</v>
      </c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  <row r="98" spans="2:16" x14ac:dyDescent="0.2">
      <c r="D98" s="151" t="str">
        <v>Chat</v>
      </c>
    </row>
    <row r="99" spans="2:16" ht="19" x14ac:dyDescent="0.25">
      <c r="D99" s="332" t="str">
        <v>Paypal-Link</v>
      </c>
    </row>
    <row r="100" spans="2:16" x14ac:dyDescent="0.2">
      <c r="D100" s="151" t="str">
        <v>Klick</v>
      </c>
    </row>
    <row r="101" spans="2:16" x14ac:dyDescent="0.2">
      <c r="D101" s="151" t="str">
        <v>Link</v>
      </c>
    </row>
    <row r="102" spans="2:16" x14ac:dyDescent="0.2">
      <c r="D102" s="151" t="str">
        <v>Messenger</v>
      </c>
    </row>
    <row r="103" spans="2:16" x14ac:dyDescent="0.2">
      <c r="D103" s="151">
        <v>0</v>
      </c>
    </row>
  </sheetData>
  <mergeCells count="63">
    <mergeCell ref="A78:A79"/>
    <mergeCell ref="H65:H67"/>
    <mergeCell ref="J65:M67"/>
    <mergeCell ref="K17:K1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30:M30"/>
    <mergeCell ref="L25:M25"/>
    <mergeCell ref="N17:U18"/>
    <mergeCell ref="E64:F64"/>
    <mergeCell ref="G64:H64"/>
    <mergeCell ref="J64:M64"/>
    <mergeCell ref="L32:M32"/>
    <mergeCell ref="L33:M33"/>
    <mergeCell ref="L34:M34"/>
    <mergeCell ref="L35:M35"/>
    <mergeCell ref="L36:M36"/>
    <mergeCell ref="L31:M31"/>
    <mergeCell ref="L28:M28"/>
    <mergeCell ref="L29:M29"/>
    <mergeCell ref="L26:M26"/>
    <mergeCell ref="L27:M27"/>
    <mergeCell ref="B1:C2"/>
    <mergeCell ref="F1:J2"/>
    <mergeCell ref="G4:H4"/>
    <mergeCell ref="L23:M23"/>
    <mergeCell ref="L24:M24"/>
    <mergeCell ref="L17:M18"/>
    <mergeCell ref="L19:M19"/>
    <mergeCell ref="L20:M20"/>
    <mergeCell ref="L21:M21"/>
    <mergeCell ref="L22:M22"/>
    <mergeCell ref="C13:D13"/>
    <mergeCell ref="C14:D14"/>
    <mergeCell ref="B17:H18"/>
    <mergeCell ref="J17:J18"/>
    <mergeCell ref="H8:I8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394CAB93-91B0-824D-958A-F5B323C33F01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7" operator="containsText" id="{FF7198DB-2292-CB4A-BAF7-FAEC25F58CBD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6" operator="containsText" id="{0F582A86-B93C-F44A-B39A-7E8D1981AEC3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5" operator="containsText" id="{CDDDAA6E-B6F3-A34D-8489-19239E5AF89A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4" operator="containsText" id="{128AC431-9B32-5B4F-B863-B9803D6B31A1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3" operator="containsText" id="{6745DFC6-9B35-1343-85D6-B0C67C2A1E6F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ontainsText" priority="2" operator="containsText" id="{54B6D704-9021-8244-966C-F0344176FE88}">
            <xm:f>NOT(ISERROR(SEARCH("-",D99)))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ontainsText" priority="1" operator="containsText" id="{81528017-42D5-9D44-926B-E8E37B56B761}">
            <xm:f>NOT(ISERROR(SEARCH("-",D99)))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D99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A93-E5FE-1642-A32E-755709CE925A}">
  <dimension ref="A1:U97"/>
  <sheetViews>
    <sheetView topLeftCell="E1"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982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243</v>
      </c>
      <c r="G4" s="682" t="s">
        <v>153</v>
      </c>
      <c r="H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17</v>
      </c>
      <c r="D5" s="390">
        <f>C5/G5*100</f>
        <v>100</v>
      </c>
      <c r="E5" s="391" t="s">
        <v>240</v>
      </c>
      <c r="F5" s="392" t="s">
        <v>155</v>
      </c>
      <c r="G5" s="392">
        <f>C69</f>
        <v>17</v>
      </c>
      <c r="H5" s="392" t="s">
        <v>154</v>
      </c>
      <c r="I5" s="392"/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/>
      <c r="D8" s="397"/>
      <c r="E8" s="396">
        <v>0</v>
      </c>
      <c r="F8" s="398" t="s">
        <v>239</v>
      </c>
      <c r="G8" s="398">
        <f>E8/G5*100</f>
        <v>0</v>
      </c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/>
      <c r="D9" s="211"/>
      <c r="E9" s="34">
        <v>0</v>
      </c>
      <c r="F9" s="117" t="s">
        <v>239</v>
      </c>
      <c r="G9" s="117">
        <f>E9/G5*100</f>
        <v>0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197" t="s">
        <v>988</v>
      </c>
      <c r="K19" s="354"/>
      <c r="L19" s="700" t="s">
        <v>990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64" customHeight="1" x14ac:dyDescent="0.25">
      <c r="B20" s="419" t="s">
        <v>111</v>
      </c>
      <c r="C20" s="420" t="s">
        <v>985</v>
      </c>
      <c r="D20" s="263" t="s">
        <v>115</v>
      </c>
      <c r="E20" s="421" t="s">
        <v>109</v>
      </c>
      <c r="F20" s="422" t="s">
        <v>983</v>
      </c>
      <c r="G20" s="423" t="s">
        <v>113</v>
      </c>
      <c r="H20" s="349"/>
      <c r="I20" s="424"/>
      <c r="J20" s="197"/>
      <c r="K20" s="354"/>
      <c r="L20" s="700" t="s">
        <v>995</v>
      </c>
      <c r="M20" s="701"/>
      <c r="N20" s="263" t="s">
        <v>984</v>
      </c>
      <c r="O20" s="346"/>
      <c r="P20" s="347"/>
      <c r="Q20" s="348"/>
      <c r="R20" s="349"/>
      <c r="S20" s="425"/>
      <c r="T20" s="353"/>
      <c r="U20" s="350"/>
    </row>
    <row r="21" spans="1:21" ht="25" customHeight="1" x14ac:dyDescent="0.25">
      <c r="B21" s="419" t="s">
        <v>113</v>
      </c>
      <c r="C21" s="422" t="s">
        <v>983</v>
      </c>
      <c r="D21" s="263" t="s">
        <v>906</v>
      </c>
      <c r="E21" s="421" t="s">
        <v>111</v>
      </c>
      <c r="F21" s="422" t="s">
        <v>94</v>
      </c>
      <c r="G21" s="423" t="s">
        <v>109</v>
      </c>
      <c r="H21" s="349"/>
      <c r="I21" s="424"/>
      <c r="J21" s="197"/>
      <c r="K21" s="354"/>
      <c r="L21" s="680"/>
      <c r="M21" s="681"/>
      <c r="N21" s="263" t="s">
        <v>986</v>
      </c>
      <c r="O21" s="346"/>
      <c r="P21" s="347"/>
      <c r="Q21" s="348"/>
      <c r="R21" s="351"/>
      <c r="S21" s="352"/>
      <c r="T21" s="353"/>
      <c r="U21" s="409"/>
    </row>
    <row r="22" spans="1:21" ht="25" customHeight="1" x14ac:dyDescent="0.25">
      <c r="B22" s="419" t="s">
        <v>190</v>
      </c>
      <c r="C22" s="420" t="s">
        <v>992</v>
      </c>
      <c r="D22" s="263" t="s">
        <v>987</v>
      </c>
      <c r="E22" s="421" t="s">
        <v>113</v>
      </c>
      <c r="F22" s="422" t="s">
        <v>116</v>
      </c>
      <c r="G22" s="423" t="s">
        <v>109</v>
      </c>
      <c r="H22" s="349"/>
      <c r="I22" s="424"/>
      <c r="J22" s="197"/>
      <c r="K22" s="354"/>
      <c r="L22" s="680"/>
      <c r="M22" s="681"/>
      <c r="N22" s="355"/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/>
      <c r="C23" s="426"/>
      <c r="D23" s="263" t="s">
        <v>989</v>
      </c>
      <c r="E23" s="421" t="s">
        <v>112</v>
      </c>
      <c r="F23" s="428"/>
      <c r="G23" s="423"/>
      <c r="H23" s="349"/>
      <c r="I23" s="424"/>
      <c r="J23" s="197"/>
      <c r="K23" s="354"/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/>
      <c r="C24" s="426"/>
      <c r="D24" s="263" t="s">
        <v>991</v>
      </c>
      <c r="E24" s="421" t="s">
        <v>109</v>
      </c>
      <c r="F24" s="428"/>
      <c r="G24" s="423"/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/>
      <c r="C25" s="426"/>
      <c r="D25" s="263" t="s">
        <v>993</v>
      </c>
      <c r="E25" s="421" t="s">
        <v>111</v>
      </c>
      <c r="F25" s="428"/>
      <c r="G25" s="423"/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/>
      <c r="C26" s="426"/>
      <c r="D26" s="349"/>
      <c r="E26" s="421"/>
      <c r="F26" s="428"/>
      <c r="G26" s="423"/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/>
      <c r="C27" s="426"/>
      <c r="D27" s="349"/>
      <c r="E27" s="421"/>
      <c r="F27" s="428"/>
      <c r="G27" s="423"/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/>
      <c r="C28" s="426"/>
      <c r="D28" s="430"/>
      <c r="E28" s="421"/>
      <c r="F28" s="428"/>
      <c r="G28" s="423"/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/>
      <c r="C29" s="426"/>
      <c r="D29" s="349"/>
      <c r="E29" s="421"/>
      <c r="F29" s="428"/>
      <c r="G29" s="423"/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/>
      <c r="C30" s="426"/>
      <c r="D30" s="349"/>
      <c r="E30" s="421"/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349"/>
      <c r="E31" s="421"/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349"/>
      <c r="E32" s="421"/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/>
      <c r="C33" s="426"/>
      <c r="D33" s="349"/>
      <c r="E33" s="421"/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349"/>
      <c r="E34" s="421"/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/>
      <c r="C35" s="426"/>
      <c r="D35" s="349"/>
      <c r="E35" s="421"/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349"/>
      <c r="E36" s="421"/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3</v>
      </c>
      <c r="C59" s="453"/>
      <c r="D59" s="452">
        <f>COUNTIF(D20:D44,"*")</f>
        <v>6</v>
      </c>
      <c r="E59" s="453"/>
      <c r="F59" s="452">
        <f>COUNTIF(F20:F44,"*")</f>
        <v>3</v>
      </c>
      <c r="G59" s="453"/>
      <c r="H59" s="454">
        <f>COUNTIF(H20:H44,"*")</f>
        <v>0</v>
      </c>
      <c r="I59" s="455"/>
      <c r="J59" s="448">
        <f>COUNTIF(J19:J44,"*")</f>
        <v>1</v>
      </c>
      <c r="K59" s="448">
        <f>COUNTIF(K19:K44,"*")</f>
        <v>0</v>
      </c>
      <c r="L59" s="448">
        <f>COUNTIF(L19:L44,"*")</f>
        <v>2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13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2</v>
      </c>
      <c r="T64" s="461"/>
    </row>
    <row r="65" spans="1:20" ht="47" customHeight="1" x14ac:dyDescent="0.25">
      <c r="B65" s="462" t="s">
        <v>132</v>
      </c>
      <c r="C65" s="463">
        <f>C63-C64</f>
        <v>13</v>
      </c>
      <c r="D65" s="458"/>
      <c r="E65" s="464" t="s">
        <v>135</v>
      </c>
      <c r="F65" s="152" t="s">
        <v>93</v>
      </c>
      <c r="G65" s="465" t="s">
        <v>138</v>
      </c>
      <c r="H65" s="621"/>
      <c r="I65" s="456"/>
      <c r="J65" s="623" t="s">
        <v>994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12</v>
      </c>
      <c r="D66" s="458"/>
      <c r="E66" s="464" t="s">
        <v>136</v>
      </c>
      <c r="F66" s="108">
        <f>COUNTIF(B20:I47,"pl")</f>
        <v>4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6</v>
      </c>
      <c r="D67" s="458"/>
      <c r="E67" s="72" t="s">
        <v>137</v>
      </c>
      <c r="F67" s="152" t="s">
        <v>1141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113</v>
      </c>
      <c r="F68" s="152">
        <f>COUNTIF(B20:G47,"der")</f>
        <v>3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17</v>
      </c>
      <c r="D69" s="458"/>
      <c r="E69" s="72" t="s">
        <v>111</v>
      </c>
      <c r="F69" s="152">
        <f>COUNTIF(B20:G47,"die")</f>
        <v>3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1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1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0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COUNTIF(C83:C87,"*-*")</f>
        <v>2</v>
      </c>
      <c r="D78" s="313">
        <f>COUNTIF(D83:D104,"*-*")</f>
        <v>2</v>
      </c>
      <c r="E78" s="313">
        <f>COUNTIF(E83:E97,"*-*")</f>
        <v>2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1</v>
      </c>
      <c r="D79" s="313">
        <f>D82-D78</f>
        <v>4</v>
      </c>
      <c r="E79" s="313">
        <f>E82-E78</f>
        <v>1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3</v>
      </c>
      <c r="D82" s="304">
        <f>COUNTIF(_xlfn.ANCHORARRAY(D83),"*")</f>
        <v>6</v>
      </c>
      <c r="E82" s="304">
        <f>COUNTIF(_xlfn.ANCHORARRAY(E83),"*")</f>
        <v>3</v>
      </c>
      <c r="F82" s="305">
        <f>COUNTIF(F83:F90,"*")</f>
        <v>0</v>
      </c>
      <c r="G82" s="300" t="s">
        <v>154</v>
      </c>
      <c r="H82" s="304">
        <f>COUNTIF(_xlfn.ANCHORARRAY(H83),"*")</f>
        <v>1</v>
      </c>
      <c r="I82" s="304">
        <f t="shared" ref="I82:P82" si="0">COUNTIF(I83:I97,"*")</f>
        <v>0</v>
      </c>
      <c r="J82" s="664">
        <f>COUNTIF(J83:J84,"*")</f>
        <v>2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61"/>
    </row>
    <row r="83" spans="2:20" ht="52" customHeight="1" x14ac:dyDescent="0.25">
      <c r="B83" s="329" t="s">
        <v>640</v>
      </c>
      <c r="C83" s="338" t="str" cm="1">
        <f t="array" ref="C83:C86">_xlfn.UNIQUE(C20:C47)</f>
        <v>fifteen-Minutes-of-zweifelhaften-Fame</v>
      </c>
      <c r="D83" s="290" t="str" cm="1">
        <f t="array" ref="D83:D89">_xlfn.UNIQUE(D20:D47)</f>
        <v>News</v>
      </c>
      <c r="E83" s="290" t="str" cm="1">
        <f t="array" ref="E83:E86">_xlfn.UNIQUE(F20:F47)</f>
        <v>Timeline-Recap</v>
      </c>
      <c r="F83" s="290" cm="1">
        <f t="array" ref="F83">_xlfn.UNIQUE(H20:H30)</f>
        <v>0</v>
      </c>
      <c r="G83" s="289"/>
      <c r="H83" s="330" t="str" cm="1">
        <f t="array" ref="H83:H84">_xlfn.UNIQUE(J19:J47)</f>
        <v>funky</v>
      </c>
      <c r="I83" s="292" cm="1">
        <f t="array" ref="I83">_xlfn.UNIQUE(K19:K47)</f>
        <v>0</v>
      </c>
      <c r="J83" s="521" t="str" cm="1">
        <f t="array" ref="J83:K84">_xlfn.UNIQUE(L19:M20)</f>
        <v>living [her] best life</v>
      </c>
      <c r="K83" s="522">
        <v>0</v>
      </c>
      <c r="L83" s="513" t="str" cm="1">
        <f t="array" ref="L83:L85">_xlfn.UNIQUE(N20:N47)</f>
        <v>[hat] gecrashed</v>
      </c>
      <c r="M83" s="339" cm="1">
        <f t="array" ref="M83">_xlfn.UNIQUE(Q20:Q47)</f>
        <v>0</v>
      </c>
      <c r="N83" s="323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17</v>
      </c>
      <c r="C84" s="290" t="str">
        <v>Timeline-Recap</v>
      </c>
      <c r="D84" s="290" t="str">
        <v>Twitter-Trends</v>
      </c>
      <c r="E84" s="290" t="str">
        <v>Timelines</v>
      </c>
      <c r="F84" s="290"/>
      <c r="G84" s="289"/>
      <c r="H84" s="292">
        <v>0</v>
      </c>
      <c r="I84" s="292"/>
      <c r="J84" s="521" t="str">
        <v>We love dat</v>
      </c>
      <c r="K84" s="522">
        <v>0</v>
      </c>
      <c r="L84" s="513" t="str">
        <v>[sie] sported</v>
      </c>
      <c r="M84" s="297"/>
      <c r="N84"/>
      <c r="O84" s="297"/>
      <c r="P84" s="295"/>
      <c r="T84" s="461"/>
    </row>
    <row r="85" spans="2:20" ht="25" customHeight="1" x14ac:dyDescent="0.25">
      <c r="B85"/>
      <c r="C85" s="290" t="str">
        <v>Loligste</v>
      </c>
      <c r="D85" s="290" t="str">
        <v>Look</v>
      </c>
      <c r="E85" s="290" t="str">
        <v>Show-Notes</v>
      </c>
      <c r="F85" s="290"/>
      <c r="G85" s="289"/>
      <c r="H85" s="292"/>
      <c r="I85" s="292"/>
      <c r="J85" s="521"/>
      <c r="K85" s="522"/>
      <c r="L85" s="513">
        <v>0</v>
      </c>
      <c r="M85" s="297"/>
      <c r="N85" s="297"/>
      <c r="O85" s="297"/>
      <c r="P85" s="295"/>
      <c r="T85" s="461"/>
    </row>
    <row r="86" spans="2:20" ht="25" customHeight="1" x14ac:dyDescent="0.25">
      <c r="B86" s="324" t="s">
        <v>631</v>
      </c>
      <c r="C86" s="290">
        <v>0</v>
      </c>
      <c r="D86" s="290" t="str">
        <v>Design</v>
      </c>
      <c r="E86" s="290">
        <v>0</v>
      </c>
      <c r="F86" s="290"/>
      <c r="G86" s="289"/>
      <c r="H86" s="292"/>
      <c r="I86" s="292"/>
      <c r="J86" s="521"/>
      <c r="K86" s="522"/>
      <c r="L86" s="514"/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12</v>
      </c>
      <c r="C87" s="290"/>
      <c r="D87" s="290" t="str">
        <v>Feel</v>
      </c>
      <c r="E87" s="290"/>
      <c r="F87" s="290"/>
      <c r="G87" s="289"/>
      <c r="H87" s="292"/>
      <c r="I87" s="292"/>
      <c r="J87" s="676"/>
      <c r="K87" s="677"/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/>
      <c r="D88" s="290" t="str">
        <v>Good-News</v>
      </c>
      <c r="E88" s="290"/>
      <c r="F88" s="290"/>
      <c r="G88" s="289"/>
      <c r="H88" s="292"/>
      <c r="I88" s="292"/>
      <c r="J88" s="676"/>
      <c r="K88" s="677"/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6</v>
      </c>
      <c r="C89" s="290"/>
      <c r="D89" s="290">
        <v>0</v>
      </c>
      <c r="E89" s="290"/>
      <c r="F89" s="290"/>
      <c r="G89" s="289"/>
      <c r="H89" s="292"/>
      <c r="I89" s="292"/>
      <c r="J89" s="676"/>
      <c r="K89" s="677"/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/>
      <c r="D90" s="290"/>
      <c r="E90" s="290"/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6</v>
      </c>
      <c r="C91" s="290"/>
      <c r="D91" s="290"/>
      <c r="E91" s="290"/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/>
      <c r="D92" s="290"/>
      <c r="E92" s="290"/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B93"/>
      <c r="C93" s="331"/>
      <c r="D93" s="59"/>
      <c r="E93" s="59"/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B94"/>
      <c r="C94" s="331"/>
      <c r="D94" s="59"/>
      <c r="E94" s="59"/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B95"/>
      <c r="C95" s="331"/>
      <c r="D95" s="59"/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B96"/>
      <c r="C96" s="331"/>
      <c r="D96" s="332"/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</sheetData>
  <mergeCells count="58">
    <mergeCell ref="A78:A79"/>
    <mergeCell ref="H65:H67"/>
    <mergeCell ref="J65:M67"/>
    <mergeCell ref="K17:K18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17:M18"/>
    <mergeCell ref="L40:M40"/>
    <mergeCell ref="N17:U18"/>
    <mergeCell ref="E64:F64"/>
    <mergeCell ref="G64:H64"/>
    <mergeCell ref="J64:M64"/>
    <mergeCell ref="L22:M22"/>
    <mergeCell ref="L23:M23"/>
    <mergeCell ref="L24:M24"/>
    <mergeCell ref="L25:M25"/>
    <mergeCell ref="L26:M26"/>
    <mergeCell ref="L41:M41"/>
    <mergeCell ref="L42:M42"/>
    <mergeCell ref="L43:M43"/>
    <mergeCell ref="L44:M44"/>
    <mergeCell ref="L45:M45"/>
    <mergeCell ref="L46:M46"/>
    <mergeCell ref="B1:C2"/>
    <mergeCell ref="F1:J2"/>
    <mergeCell ref="G4:H4"/>
    <mergeCell ref="L38:M38"/>
    <mergeCell ref="L39:M39"/>
    <mergeCell ref="C13:D13"/>
    <mergeCell ref="C14:D14"/>
    <mergeCell ref="B17:H18"/>
    <mergeCell ref="J17:J18"/>
    <mergeCell ref="L21:M21"/>
    <mergeCell ref="L19:M19"/>
    <mergeCell ref="L20:M20"/>
    <mergeCell ref="L47:M47"/>
    <mergeCell ref="J81:K81"/>
    <mergeCell ref="J82:K82"/>
    <mergeCell ref="J87:K87"/>
    <mergeCell ref="J88:K88"/>
    <mergeCell ref="J94:K94"/>
    <mergeCell ref="J95:K95"/>
    <mergeCell ref="J96:K96"/>
    <mergeCell ref="J97:K97"/>
    <mergeCell ref="J89:K89"/>
    <mergeCell ref="J90:K90"/>
    <mergeCell ref="J91:K91"/>
    <mergeCell ref="J92:K92"/>
    <mergeCell ref="J93:K9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644ADE3-8F43-DB44-B11B-9C9EC20E7836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B7FD2F86-664B-3E40-A65F-0BCFA403B880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B4ACE792-3566-524E-8B75-FAD8E9DBC24B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E22E4740-D89E-3D46-AED5-0AFBB7ACDBDF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3A687843-8AE7-C34D-8080-433FC5139173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C16DE3E7-3A84-7C4A-A2BF-A19AAA6E8031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B7A2-C2C0-EE4C-9F3C-7A421B58700A}">
  <dimension ref="A1:U103"/>
  <sheetViews>
    <sheetView zoomScale="63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4" width="21.6640625" style="151" customWidth="1"/>
    <col min="5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695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89</v>
      </c>
      <c r="D4" s="682" t="s">
        <v>153</v>
      </c>
      <c r="E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19</v>
      </c>
      <c r="D5" s="390">
        <f>C5/G5*100</f>
        <v>28.35820895522388</v>
      </c>
      <c r="E5" s="391" t="s">
        <v>240</v>
      </c>
      <c r="F5" s="392" t="s">
        <v>155</v>
      </c>
      <c r="G5" s="392">
        <f>C69</f>
        <v>67</v>
      </c>
      <c r="H5" s="392" t="s">
        <v>154</v>
      </c>
      <c r="I5" s="392">
        <f>B84</f>
        <v>58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 t="s">
        <v>1002</v>
      </c>
      <c r="D8" s="397"/>
      <c r="E8" s="396">
        <v>1</v>
      </c>
      <c r="F8" s="398" t="s">
        <v>239</v>
      </c>
      <c r="G8" s="398">
        <f>E8/G5*100</f>
        <v>1.4925373134328357</v>
      </c>
      <c r="I8" s="396" t="s">
        <v>1041</v>
      </c>
      <c r="J8" s="507" t="s">
        <v>1044</v>
      </c>
      <c r="K8" s="507"/>
      <c r="L8" s="396">
        <v>4</v>
      </c>
      <c r="M8" s="398" t="s">
        <v>239</v>
      </c>
      <c r="N8" s="398">
        <f>L8/G5*100</f>
        <v>5.9701492537313428</v>
      </c>
      <c r="O8" s="393"/>
      <c r="P8" s="395"/>
      <c r="R8" s="328"/>
      <c r="S8" s="394"/>
    </row>
    <row r="9" spans="2:21" ht="25" customHeight="1" x14ac:dyDescent="0.25">
      <c r="B9" s="34" t="s">
        <v>77</v>
      </c>
      <c r="C9" s="399" t="s">
        <v>546</v>
      </c>
      <c r="D9" s="211"/>
      <c r="E9" s="34">
        <v>3</v>
      </c>
      <c r="F9" s="117" t="s">
        <v>239</v>
      </c>
      <c r="G9" s="117">
        <f>E9/G5*100</f>
        <v>4.4776119402985071</v>
      </c>
      <c r="I9" s="34" t="s">
        <v>1042</v>
      </c>
      <c r="J9" s="508" t="s">
        <v>1048</v>
      </c>
      <c r="K9" s="508"/>
      <c r="L9" s="34">
        <v>1</v>
      </c>
      <c r="M9" s="117" t="s">
        <v>239</v>
      </c>
      <c r="N9" s="117">
        <f>L9/G5*100</f>
        <v>1.4925373134328357</v>
      </c>
      <c r="O9" s="393"/>
      <c r="P9" s="395"/>
    </row>
    <row r="10" spans="2:21" ht="25" customHeight="1" x14ac:dyDescent="0.25">
      <c r="B10" s="396" t="s">
        <v>78</v>
      </c>
      <c r="C10" s="400" t="s">
        <v>1010</v>
      </c>
      <c r="D10" s="401"/>
      <c r="E10" s="396">
        <v>2</v>
      </c>
      <c r="F10" s="398" t="s">
        <v>239</v>
      </c>
      <c r="G10" s="398">
        <f>E10/G5*100</f>
        <v>2.9850746268656714</v>
      </c>
      <c r="I10" s="396" t="s">
        <v>1043</v>
      </c>
      <c r="J10" s="509" t="s">
        <v>1051</v>
      </c>
      <c r="K10" s="509"/>
      <c r="L10" s="396">
        <v>7</v>
      </c>
      <c r="M10" s="398" t="s">
        <v>239</v>
      </c>
      <c r="N10" s="398">
        <f>L10/G5*100</f>
        <v>10.44776119402985</v>
      </c>
      <c r="O10" s="393"/>
      <c r="P10" s="395"/>
    </row>
    <row r="11" spans="2:21" ht="25" customHeight="1" x14ac:dyDescent="0.25">
      <c r="B11" s="34" t="s">
        <v>79</v>
      </c>
      <c r="C11" s="402" t="s">
        <v>1012</v>
      </c>
      <c r="D11" s="403"/>
      <c r="E11" s="34">
        <v>6</v>
      </c>
      <c r="F11" s="117" t="s">
        <v>239</v>
      </c>
      <c r="G11" s="117">
        <f>E11/G5*100</f>
        <v>8.9552238805970141</v>
      </c>
      <c r="J11" s="506"/>
      <c r="K11" s="506"/>
      <c r="M11" s="262"/>
      <c r="N11" s="262"/>
      <c r="O11" s="395"/>
      <c r="P11" s="395"/>
    </row>
    <row r="12" spans="2:21" ht="25" customHeight="1" x14ac:dyDescent="0.25">
      <c r="B12" s="396" t="s">
        <v>80</v>
      </c>
      <c r="C12" s="404" t="s">
        <v>243</v>
      </c>
      <c r="D12" s="405"/>
      <c r="E12" s="396">
        <v>1</v>
      </c>
      <c r="F12" s="398" t="s">
        <v>239</v>
      </c>
      <c r="G12" s="398">
        <f>E12/G5*100</f>
        <v>1.4925373134328357</v>
      </c>
      <c r="J12" s="394"/>
      <c r="K12" s="394"/>
      <c r="M12" s="262"/>
      <c r="N12" s="262"/>
      <c r="O12" s="406"/>
      <c r="P12" s="406"/>
    </row>
    <row r="13" spans="2:21" ht="25" customHeight="1" x14ac:dyDescent="0.25">
      <c r="B13" s="34" t="s">
        <v>81</v>
      </c>
      <c r="C13" s="484" t="s">
        <v>1018</v>
      </c>
      <c r="D13" s="485"/>
      <c r="E13" s="34">
        <v>6</v>
      </c>
      <c r="F13" s="117" t="s">
        <v>239</v>
      </c>
      <c r="G13" s="117">
        <f>E13/G5*100</f>
        <v>8.9552238805970141</v>
      </c>
      <c r="J13" s="394"/>
      <c r="K13" s="394"/>
      <c r="M13" s="262"/>
      <c r="N13" s="262"/>
    </row>
    <row r="14" spans="2:21" ht="25" customHeight="1" x14ac:dyDescent="0.25">
      <c r="B14" s="396" t="s">
        <v>82</v>
      </c>
      <c r="C14" s="488" t="s">
        <v>932</v>
      </c>
      <c r="D14" s="489"/>
      <c r="E14" s="396">
        <v>10</v>
      </c>
      <c r="F14" s="398" t="s">
        <v>239</v>
      </c>
      <c r="G14" s="398">
        <f>E14/G5*100</f>
        <v>14.925373134328357</v>
      </c>
      <c r="H14" s="617" t="s">
        <v>1140</v>
      </c>
      <c r="I14" s="618"/>
      <c r="J14" s="394"/>
      <c r="K14" s="394"/>
      <c r="M14" s="262"/>
      <c r="N14" s="262"/>
    </row>
    <row r="15" spans="2:21" ht="25" customHeight="1" x14ac:dyDescent="0.25">
      <c r="B15" s="34" t="s">
        <v>83</v>
      </c>
      <c r="C15" s="498" t="s">
        <v>1033</v>
      </c>
      <c r="D15" s="499"/>
      <c r="E15" s="34">
        <v>7</v>
      </c>
      <c r="F15" s="398" t="s">
        <v>239</v>
      </c>
      <c r="G15" s="117">
        <f>E15/G5*100</f>
        <v>10.44776119402985</v>
      </c>
      <c r="J15" s="394"/>
      <c r="M15" s="262"/>
      <c r="N15" s="262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70" t="s">
        <v>817</v>
      </c>
      <c r="K19" s="354"/>
      <c r="L19" s="722" t="s">
        <v>1008</v>
      </c>
      <c r="M19" s="723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111</v>
      </c>
      <c r="C20" s="420" t="s">
        <v>996</v>
      </c>
      <c r="D20" s="263" t="s">
        <v>999</v>
      </c>
      <c r="E20" s="421" t="s">
        <v>109</v>
      </c>
      <c r="F20" s="422" t="s">
        <v>997</v>
      </c>
      <c r="G20" s="423" t="s">
        <v>125</v>
      </c>
      <c r="H20" s="401" t="s">
        <v>1011</v>
      </c>
      <c r="I20" s="424" t="s">
        <v>309</v>
      </c>
      <c r="J20" s="197"/>
      <c r="K20" s="354"/>
      <c r="L20" s="700" t="s">
        <v>1009</v>
      </c>
      <c r="M20" s="701"/>
      <c r="N20" s="349"/>
      <c r="O20" s="346"/>
      <c r="P20" s="347"/>
      <c r="Q20" s="491" t="s">
        <v>1029</v>
      </c>
      <c r="R20" s="349"/>
      <c r="S20" s="425"/>
      <c r="T20" s="485">
        <v>9</v>
      </c>
      <c r="U20" s="350"/>
    </row>
    <row r="21" spans="1:21" ht="25" customHeight="1" x14ac:dyDescent="0.25">
      <c r="B21" s="419" t="s">
        <v>190</v>
      </c>
      <c r="C21" s="397" t="s">
        <v>210</v>
      </c>
      <c r="D21" s="263" t="s">
        <v>1000</v>
      </c>
      <c r="E21" s="421" t="s">
        <v>109</v>
      </c>
      <c r="F21" s="422" t="s">
        <v>998</v>
      </c>
      <c r="G21" s="423" t="s">
        <v>309</v>
      </c>
      <c r="H21" s="349"/>
      <c r="I21" s="424"/>
      <c r="J21" s="197"/>
      <c r="K21" s="354"/>
      <c r="L21" s="700" t="s">
        <v>447</v>
      </c>
      <c r="M21" s="701"/>
      <c r="N21" s="349"/>
      <c r="O21" s="346"/>
      <c r="P21" s="347"/>
      <c r="Q21" s="348"/>
      <c r="R21" s="351"/>
      <c r="S21" s="352"/>
      <c r="T21" s="490" t="s">
        <v>1030</v>
      </c>
      <c r="U21" s="409"/>
    </row>
    <row r="22" spans="1:21" ht="25" customHeight="1" x14ac:dyDescent="0.25">
      <c r="B22" s="419" t="s">
        <v>113</v>
      </c>
      <c r="C22" s="420" t="s">
        <v>1004</v>
      </c>
      <c r="D22" s="263" t="s">
        <v>1001</v>
      </c>
      <c r="E22" s="421" t="s">
        <v>190</v>
      </c>
      <c r="F22" s="402" t="s">
        <v>1017</v>
      </c>
      <c r="G22" s="423" t="s">
        <v>112</v>
      </c>
      <c r="H22" s="349"/>
      <c r="I22" s="424"/>
      <c r="J22" s="197"/>
      <c r="K22" s="354"/>
      <c r="L22" s="720" t="s">
        <v>1023</v>
      </c>
      <c r="M22" s="721"/>
      <c r="N22" s="355"/>
      <c r="O22" s="346"/>
      <c r="P22" s="347"/>
      <c r="Q22" s="348"/>
      <c r="R22" s="349"/>
      <c r="S22" s="352"/>
      <c r="T22" s="502" t="s">
        <v>1056</v>
      </c>
      <c r="U22" s="409"/>
    </row>
    <row r="23" spans="1:21" ht="25" customHeight="1" x14ac:dyDescent="0.25">
      <c r="A23" s="429"/>
      <c r="B23" s="419" t="s">
        <v>111</v>
      </c>
      <c r="C23" s="420" t="s">
        <v>1005</v>
      </c>
      <c r="D23" s="263" t="s">
        <v>1003</v>
      </c>
      <c r="E23" s="421" t="s">
        <v>109</v>
      </c>
      <c r="F23" s="486" t="s">
        <v>1020</v>
      </c>
      <c r="G23" s="423" t="s">
        <v>109</v>
      </c>
      <c r="H23" s="349"/>
      <c r="I23" s="424"/>
      <c r="J23" s="197"/>
      <c r="K23" s="354"/>
      <c r="L23" s="680"/>
      <c r="M23" s="68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671</v>
      </c>
      <c r="C24" s="211" t="s">
        <v>1006</v>
      </c>
      <c r="D24" s="211" t="s">
        <v>1007</v>
      </c>
      <c r="E24" s="421" t="s">
        <v>109</v>
      </c>
      <c r="F24" s="492" t="s">
        <v>1025</v>
      </c>
      <c r="G24" s="423" t="s">
        <v>113</v>
      </c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113</v>
      </c>
      <c r="C25" s="401" t="s">
        <v>90</v>
      </c>
      <c r="D25" s="402" t="s">
        <v>1014</v>
      </c>
      <c r="E25" s="421" t="s">
        <v>112</v>
      </c>
      <c r="F25" s="492" t="s">
        <v>1026</v>
      </c>
      <c r="G25" s="423" t="s">
        <v>109</v>
      </c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112</v>
      </c>
      <c r="C26" s="402" t="s">
        <v>1013</v>
      </c>
      <c r="D26" s="402" t="s">
        <v>90</v>
      </c>
      <c r="E26" s="421" t="s">
        <v>113</v>
      </c>
      <c r="F26" s="492" t="s">
        <v>1028</v>
      </c>
      <c r="G26" s="423" t="s">
        <v>125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 t="s">
        <v>190</v>
      </c>
      <c r="C27" s="402" t="s">
        <v>1015</v>
      </c>
      <c r="D27" s="366" t="s">
        <v>1019</v>
      </c>
      <c r="E27" s="421" t="s">
        <v>109</v>
      </c>
      <c r="F27" s="492" t="s">
        <v>1017</v>
      </c>
      <c r="G27" s="423" t="s">
        <v>125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113</v>
      </c>
      <c r="C28" s="402" t="s">
        <v>1016</v>
      </c>
      <c r="D28" s="493" t="s">
        <v>1027</v>
      </c>
      <c r="E28" s="421" t="s">
        <v>109</v>
      </c>
      <c r="F28" s="422" t="s">
        <v>1049</v>
      </c>
      <c r="G28" s="423" t="s">
        <v>111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113</v>
      </c>
      <c r="C29" s="405" t="s">
        <v>90</v>
      </c>
      <c r="D29" s="494" t="s">
        <v>1026</v>
      </c>
      <c r="E29" s="421" t="s">
        <v>109</v>
      </c>
      <c r="F29" s="505" t="s">
        <v>1054</v>
      </c>
      <c r="G29" s="423" t="s">
        <v>109</v>
      </c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 t="s">
        <v>112</v>
      </c>
      <c r="C30" s="420" t="s">
        <v>1004</v>
      </c>
      <c r="D30" s="494" t="s">
        <v>1032</v>
      </c>
      <c r="E30" s="421" t="s">
        <v>111</v>
      </c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 t="s">
        <v>113</v>
      </c>
      <c r="C31" s="487" t="s">
        <v>1021</v>
      </c>
      <c r="D31" s="496" t="s">
        <v>1035</v>
      </c>
      <c r="E31" s="421" t="s">
        <v>113</v>
      </c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 t="s">
        <v>113</v>
      </c>
      <c r="C32" s="487" t="s">
        <v>1022</v>
      </c>
      <c r="D32" s="496" t="s">
        <v>90</v>
      </c>
      <c r="E32" s="421" t="s">
        <v>113</v>
      </c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 t="s">
        <v>671</v>
      </c>
      <c r="C33" s="495" t="s">
        <v>1024</v>
      </c>
      <c r="D33" s="496" t="s">
        <v>1036</v>
      </c>
      <c r="E33" s="421" t="s">
        <v>111</v>
      </c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 t="s">
        <v>309</v>
      </c>
      <c r="C34" s="495" t="s">
        <v>1031</v>
      </c>
      <c r="D34" s="496" t="s">
        <v>1037</v>
      </c>
      <c r="E34" s="421" t="s">
        <v>111</v>
      </c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 t="s">
        <v>190</v>
      </c>
      <c r="C35" s="420" t="s">
        <v>1034</v>
      </c>
      <c r="D35" s="496" t="s">
        <v>1039</v>
      </c>
      <c r="E35" s="421" t="s">
        <v>109</v>
      </c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 t="s">
        <v>113</v>
      </c>
      <c r="C36" s="497" t="s">
        <v>90</v>
      </c>
      <c r="D36" s="500" t="s">
        <v>1045</v>
      </c>
      <c r="E36" s="421" t="s">
        <v>112</v>
      </c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 t="s">
        <v>111</v>
      </c>
      <c r="C37" s="497" t="s">
        <v>1038</v>
      </c>
      <c r="D37" s="500" t="s">
        <v>1045</v>
      </c>
      <c r="E37" s="421" t="s">
        <v>112</v>
      </c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 t="s">
        <v>109</v>
      </c>
      <c r="C38" s="420" t="s">
        <v>1040</v>
      </c>
      <c r="D38" s="500" t="s">
        <v>1046</v>
      </c>
      <c r="E38" s="421" t="s">
        <v>109</v>
      </c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 t="s">
        <v>112</v>
      </c>
      <c r="C39" s="420" t="s">
        <v>1050</v>
      </c>
      <c r="D39" s="500" t="s">
        <v>1047</v>
      </c>
      <c r="E39" s="421" t="s">
        <v>111</v>
      </c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 t="s">
        <v>671</v>
      </c>
      <c r="C40" s="501" t="s">
        <v>90</v>
      </c>
      <c r="D40" s="263" t="s">
        <v>1000</v>
      </c>
      <c r="E40" s="421" t="s">
        <v>109</v>
      </c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 t="s">
        <v>113</v>
      </c>
      <c r="C41" s="420" t="s">
        <v>1052</v>
      </c>
      <c r="D41" s="504" t="s">
        <v>1055</v>
      </c>
      <c r="E41" s="421" t="s">
        <v>113</v>
      </c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 t="s">
        <v>113</v>
      </c>
      <c r="C42" s="503" t="s">
        <v>90</v>
      </c>
      <c r="D42" s="504" t="s">
        <v>271</v>
      </c>
      <c r="E42" s="421" t="s">
        <v>109</v>
      </c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 t="s">
        <v>113</v>
      </c>
      <c r="C43" s="503" t="s">
        <v>1053</v>
      </c>
      <c r="D43" s="504" t="s">
        <v>271</v>
      </c>
      <c r="E43" s="421" t="s">
        <v>109</v>
      </c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 t="s">
        <v>109</v>
      </c>
      <c r="C44" s="420" t="s">
        <v>1054</v>
      </c>
      <c r="D44" s="263" t="s">
        <v>1000</v>
      </c>
      <c r="E44" s="421" t="s">
        <v>109</v>
      </c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 t="s">
        <v>142</v>
      </c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25</v>
      </c>
      <c r="C59" s="453"/>
      <c r="D59" s="452">
        <f>COUNTIF(D20:D44,"*")</f>
        <v>25</v>
      </c>
      <c r="E59" s="453"/>
      <c r="F59" s="452">
        <f>COUNTIF(F20:F44,"*")</f>
        <v>10</v>
      </c>
      <c r="G59" s="453"/>
      <c r="H59" s="454">
        <f>COUNTIF(H20:H44,"*")</f>
        <v>1</v>
      </c>
      <c r="I59" s="455"/>
      <c r="J59" s="448">
        <f>COUNTIF(J19:J44,"*")</f>
        <v>1</v>
      </c>
      <c r="K59" s="448">
        <f>COUNTIF(K19:K44,"*")</f>
        <v>0</v>
      </c>
      <c r="L59" s="448">
        <f>COUNTIF(L19:L44,"*")</f>
        <v>4</v>
      </c>
      <c r="M59" s="448">
        <f>COUNTIF(M19:M44,"*")</f>
        <v>0</v>
      </c>
      <c r="N59" s="447" t="s">
        <v>143</v>
      </c>
      <c r="O59" s="450"/>
      <c r="P59" s="447">
        <f>COUNTIF(P20:P44,"*")</f>
        <v>0</v>
      </c>
      <c r="Q59" s="447">
        <f>COUNTIF(Q20:Q44,"*")</f>
        <v>1</v>
      </c>
      <c r="R59" s="447" t="s">
        <v>148</v>
      </c>
      <c r="S59" s="447"/>
      <c r="T59" s="447">
        <f>COUNTIF(T20:T44, "*")</f>
        <v>2</v>
      </c>
      <c r="U59" s="447">
        <f>COUNTIF(U20:U44, "*")</f>
        <v>0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0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62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0</v>
      </c>
      <c r="T64" s="461"/>
    </row>
    <row r="65" spans="1:20" ht="47" customHeight="1" x14ac:dyDescent="0.25">
      <c r="B65" s="462" t="s">
        <v>132</v>
      </c>
      <c r="C65" s="463">
        <f>C63-C64</f>
        <v>62</v>
      </c>
      <c r="D65" s="458"/>
      <c r="E65" s="464" t="s">
        <v>135</v>
      </c>
      <c r="F65" s="152" t="s">
        <v>653</v>
      </c>
      <c r="G65" s="465" t="s">
        <v>138</v>
      </c>
      <c r="H65" s="621" t="s">
        <v>106</v>
      </c>
      <c r="I65" s="456"/>
      <c r="J65" s="623" t="s">
        <v>1165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50</v>
      </c>
      <c r="D66" s="458"/>
      <c r="E66" s="464" t="s">
        <v>136</v>
      </c>
      <c r="F66" s="108">
        <f>COUNTIF(B20:B47:E20:E44:G20:G44:I20:I44, "pl")</f>
        <v>18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26</v>
      </c>
      <c r="D67" s="458"/>
      <c r="E67" s="72" t="s">
        <v>137</v>
      </c>
      <c r="F67" s="152" t="s">
        <v>113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113</v>
      </c>
      <c r="F68" s="152">
        <f>COUNTIF(B20:G47,"der")</f>
        <v>15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SUM(B59:M59,O64:O64,P59:Q59,S60)</f>
        <v>67</v>
      </c>
      <c r="D69" s="458"/>
      <c r="E69" s="72" t="s">
        <v>111</v>
      </c>
      <c r="F69" s="152">
        <f>COUNTIF(B20:G47,"die")</f>
        <v>8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4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7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3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13</v>
      </c>
      <c r="D78" s="313">
        <f>COUNTIF(D83:D104,"*-*")</f>
        <v>9</v>
      </c>
      <c r="E78" s="313">
        <f>COUNTIF(E83:E97,"*-*")</f>
        <v>4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7</v>
      </c>
      <c r="D79" s="313">
        <f>D82-D78</f>
        <v>11</v>
      </c>
      <c r="E79" s="313">
        <f>E82-E78</f>
        <v>5</v>
      </c>
      <c r="F79" s="313">
        <f>F82-F78</f>
        <v>1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20</v>
      </c>
      <c r="D82" s="304">
        <f>COUNTIF(_xlfn.ANCHORARRAY(D83),"*")</f>
        <v>20</v>
      </c>
      <c r="E82" s="304">
        <f>COUNTIF(_xlfn.ANCHORARRAY(E83),"*")</f>
        <v>9</v>
      </c>
      <c r="F82" s="305">
        <f>COUNTIF(F83:F90,"*")</f>
        <v>1</v>
      </c>
      <c r="G82" s="300" t="s">
        <v>154</v>
      </c>
      <c r="H82" s="304">
        <f>COUNTIF(_xlfn.ANCHORARRAY(H83),"*")</f>
        <v>1</v>
      </c>
      <c r="I82" s="304">
        <f t="shared" ref="I82:P82" si="0">COUNTIF(I83:I97,"*")</f>
        <v>0</v>
      </c>
      <c r="J82" s="664">
        <f>COUNTIF(J83:J86,"*")</f>
        <v>4</v>
      </c>
      <c r="K82" s="665"/>
      <c r="L82" s="304">
        <f t="shared" si="0"/>
        <v>0</v>
      </c>
      <c r="M82" s="304">
        <f t="shared" si="0"/>
        <v>1</v>
      </c>
      <c r="N82" s="304">
        <f t="shared" si="0"/>
        <v>0</v>
      </c>
      <c r="O82" s="304">
        <f t="shared" si="0"/>
        <v>2</v>
      </c>
      <c r="P82" s="304">
        <f t="shared" si="0"/>
        <v>0</v>
      </c>
      <c r="T82" s="461"/>
    </row>
    <row r="83" spans="2:20" ht="25" customHeight="1" x14ac:dyDescent="0.25">
      <c r="B83" s="329" t="s">
        <v>640</v>
      </c>
      <c r="C83" s="290" t="str" cm="1">
        <f t="array" ref="C83:C103">_xlfn.UNIQUE(C20:C47)</f>
        <v>Podi-Welt</v>
      </c>
      <c r="D83" s="290" t="str" cm="1">
        <f t="array" ref="D83:D103">_xlfn.UNIQUE(D20:D47)</f>
        <v>Feed-Ferien</v>
      </c>
      <c r="E83" s="290" t="str" cm="1">
        <f t="array" ref="E83:E92">_xlfn.UNIQUE(F20:F47)</f>
        <v>Timeline-Terminal</v>
      </c>
      <c r="F83" s="290" t="str" cm="1">
        <f t="array" ref="F83">_xlfn.UNIQUE(H20)</f>
        <v>[des] Podcasts</v>
      </c>
      <c r="G83" s="289"/>
      <c r="H83" s="330" t="str" cm="1">
        <f t="array" ref="H83:H84">_xlfn.UNIQUE(J19:J47)</f>
        <v>offline</v>
      </c>
      <c r="I83" s="292" cm="1">
        <f t="array" ref="I83">_xlfn.UNIQUE(K19:K47)</f>
        <v>0</v>
      </c>
      <c r="J83" s="521" t="str" cm="1">
        <f t="array" ref="J83:K86">_xlfn.UNIQUE(L19:M22)</f>
        <v>go for it !</v>
      </c>
      <c r="K83" s="522">
        <v>0</v>
      </c>
      <c r="L83" s="513" cm="1">
        <f t="array" ref="L83">_xlfn.UNIQUE(N20:N47)</f>
        <v>0</v>
      </c>
      <c r="M83" s="339" t="str" cm="1">
        <f t="array" ref="M83:M84">_xlfn.UNIQUE(Q20:Q47)</f>
        <v>checkt das [mal]</v>
      </c>
      <c r="N83" s="323" cm="1">
        <f t="array" ref="N83">_xlfn.UNIQUE(R20:R47)</f>
        <v>0</v>
      </c>
      <c r="O83" s="297" cm="1">
        <f t="array" ref="O83:O86">_xlfn.UNIQUE(T20:T47)</f>
        <v>9</v>
      </c>
      <c r="P83" s="295" cm="1">
        <f t="array" ref="P83">_xlfn.UNIQUE(U20:U47)</f>
        <v>0</v>
      </c>
      <c r="T83" s="461"/>
    </row>
    <row r="84" spans="2:20" ht="25" customHeight="1" x14ac:dyDescent="0.35">
      <c r="B84" s="326">
        <f>SUM(C82:F82:H82:P82)</f>
        <v>58</v>
      </c>
      <c r="C84" s="290" t="str">
        <v>Input</v>
      </c>
      <c r="D84" s="290" t="str">
        <v>Podi-Tipps</v>
      </c>
      <c r="E84" s="290" t="str">
        <v>Check-In</v>
      </c>
      <c r="F84" s="290"/>
      <c r="G84" s="289"/>
      <c r="H84" s="292">
        <v>0</v>
      </c>
      <c r="I84" s="292"/>
      <c r="J84" s="521" t="str">
        <v>obviously</v>
      </c>
      <c r="K84" s="522">
        <v>0</v>
      </c>
      <c r="L84" s="513"/>
      <c r="M84" s="297">
        <v>0</v>
      </c>
      <c r="N84"/>
      <c r="O84" s="297" t="str">
        <v>[ich kann] relaten</v>
      </c>
      <c r="P84" s="295"/>
      <c r="T84" s="461"/>
    </row>
    <row r="85" spans="2:20" ht="25" customHeight="1" x14ac:dyDescent="0.25">
      <c r="B85"/>
      <c r="C85" s="290" t="str">
        <v>FOMO-Host</v>
      </c>
      <c r="D85" s="290" t="str">
        <v>Podi</v>
      </c>
      <c r="E85" s="290" t="str">
        <v>Doping</v>
      </c>
      <c r="F85" s="290"/>
      <c r="G85" s="289"/>
      <c r="H85" s="292"/>
      <c r="I85" s="292"/>
      <c r="J85" s="521" t="str">
        <v>nice</v>
      </c>
      <c r="K85" s="522">
        <v>0</v>
      </c>
      <c r="L85" s="513"/>
      <c r="M85" s="297"/>
      <c r="N85" s="297"/>
      <c r="O85" s="297" t="str">
        <v>[man muss keinen] skippen</v>
      </c>
      <c r="P85" s="295"/>
      <c r="T85" s="461"/>
    </row>
    <row r="86" spans="2:20" ht="25" customHeight="1" x14ac:dyDescent="0.25">
      <c r="B86" s="324" t="s">
        <v>631</v>
      </c>
      <c r="C86" s="290" t="str">
        <v>Twitter-Legende</v>
      </c>
      <c r="D86" s="290" t="str">
        <v>Podcast-Tipps</v>
      </c>
      <c r="E86" s="290" t="str">
        <v>ExpertInnen-Interviews</v>
      </c>
      <c r="F86" s="290"/>
      <c r="G86" s="289"/>
      <c r="H86" s="292"/>
      <c r="I86" s="292"/>
      <c r="J86" s="521" t="str">
        <v>basically</v>
      </c>
      <c r="K86" s="522">
        <v>0</v>
      </c>
      <c r="L86" s="514"/>
      <c r="M86" s="297"/>
      <c r="N86" s="297"/>
      <c r="O86" s="297">
        <v>0</v>
      </c>
      <c r="P86" s="295"/>
      <c r="T86" s="461"/>
    </row>
    <row r="87" spans="2:20" ht="25" customHeight="1" x14ac:dyDescent="0.25">
      <c r="B87" s="315">
        <f>SUM(C82:F82)</f>
        <v>50</v>
      </c>
      <c r="C87" s="290" t="str">
        <v>1A-Laber-Podcast</v>
      </c>
      <c r="D87" s="290" t="str">
        <v>Laber-Podcasts</v>
      </c>
      <c r="E87" s="290" t="str">
        <v>Youtuber</v>
      </c>
      <c r="F87" s="290"/>
      <c r="G87" s="289"/>
      <c r="H87" s="292"/>
      <c r="I87" s="292"/>
      <c r="J87" s="676"/>
      <c r="K87" s="677"/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Podcast</v>
      </c>
      <c r="D88" s="290" t="str">
        <v>Food</v>
      </c>
      <c r="E88" s="290" t="str">
        <v>InfluencerInnen</v>
      </c>
      <c r="F88" s="290"/>
      <c r="G88" s="289"/>
      <c r="H88" s="292"/>
      <c r="I88" s="292"/>
      <c r="J88" s="676"/>
      <c r="K88" s="677"/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25</v>
      </c>
      <c r="C89" s="290" t="str">
        <v>Gastro-Comedy-Podcast</v>
      </c>
      <c r="D89" s="290" t="str">
        <v>Podcast</v>
      </c>
      <c r="E89" s="290" t="str">
        <v>Shitstorm</v>
      </c>
      <c r="F89" s="290"/>
      <c r="G89" s="289"/>
      <c r="H89" s="292"/>
      <c r="I89" s="292"/>
      <c r="J89" s="676"/>
      <c r="K89" s="677"/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Muss</v>
      </c>
      <c r="D90" s="290" t="str">
        <v>Lieblingspodcasts</v>
      </c>
      <c r="E90" s="290" t="str">
        <v>Top-Liste</v>
      </c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25</v>
      </c>
      <c r="C91" s="290" t="str">
        <v>Doku-Podcast</v>
      </c>
      <c r="D91" s="290" t="str">
        <v>Rants</v>
      </c>
      <c r="E91" s="290" t="str">
        <v>Hosts</v>
      </c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 t="str">
        <v>favorite-Podcast</v>
      </c>
      <c r="D92" s="290" t="str">
        <v>InfluencerInnen</v>
      </c>
      <c r="E92" s="290">
        <v>0</v>
      </c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B93"/>
      <c r="C93" s="331" t="str">
        <v>Throwback</v>
      </c>
      <c r="D93" s="59" t="str">
        <v>West-Geschichte</v>
      </c>
      <c r="E93" s="59"/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B94"/>
      <c r="C94" s="331" t="str">
        <v>Podcast-Tipp</v>
      </c>
      <c r="D94" s="59" t="str">
        <v>hotten-tea</v>
      </c>
      <c r="E94" s="59"/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B95"/>
      <c r="C95" s="331" t="str">
        <v>History-Podcast</v>
      </c>
      <c r="D95" s="59" t="str">
        <v>Reality-TV-Show</v>
      </c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B96"/>
      <c r="C96" s="331" t="str">
        <v>Head-of-Alles</v>
      </c>
      <c r="D96" s="332" t="str">
        <v>Dating-Show</v>
      </c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 t="str">
        <v>Contestants</v>
      </c>
      <c r="D97" s="333" t="str">
        <v>Transmen</v>
      </c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  <row r="98" spans="2:16" x14ac:dyDescent="0.2">
      <c r="C98" s="151" t="str">
        <v>Banger</v>
      </c>
      <c r="D98" s="151" t="str">
        <v>Popkultur</v>
      </c>
    </row>
    <row r="99" spans="2:16" ht="19" x14ac:dyDescent="0.25">
      <c r="C99" s="151" t="str">
        <v>Teamlead</v>
      </c>
      <c r="D99" s="332" t="str">
        <v>Liebling-Stars</v>
      </c>
    </row>
    <row r="100" spans="2:16" ht="19" x14ac:dyDescent="0.25">
      <c r="C100" s="331" t="str">
        <v>Podi-Connoisseur</v>
      </c>
      <c r="D100" s="151" t="str">
        <v>Sitcom</v>
      </c>
    </row>
    <row r="101" spans="2:16" ht="19" x14ac:dyDescent="0.25">
      <c r="C101" s="331" t="str">
        <v>Musik-Podcast</v>
      </c>
      <c r="D101" s="151" t="str">
        <v>Song</v>
      </c>
    </row>
    <row r="102" spans="2:16" x14ac:dyDescent="0.2">
      <c r="C102" s="151" t="str">
        <v>Hosts</v>
      </c>
      <c r="D102" s="151" t="str">
        <v>Songs</v>
      </c>
    </row>
    <row r="103" spans="2:16" x14ac:dyDescent="0.2">
      <c r="C103" s="151">
        <v>0</v>
      </c>
      <c r="D103" s="151">
        <v>0</v>
      </c>
    </row>
  </sheetData>
  <mergeCells count="57">
    <mergeCell ref="A78:A79"/>
    <mergeCell ref="H65:H67"/>
    <mergeCell ref="J65:M67"/>
    <mergeCell ref="K17:K18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41:M41"/>
    <mergeCell ref="L42:M42"/>
    <mergeCell ref="N17:U18"/>
    <mergeCell ref="E64:F64"/>
    <mergeCell ref="G64:H64"/>
    <mergeCell ref="J64:M64"/>
    <mergeCell ref="B17:H18"/>
    <mergeCell ref="J17:J18"/>
    <mergeCell ref="L21:M21"/>
    <mergeCell ref="L22:M22"/>
    <mergeCell ref="L23:M23"/>
    <mergeCell ref="L24:M24"/>
    <mergeCell ref="L25:M25"/>
    <mergeCell ref="L26:M26"/>
    <mergeCell ref="L19:M19"/>
    <mergeCell ref="L20:M20"/>
    <mergeCell ref="L17:M18"/>
    <mergeCell ref="L40:M40"/>
    <mergeCell ref="B1:C2"/>
    <mergeCell ref="F1:J2"/>
    <mergeCell ref="D4:E4"/>
    <mergeCell ref="L38:M38"/>
    <mergeCell ref="L39:M39"/>
    <mergeCell ref="H14:I14"/>
    <mergeCell ref="L43:M43"/>
    <mergeCell ref="L44:M44"/>
    <mergeCell ref="L45:M45"/>
    <mergeCell ref="L46:M46"/>
    <mergeCell ref="L47:M47"/>
    <mergeCell ref="J81:K81"/>
    <mergeCell ref="J82:K82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557C075-7E04-2A44-B282-45EEABCB89D1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9" operator="containsText" id="{9FFE3EF7-E600-A24F-9C20-D656B705F31A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8" operator="containsText" id="{DCD33A49-54B5-F049-B61E-218029CCCBB4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7" operator="containsText" id="{314AFF6A-4DFB-204A-95F7-7CEA303D1AE3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6" operator="containsText" id="{F2254D68-C191-EE4F-9B66-A10919DCADBC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5" operator="containsText" id="{98D960B1-16B1-0B47-A1F7-F9B61CD8A7F3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ontainsText" priority="4" operator="containsText" id="{AF367B77-5B8D-1F40-971F-5F197B7C61C4}">
            <xm:f>NOT(ISERROR(SEARCH("-",C100)))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C100:C101</xm:sqref>
        </x14:conditionalFormatting>
        <x14:conditionalFormatting xmlns:xm="http://schemas.microsoft.com/office/excel/2006/main">
          <x14:cfRule type="containsText" priority="3" operator="containsText" id="{39418E91-C858-254A-9D2D-089BBFE907F8}">
            <xm:f>NOT(ISERROR(SEARCH("-",C100)))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C100:C101</xm:sqref>
        </x14:conditionalFormatting>
        <x14:conditionalFormatting xmlns:xm="http://schemas.microsoft.com/office/excel/2006/main">
          <x14:cfRule type="containsText" priority="2" operator="containsText" id="{08745D07-8008-0440-B177-B772A27784EC}">
            <xm:f>NOT(ISERROR(SEARCH("-",D99)))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ontainsText" priority="1" operator="containsText" id="{2786CABD-EF82-4846-96A3-7667B63A2F5B}">
            <xm:f>NOT(ISERROR(SEARCH("-",D99)))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D99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5AFC-9B98-B841-A1D9-3A884A02C1AD}">
  <dimension ref="A1:U98"/>
  <sheetViews>
    <sheetView topLeftCell="C1"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style="151" customWidth="1"/>
    <col min="2" max="2" width="20.6640625" style="151" customWidth="1"/>
    <col min="3" max="3" width="26.5" style="151" customWidth="1"/>
    <col min="4" max="5" width="20.6640625" style="151" customWidth="1"/>
    <col min="6" max="6" width="28.1640625" style="151" customWidth="1"/>
    <col min="7" max="7" width="20.6640625" style="151" customWidth="1"/>
    <col min="8" max="8" width="22" style="151" customWidth="1"/>
    <col min="9" max="9" width="20.6640625" style="151" customWidth="1"/>
    <col min="10" max="10" width="24.5" style="151" customWidth="1"/>
    <col min="11" max="11" width="21.83203125" style="151" customWidth="1"/>
    <col min="12" max="12" width="17.1640625" style="151" customWidth="1"/>
    <col min="13" max="13" width="29" style="151" customWidth="1"/>
    <col min="14" max="19" width="36.5" style="151" customWidth="1"/>
    <col min="20" max="20" width="33" style="151" customWidth="1"/>
    <col min="21" max="21" width="33.6640625" style="151" customWidth="1"/>
    <col min="22" max="22" width="10.83203125" style="151"/>
    <col min="23" max="23" width="13.33203125" style="151" customWidth="1"/>
    <col min="24" max="24" width="22.83203125" style="151" customWidth="1"/>
    <col min="25" max="25" width="11.83203125" style="151" customWidth="1"/>
    <col min="26" max="26" width="24.1640625" style="151" customWidth="1"/>
    <col min="27" max="16384" width="10.83203125" style="151"/>
  </cols>
  <sheetData>
    <row r="1" spans="2:21" ht="26" customHeight="1" x14ac:dyDescent="0.2">
      <c r="B1" s="563" t="s">
        <v>696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386" t="s">
        <v>75</v>
      </c>
      <c r="C4" s="387" t="s">
        <v>1018</v>
      </c>
      <c r="G4" s="682" t="s">
        <v>153</v>
      </c>
      <c r="H4" s="682"/>
      <c r="K4" s="370"/>
      <c r="L4" s="370"/>
      <c r="N4" s="369"/>
      <c r="O4" s="369"/>
      <c r="P4" s="369"/>
      <c r="Q4" s="369"/>
      <c r="R4" s="369"/>
      <c r="S4" s="369"/>
      <c r="T4" s="369"/>
    </row>
    <row r="5" spans="2:21" ht="36" customHeight="1" x14ac:dyDescent="0.25">
      <c r="B5" s="388" t="s">
        <v>238</v>
      </c>
      <c r="C5" s="389">
        <v>53</v>
      </c>
      <c r="D5" s="390">
        <f>C5/G5*100</f>
        <v>100</v>
      </c>
      <c r="E5" s="391" t="s">
        <v>240</v>
      </c>
      <c r="F5" s="392" t="s">
        <v>155</v>
      </c>
      <c r="G5" s="392">
        <f>C69</f>
        <v>53</v>
      </c>
      <c r="H5" s="392" t="s">
        <v>154</v>
      </c>
      <c r="I5" s="392">
        <f>B84</f>
        <v>52</v>
      </c>
      <c r="J5" s="370"/>
      <c r="K5" s="370"/>
      <c r="L5" s="370"/>
      <c r="M5" s="262"/>
      <c r="N5" s="262"/>
      <c r="O5" s="262"/>
      <c r="P5" s="262"/>
      <c r="Q5" s="262"/>
      <c r="R5" s="328"/>
      <c r="S5" s="328"/>
      <c r="T5" s="328"/>
      <c r="U5" s="328"/>
    </row>
    <row r="6" spans="2:21" ht="34" customHeight="1" x14ac:dyDescent="0.25"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93"/>
      <c r="N6" s="369"/>
      <c r="O6" s="393"/>
      <c r="R6" s="328"/>
      <c r="S6" s="394"/>
      <c r="T6" s="328"/>
      <c r="U6" s="394"/>
    </row>
    <row r="7" spans="2:21" ht="25" customHeight="1" x14ac:dyDescent="0.25">
      <c r="M7" s="393"/>
      <c r="N7" s="393"/>
      <c r="O7" s="393"/>
      <c r="P7" s="395"/>
      <c r="R7" s="328"/>
      <c r="S7" s="394"/>
    </row>
    <row r="8" spans="2:21" ht="25" customHeight="1" x14ac:dyDescent="0.25">
      <c r="B8" s="396" t="s">
        <v>76</v>
      </c>
      <c r="C8" s="385"/>
      <c r="D8" s="397"/>
      <c r="E8" s="396">
        <v>0</v>
      </c>
      <c r="F8" s="398" t="s">
        <v>239</v>
      </c>
      <c r="G8" s="398">
        <f>E8/G5*100</f>
        <v>0</v>
      </c>
      <c r="J8" s="369"/>
      <c r="M8" s="393"/>
      <c r="N8" s="393"/>
      <c r="O8" s="393"/>
      <c r="P8" s="395"/>
      <c r="R8" s="328"/>
      <c r="S8" s="394"/>
    </row>
    <row r="9" spans="2:21" ht="25" customHeight="1" x14ac:dyDescent="0.25">
      <c r="B9" s="34" t="s">
        <v>77</v>
      </c>
      <c r="C9" s="399"/>
      <c r="D9" s="211"/>
      <c r="E9" s="34">
        <v>0</v>
      </c>
      <c r="F9" s="117" t="s">
        <v>239</v>
      </c>
      <c r="G9" s="117">
        <f>E9/G5*100</f>
        <v>0</v>
      </c>
      <c r="M9" s="393"/>
      <c r="N9" s="393"/>
      <c r="O9" s="393"/>
      <c r="P9" s="395"/>
    </row>
    <row r="10" spans="2:21" ht="25" customHeight="1" x14ac:dyDescent="0.25">
      <c r="B10" s="396" t="s">
        <v>78</v>
      </c>
      <c r="C10" s="400"/>
      <c r="D10" s="401"/>
      <c r="E10" s="396">
        <v>0</v>
      </c>
      <c r="F10" s="398" t="s">
        <v>239</v>
      </c>
      <c r="G10" s="398">
        <f>E10/G5*100</f>
        <v>0</v>
      </c>
      <c r="M10" s="393"/>
      <c r="N10" s="393"/>
      <c r="O10" s="393"/>
      <c r="P10" s="395"/>
    </row>
    <row r="11" spans="2:21" ht="25" customHeight="1" x14ac:dyDescent="0.25">
      <c r="B11" s="34" t="s">
        <v>79</v>
      </c>
      <c r="C11" s="402"/>
      <c r="D11" s="403"/>
      <c r="E11" s="34">
        <v>0</v>
      </c>
      <c r="F11" s="117" t="s">
        <v>239</v>
      </c>
      <c r="G11" s="117">
        <f>E11/G5*100</f>
        <v>0</v>
      </c>
      <c r="J11" s="369"/>
      <c r="M11" s="395"/>
      <c r="N11" s="395"/>
      <c r="O11" s="395"/>
      <c r="P11" s="395"/>
    </row>
    <row r="12" spans="2:21" ht="25" customHeight="1" x14ac:dyDescent="0.25">
      <c r="B12" s="396" t="s">
        <v>80</v>
      </c>
      <c r="C12" s="404"/>
      <c r="D12" s="405"/>
      <c r="E12" s="396">
        <v>0</v>
      </c>
      <c r="F12" s="398" t="s">
        <v>239</v>
      </c>
      <c r="G12" s="398">
        <f>E12/G5*100</f>
        <v>0</v>
      </c>
      <c r="J12" s="369"/>
      <c r="M12" s="406"/>
      <c r="N12" s="406"/>
      <c r="O12" s="406"/>
      <c r="P12" s="406"/>
    </row>
    <row r="13" spans="2:21" ht="25" customHeight="1" x14ac:dyDescent="0.25">
      <c r="B13" s="34" t="s">
        <v>81</v>
      </c>
      <c r="C13" s="698"/>
      <c r="D13" s="699"/>
      <c r="E13" s="34">
        <v>0</v>
      </c>
      <c r="F13" s="117" t="s">
        <v>239</v>
      </c>
      <c r="G13" s="117">
        <f>E13/G5*100</f>
        <v>0</v>
      </c>
      <c r="J13" s="369"/>
    </row>
    <row r="14" spans="2:21" ht="25" customHeight="1" x14ac:dyDescent="0.25">
      <c r="B14" s="396" t="s">
        <v>82</v>
      </c>
      <c r="C14" s="688"/>
      <c r="D14" s="689"/>
      <c r="E14" s="396"/>
      <c r="F14" s="398" t="s">
        <v>239</v>
      </c>
      <c r="G14" s="398"/>
      <c r="J14" s="369"/>
    </row>
    <row r="15" spans="2:21" ht="25" customHeight="1" x14ac:dyDescent="0.25">
      <c r="B15" s="34" t="s">
        <v>83</v>
      </c>
      <c r="C15" s="409"/>
      <c r="D15" s="34"/>
      <c r="E15" s="34"/>
      <c r="F15" s="117"/>
      <c r="G15" s="117"/>
      <c r="J15" s="369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70" t="s">
        <v>1059</v>
      </c>
      <c r="K19" s="470" t="s">
        <v>1084</v>
      </c>
      <c r="L19" s="700" t="s">
        <v>1067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25" customHeight="1" x14ac:dyDescent="0.25">
      <c r="B20" s="419" t="s">
        <v>125</v>
      </c>
      <c r="C20" s="420" t="s">
        <v>1060</v>
      </c>
      <c r="D20" s="263" t="s">
        <v>1057</v>
      </c>
      <c r="E20" s="421" t="s">
        <v>112</v>
      </c>
      <c r="F20" s="422" t="s">
        <v>983</v>
      </c>
      <c r="G20" s="423" t="s">
        <v>113</v>
      </c>
      <c r="H20" s="349"/>
      <c r="I20" s="424"/>
      <c r="J20" s="270" t="s">
        <v>1065</v>
      </c>
      <c r="K20" s="354"/>
      <c r="L20" s="700" t="s">
        <v>1076</v>
      </c>
      <c r="M20" s="701"/>
      <c r="N20" s="263" t="s">
        <v>1064</v>
      </c>
      <c r="O20" s="346"/>
      <c r="P20" s="347"/>
      <c r="Q20" s="348"/>
      <c r="R20" s="197" t="s">
        <v>1073</v>
      </c>
      <c r="S20" s="425" t="s">
        <v>1074</v>
      </c>
      <c r="T20" s="353"/>
      <c r="U20" s="470" t="s">
        <v>1070</v>
      </c>
    </row>
    <row r="21" spans="1:21" ht="25" customHeight="1" x14ac:dyDescent="0.25">
      <c r="B21" s="419" t="s">
        <v>112</v>
      </c>
      <c r="C21" s="420" t="s">
        <v>1061</v>
      </c>
      <c r="D21" s="263" t="s">
        <v>1058</v>
      </c>
      <c r="E21" s="421" t="s">
        <v>112</v>
      </c>
      <c r="F21" s="422" t="s">
        <v>1062</v>
      </c>
      <c r="G21" s="423" t="s">
        <v>109</v>
      </c>
      <c r="H21" s="349"/>
      <c r="I21" s="424"/>
      <c r="J21" s="285" t="s">
        <v>1088</v>
      </c>
      <c r="K21" s="354"/>
      <c r="L21" s="700" t="s">
        <v>1082</v>
      </c>
      <c r="M21" s="701"/>
      <c r="N21" s="263" t="s">
        <v>1066</v>
      </c>
      <c r="O21" s="346"/>
      <c r="P21" s="347"/>
      <c r="Q21" s="348"/>
      <c r="R21" s="351"/>
      <c r="S21" s="352"/>
      <c r="T21" s="353"/>
      <c r="U21" s="510" t="s">
        <v>1071</v>
      </c>
    </row>
    <row r="22" spans="1:21" ht="25" customHeight="1" x14ac:dyDescent="0.25">
      <c r="B22" s="419" t="s">
        <v>109</v>
      </c>
      <c r="C22" s="420" t="s">
        <v>1062</v>
      </c>
      <c r="D22" s="263" t="s">
        <v>814</v>
      </c>
      <c r="E22" s="421" t="s">
        <v>109</v>
      </c>
      <c r="F22" s="422" t="s">
        <v>94</v>
      </c>
      <c r="G22" s="423" t="s">
        <v>109</v>
      </c>
      <c r="H22" s="349"/>
      <c r="I22" s="424"/>
      <c r="J22" s="270" t="s">
        <v>886</v>
      </c>
      <c r="K22" s="354"/>
      <c r="L22" s="700" t="s">
        <v>1085</v>
      </c>
      <c r="M22" s="701"/>
      <c r="N22" s="479" t="s">
        <v>1089</v>
      </c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29"/>
      <c r="B23" s="419" t="s">
        <v>113</v>
      </c>
      <c r="C23" s="420" t="s">
        <v>983</v>
      </c>
      <c r="D23" s="263" t="s">
        <v>1063</v>
      </c>
      <c r="E23" s="421" t="s">
        <v>109</v>
      </c>
      <c r="F23" s="422" t="s">
        <v>116</v>
      </c>
      <c r="G23" s="423" t="s">
        <v>109</v>
      </c>
      <c r="H23" s="349"/>
      <c r="I23" s="424"/>
      <c r="J23" s="197"/>
      <c r="K23" s="354"/>
      <c r="L23" s="700" t="s">
        <v>1087</v>
      </c>
      <c r="M23" s="701"/>
      <c r="N23" s="355"/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113</v>
      </c>
      <c r="C24" s="285" t="s">
        <v>1083</v>
      </c>
      <c r="D24" s="263" t="s">
        <v>1068</v>
      </c>
      <c r="E24" s="421" t="s">
        <v>113</v>
      </c>
      <c r="F24" s="422" t="s">
        <v>1077</v>
      </c>
      <c r="G24" s="423" t="s">
        <v>109</v>
      </c>
      <c r="H24" s="349"/>
      <c r="I24" s="424"/>
      <c r="J24" s="356"/>
      <c r="K24" s="354"/>
      <c r="L24" s="700" t="s">
        <v>421</v>
      </c>
      <c r="M24" s="70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B25" s="419" t="s">
        <v>111</v>
      </c>
      <c r="C25" s="420" t="s">
        <v>1086</v>
      </c>
      <c r="D25" s="263" t="s">
        <v>1072</v>
      </c>
      <c r="E25" s="421" t="s">
        <v>112</v>
      </c>
      <c r="F25" s="422" t="s">
        <v>1078</v>
      </c>
      <c r="G25" s="423" t="s">
        <v>111</v>
      </c>
      <c r="H25" s="349"/>
      <c r="I25" s="424"/>
      <c r="J25" s="356"/>
      <c r="K25" s="354"/>
      <c r="L25" s="700" t="s">
        <v>1094</v>
      </c>
      <c r="M25" s="701"/>
      <c r="N25" s="355"/>
      <c r="O25" s="346"/>
      <c r="P25" s="347"/>
      <c r="Q25" s="348"/>
      <c r="S25" s="352"/>
      <c r="T25" s="353"/>
      <c r="U25" s="409"/>
    </row>
    <row r="26" spans="1:21" ht="66" customHeight="1" x14ac:dyDescent="0.25">
      <c r="B26" s="419" t="s">
        <v>112</v>
      </c>
      <c r="C26" s="420" t="s">
        <v>886</v>
      </c>
      <c r="D26" s="420" t="s">
        <v>1075</v>
      </c>
      <c r="E26" s="421" t="s">
        <v>190</v>
      </c>
      <c r="F26" s="422" t="s">
        <v>1092</v>
      </c>
      <c r="G26" s="423" t="s">
        <v>111</v>
      </c>
      <c r="H26" s="349"/>
      <c r="I26" s="424"/>
      <c r="J26" s="197"/>
      <c r="K26" s="354"/>
      <c r="L26" s="700" t="s">
        <v>1095</v>
      </c>
      <c r="M26" s="701"/>
      <c r="N26" s="355"/>
      <c r="O26" s="346"/>
      <c r="P26" s="347"/>
      <c r="Q26" s="348"/>
      <c r="R26" s="349"/>
      <c r="S26" s="352"/>
      <c r="T26" s="353"/>
      <c r="U26" s="409"/>
    </row>
    <row r="27" spans="1:21" ht="25" customHeight="1" x14ac:dyDescent="0.25">
      <c r="B27" s="419" t="s">
        <v>112</v>
      </c>
      <c r="C27" s="420" t="s">
        <v>886</v>
      </c>
      <c r="D27" s="263" t="s">
        <v>1079</v>
      </c>
      <c r="E27" s="421" t="s">
        <v>190</v>
      </c>
      <c r="F27" s="422" t="s">
        <v>1093</v>
      </c>
      <c r="G27" s="423" t="s">
        <v>111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419" t="s">
        <v>113</v>
      </c>
      <c r="C28" s="420" t="s">
        <v>1090</v>
      </c>
      <c r="D28" s="263" t="s">
        <v>1080</v>
      </c>
      <c r="E28" s="421" t="s">
        <v>112</v>
      </c>
      <c r="F28" s="422" t="s">
        <v>247</v>
      </c>
      <c r="G28" s="423" t="s">
        <v>125</v>
      </c>
      <c r="H28" s="349"/>
      <c r="I28" s="424"/>
      <c r="J28" s="197"/>
      <c r="K28" s="354"/>
      <c r="L28" s="680"/>
      <c r="M28" s="681"/>
      <c r="N28" s="355"/>
      <c r="O28" s="346"/>
      <c r="P28" s="347"/>
      <c r="Q28" s="348"/>
      <c r="R28" s="349"/>
      <c r="S28" s="352"/>
      <c r="T28" s="353"/>
      <c r="U28" s="409"/>
    </row>
    <row r="29" spans="1:21" ht="25" customHeight="1" x14ac:dyDescent="0.25">
      <c r="B29" s="419" t="s">
        <v>113</v>
      </c>
      <c r="C29" s="420" t="s">
        <v>1091</v>
      </c>
      <c r="D29" s="263" t="s">
        <v>567</v>
      </c>
      <c r="E29" s="421" t="s">
        <v>113</v>
      </c>
      <c r="F29" s="428"/>
      <c r="G29" s="423"/>
      <c r="H29" s="349"/>
      <c r="I29" s="424"/>
      <c r="J29" s="197"/>
      <c r="K29" s="354"/>
      <c r="L29" s="680"/>
      <c r="M29" s="681"/>
      <c r="N29" s="355"/>
      <c r="O29" s="346"/>
      <c r="P29" s="347"/>
      <c r="Q29" s="348"/>
      <c r="R29" s="349"/>
      <c r="S29" s="352"/>
      <c r="T29" s="353"/>
      <c r="U29" s="409"/>
    </row>
    <row r="30" spans="1:21" ht="25" customHeight="1" x14ac:dyDescent="0.25">
      <c r="B30" s="419"/>
      <c r="C30" s="426"/>
      <c r="D30" s="420" t="s">
        <v>606</v>
      </c>
      <c r="E30" s="421" t="s">
        <v>190</v>
      </c>
      <c r="F30" s="428"/>
      <c r="G30" s="423"/>
      <c r="H30" s="349"/>
      <c r="I30" s="424"/>
      <c r="J30" s="197"/>
      <c r="K30" s="354"/>
      <c r="L30" s="680"/>
      <c r="M30" s="681"/>
      <c r="N30" s="355"/>
      <c r="O30" s="346"/>
      <c r="P30" s="347"/>
      <c r="Q30" s="348"/>
      <c r="R30" s="349"/>
      <c r="S30" s="352"/>
      <c r="T30" s="353"/>
      <c r="U30" s="409"/>
    </row>
    <row r="31" spans="1:21" ht="25" customHeight="1" x14ac:dyDescent="0.25">
      <c r="B31" s="431"/>
      <c r="C31" s="426"/>
      <c r="D31" s="263" t="s">
        <v>1081</v>
      </c>
      <c r="E31" s="421" t="s">
        <v>112</v>
      </c>
      <c r="F31" s="428"/>
      <c r="G31" s="423"/>
      <c r="H31" s="349"/>
      <c r="I31" s="424"/>
      <c r="J31" s="197"/>
      <c r="K31" s="354"/>
      <c r="L31" s="680"/>
      <c r="M31" s="681"/>
      <c r="N31" s="355"/>
      <c r="O31" s="346"/>
      <c r="P31" s="347"/>
      <c r="Q31" s="348"/>
      <c r="R31" s="349"/>
      <c r="S31" s="352"/>
      <c r="T31" s="353"/>
      <c r="U31" s="409"/>
    </row>
    <row r="32" spans="1:21" ht="25" customHeight="1" x14ac:dyDescent="0.25">
      <c r="B32" s="431"/>
      <c r="C32" s="426"/>
      <c r="D32" s="263" t="s">
        <v>94</v>
      </c>
      <c r="E32" s="421" t="s">
        <v>109</v>
      </c>
      <c r="F32" s="428"/>
      <c r="G32" s="423"/>
      <c r="H32" s="349"/>
      <c r="I32" s="424"/>
      <c r="J32" s="197"/>
      <c r="K32" s="354"/>
      <c r="L32" s="680"/>
      <c r="M32" s="681"/>
      <c r="N32" s="355"/>
      <c r="O32" s="346"/>
      <c r="P32" s="347"/>
      <c r="Q32" s="348"/>
      <c r="R32" s="349"/>
      <c r="S32" s="352"/>
      <c r="T32" s="353"/>
      <c r="U32" s="409"/>
    </row>
    <row r="33" spans="2:21" ht="25" customHeight="1" x14ac:dyDescent="0.25">
      <c r="B33" s="431"/>
      <c r="C33" s="426"/>
      <c r="D33" s="263" t="s">
        <v>246</v>
      </c>
      <c r="E33" s="421" t="s">
        <v>109</v>
      </c>
      <c r="F33" s="428"/>
      <c r="G33" s="423"/>
      <c r="H33" s="349"/>
      <c r="I33" s="424"/>
      <c r="J33" s="197"/>
      <c r="K33" s="354"/>
      <c r="L33" s="680"/>
      <c r="M33" s="681"/>
      <c r="N33" s="355"/>
      <c r="O33" s="346"/>
      <c r="P33" s="347"/>
      <c r="Q33" s="348"/>
      <c r="R33" s="349"/>
      <c r="S33" s="352"/>
      <c r="T33" s="353"/>
      <c r="U33" s="409"/>
    </row>
    <row r="34" spans="2:21" ht="25" customHeight="1" x14ac:dyDescent="0.25">
      <c r="B34" s="431"/>
      <c r="C34" s="426"/>
      <c r="D34" s="263" t="s">
        <v>1096</v>
      </c>
      <c r="E34" s="421" t="s">
        <v>112</v>
      </c>
      <c r="F34" s="428"/>
      <c r="G34" s="423"/>
      <c r="H34" s="349"/>
      <c r="I34" s="424"/>
      <c r="J34" s="197"/>
      <c r="K34" s="354"/>
      <c r="L34" s="680"/>
      <c r="M34" s="681"/>
      <c r="N34" s="355"/>
      <c r="O34" s="346"/>
      <c r="P34" s="347"/>
      <c r="Q34" s="348"/>
      <c r="R34" s="349"/>
      <c r="S34" s="352"/>
      <c r="T34" s="353"/>
      <c r="U34" s="409"/>
    </row>
    <row r="35" spans="2:21" ht="25" customHeight="1" x14ac:dyDescent="0.25">
      <c r="B35" s="431"/>
      <c r="C35" s="426"/>
      <c r="D35" s="349"/>
      <c r="E35" s="421"/>
      <c r="F35" s="428"/>
      <c r="G35" s="423"/>
      <c r="H35" s="349"/>
      <c r="I35" s="424"/>
      <c r="J35" s="197"/>
      <c r="K35" s="354"/>
      <c r="L35" s="680"/>
      <c r="M35" s="681"/>
      <c r="N35" s="355"/>
      <c r="O35" s="346"/>
      <c r="P35" s="347"/>
      <c r="Q35" s="348"/>
      <c r="R35" s="349"/>
      <c r="S35" s="352"/>
      <c r="T35" s="353"/>
      <c r="U35" s="409"/>
    </row>
    <row r="36" spans="2:21" ht="25" customHeight="1" x14ac:dyDescent="0.25">
      <c r="B36" s="431"/>
      <c r="C36" s="426"/>
      <c r="D36" s="349"/>
      <c r="E36" s="421"/>
      <c r="F36" s="428"/>
      <c r="G36" s="423"/>
      <c r="H36" s="349"/>
      <c r="I36" s="424"/>
      <c r="J36" s="197"/>
      <c r="K36" s="354"/>
      <c r="L36" s="680"/>
      <c r="M36" s="681"/>
      <c r="N36" s="355"/>
      <c r="O36" s="346"/>
      <c r="P36" s="347"/>
      <c r="Q36" s="348"/>
      <c r="R36" s="349"/>
      <c r="S36" s="352"/>
      <c r="T36" s="353"/>
      <c r="U36" s="409"/>
    </row>
    <row r="37" spans="2:21" ht="25" customHeight="1" x14ac:dyDescent="0.25">
      <c r="B37" s="431"/>
      <c r="C37" s="426"/>
      <c r="D37" s="349"/>
      <c r="E37" s="421"/>
      <c r="F37" s="428"/>
      <c r="G37" s="423"/>
      <c r="H37" s="349"/>
      <c r="I37" s="424"/>
      <c r="J37" s="197"/>
      <c r="K37" s="354"/>
      <c r="L37" s="680"/>
      <c r="M37" s="681"/>
      <c r="N37" s="355"/>
      <c r="O37" s="346"/>
      <c r="P37" s="347"/>
      <c r="Q37" s="348"/>
      <c r="R37" s="349"/>
      <c r="S37" s="352"/>
      <c r="T37" s="353"/>
      <c r="U37" s="409"/>
    </row>
    <row r="38" spans="2:21" ht="25" customHeight="1" x14ac:dyDescent="0.25">
      <c r="B38" s="431"/>
      <c r="C38" s="426"/>
      <c r="D38" s="349"/>
      <c r="E38" s="421"/>
      <c r="F38" s="428"/>
      <c r="G38" s="423"/>
      <c r="H38" s="349"/>
      <c r="I38" s="424"/>
      <c r="J38" s="197"/>
      <c r="K38" s="354"/>
      <c r="L38" s="680"/>
      <c r="M38" s="681"/>
      <c r="N38" s="355"/>
      <c r="O38" s="346"/>
      <c r="P38" s="347"/>
      <c r="Q38" s="348"/>
      <c r="R38" s="349"/>
      <c r="S38" s="352"/>
      <c r="T38" s="353"/>
      <c r="U38" s="409"/>
    </row>
    <row r="39" spans="2:21" ht="25" customHeight="1" x14ac:dyDescent="0.25">
      <c r="B39" s="431"/>
      <c r="C39" s="426"/>
      <c r="D39" s="349"/>
      <c r="E39" s="421"/>
      <c r="F39" s="428"/>
      <c r="G39" s="423"/>
      <c r="H39" s="349"/>
      <c r="I39" s="424"/>
      <c r="J39" s="197"/>
      <c r="K39" s="354"/>
      <c r="L39" s="680"/>
      <c r="M39" s="681"/>
      <c r="N39" s="355"/>
      <c r="O39" s="346"/>
      <c r="P39" s="347"/>
      <c r="Q39" s="348"/>
      <c r="R39" s="349"/>
      <c r="S39" s="352"/>
      <c r="T39" s="353"/>
      <c r="U39" s="409"/>
    </row>
    <row r="40" spans="2:21" ht="25" customHeight="1" x14ac:dyDescent="0.25">
      <c r="B40" s="431"/>
      <c r="C40" s="426"/>
      <c r="D40" s="349"/>
      <c r="E40" s="421"/>
      <c r="F40" s="428"/>
      <c r="G40" s="423"/>
      <c r="H40" s="349"/>
      <c r="I40" s="424"/>
      <c r="J40" s="197"/>
      <c r="K40" s="354"/>
      <c r="L40" s="680"/>
      <c r="M40" s="681"/>
      <c r="N40" s="355"/>
      <c r="O40" s="346"/>
      <c r="P40" s="347"/>
      <c r="Q40" s="348"/>
      <c r="R40" s="349"/>
      <c r="S40" s="352"/>
      <c r="T40" s="353"/>
      <c r="U40" s="409"/>
    </row>
    <row r="41" spans="2:21" ht="25" customHeight="1" x14ac:dyDescent="0.25">
      <c r="B41" s="431"/>
      <c r="C41" s="426"/>
      <c r="D41" s="349"/>
      <c r="E41" s="421"/>
      <c r="F41" s="428"/>
      <c r="G41" s="423"/>
      <c r="H41" s="349"/>
      <c r="I41" s="424"/>
      <c r="J41" s="197"/>
      <c r="K41" s="354"/>
      <c r="L41" s="680"/>
      <c r="M41" s="681"/>
      <c r="N41" s="355"/>
      <c r="O41" s="346"/>
      <c r="P41" s="347"/>
      <c r="Q41" s="348"/>
      <c r="R41" s="349"/>
      <c r="S41" s="352"/>
      <c r="T41" s="353"/>
      <c r="U41" s="409"/>
    </row>
    <row r="42" spans="2:21" ht="25" customHeight="1" x14ac:dyDescent="0.25">
      <c r="B42" s="431"/>
      <c r="C42" s="426"/>
      <c r="D42" s="349"/>
      <c r="E42" s="421"/>
      <c r="F42" s="428"/>
      <c r="G42" s="423"/>
      <c r="H42" s="349"/>
      <c r="I42" s="424"/>
      <c r="J42" s="197"/>
      <c r="K42" s="354"/>
      <c r="L42" s="680"/>
      <c r="M42" s="681"/>
      <c r="N42" s="355"/>
      <c r="O42" s="346"/>
      <c r="P42" s="347"/>
      <c r="Q42" s="348"/>
      <c r="R42" s="349"/>
      <c r="S42" s="352"/>
      <c r="T42" s="353"/>
      <c r="U42" s="409"/>
    </row>
    <row r="43" spans="2:21" ht="25" customHeight="1" x14ac:dyDescent="0.25">
      <c r="B43" s="431"/>
      <c r="C43" s="426"/>
      <c r="D43" s="349"/>
      <c r="E43" s="421"/>
      <c r="F43" s="428"/>
      <c r="G43" s="423"/>
      <c r="H43" s="349"/>
      <c r="I43" s="424"/>
      <c r="J43" s="197"/>
      <c r="K43" s="354"/>
      <c r="L43" s="680"/>
      <c r="M43" s="681"/>
      <c r="N43" s="355"/>
      <c r="O43" s="346"/>
      <c r="P43" s="347"/>
      <c r="Q43" s="348"/>
      <c r="R43" s="349"/>
      <c r="S43" s="352"/>
      <c r="T43" s="353"/>
      <c r="U43" s="409"/>
    </row>
    <row r="44" spans="2:21" ht="25" customHeight="1" x14ac:dyDescent="0.25">
      <c r="B44" s="431"/>
      <c r="C44" s="426"/>
      <c r="D44" s="349"/>
      <c r="E44" s="421"/>
      <c r="F44" s="428"/>
      <c r="G44" s="423"/>
      <c r="H44" s="349"/>
      <c r="I44" s="424"/>
      <c r="J44" s="197"/>
      <c r="K44" s="354"/>
      <c r="L44" s="680"/>
      <c r="M44" s="681"/>
      <c r="N44" s="355"/>
      <c r="O44" s="346"/>
      <c r="P44" s="347"/>
      <c r="Q44" s="348"/>
      <c r="R44" s="349"/>
      <c r="S44" s="352"/>
      <c r="T44" s="353"/>
      <c r="U44" s="409"/>
    </row>
    <row r="45" spans="2:21" ht="25" customHeight="1" x14ac:dyDescent="0.25">
      <c r="B45" s="431"/>
      <c r="C45" s="426"/>
      <c r="D45" s="349"/>
      <c r="E45" s="421"/>
      <c r="F45" s="428"/>
      <c r="G45" s="423"/>
      <c r="H45" s="349"/>
      <c r="I45" s="432"/>
      <c r="J45" s="197"/>
      <c r="K45" s="354"/>
      <c r="L45" s="680"/>
      <c r="M45" s="681"/>
      <c r="N45" s="355"/>
      <c r="O45" s="346"/>
      <c r="P45" s="347"/>
      <c r="Q45" s="348"/>
      <c r="R45" s="355"/>
      <c r="S45" s="433"/>
      <c r="T45" s="353"/>
      <c r="U45" s="409"/>
    </row>
    <row r="46" spans="2:21" ht="25" customHeight="1" x14ac:dyDescent="0.25">
      <c r="B46" s="431"/>
      <c r="C46" s="426"/>
      <c r="D46" s="355"/>
      <c r="E46" s="434"/>
      <c r="F46" s="428"/>
      <c r="G46" s="423"/>
      <c r="H46" s="355"/>
      <c r="I46" s="435"/>
      <c r="J46" s="197"/>
      <c r="K46" s="354"/>
      <c r="L46" s="680"/>
      <c r="M46" s="681"/>
      <c r="N46" s="355"/>
      <c r="O46" s="346"/>
      <c r="P46" s="347"/>
      <c r="Q46" s="348"/>
      <c r="R46" s="355"/>
      <c r="S46" s="433"/>
      <c r="T46" s="353"/>
      <c r="U46" s="409"/>
    </row>
    <row r="47" spans="2:21" ht="25" customHeight="1" thickBot="1" x14ac:dyDescent="0.3">
      <c r="B47" s="436"/>
      <c r="C47" s="437"/>
      <c r="D47" s="359"/>
      <c r="E47" s="438"/>
      <c r="F47" s="439"/>
      <c r="G47" s="440"/>
      <c r="H47" s="359"/>
      <c r="I47" s="441"/>
      <c r="J47" s="197"/>
      <c r="K47" s="354"/>
      <c r="L47" s="680"/>
      <c r="M47" s="681"/>
      <c r="N47" s="359"/>
      <c r="O47" s="360"/>
      <c r="P47" s="361"/>
      <c r="Q47" s="362"/>
      <c r="R47" s="359"/>
      <c r="S47" s="442"/>
      <c r="T47" s="353"/>
      <c r="U47" s="409"/>
    </row>
    <row r="48" spans="2:21" ht="25" customHeight="1" x14ac:dyDescent="0.25">
      <c r="C48" s="443"/>
      <c r="E48" s="444"/>
      <c r="Q48" s="445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446" t="s">
        <v>139</v>
      </c>
      <c r="B58" s="447" t="s">
        <v>91</v>
      </c>
      <c r="C58" s="447"/>
      <c r="D58" s="447" t="s">
        <v>93</v>
      </c>
      <c r="E58" s="447"/>
      <c r="F58" s="447" t="s">
        <v>97</v>
      </c>
      <c r="G58" s="447"/>
      <c r="H58" s="447" t="s">
        <v>98</v>
      </c>
      <c r="I58" s="447"/>
      <c r="J58" s="448" t="s">
        <v>140</v>
      </c>
      <c r="K58" s="448" t="s">
        <v>86</v>
      </c>
      <c r="L58" s="448" t="s">
        <v>141</v>
      </c>
      <c r="M58" s="449"/>
      <c r="N58" s="447" t="s">
        <v>100</v>
      </c>
      <c r="O58" s="450"/>
      <c r="P58" s="447" t="s">
        <v>146</v>
      </c>
      <c r="Q58" s="447" t="s">
        <v>106</v>
      </c>
      <c r="R58" s="447" t="s">
        <v>147</v>
      </c>
      <c r="S58" s="447"/>
      <c r="T58" s="447" t="s">
        <v>179</v>
      </c>
      <c r="U58" s="447" t="s">
        <v>180</v>
      </c>
    </row>
    <row r="59" spans="1:21" ht="25" customHeight="1" x14ac:dyDescent="0.25">
      <c r="A59" s="451"/>
      <c r="B59" s="452">
        <f>COUNTIF(C20:C44,"*")</f>
        <v>10</v>
      </c>
      <c r="C59" s="453"/>
      <c r="D59" s="452">
        <f>COUNTIF(D20:D44,"*")</f>
        <v>15</v>
      </c>
      <c r="E59" s="453"/>
      <c r="F59" s="452">
        <f>COUNTIF(F20:F44,"*")</f>
        <v>9</v>
      </c>
      <c r="G59" s="453"/>
      <c r="H59" s="454">
        <f>COUNTIF(H20:H44,"*")</f>
        <v>0</v>
      </c>
      <c r="I59" s="455"/>
      <c r="J59" s="448">
        <f>COUNTIF(J19:J44,"*")</f>
        <v>4</v>
      </c>
      <c r="K59" s="448">
        <f>COUNTIF(K19:K44,"*")</f>
        <v>1</v>
      </c>
      <c r="L59" s="448">
        <f>COUNTIF(L19:L44,"*")</f>
        <v>8</v>
      </c>
      <c r="M59" s="448"/>
      <c r="N59" s="447" t="s">
        <v>143</v>
      </c>
      <c r="O59" s="450"/>
      <c r="P59" s="447">
        <f>COUNTIF(P20:P44,"*")</f>
        <v>0</v>
      </c>
      <c r="Q59" s="447">
        <f>COUNTIF(Q20:Q44,"*")</f>
        <v>0</v>
      </c>
      <c r="R59" s="447" t="s">
        <v>148</v>
      </c>
      <c r="S59" s="447"/>
      <c r="T59" s="447">
        <f>COUNTIF(T20:T44, "*")</f>
        <v>0</v>
      </c>
      <c r="U59" s="447">
        <f>COUNTIF(U20:U44, "*")</f>
        <v>2</v>
      </c>
    </row>
    <row r="60" spans="1:21" ht="25" customHeight="1" x14ac:dyDescent="0.2">
      <c r="I60" s="456"/>
      <c r="N60" s="457" t="s">
        <v>102</v>
      </c>
      <c r="O60" s="450"/>
      <c r="R60" s="447" t="s">
        <v>150</v>
      </c>
      <c r="S60" s="447">
        <f>COUNTIF(R20:R44,"*")</f>
        <v>1</v>
      </c>
    </row>
    <row r="61" spans="1:21" ht="25" customHeight="1" x14ac:dyDescent="0.2">
      <c r="I61" s="456"/>
      <c r="N61" s="447" t="s">
        <v>144</v>
      </c>
      <c r="O61" s="450"/>
    </row>
    <row r="62" spans="1:21" ht="25" customHeight="1" x14ac:dyDescent="0.25">
      <c r="B62" s="456"/>
      <c r="C62" s="458"/>
      <c r="D62" s="458"/>
      <c r="E62" s="458"/>
      <c r="F62" s="458"/>
      <c r="G62" s="456"/>
      <c r="H62" s="458"/>
      <c r="I62" s="456"/>
      <c r="N62" s="447" t="s">
        <v>145</v>
      </c>
      <c r="O62" s="450"/>
    </row>
    <row r="63" spans="1:21" ht="25" customHeight="1" x14ac:dyDescent="0.25">
      <c r="B63" s="459" t="s">
        <v>235</v>
      </c>
      <c r="C63" s="459">
        <f>SUM(B59,D59,F59,H59,J59)</f>
        <v>38</v>
      </c>
      <c r="D63" s="458"/>
      <c r="E63" s="458"/>
      <c r="F63" s="458"/>
      <c r="G63" s="456"/>
      <c r="H63" s="458"/>
      <c r="I63" s="456"/>
      <c r="N63" s="460"/>
      <c r="O63" s="450"/>
    </row>
    <row r="64" spans="1:21" ht="25" customHeight="1" x14ac:dyDescent="0.25">
      <c r="B64" s="459" t="s">
        <v>236</v>
      </c>
      <c r="C64" s="459"/>
      <c r="D64" s="458"/>
      <c r="E64" s="683" t="s">
        <v>84</v>
      </c>
      <c r="F64" s="684"/>
      <c r="G64" s="685" t="s">
        <v>95</v>
      </c>
      <c r="H64" s="686"/>
      <c r="I64" s="456"/>
      <c r="J64" s="687" t="s">
        <v>242</v>
      </c>
      <c r="K64" s="687"/>
      <c r="L64" s="687"/>
      <c r="M64" s="687"/>
      <c r="N64" s="451" t="s">
        <v>149</v>
      </c>
      <c r="O64" s="450">
        <f>COUNTIF(N20:N44,"*")</f>
        <v>3</v>
      </c>
      <c r="T64" s="461"/>
    </row>
    <row r="65" spans="1:20" ht="47" customHeight="1" x14ac:dyDescent="0.25">
      <c r="B65" s="462" t="s">
        <v>132</v>
      </c>
      <c r="C65" s="463">
        <f>C63-C64</f>
        <v>38</v>
      </c>
      <c r="D65" s="458"/>
      <c r="E65" s="464" t="s">
        <v>135</v>
      </c>
      <c r="F65" s="152" t="s">
        <v>93</v>
      </c>
      <c r="G65" s="465" t="s">
        <v>138</v>
      </c>
      <c r="H65" s="621"/>
      <c r="I65" s="456"/>
      <c r="J65" s="623" t="s">
        <v>1069</v>
      </c>
      <c r="K65" s="623"/>
      <c r="L65" s="623"/>
      <c r="M65" s="623"/>
      <c r="T65" s="461"/>
    </row>
    <row r="66" spans="1:20" ht="25" customHeight="1" x14ac:dyDescent="0.25">
      <c r="B66" s="466" t="s">
        <v>133</v>
      </c>
      <c r="C66" s="516">
        <f>SUM(C78:F79)</f>
        <v>33</v>
      </c>
      <c r="D66" s="458"/>
      <c r="E66" s="464" t="s">
        <v>136</v>
      </c>
      <c r="F66" s="108">
        <f>COUNTIF(B20:B47:E20:E44:G20:G44:I20:I44, "pl")</f>
        <v>9</v>
      </c>
      <c r="H66" s="616"/>
      <c r="I66" s="456"/>
      <c r="J66" s="623"/>
      <c r="K66" s="623"/>
      <c r="L66" s="623"/>
      <c r="M66" s="623"/>
      <c r="T66" s="461"/>
    </row>
    <row r="67" spans="1:20" ht="66" customHeight="1" x14ac:dyDescent="0.25">
      <c r="B67" s="467" t="s">
        <v>134</v>
      </c>
      <c r="C67" s="517">
        <f>SUM(C78:F78)</f>
        <v>18</v>
      </c>
      <c r="D67" s="458"/>
      <c r="E67" s="72" t="s">
        <v>137</v>
      </c>
      <c r="F67" s="152" t="s">
        <v>113</v>
      </c>
      <c r="H67" s="616"/>
      <c r="I67" s="456"/>
      <c r="J67" s="623"/>
      <c r="K67" s="623"/>
      <c r="L67" s="623"/>
      <c r="M67" s="623"/>
      <c r="T67" s="461"/>
    </row>
    <row r="68" spans="1:20" ht="25" customHeight="1" x14ac:dyDescent="0.25">
      <c r="B68" s="456"/>
      <c r="C68" s="458"/>
      <c r="D68" s="458"/>
      <c r="E68" s="72" t="s">
        <v>113</v>
      </c>
      <c r="F68" s="152">
        <f>COUNTIF(B20:G47,"der")</f>
        <v>7</v>
      </c>
      <c r="G68" s="456"/>
      <c r="H68" s="458"/>
      <c r="I68" s="456"/>
      <c r="T68" s="461"/>
    </row>
    <row r="69" spans="1:20" ht="25" customHeight="1" x14ac:dyDescent="0.3">
      <c r="B69" s="468" t="s">
        <v>152</v>
      </c>
      <c r="C69" s="469">
        <f>SUM(B59,D59,F59,H59,J59,K59,L59,M59,O64,S60,U59)</f>
        <v>53</v>
      </c>
      <c r="D69" s="458"/>
      <c r="E69" s="72" t="s">
        <v>111</v>
      </c>
      <c r="F69" s="152">
        <f>COUNTIF(B20:G47,"die")</f>
        <v>4</v>
      </c>
      <c r="G69" s="456"/>
      <c r="H69" s="458"/>
      <c r="I69" s="456"/>
      <c r="T69" s="46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3</v>
      </c>
      <c r="G70" s="60"/>
      <c r="H70" s="61"/>
      <c r="I70" s="60"/>
      <c r="J70"/>
      <c r="K70"/>
      <c r="L70"/>
      <c r="M70"/>
      <c r="N70"/>
      <c r="O70"/>
      <c r="P70"/>
      <c r="T70" s="46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9</v>
      </c>
      <c r="G71" s="60"/>
      <c r="H71" s="61"/>
      <c r="I71" s="60"/>
      <c r="J71"/>
      <c r="K71"/>
      <c r="L71"/>
      <c r="M71"/>
      <c r="N71"/>
      <c r="O71"/>
      <c r="P71"/>
      <c r="T71" s="46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2</v>
      </c>
      <c r="G72" s="60"/>
      <c r="H72" s="61"/>
      <c r="I72" s="60"/>
      <c r="J72"/>
      <c r="K72"/>
      <c r="L72"/>
      <c r="M72"/>
      <c r="N72"/>
      <c r="O72"/>
      <c r="P72"/>
      <c r="T72" s="46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J73"/>
      <c r="K73"/>
      <c r="L73"/>
      <c r="M73"/>
      <c r="N73"/>
      <c r="O73"/>
      <c r="P73"/>
      <c r="T73" s="46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J74"/>
      <c r="K74"/>
      <c r="L74"/>
      <c r="M74"/>
      <c r="N74"/>
      <c r="O74"/>
      <c r="P74"/>
      <c r="T74" s="461"/>
    </row>
    <row r="75" spans="1:20" ht="25" customHeight="1" x14ac:dyDescent="0.25">
      <c r="B75"/>
      <c r="C75" s="60"/>
      <c r="D75" s="61"/>
      <c r="E75" s="61"/>
      <c r="F75" s="61"/>
      <c r="G75" s="61"/>
      <c r="H75" s="60"/>
      <c r="I75" s="61"/>
      <c r="J75" s="60"/>
      <c r="K75"/>
      <c r="L75"/>
      <c r="M75"/>
      <c r="N75"/>
      <c r="O75"/>
      <c r="P75"/>
      <c r="T75" s="461"/>
    </row>
    <row r="76" spans="1:20" ht="25" customHeight="1" x14ac:dyDescent="0.25">
      <c r="B76"/>
      <c r="C76" s="60"/>
      <c r="D76" s="61"/>
      <c r="E76" s="61"/>
      <c r="F76" s="61"/>
      <c r="G76" s="61"/>
      <c r="H76" s="60"/>
      <c r="I76" s="61"/>
      <c r="J76" s="60"/>
      <c r="K76"/>
      <c r="L76" s="319" t="s">
        <v>100</v>
      </c>
      <c r="M76"/>
      <c r="N76"/>
      <c r="O76"/>
      <c r="P76"/>
      <c r="T76" s="46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J77"/>
      <c r="K77"/>
      <c r="L77" s="320" t="s">
        <v>280</v>
      </c>
      <c r="M77"/>
      <c r="N77"/>
      <c r="O77"/>
      <c r="P77"/>
      <c r="T77" s="46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6</v>
      </c>
      <c r="D78" s="313">
        <f>COUNTIF(D83:D104,"*-*")</f>
        <v>7</v>
      </c>
      <c r="E78" s="313">
        <f>COUNTIF(E83:E97,"*-*")</f>
        <v>5</v>
      </c>
      <c r="F78" s="313">
        <f>COUNTIF(F83:F97,"*-*")</f>
        <v>0</v>
      </c>
      <c r="G78" s="60"/>
      <c r="H78" s="61"/>
      <c r="I78" s="60"/>
      <c r="J78"/>
      <c r="K78"/>
      <c r="L78" s="321" t="s">
        <v>102</v>
      </c>
      <c r="M78"/>
      <c r="N78"/>
      <c r="O78"/>
      <c r="P78"/>
      <c r="T78" s="461"/>
    </row>
    <row r="79" spans="1:20" ht="25" customHeight="1" x14ac:dyDescent="0.25">
      <c r="A79" s="671"/>
      <c r="B79" s="314" t="s">
        <v>639</v>
      </c>
      <c r="C79" s="313">
        <f>C82-C78</f>
        <v>3</v>
      </c>
      <c r="D79" s="313">
        <f>D82-D78</f>
        <v>8</v>
      </c>
      <c r="E79" s="313">
        <f>E82-E78</f>
        <v>4</v>
      </c>
      <c r="F79" s="313">
        <f>F82-F78</f>
        <v>0</v>
      </c>
      <c r="G79" s="60"/>
      <c r="H79" s="61"/>
      <c r="I79" s="60"/>
      <c r="J79"/>
      <c r="K79"/>
      <c r="L79" s="322" t="s">
        <v>145</v>
      </c>
      <c r="M79"/>
      <c r="N79" s="323" t="s">
        <v>634</v>
      </c>
      <c r="O79"/>
      <c r="P79"/>
      <c r="T79" s="461"/>
    </row>
    <row r="80" spans="1:20" ht="25" customHeight="1" thickBot="1" x14ac:dyDescent="0.3">
      <c r="B80"/>
      <c r="C80" s="60"/>
      <c r="D80" s="61"/>
      <c r="E80" s="61"/>
      <c r="F80" s="61"/>
      <c r="G80" s="61"/>
      <c r="H80" s="60"/>
      <c r="I80" s="61"/>
      <c r="J80" s="60"/>
      <c r="K80"/>
      <c r="L80"/>
      <c r="M80"/>
      <c r="N80"/>
      <c r="O80"/>
      <c r="P80"/>
      <c r="T80" s="461"/>
    </row>
    <row r="81" spans="2:20" ht="25" customHeight="1" x14ac:dyDescent="0.2">
      <c r="B81"/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61"/>
    </row>
    <row r="82" spans="2:20" ht="25" customHeight="1" x14ac:dyDescent="0.2">
      <c r="B82" s="300" t="s">
        <v>154</v>
      </c>
      <c r="C82" s="303">
        <f>COUNTIF(_xlfn.ANCHORARRAY(C83),"*")</f>
        <v>9</v>
      </c>
      <c r="D82" s="304">
        <f>COUNTIF(_xlfn.ANCHORARRAY(D83),"*")</f>
        <v>15</v>
      </c>
      <c r="E82" s="304">
        <f>COUNTIF(_xlfn.ANCHORARRAY(E83),"*")</f>
        <v>9</v>
      </c>
      <c r="F82" s="305">
        <f>COUNTIF(H20:H30,"*")</f>
        <v>0</v>
      </c>
      <c r="G82" s="300" t="s">
        <v>154</v>
      </c>
      <c r="H82" s="304">
        <f>COUNTIF(_xlfn.ANCHORARRAY(H83),"*")</f>
        <v>4</v>
      </c>
      <c r="I82" s="304">
        <f>COUNTIF(I83:I97,"*")</f>
        <v>1</v>
      </c>
      <c r="J82" s="664">
        <f>COUNTIF(J83:J90,"*")</f>
        <v>8</v>
      </c>
      <c r="K82" s="665"/>
      <c r="L82" s="304">
        <f t="shared" ref="L82:P82" si="0">COUNTIF(L83:L97,"*")</f>
        <v>3</v>
      </c>
      <c r="M82" s="304">
        <f t="shared" si="0"/>
        <v>0</v>
      </c>
      <c r="N82" s="304">
        <f t="shared" si="0"/>
        <v>1</v>
      </c>
      <c r="O82" s="304">
        <f t="shared" si="0"/>
        <v>0</v>
      </c>
      <c r="P82" s="304">
        <f t="shared" si="0"/>
        <v>2</v>
      </c>
      <c r="T82" s="461"/>
    </row>
    <row r="83" spans="2:20" ht="25" customHeight="1" x14ac:dyDescent="0.25">
      <c r="B83" s="329" t="s">
        <v>640</v>
      </c>
      <c r="C83" s="290" t="str" cm="1">
        <f t="array" ref="C83:C92">_xlfn.UNIQUE(C20:C47)</f>
        <v>ID-Account</v>
      </c>
      <c r="D83" s="290" t="str" cm="1">
        <f t="array" ref="D83:D98">_xlfn.UNIQUE(D20:D47)</f>
        <v>Trash-Drop</v>
      </c>
      <c r="E83" s="290" t="str" cm="1">
        <f t="array" ref="E83:E92">_xlfn.UNIQUE(F20:F47)</f>
        <v>Timeline-Recap</v>
      </c>
      <c r="F83" s="290" cm="1">
        <f t="array" ref="F83">_xlfn.UNIQUE(H20:H25)</f>
        <v>0</v>
      </c>
      <c r="G83" s="289"/>
      <c r="H83" s="330" t="str" cm="1">
        <f t="array" ref="H83:H87">_xlfn.UNIQUE(J19:J47)</f>
        <v>[es ist] understandable</v>
      </c>
      <c r="I83" s="292" t="str" cm="1">
        <f t="array" ref="I83:I84">_xlfn.UNIQUE(K19:K47)</f>
        <v>[wie] comfortable</v>
      </c>
      <c r="J83" s="521" t="str" cm="1">
        <f t="array" ref="J83:K90">_xlfn.UNIQUE(L19:M26)</f>
        <v>by the way</v>
      </c>
      <c r="K83" s="522">
        <v>0</v>
      </c>
      <c r="L83" s="513" t="str" cm="1">
        <f t="array" ref="L83:L86">_xlfn.UNIQUE(N20:N47)</f>
        <v>[ist] gestarted</v>
      </c>
      <c r="M83" s="339" cm="1">
        <f t="array" ref="M83">_xlfn.UNIQUE(Q20:Q47)</f>
        <v>0</v>
      </c>
      <c r="N83" s="323" t="str" cm="1">
        <f t="array" ref="N83:N84">_xlfn.UNIQUE(R20:R47)</f>
        <v>gehyped</v>
      </c>
      <c r="O83" s="297" cm="1">
        <f t="array" ref="O83">_xlfn.UNIQUE(T20:T47)</f>
        <v>0</v>
      </c>
      <c r="P83" s="295" t="str" cm="1">
        <f t="array" ref="P83:P85">_xlfn.UNIQUE(U20:U47)</f>
        <v>[wurde heute] gedropped</v>
      </c>
      <c r="T83" s="461"/>
    </row>
    <row r="84" spans="2:20" ht="25" customHeight="1" x14ac:dyDescent="0.35">
      <c r="B84" s="326">
        <f>SUM(C82:F82:H82:P82)</f>
        <v>52</v>
      </c>
      <c r="C84" s="290" t="str">
        <v>Sommerhit</v>
      </c>
      <c r="D84" s="290" t="str">
        <v>Instagram-Video</v>
      </c>
      <c r="E84" s="290" t="str">
        <v>Charts</v>
      </c>
      <c r="F84" s="290"/>
      <c r="G84" s="289"/>
      <c r="H84" s="292" t="str">
        <v>forbidden fruit</v>
      </c>
      <c r="I84" s="292">
        <v>0</v>
      </c>
      <c r="J84" s="521" t="str">
        <v>nothing was the same</v>
      </c>
      <c r="K84" s="522">
        <v>0</v>
      </c>
      <c r="L84" s="513" t="str">
        <v>[hat] gepushed</v>
      </c>
      <c r="M84" s="297"/>
      <c r="N84">
        <v>0</v>
      </c>
      <c r="O84" s="297"/>
      <c r="P84" s="295" t="str">
        <v>gedropped [wurde]</v>
      </c>
      <c r="T84" s="461"/>
    </row>
    <row r="85" spans="2:20" ht="25" customHeight="1" x14ac:dyDescent="0.25">
      <c r="B85"/>
      <c r="C85" s="290" t="str">
        <v>Charts</v>
      </c>
      <c r="D85" s="290" t="str">
        <v>FollowerInnen</v>
      </c>
      <c r="E85" s="290" t="str">
        <v>Timelines</v>
      </c>
      <c r="F85" s="290"/>
      <c r="G85" s="289"/>
      <c r="H85" s="292" t="str">
        <v>[noch] stranger</v>
      </c>
      <c r="I85" s="292"/>
      <c r="J85" s="521" t="str">
        <v>Amen to that</v>
      </c>
      <c r="K85" s="522">
        <v>0</v>
      </c>
      <c r="L85" s="513" t="str">
        <v>[ist] gedropped</v>
      </c>
      <c r="M85" s="297"/>
      <c r="N85" s="297"/>
      <c r="O85" s="297"/>
      <c r="P85" s="295">
        <v>0</v>
      </c>
      <c r="T85" s="461"/>
    </row>
    <row r="86" spans="2:20" ht="46" customHeight="1" x14ac:dyDescent="0.25">
      <c r="B86" s="324" t="s">
        <v>631</v>
      </c>
      <c r="C86" s="290" t="str">
        <v>Timeline-Recap</v>
      </c>
      <c r="D86" s="290" t="str">
        <v>Streams</v>
      </c>
      <c r="E86" s="290" t="str">
        <v>Show-Notes</v>
      </c>
      <c r="F86" s="290"/>
      <c r="G86" s="289"/>
      <c r="H86" s="292" t="str">
        <v>trash</v>
      </c>
      <c r="I86" s="292"/>
      <c r="J86" s="521" t="str">
        <v>message received</v>
      </c>
      <c r="K86" s="522">
        <v>0</v>
      </c>
      <c r="L86" s="514">
        <v>0</v>
      </c>
      <c r="M86" s="297"/>
      <c r="N86" s="297"/>
      <c r="O86" s="297"/>
      <c r="P86" s="295"/>
      <c r="T86" s="461"/>
    </row>
    <row r="87" spans="2:20" ht="25" customHeight="1" x14ac:dyDescent="0.25">
      <c r="B87" s="315">
        <f>SUM(C82:F82)</f>
        <v>33</v>
      </c>
      <c r="C87" s="290" t="str">
        <v>Early-Hit</v>
      </c>
      <c r="D87" s="290" t="str">
        <v>Push-Backs</v>
      </c>
      <c r="E87" s="290" t="str">
        <v>Underground-Deals</v>
      </c>
      <c r="F87" s="290"/>
      <c r="G87" s="289"/>
      <c r="H87" s="292">
        <v>0</v>
      </c>
      <c r="I87" s="292"/>
      <c r="J87" s="521" t="str">
        <v>Strange times</v>
      </c>
      <c r="K87" s="522">
        <v>0</v>
      </c>
      <c r="L87" s="514"/>
      <c r="M87" s="297"/>
      <c r="N87" s="297"/>
      <c r="O87" s="297"/>
      <c r="P87" s="295"/>
      <c r="T87" s="461"/>
    </row>
    <row r="88" spans="2:20" ht="25" customHeight="1" x14ac:dyDescent="0.25">
      <c r="B88" s="315" t="s">
        <v>636</v>
      </c>
      <c r="C88" s="290" t="str">
        <v>Fashion-Show</v>
      </c>
      <c r="D88" s="290" t="str">
        <v>Spoti</v>
      </c>
      <c r="E88" s="290" t="str">
        <v>LGTBIQ+-Community</v>
      </c>
      <c r="F88" s="290"/>
      <c r="G88" s="289"/>
      <c r="H88" s="292"/>
      <c r="I88" s="292"/>
      <c r="J88" s="521" t="str">
        <v>literally</v>
      </c>
      <c r="K88" s="522">
        <v>0</v>
      </c>
      <c r="L88" s="514"/>
      <c r="M88" s="297"/>
      <c r="N88" s="297"/>
      <c r="O88" s="297"/>
      <c r="P88" s="295"/>
      <c r="T88" s="461"/>
    </row>
    <row r="89" spans="2:20" ht="25" customHeight="1" x14ac:dyDescent="0.25">
      <c r="B89" s="316">
        <f>COUNTIF(C83:F109,"*-*")</f>
        <v>18</v>
      </c>
      <c r="C89" s="290" t="str">
        <v>trash</v>
      </c>
      <c r="D89" s="290" t="str">
        <v>Bro-Film</v>
      </c>
      <c r="E89" s="290" t="str">
        <v>High-Fashion-Kollektion</v>
      </c>
      <c r="F89" s="290"/>
      <c r="G89" s="289"/>
      <c r="H89" s="292"/>
      <c r="I89" s="292"/>
      <c r="J89" s="521" t="str">
        <v>I think you are onto something</v>
      </c>
      <c r="K89" s="522">
        <v>0</v>
      </c>
      <c r="L89" s="514"/>
      <c r="M89" s="297"/>
      <c r="N89" s="297"/>
      <c r="O89" s="297"/>
      <c r="P89" s="295"/>
      <c r="T89" s="461"/>
    </row>
    <row r="90" spans="2:20" ht="25" customHeight="1" x14ac:dyDescent="0.25">
      <c r="B90" s="315" t="s">
        <v>637</v>
      </c>
      <c r="C90" s="290" t="str">
        <v>Co-Founder</v>
      </c>
      <c r="D90" s="290" t="str">
        <v>Self-Love</v>
      </c>
      <c r="E90" s="290" t="str">
        <v>Caption</v>
      </c>
      <c r="F90" s="290"/>
      <c r="G90" s="289"/>
      <c r="H90" s="330"/>
      <c r="I90" s="292"/>
      <c r="J90" s="521" t="str">
        <v>onto something</v>
      </c>
      <c r="K90" s="522">
        <v>0</v>
      </c>
      <c r="L90" s="514"/>
      <c r="M90" s="297"/>
      <c r="N90" s="297"/>
      <c r="O90" s="297"/>
      <c r="P90" s="295"/>
      <c r="T90" s="461"/>
    </row>
    <row r="91" spans="2:20" ht="25" customHeight="1" x14ac:dyDescent="0.25">
      <c r="B91" s="316">
        <f>B87-B89</f>
        <v>15</v>
      </c>
      <c r="C91" s="290" t="str">
        <v>Creatives-Companion</v>
      </c>
      <c r="D91" s="290" t="str">
        <v>Self-Confidence</v>
      </c>
      <c r="E91" s="290" t="str">
        <v>Post</v>
      </c>
      <c r="F91" s="290"/>
      <c r="G91" s="289"/>
      <c r="H91" s="292"/>
      <c r="I91" s="292"/>
      <c r="J91" s="521"/>
      <c r="K91" s="522"/>
      <c r="L91" s="514"/>
      <c r="M91" s="297"/>
      <c r="N91" s="297"/>
      <c r="O91" s="297"/>
      <c r="P91" s="295"/>
      <c r="T91" s="461"/>
    </row>
    <row r="92" spans="2:20" ht="19" x14ac:dyDescent="0.25">
      <c r="B92" s="289"/>
      <c r="C92" s="290">
        <v>0</v>
      </c>
      <c r="D92" s="290" t="str">
        <v>Dancefloor</v>
      </c>
      <c r="E92" s="290">
        <v>0</v>
      </c>
      <c r="F92" s="290"/>
      <c r="G92" s="289"/>
      <c r="H92" s="292"/>
      <c r="I92" s="292"/>
      <c r="J92" s="521"/>
      <c r="K92" s="522"/>
      <c r="L92" s="330"/>
      <c r="M92" s="297"/>
      <c r="N92" s="297"/>
      <c r="O92" s="297"/>
      <c r="P92" s="295"/>
    </row>
    <row r="93" spans="2:20" ht="19" x14ac:dyDescent="0.25">
      <c r="B93"/>
      <c r="C93" s="331"/>
      <c r="D93" s="59" t="str">
        <v>Safe-Space</v>
      </c>
      <c r="E93" s="59"/>
      <c r="F93" s="59"/>
      <c r="G93" s="61"/>
      <c r="H93" s="317"/>
      <c r="I93" s="297"/>
      <c r="J93" s="521"/>
      <c r="K93" s="522"/>
      <c r="L93" s="339"/>
      <c r="M93" s="297"/>
      <c r="N93" s="297"/>
      <c r="O93" s="297"/>
      <c r="P93" s="295"/>
    </row>
    <row r="94" spans="2:20" ht="19" x14ac:dyDescent="0.25">
      <c r="B94"/>
      <c r="C94" s="331"/>
      <c r="D94" s="59" t="str">
        <v>Overthinking</v>
      </c>
      <c r="E94" s="59"/>
      <c r="F94" s="59"/>
      <c r="G94" s="61"/>
      <c r="H94" s="317"/>
      <c r="I94" s="297"/>
      <c r="J94" s="521"/>
      <c r="K94" s="522"/>
      <c r="L94" s="339"/>
      <c r="M94" s="297"/>
      <c r="N94" s="297"/>
      <c r="O94" s="297"/>
      <c r="P94" s="295"/>
    </row>
    <row r="95" spans="2:20" ht="19" x14ac:dyDescent="0.25">
      <c r="B95"/>
      <c r="C95" s="331"/>
      <c r="D95" s="59" t="str">
        <v>Timelines</v>
      </c>
      <c r="E95" s="59"/>
      <c r="F95" s="59"/>
      <c r="G95" s="61"/>
      <c r="H95" s="317"/>
      <c r="I95" s="297"/>
      <c r="J95" s="521"/>
      <c r="K95" s="522"/>
      <c r="L95" s="339"/>
      <c r="M95" s="297"/>
      <c r="N95" s="297"/>
      <c r="O95" s="297"/>
      <c r="P95" s="295"/>
    </row>
    <row r="96" spans="2:20" ht="19" x14ac:dyDescent="0.25">
      <c r="B96"/>
      <c r="C96" s="331"/>
      <c r="D96" s="332" t="str">
        <v>Socials</v>
      </c>
      <c r="E96" s="308"/>
      <c r="F96" s="308"/>
      <c r="G96" s="61"/>
      <c r="H96" s="317"/>
      <c r="I96" s="297"/>
      <c r="J96" s="521"/>
      <c r="K96" s="522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 t="str">
        <v>the weekend</v>
      </c>
      <c r="E97" s="311"/>
      <c r="F97" s="312"/>
      <c r="G97" s="61"/>
      <c r="H97" s="318"/>
      <c r="I97" s="298"/>
      <c r="J97" s="523"/>
      <c r="K97" s="524"/>
      <c r="L97" s="515"/>
      <c r="M97" s="298"/>
      <c r="N97" s="298"/>
      <c r="O97" s="298"/>
      <c r="P97" s="296"/>
    </row>
    <row r="98" spans="2:16" x14ac:dyDescent="0.2">
      <c r="D98" s="151">
        <v>0</v>
      </c>
    </row>
  </sheetData>
  <mergeCells count="47">
    <mergeCell ref="A78:A79"/>
    <mergeCell ref="L45:M45"/>
    <mergeCell ref="L46:M46"/>
    <mergeCell ref="L47:M47"/>
    <mergeCell ref="L17:M18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N17:U18"/>
    <mergeCell ref="E64:F64"/>
    <mergeCell ref="G64:H64"/>
    <mergeCell ref="J64:M64"/>
    <mergeCell ref="C13:D13"/>
    <mergeCell ref="C14:D14"/>
    <mergeCell ref="B17:H18"/>
    <mergeCell ref="J17:J18"/>
    <mergeCell ref="L28:M28"/>
    <mergeCell ref="L29:M29"/>
    <mergeCell ref="L30:M30"/>
    <mergeCell ref="L31:M31"/>
    <mergeCell ref="L32:M32"/>
    <mergeCell ref="L33:M33"/>
    <mergeCell ref="K17:K18"/>
    <mergeCell ref="L19:M19"/>
    <mergeCell ref="B1:C2"/>
    <mergeCell ref="F1:J2"/>
    <mergeCell ref="G4:H4"/>
    <mergeCell ref="J81:K81"/>
    <mergeCell ref="J82:K82"/>
    <mergeCell ref="H65:H67"/>
    <mergeCell ref="J65:M67"/>
    <mergeCell ref="L20:M20"/>
    <mergeCell ref="L21:M21"/>
    <mergeCell ref="L22:M22"/>
    <mergeCell ref="L23:M23"/>
    <mergeCell ref="L24:M24"/>
    <mergeCell ref="L25:M25"/>
    <mergeCell ref="L26:M26"/>
    <mergeCell ref="L27:M27"/>
    <mergeCell ref="L44:M4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10A6105-59C0-A340-A82E-45F0D0936053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942A0298-2463-8E4D-898B-C2AF48487285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AC414CBD-2AC5-1B4B-BB5F-F2C457AC29DA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7C6ABB60-CD7C-4443-A666-B4F113574364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97583480-BDCC-E344-92FA-A796F0312EB6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E8D0B143-C0B1-FB4F-9EF3-4FE41CCCDCA7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1D89-98EB-2B45-BCA4-6B06C9042EFD}">
  <dimension ref="A1:U97"/>
  <sheetViews>
    <sheetView zoomScale="84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1097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89</v>
      </c>
      <c r="G4" s="584" t="s">
        <v>153</v>
      </c>
      <c r="H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27</v>
      </c>
      <c r="D5" s="70">
        <f>C5/G5*100</f>
        <v>100</v>
      </c>
      <c r="E5" s="159" t="s">
        <v>240</v>
      </c>
      <c r="F5" s="111" t="s">
        <v>155</v>
      </c>
      <c r="G5" s="111">
        <f>C69</f>
        <v>27</v>
      </c>
      <c r="H5" s="111" t="s">
        <v>154</v>
      </c>
      <c r="I5" s="111">
        <f>B84</f>
        <v>24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385"/>
      <c r="D8" s="397"/>
      <c r="E8" s="35">
        <v>0</v>
      </c>
      <c r="F8" s="49" t="s">
        <v>239</v>
      </c>
      <c r="G8" s="49">
        <f>E8/G5*100</f>
        <v>0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399"/>
      <c r="D9" s="211"/>
      <c r="E9" s="6">
        <v>0</v>
      </c>
      <c r="F9" s="32" t="s">
        <v>239</v>
      </c>
      <c r="G9" s="32">
        <f>E9/G5*100</f>
        <v>0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400"/>
      <c r="D10" s="401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402"/>
      <c r="D11" s="403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404"/>
      <c r="D12" s="40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98"/>
      <c r="D13" s="699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638" t="s">
        <v>131</v>
      </c>
      <c r="C17" s="639"/>
      <c r="D17" s="639"/>
      <c r="E17" s="639"/>
      <c r="F17" s="639"/>
      <c r="G17" s="639"/>
      <c r="H17" s="639"/>
      <c r="I17" s="170"/>
      <c r="J17" s="642" t="s">
        <v>85</v>
      </c>
      <c r="K17" s="574" t="s">
        <v>86</v>
      </c>
      <c r="L17" s="672" t="s">
        <v>87</v>
      </c>
      <c r="M17" s="673"/>
      <c r="N17" s="628" t="s">
        <v>95</v>
      </c>
      <c r="O17" s="629"/>
      <c r="P17" s="629"/>
      <c r="Q17" s="629"/>
      <c r="R17" s="629"/>
      <c r="S17" s="629"/>
      <c r="T17" s="629"/>
      <c r="U17" s="630"/>
    </row>
    <row r="18" spans="1:21" ht="19" customHeight="1" thickBot="1" x14ac:dyDescent="0.25">
      <c r="B18" s="640"/>
      <c r="C18" s="641"/>
      <c r="D18" s="641"/>
      <c r="E18" s="641"/>
      <c r="F18" s="641"/>
      <c r="G18" s="641"/>
      <c r="H18" s="641"/>
      <c r="I18" s="171"/>
      <c r="J18" s="643"/>
      <c r="K18" s="575"/>
      <c r="L18" s="674"/>
      <c r="M18" s="675"/>
      <c r="N18" s="631"/>
      <c r="O18" s="632"/>
      <c r="P18" s="632"/>
      <c r="Q18" s="632"/>
      <c r="R18" s="632"/>
      <c r="S18" s="632"/>
      <c r="T18" s="632"/>
      <c r="U18" s="633"/>
    </row>
    <row r="19" spans="1:21" ht="44" customHeight="1" x14ac:dyDescent="0.25">
      <c r="B19" s="107" t="s">
        <v>126</v>
      </c>
      <c r="C19" s="86" t="s">
        <v>91</v>
      </c>
      <c r="D19" s="92" t="s">
        <v>93</v>
      </c>
      <c r="E19" s="165" t="s">
        <v>126</v>
      </c>
      <c r="F19" s="97" t="s">
        <v>97</v>
      </c>
      <c r="G19" s="167" t="s">
        <v>126</v>
      </c>
      <c r="H19" s="92" t="s">
        <v>98</v>
      </c>
      <c r="I19" s="106" t="s">
        <v>126</v>
      </c>
      <c r="J19" s="193"/>
      <c r="K19" s="194"/>
      <c r="L19" s="724" t="s">
        <v>1098</v>
      </c>
      <c r="M19" s="725"/>
      <c r="N19" s="173" t="s">
        <v>103</v>
      </c>
      <c r="O19" s="174" t="s">
        <v>104</v>
      </c>
      <c r="P19" s="178" t="s">
        <v>105</v>
      </c>
      <c r="Q19" s="179" t="s">
        <v>106</v>
      </c>
      <c r="R19" s="173" t="s">
        <v>107</v>
      </c>
      <c r="S19" s="180" t="s">
        <v>108</v>
      </c>
      <c r="T19" s="177" t="s">
        <v>179</v>
      </c>
      <c r="U19" s="172" t="s">
        <v>180</v>
      </c>
    </row>
    <row r="20" spans="1:21" ht="25" customHeight="1" x14ac:dyDescent="0.25">
      <c r="B20" s="118" t="s">
        <v>109</v>
      </c>
      <c r="C20" s="206" t="s">
        <v>471</v>
      </c>
      <c r="D20" s="205" t="s">
        <v>1099</v>
      </c>
      <c r="E20" s="257" t="s">
        <v>113</v>
      </c>
      <c r="F20" s="204" t="s">
        <v>983</v>
      </c>
      <c r="G20" s="113" t="s">
        <v>113</v>
      </c>
      <c r="H20" s="186"/>
      <c r="I20" s="123"/>
      <c r="J20" s="193"/>
      <c r="K20" s="194"/>
      <c r="L20" s="724" t="s">
        <v>1103</v>
      </c>
      <c r="M20" s="725"/>
      <c r="N20" s="205" t="s">
        <v>1100</v>
      </c>
      <c r="O20" s="175"/>
      <c r="P20" s="198"/>
      <c r="Q20" s="199"/>
      <c r="R20" s="186"/>
      <c r="S20" s="181"/>
      <c r="T20" s="203"/>
      <c r="U20" s="38"/>
    </row>
    <row r="21" spans="1:21" ht="25" customHeight="1" x14ac:dyDescent="0.25">
      <c r="B21" s="118" t="s">
        <v>109</v>
      </c>
      <c r="C21" s="206" t="s">
        <v>1102</v>
      </c>
      <c r="D21" s="205" t="s">
        <v>94</v>
      </c>
      <c r="E21" s="257" t="s">
        <v>111</v>
      </c>
      <c r="F21" s="204" t="s">
        <v>548</v>
      </c>
      <c r="G21" s="113" t="s">
        <v>111</v>
      </c>
      <c r="H21" s="186"/>
      <c r="I21" s="123"/>
      <c r="J21" s="193"/>
      <c r="K21" s="194"/>
      <c r="L21" s="634"/>
      <c r="M21" s="719"/>
      <c r="N21" s="205" t="s">
        <v>1101</v>
      </c>
      <c r="O21" s="175"/>
      <c r="P21" s="198"/>
      <c r="Q21" s="199"/>
      <c r="R21" s="200"/>
      <c r="S21" s="116"/>
      <c r="T21" s="203"/>
      <c r="U21" s="55"/>
    </row>
    <row r="22" spans="1:21" ht="25" customHeight="1" x14ac:dyDescent="0.25">
      <c r="B22" s="118" t="s">
        <v>112</v>
      </c>
      <c r="C22" s="206" t="s">
        <v>1106</v>
      </c>
      <c r="D22" s="205" t="s">
        <v>1104</v>
      </c>
      <c r="E22" s="257" t="s">
        <v>113</v>
      </c>
      <c r="F22" s="204" t="s">
        <v>116</v>
      </c>
      <c r="G22" s="113" t="s">
        <v>109</v>
      </c>
      <c r="H22" s="186"/>
      <c r="I22" s="123"/>
      <c r="J22" s="193"/>
      <c r="K22" s="194"/>
      <c r="L22" s="634"/>
      <c r="M22" s="719"/>
      <c r="N22" s="188"/>
      <c r="O22" s="175"/>
      <c r="P22" s="198"/>
      <c r="Q22" s="199"/>
      <c r="R22" s="186"/>
      <c r="S22" s="116"/>
      <c r="T22" s="203"/>
      <c r="U22" s="55"/>
    </row>
    <row r="23" spans="1:21" ht="25" customHeight="1" x14ac:dyDescent="0.25">
      <c r="A23" s="40"/>
      <c r="B23" s="118" t="s">
        <v>113</v>
      </c>
      <c r="C23" s="206" t="s">
        <v>983</v>
      </c>
      <c r="D23" s="205" t="s">
        <v>1105</v>
      </c>
      <c r="E23" s="257" t="s">
        <v>109</v>
      </c>
      <c r="F23" s="204" t="s">
        <v>548</v>
      </c>
      <c r="G23" s="113" t="s">
        <v>111</v>
      </c>
      <c r="H23" s="186"/>
      <c r="I23" s="123"/>
      <c r="J23" s="193"/>
      <c r="K23" s="194"/>
      <c r="L23" s="634"/>
      <c r="M23" s="719"/>
      <c r="N23" s="188"/>
      <c r="O23" s="175"/>
      <c r="P23" s="198"/>
      <c r="Q23" s="199"/>
      <c r="R23" s="186"/>
      <c r="S23" s="116"/>
      <c r="T23" s="203"/>
      <c r="U23" s="55"/>
    </row>
    <row r="24" spans="1:21" ht="25" customHeight="1" x14ac:dyDescent="0.25">
      <c r="B24" s="118" t="s">
        <v>190</v>
      </c>
      <c r="C24" s="206" t="s">
        <v>123</v>
      </c>
      <c r="D24" s="205" t="s">
        <v>1105</v>
      </c>
      <c r="E24" s="257" t="s">
        <v>109</v>
      </c>
      <c r="F24" s="204" t="s">
        <v>1107</v>
      </c>
      <c r="G24" s="113" t="s">
        <v>111</v>
      </c>
      <c r="H24" s="186"/>
      <c r="I24" s="123"/>
      <c r="J24" s="196"/>
      <c r="K24" s="194"/>
      <c r="L24" s="634"/>
      <c r="M24" s="719"/>
      <c r="N24" s="188"/>
      <c r="O24" s="175"/>
      <c r="P24" s="198"/>
      <c r="Q24" s="199"/>
      <c r="R24" s="186"/>
      <c r="S24" s="116"/>
      <c r="T24" s="203"/>
      <c r="U24" s="55"/>
    </row>
    <row r="25" spans="1:21" ht="57" customHeight="1" x14ac:dyDescent="0.25">
      <c r="A25" s="151"/>
      <c r="B25" s="118" t="s">
        <v>125</v>
      </c>
      <c r="C25" s="206" t="s">
        <v>1109</v>
      </c>
      <c r="D25" s="205" t="s">
        <v>1105</v>
      </c>
      <c r="E25" s="257" t="s">
        <v>109</v>
      </c>
      <c r="F25" s="204" t="s">
        <v>123</v>
      </c>
      <c r="G25" s="113" t="s">
        <v>125</v>
      </c>
      <c r="H25" s="186"/>
      <c r="I25" s="123"/>
      <c r="J25" s="196"/>
      <c r="K25" s="194"/>
      <c r="L25" s="634"/>
      <c r="M25" s="719"/>
      <c r="N25" s="188"/>
      <c r="O25" s="175"/>
      <c r="P25" s="198"/>
      <c r="Q25" s="199"/>
      <c r="R25" s="186"/>
      <c r="S25" s="116"/>
      <c r="T25" s="203"/>
      <c r="U25" s="55"/>
    </row>
    <row r="26" spans="1:21" ht="66" customHeight="1" x14ac:dyDescent="0.25">
      <c r="B26" s="118" t="s">
        <v>111</v>
      </c>
      <c r="C26" s="206" t="s">
        <v>1110</v>
      </c>
      <c r="D26" s="205" t="s">
        <v>1108</v>
      </c>
      <c r="E26" s="257" t="s">
        <v>113</v>
      </c>
      <c r="F26" s="191"/>
      <c r="G26" s="113"/>
      <c r="H26" s="186"/>
      <c r="I26" s="123"/>
      <c r="J26" s="197"/>
      <c r="K26" s="194"/>
      <c r="L26" s="634"/>
      <c r="M26" s="719"/>
      <c r="N26" s="188"/>
      <c r="O26" s="175"/>
      <c r="P26" s="198"/>
      <c r="Q26" s="199"/>
      <c r="R26" s="186"/>
      <c r="S26" s="116"/>
      <c r="T26" s="203"/>
      <c r="U26" s="55"/>
    </row>
    <row r="27" spans="1:21" ht="25" customHeight="1" x14ac:dyDescent="0.25">
      <c r="B27" s="118" t="s">
        <v>190</v>
      </c>
      <c r="C27" s="206" t="s">
        <v>1111</v>
      </c>
      <c r="D27" s="205" t="s">
        <v>1112</v>
      </c>
      <c r="E27" s="257" t="s">
        <v>111</v>
      </c>
      <c r="F27" s="191"/>
      <c r="G27" s="113"/>
      <c r="H27" s="186"/>
      <c r="I27" s="123"/>
      <c r="J27" s="197"/>
      <c r="K27" s="194"/>
      <c r="L27" s="634"/>
      <c r="M27" s="719"/>
      <c r="N27" s="188"/>
      <c r="O27" s="175"/>
      <c r="P27" s="198"/>
      <c r="Q27" s="199"/>
      <c r="R27" s="186"/>
      <c r="S27" s="116"/>
      <c r="T27" s="203"/>
      <c r="U27" s="55"/>
    </row>
    <row r="28" spans="1:21" ht="25" customHeight="1" x14ac:dyDescent="0.25">
      <c r="B28" s="118" t="s">
        <v>190</v>
      </c>
      <c r="C28" s="206" t="s">
        <v>755</v>
      </c>
      <c r="D28" s="187"/>
      <c r="E28" s="257"/>
      <c r="F28" s="191"/>
      <c r="G28" s="113"/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/>
      <c r="C29" s="185"/>
      <c r="D29" s="186"/>
      <c r="E29" s="257"/>
      <c r="F29" s="191"/>
      <c r="G29" s="113"/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/>
      <c r="C30" s="185"/>
      <c r="D30" s="186"/>
      <c r="E30" s="257"/>
      <c r="F30" s="191"/>
      <c r="G30" s="113"/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186"/>
      <c r="E31" s="257"/>
      <c r="F31" s="191"/>
      <c r="G31" s="113"/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186"/>
      <c r="E32" s="257"/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186"/>
      <c r="E33" s="257"/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186"/>
      <c r="E34" s="257"/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186"/>
      <c r="E35" s="257"/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9</v>
      </c>
      <c r="C59" s="145"/>
      <c r="D59" s="144">
        <f>COUNTIF(D20:D44,"*")</f>
        <v>8</v>
      </c>
      <c r="E59" s="145"/>
      <c r="F59" s="144">
        <f>COUNTIF(F20:F44,"*")</f>
        <v>6</v>
      </c>
      <c r="G59" s="145"/>
      <c r="H59" s="146">
        <f>COUNTIF(H20:H44,"*")</f>
        <v>0</v>
      </c>
      <c r="I59" s="147"/>
      <c r="J59" s="79">
        <f>COUNTIF(J19:J44,"*")</f>
        <v>0</v>
      </c>
      <c r="K59" s="79">
        <f>COUNTIF(K19:K44,"*")</f>
        <v>0</v>
      </c>
      <c r="L59" s="79">
        <f>COUNTIF(L19:L44,"*")</f>
        <v>2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SUM(B59,D59,F59,H59,J59)</f>
        <v>23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/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2</v>
      </c>
      <c r="T64" s="41"/>
    </row>
    <row r="65" spans="1:20" ht="47" customHeight="1" x14ac:dyDescent="0.25">
      <c r="B65" s="64" t="s">
        <v>132</v>
      </c>
      <c r="C65" s="65">
        <f>C63-C64</f>
        <v>23</v>
      </c>
      <c r="D65" s="61"/>
      <c r="E65" s="72" t="s">
        <v>135</v>
      </c>
      <c r="F65" s="152" t="s">
        <v>91</v>
      </c>
      <c r="G65" s="73" t="s">
        <v>138</v>
      </c>
      <c r="H65" s="621" t="s">
        <v>222</v>
      </c>
      <c r="I65" s="60"/>
      <c r="J65" s="623"/>
      <c r="K65" s="623"/>
      <c r="L65" s="623"/>
      <c r="M65" s="623"/>
      <c r="T65" s="41"/>
    </row>
    <row r="66" spans="1:20" ht="25" customHeight="1" x14ac:dyDescent="0.25">
      <c r="B66" s="66" t="s">
        <v>133</v>
      </c>
      <c r="C66" s="516">
        <f>SUM(C78:F79)</f>
        <v>20</v>
      </c>
      <c r="D66" s="61"/>
      <c r="E66" s="72" t="s">
        <v>136</v>
      </c>
      <c r="F66" s="108">
        <f>COUNTIF(B20:B47:E20:E44:G20:G44:I20:I44, "pl")</f>
        <v>6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517">
        <f>SUM(C78:F78)</f>
        <v>7</v>
      </c>
      <c r="D67" s="61"/>
      <c r="E67" s="72" t="s">
        <v>137</v>
      </c>
      <c r="F67" s="152" t="s">
        <v>111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5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SUM(B59:M59,O64:O64,P59:Q59,S60)</f>
        <v>27</v>
      </c>
      <c r="D69" s="61"/>
      <c r="E69" s="72" t="s">
        <v>111</v>
      </c>
      <c r="F69" s="152">
        <f>COUNTIF(B20:G47,"die")</f>
        <v>6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COUNTIF(B20:G47,"das")</f>
        <v>3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COUNTIF(B20:G47,"?")</f>
        <v>1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COUNTIF(B20:G47,"der,das")</f>
        <v>2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61"/>
      <c r="F73" s="61"/>
      <c r="G73" s="60"/>
      <c r="H73" s="61"/>
      <c r="I73" s="60"/>
      <c r="T73" s="4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T74" s="41"/>
    </row>
    <row r="75" spans="1:20" ht="25" customHeight="1" x14ac:dyDescent="0.25">
      <c r="C75" s="60"/>
      <c r="D75" s="61"/>
      <c r="E75" s="61"/>
      <c r="F75" s="61"/>
      <c r="G75" s="61"/>
      <c r="H75" s="60"/>
      <c r="I75" s="61"/>
      <c r="J75" s="60"/>
      <c r="T75" s="41"/>
    </row>
    <row r="76" spans="1:20" ht="25" customHeight="1" x14ac:dyDescent="0.25">
      <c r="C76" s="60"/>
      <c r="D76" s="61"/>
      <c r="E76" s="61"/>
      <c r="F76" s="61"/>
      <c r="G76" s="61"/>
      <c r="H76" s="60"/>
      <c r="I76" s="61"/>
      <c r="J76" s="60"/>
      <c r="L76" s="319" t="s">
        <v>100</v>
      </c>
      <c r="T76" s="4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L77" s="320" t="s">
        <v>280</v>
      </c>
      <c r="T77" s="4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4</v>
      </c>
      <c r="D78" s="313">
        <f>COUNTIF(D83:D104,"*-*")</f>
        <v>0</v>
      </c>
      <c r="E78" s="313">
        <f>COUNTIF(E83:E97,"*-*")</f>
        <v>3</v>
      </c>
      <c r="F78" s="313">
        <f>COUNTIF(F83:F97,"*-*")</f>
        <v>0</v>
      </c>
      <c r="G78" s="60"/>
      <c r="H78" s="61"/>
      <c r="I78" s="60"/>
      <c r="L78" s="321" t="s">
        <v>102</v>
      </c>
      <c r="T78" s="41"/>
    </row>
    <row r="79" spans="1:20" ht="25" customHeight="1" x14ac:dyDescent="0.25">
      <c r="A79" s="671"/>
      <c r="B79" s="314" t="s">
        <v>639</v>
      </c>
      <c r="C79" s="313">
        <f>C82-C78</f>
        <v>5</v>
      </c>
      <c r="D79" s="313">
        <f>D82-D78</f>
        <v>6</v>
      </c>
      <c r="E79" s="313">
        <f>E82-E78</f>
        <v>2</v>
      </c>
      <c r="F79" s="313">
        <f>F82-F78</f>
        <v>0</v>
      </c>
      <c r="G79" s="60"/>
      <c r="H79" s="61"/>
      <c r="I79" s="60"/>
      <c r="L79" s="322" t="s">
        <v>145</v>
      </c>
      <c r="N79" s="323" t="s">
        <v>634</v>
      </c>
      <c r="T79" s="41"/>
    </row>
    <row r="80" spans="1:20" ht="25" customHeight="1" thickBot="1" x14ac:dyDescent="0.3">
      <c r="C80" s="60"/>
      <c r="D80" s="61"/>
      <c r="E80" s="61"/>
      <c r="F80" s="61"/>
      <c r="G80" s="61"/>
      <c r="H80" s="60"/>
      <c r="I80" s="61"/>
      <c r="J80" s="60"/>
      <c r="T80" s="41"/>
    </row>
    <row r="81" spans="2:20" ht="25" customHeight="1" x14ac:dyDescent="0.2"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1"/>
    </row>
    <row r="82" spans="2:20" ht="25" customHeight="1" x14ac:dyDescent="0.2">
      <c r="B82" s="300" t="s">
        <v>154</v>
      </c>
      <c r="C82" s="303">
        <f>COUNTIF(_xlfn.ANCHORARRAY(C83),"*")</f>
        <v>9</v>
      </c>
      <c r="D82" s="304">
        <f>COUNTIF(_xlfn.ANCHORARRAY(D83),"*")</f>
        <v>6</v>
      </c>
      <c r="E82" s="304">
        <f>COUNTIF(_xlfn.ANCHORARRAY(E83),"*")</f>
        <v>5</v>
      </c>
      <c r="F82" s="305">
        <f>COUNTIF(F83:F90,"*")</f>
        <v>0</v>
      </c>
      <c r="G82" s="300" t="s">
        <v>154</v>
      </c>
      <c r="H82" s="304">
        <f>COUNTIF(_xlfn.ANCHORARRAY(H83),"*")</f>
        <v>0</v>
      </c>
      <c r="I82" s="304">
        <f t="shared" ref="I82:P82" si="0">COUNTIF(I83:I97,"*")</f>
        <v>0</v>
      </c>
      <c r="J82" s="664">
        <f>COUNTIF(J83:J84,"*")</f>
        <v>2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1"/>
    </row>
    <row r="83" spans="2:20" ht="25" customHeight="1" x14ac:dyDescent="0.25">
      <c r="B83" s="329" t="s">
        <v>640</v>
      </c>
      <c r="C83" s="290" t="str" cm="1">
        <f t="array" ref="C83:C92">_xlfn.UNIQUE(C20:C47)</f>
        <v>Memes</v>
      </c>
      <c r="D83" s="290" t="str" cm="1">
        <f t="array" ref="D83:D89">_xlfn.UNIQUE(D20:D47)</f>
        <v>Reel</v>
      </c>
      <c r="E83" s="290" t="str" cm="1">
        <f t="array" ref="E83:E88">_xlfn.UNIQUE(F20:F47)</f>
        <v>Timeline-Recap</v>
      </c>
      <c r="F83" s="290" cm="1">
        <f t="array" ref="F83">_xlfn.UNIQUE(H20:H28)</f>
        <v>0</v>
      </c>
      <c r="G83" s="289"/>
      <c r="H83" s="330" cm="1">
        <f t="array" ref="H83">_xlfn.UNIQUE(J19:J47)</f>
        <v>0</v>
      </c>
      <c r="I83" s="292" cm="1">
        <f t="array" ref="I83">_xlfn.UNIQUE(K19:K47)</f>
        <v>0</v>
      </c>
      <c r="J83" s="521" t="str" cm="1">
        <f t="array" ref="J83:K84">_xlfn.UNIQUE(L19:M20)</f>
        <v>News im Nacken</v>
      </c>
      <c r="K83" s="522">
        <v>0</v>
      </c>
      <c r="L83" s="513" t="str" cm="1">
        <f t="array" ref="L83:L85">_xlfn.UNIQUE(N20:N47)</f>
        <v>[ich] verlinke</v>
      </c>
      <c r="M83" s="339" cm="1">
        <f t="array" ref="M83">_xlfn.UNIQUE(Q20:Q47)</f>
        <v>0</v>
      </c>
      <c r="N83" s="323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1"/>
    </row>
    <row r="84" spans="2:20" ht="25" customHeight="1" x14ac:dyDescent="0.35">
      <c r="B84" s="326">
        <f>SUM(C82:F82:H82:P82)</f>
        <v>24</v>
      </c>
      <c r="C84" s="290" t="str">
        <v>Fußball-News</v>
      </c>
      <c r="D84" s="290" t="str">
        <v>Timelines</v>
      </c>
      <c r="E84" s="290" t="str">
        <v>Timeline</v>
      </c>
      <c r="F84" s="290"/>
      <c r="G84" s="289"/>
      <c r="H84" s="292"/>
      <c r="I84" s="292"/>
      <c r="J84" s="521" t="str">
        <v>cheers</v>
      </c>
      <c r="K84" s="522">
        <v>0</v>
      </c>
      <c r="L84" s="513" t="str">
        <v>[es] trendet</v>
      </c>
      <c r="M84" s="297"/>
      <c r="O84" s="297"/>
      <c r="P84" s="295"/>
      <c r="T84" s="41"/>
    </row>
    <row r="85" spans="2:20" ht="25" customHeight="1" x14ac:dyDescent="0.25">
      <c r="C85" s="290" t="str">
        <v>Maccas</v>
      </c>
      <c r="D85" s="290" t="str">
        <v>Cheeseburger</v>
      </c>
      <c r="E85" s="290" t="str">
        <v>Show-Notes</v>
      </c>
      <c r="F85" s="290"/>
      <c r="G85" s="289"/>
      <c r="H85" s="292"/>
      <c r="I85" s="292"/>
      <c r="J85" s="521"/>
      <c r="K85" s="522"/>
      <c r="L85" s="513">
        <v>0</v>
      </c>
      <c r="M85" s="297"/>
      <c r="N85" s="297"/>
      <c r="O85" s="297"/>
      <c r="P85" s="295"/>
      <c r="T85" s="41"/>
    </row>
    <row r="86" spans="2:20" ht="25" customHeight="1" x14ac:dyDescent="0.25">
      <c r="B86" s="324" t="s">
        <v>631</v>
      </c>
      <c r="C86" s="290" t="str">
        <v>Timeline-Recap</v>
      </c>
      <c r="D86" s="290" t="str">
        <v>Pennies</v>
      </c>
      <c r="E86" s="290" t="str">
        <v>Hype-Serie</v>
      </c>
      <c r="F86" s="290"/>
      <c r="G86" s="289"/>
      <c r="H86" s="292"/>
      <c r="I86" s="292"/>
      <c r="J86" s="676"/>
      <c r="K86" s="677"/>
      <c r="L86" s="514"/>
      <c r="M86" s="297"/>
      <c r="N86" s="297"/>
      <c r="O86" s="297"/>
      <c r="P86" s="295"/>
      <c r="T86" s="41"/>
    </row>
    <row r="87" spans="2:20" ht="25" customHeight="1" x14ac:dyDescent="0.25">
      <c r="B87" s="315">
        <f>SUM(C82:F82)</f>
        <v>20</v>
      </c>
      <c r="C87" s="290" t="str">
        <v>Interview</v>
      </c>
      <c r="D87" s="290" t="str">
        <v>Streaming</v>
      </c>
      <c r="E87" s="290" t="str">
        <v>Interview</v>
      </c>
      <c r="F87" s="290"/>
      <c r="G87" s="289"/>
      <c r="H87" s="292"/>
      <c r="I87" s="292"/>
      <c r="J87" s="676"/>
      <c r="K87" s="677"/>
      <c r="L87" s="514"/>
      <c r="M87" s="297"/>
      <c r="N87" s="297"/>
      <c r="O87" s="297"/>
      <c r="P87" s="295"/>
      <c r="T87" s="41"/>
    </row>
    <row r="88" spans="2:20" ht="25" customHeight="1" x14ac:dyDescent="0.25">
      <c r="B88" s="315" t="s">
        <v>636</v>
      </c>
      <c r="C88" s="290" t="str">
        <v>TV-Starbild</v>
      </c>
      <c r="D88" s="290" t="str">
        <v>iMessage</v>
      </c>
      <c r="E88" s="290">
        <v>0</v>
      </c>
      <c r="F88" s="290"/>
      <c r="G88" s="289"/>
      <c r="H88" s="292"/>
      <c r="I88" s="292"/>
      <c r="J88" s="676"/>
      <c r="K88" s="677"/>
      <c r="L88" s="514"/>
      <c r="M88" s="297"/>
      <c r="N88" s="297"/>
      <c r="O88" s="297"/>
      <c r="P88" s="295"/>
      <c r="T88" s="41"/>
    </row>
    <row r="89" spans="2:20" ht="25" customHeight="1" x14ac:dyDescent="0.25">
      <c r="B89" s="316">
        <f>COUNTIF(C83:F109,"*-*")</f>
        <v>7</v>
      </c>
      <c r="C89" s="290" t="str">
        <v>Tech-News</v>
      </c>
      <c r="D89" s="290">
        <v>0</v>
      </c>
      <c r="E89" s="290"/>
      <c r="F89" s="290"/>
      <c r="G89" s="289"/>
      <c r="H89" s="292"/>
      <c r="I89" s="292"/>
      <c r="J89" s="676"/>
      <c r="K89" s="677"/>
      <c r="L89" s="514"/>
      <c r="M89" s="297"/>
      <c r="N89" s="297"/>
      <c r="O89" s="297"/>
      <c r="P89" s="295"/>
      <c r="T89" s="41"/>
    </row>
    <row r="90" spans="2:20" ht="25" customHeight="1" x14ac:dyDescent="0.25">
      <c r="B90" s="315" t="s">
        <v>637</v>
      </c>
      <c r="C90" s="290" t="str">
        <v>Software</v>
      </c>
      <c r="D90" s="290"/>
      <c r="E90" s="290"/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1"/>
    </row>
    <row r="91" spans="2:20" ht="25" customHeight="1" x14ac:dyDescent="0.25">
      <c r="B91" s="316">
        <f>B87-B89</f>
        <v>13</v>
      </c>
      <c r="C91" s="290" t="str">
        <v>Smartphone</v>
      </c>
      <c r="D91" s="290"/>
      <c r="E91" s="290"/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1"/>
    </row>
    <row r="92" spans="2:20" ht="19" x14ac:dyDescent="0.25">
      <c r="B92" s="289"/>
      <c r="C92" s="290">
        <v>0</v>
      </c>
      <c r="D92" s="290"/>
      <c r="E92" s="290"/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C93" s="331"/>
      <c r="D93" s="59"/>
      <c r="E93" s="59"/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C94" s="331"/>
      <c r="D94" s="59"/>
      <c r="E94" s="59"/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C95" s="331"/>
      <c r="D95" s="59"/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C96" s="331"/>
      <c r="D96" s="332"/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/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</sheetData>
  <mergeCells count="59">
    <mergeCell ref="A78:A79"/>
    <mergeCell ref="H65:H67"/>
    <mergeCell ref="J65:M67"/>
    <mergeCell ref="K17:K18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45:M45"/>
    <mergeCell ref="B1:C2"/>
    <mergeCell ref="F1:J2"/>
    <mergeCell ref="G4:H4"/>
    <mergeCell ref="N17:U18"/>
    <mergeCell ref="E64:F64"/>
    <mergeCell ref="G64:H64"/>
    <mergeCell ref="J64:M64"/>
    <mergeCell ref="C13:D13"/>
    <mergeCell ref="C14:D14"/>
    <mergeCell ref="B17:H18"/>
    <mergeCell ref="J17:J18"/>
    <mergeCell ref="L19:M19"/>
    <mergeCell ref="L20:M20"/>
    <mergeCell ref="L21:M21"/>
    <mergeCell ref="L22:M22"/>
    <mergeCell ref="L44:M44"/>
    <mergeCell ref="L46:M46"/>
    <mergeCell ref="L47:M47"/>
    <mergeCell ref="L17:M18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J81:K81"/>
    <mergeCell ref="J82:K82"/>
    <mergeCell ref="J86:K86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A2B55748-A9B8-CF47-9C61-4DFFAFB03114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6580F75E-E82C-8C40-B67A-70717A741AAB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92704A6D-0557-2A4F-98C2-3F749F4469CB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5243E3D0-F707-914A-BE80-9A30FAB09BE3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2EB2D920-DC36-AD4C-8A7E-8F50F76267CB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1D5F5EDB-0444-EE45-AF88-CF21189DFAA9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ECF9-0FFE-9D42-A292-74E6B52C0174}">
  <dimension ref="A1:U99"/>
  <sheetViews>
    <sheetView topLeftCell="B1" zoomScale="75" workbookViewId="0">
      <selection activeCell="F1" sqref="F1:J2"/>
    </sheetView>
  </sheetViews>
  <sheetFormatPr baseColWidth="10" defaultColWidth="10.83203125" defaultRowHeight="16" x14ac:dyDescent="0.2"/>
  <cols>
    <col min="1" max="1" width="27.33203125" customWidth="1"/>
    <col min="2" max="2" width="20.6640625" customWidth="1"/>
    <col min="3" max="3" width="26.5" customWidth="1"/>
    <col min="4" max="4" width="23.83203125" customWidth="1"/>
    <col min="5" max="5" width="20.6640625" customWidth="1"/>
    <col min="6" max="6" width="28.1640625" customWidth="1"/>
    <col min="7" max="7" width="20.6640625" customWidth="1"/>
    <col min="8" max="8" width="22" customWidth="1"/>
    <col min="9" max="9" width="20.6640625" customWidth="1"/>
    <col min="10" max="10" width="24.5" customWidth="1"/>
    <col min="11" max="11" width="21.83203125" customWidth="1"/>
    <col min="12" max="12" width="17.1640625" customWidth="1"/>
    <col min="13" max="13" width="29" customWidth="1"/>
    <col min="14" max="19" width="36.5" customWidth="1"/>
    <col min="20" max="20" width="33" customWidth="1"/>
    <col min="21" max="21" width="33.6640625" customWidth="1"/>
    <col min="23" max="23" width="13.33203125" customWidth="1"/>
    <col min="24" max="24" width="22.83203125" customWidth="1"/>
    <col min="25" max="25" width="11.83203125" customWidth="1"/>
    <col min="26" max="26" width="24.1640625" customWidth="1"/>
  </cols>
  <sheetData>
    <row r="1" spans="2:21" ht="26" customHeight="1" x14ac:dyDescent="0.2">
      <c r="B1" s="563" t="s">
        <v>698</v>
      </c>
      <c r="C1" s="563"/>
      <c r="D1" s="50"/>
      <c r="E1" s="50"/>
      <c r="F1" s="797"/>
      <c r="G1" s="797"/>
      <c r="H1" s="797"/>
      <c r="I1" s="797"/>
      <c r="J1" s="797"/>
    </row>
    <row r="2" spans="2:21" ht="26" x14ac:dyDescent="0.2">
      <c r="B2" s="563"/>
      <c r="C2" s="563"/>
      <c r="D2" s="50"/>
      <c r="E2" s="50"/>
      <c r="F2" s="797"/>
      <c r="G2" s="797"/>
      <c r="H2" s="797"/>
      <c r="I2" s="797"/>
      <c r="J2" s="797"/>
    </row>
    <row r="3" spans="2:21" ht="26" x14ac:dyDescent="0.2">
      <c r="B3" s="50"/>
      <c r="C3" s="50"/>
      <c r="D3" s="50"/>
      <c r="E3" s="50"/>
      <c r="F3" s="50"/>
      <c r="G3" s="51"/>
    </row>
    <row r="4" spans="2:21" ht="34" customHeight="1" x14ac:dyDescent="0.25">
      <c r="B4" s="157" t="s">
        <v>75</v>
      </c>
      <c r="C4" s="184" t="s">
        <v>89</v>
      </c>
      <c r="G4" s="584" t="s">
        <v>153</v>
      </c>
      <c r="H4" s="584"/>
      <c r="K4" s="37"/>
      <c r="L4" s="37"/>
      <c r="N4" s="47"/>
      <c r="O4" s="47"/>
      <c r="P4" s="47"/>
      <c r="Q4" s="47"/>
      <c r="R4" s="47"/>
      <c r="S4" s="47"/>
      <c r="T4" s="47"/>
    </row>
    <row r="5" spans="2:21" ht="36" customHeight="1" x14ac:dyDescent="0.25">
      <c r="B5" s="155" t="s">
        <v>238</v>
      </c>
      <c r="C5" s="156">
        <v>45</v>
      </c>
      <c r="D5" s="70">
        <f>C5/G5*100</f>
        <v>100</v>
      </c>
      <c r="E5" s="159" t="s">
        <v>240</v>
      </c>
      <c r="F5" s="111" t="s">
        <v>155</v>
      </c>
      <c r="G5" s="111">
        <f>C69</f>
        <v>45</v>
      </c>
      <c r="H5" s="111" t="s">
        <v>154</v>
      </c>
      <c r="I5" s="111">
        <f>B84</f>
        <v>41</v>
      </c>
      <c r="J5" s="37"/>
      <c r="K5" s="37"/>
      <c r="L5" s="37"/>
      <c r="M5" s="33"/>
      <c r="N5" s="33"/>
      <c r="O5" s="33"/>
      <c r="P5" s="33"/>
      <c r="Q5" s="33"/>
      <c r="R5" s="76"/>
      <c r="S5" s="76"/>
      <c r="T5" s="76"/>
      <c r="U5" s="76"/>
    </row>
    <row r="6" spans="2:21" ht="34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78"/>
      <c r="N6" s="47"/>
      <c r="O6" s="78"/>
      <c r="R6" s="76"/>
      <c r="S6" s="75"/>
      <c r="T6" s="76"/>
      <c r="U6" s="75"/>
    </row>
    <row r="7" spans="2:21" ht="25" customHeight="1" x14ac:dyDescent="0.25">
      <c r="M7" s="78"/>
      <c r="N7" s="78"/>
      <c r="O7" s="78"/>
      <c r="P7" s="160"/>
      <c r="R7" s="76"/>
      <c r="S7" s="75"/>
    </row>
    <row r="8" spans="2:21" ht="25" customHeight="1" x14ac:dyDescent="0.25">
      <c r="B8" s="35" t="s">
        <v>76</v>
      </c>
      <c r="C8" s="385"/>
      <c r="D8" s="397"/>
      <c r="E8" s="35">
        <v>0</v>
      </c>
      <c r="F8" s="49" t="s">
        <v>239</v>
      </c>
      <c r="G8" s="49">
        <f>E8/G5*100</f>
        <v>0</v>
      </c>
      <c r="J8" s="47"/>
      <c r="M8" s="78"/>
      <c r="N8" s="78"/>
      <c r="O8" s="78"/>
      <c r="P8" s="160"/>
      <c r="R8" s="76"/>
      <c r="S8" s="75"/>
    </row>
    <row r="9" spans="2:21" ht="25" customHeight="1" x14ac:dyDescent="0.25">
      <c r="B9" s="6" t="s">
        <v>77</v>
      </c>
      <c r="C9" s="399"/>
      <c r="D9" s="211"/>
      <c r="E9" s="6">
        <v>0</v>
      </c>
      <c r="F9" s="32" t="s">
        <v>239</v>
      </c>
      <c r="G9" s="32">
        <f>E9/G5*100</f>
        <v>0</v>
      </c>
      <c r="M9" s="78"/>
      <c r="N9" s="78"/>
      <c r="O9" s="78"/>
      <c r="P9" s="160"/>
    </row>
    <row r="10" spans="2:21" ht="25" customHeight="1" x14ac:dyDescent="0.25">
      <c r="B10" s="35" t="s">
        <v>78</v>
      </c>
      <c r="C10" s="400"/>
      <c r="D10" s="401"/>
      <c r="E10" s="35">
        <v>0</v>
      </c>
      <c r="F10" s="49" t="s">
        <v>239</v>
      </c>
      <c r="G10" s="49">
        <f>E10/G5*100</f>
        <v>0</v>
      </c>
      <c r="M10" s="78"/>
      <c r="N10" s="78"/>
      <c r="O10" s="78"/>
      <c r="P10" s="160"/>
    </row>
    <row r="11" spans="2:21" ht="25" customHeight="1" x14ac:dyDescent="0.25">
      <c r="B11" s="6" t="s">
        <v>79</v>
      </c>
      <c r="C11" s="402"/>
      <c r="D11" s="403"/>
      <c r="E11" s="6">
        <v>0</v>
      </c>
      <c r="F11" s="32" t="s">
        <v>239</v>
      </c>
      <c r="G11" s="32">
        <f>E11/G5*100</f>
        <v>0</v>
      </c>
      <c r="J11" s="47"/>
      <c r="M11" s="160"/>
      <c r="N11" s="160"/>
      <c r="O11" s="160"/>
      <c r="P11" s="160"/>
    </row>
    <row r="12" spans="2:21" ht="25" customHeight="1" x14ac:dyDescent="0.25">
      <c r="B12" s="35" t="s">
        <v>80</v>
      </c>
      <c r="C12" s="404"/>
      <c r="D12" s="405"/>
      <c r="E12" s="35">
        <v>0</v>
      </c>
      <c r="F12" s="49" t="s">
        <v>239</v>
      </c>
      <c r="G12" s="49">
        <f>E12/G5*100</f>
        <v>0</v>
      </c>
      <c r="J12" s="47"/>
      <c r="M12" s="77"/>
      <c r="N12" s="77"/>
      <c r="O12" s="77"/>
      <c r="P12" s="77"/>
    </row>
    <row r="13" spans="2:21" ht="25" customHeight="1" x14ac:dyDescent="0.25">
      <c r="B13" s="6" t="s">
        <v>81</v>
      </c>
      <c r="C13" s="698"/>
      <c r="D13" s="699"/>
      <c r="E13" s="6">
        <v>0</v>
      </c>
      <c r="F13" s="32" t="s">
        <v>239</v>
      </c>
      <c r="G13" s="32">
        <f>E13/G5*100</f>
        <v>0</v>
      </c>
      <c r="J13" s="47"/>
    </row>
    <row r="14" spans="2:21" ht="25" customHeight="1" x14ac:dyDescent="0.25">
      <c r="B14" s="35" t="s">
        <v>82</v>
      </c>
      <c r="C14" s="607"/>
      <c r="D14" s="608"/>
      <c r="E14" s="35"/>
      <c r="F14" s="49" t="s">
        <v>239</v>
      </c>
      <c r="G14" s="49"/>
      <c r="J14" s="47"/>
    </row>
    <row r="15" spans="2:21" ht="25" customHeight="1" x14ac:dyDescent="0.25">
      <c r="B15" s="6" t="s">
        <v>83</v>
      </c>
      <c r="C15" s="55"/>
      <c r="D15" s="6"/>
      <c r="E15" s="6"/>
      <c r="F15" s="32"/>
      <c r="G15" s="32"/>
      <c r="J15" s="47"/>
    </row>
    <row r="16" spans="2:21" ht="45" customHeight="1" thickBot="1" x14ac:dyDescent="0.25"/>
    <row r="17" spans="1:21" ht="19" customHeight="1" x14ac:dyDescent="0.2">
      <c r="B17" s="564" t="s">
        <v>131</v>
      </c>
      <c r="C17" s="565"/>
      <c r="D17" s="565"/>
      <c r="E17" s="565"/>
      <c r="F17" s="565"/>
      <c r="G17" s="565"/>
      <c r="H17" s="565"/>
      <c r="I17" s="342"/>
      <c r="J17" s="690" t="s">
        <v>85</v>
      </c>
      <c r="K17" s="692" t="s">
        <v>86</v>
      </c>
      <c r="L17" s="694" t="s">
        <v>87</v>
      </c>
      <c r="M17" s="695"/>
      <c r="N17" s="568" t="s">
        <v>95</v>
      </c>
      <c r="O17" s="569"/>
      <c r="P17" s="569"/>
      <c r="Q17" s="569"/>
      <c r="R17" s="569"/>
      <c r="S17" s="569"/>
      <c r="T17" s="569"/>
      <c r="U17" s="570"/>
    </row>
    <row r="18" spans="1:21" ht="19" customHeight="1" thickBot="1" x14ac:dyDescent="0.25">
      <c r="B18" s="566"/>
      <c r="C18" s="567"/>
      <c r="D18" s="567"/>
      <c r="E18" s="567"/>
      <c r="F18" s="567"/>
      <c r="G18" s="567"/>
      <c r="H18" s="567"/>
      <c r="I18" s="343"/>
      <c r="J18" s="691"/>
      <c r="K18" s="693"/>
      <c r="L18" s="696"/>
      <c r="M18" s="697"/>
      <c r="N18" s="571"/>
      <c r="O18" s="572"/>
      <c r="P18" s="572"/>
      <c r="Q18" s="572"/>
      <c r="R18" s="572"/>
      <c r="S18" s="572"/>
      <c r="T18" s="572"/>
      <c r="U18" s="573"/>
    </row>
    <row r="19" spans="1:21" ht="44" customHeight="1" x14ac:dyDescent="0.25">
      <c r="B19" s="344" t="s">
        <v>126</v>
      </c>
      <c r="C19" s="411" t="s">
        <v>91</v>
      </c>
      <c r="D19" s="412" t="s">
        <v>93</v>
      </c>
      <c r="E19" s="413" t="s">
        <v>126</v>
      </c>
      <c r="F19" s="414" t="s">
        <v>97</v>
      </c>
      <c r="G19" s="368" t="s">
        <v>126</v>
      </c>
      <c r="H19" s="412" t="s">
        <v>98</v>
      </c>
      <c r="I19" s="415" t="s">
        <v>126</v>
      </c>
      <c r="J19" s="270" t="s">
        <v>1120</v>
      </c>
      <c r="K19" s="354"/>
      <c r="L19" s="700" t="s">
        <v>1009</v>
      </c>
      <c r="M19" s="701"/>
      <c r="N19" s="416" t="s">
        <v>103</v>
      </c>
      <c r="O19" s="174" t="s">
        <v>104</v>
      </c>
      <c r="P19" s="417" t="s">
        <v>105</v>
      </c>
      <c r="Q19" s="418" t="s">
        <v>106</v>
      </c>
      <c r="R19" s="416" t="s">
        <v>107</v>
      </c>
      <c r="S19" s="180" t="s">
        <v>108</v>
      </c>
      <c r="T19" s="345" t="s">
        <v>179</v>
      </c>
      <c r="U19" s="410" t="s">
        <v>180</v>
      </c>
    </row>
    <row r="20" spans="1:21" ht="63" customHeight="1" x14ac:dyDescent="0.25">
      <c r="B20" s="419" t="s">
        <v>113</v>
      </c>
      <c r="C20" s="420" t="s">
        <v>1117</v>
      </c>
      <c r="D20" s="263" t="s">
        <v>1113</v>
      </c>
      <c r="E20" s="421" t="s">
        <v>109</v>
      </c>
      <c r="F20" s="422" t="s">
        <v>1116</v>
      </c>
      <c r="G20" s="423" t="s">
        <v>125</v>
      </c>
      <c r="H20" s="349"/>
      <c r="I20" s="424"/>
      <c r="J20" s="270" t="s">
        <v>1130</v>
      </c>
      <c r="K20" s="354"/>
      <c r="L20" s="700" t="s">
        <v>1129</v>
      </c>
      <c r="M20" s="701"/>
      <c r="N20" s="263" t="s">
        <v>1100</v>
      </c>
      <c r="O20" s="346"/>
      <c r="P20" s="347"/>
      <c r="Q20" s="348"/>
      <c r="R20" s="349"/>
      <c r="S20" s="425"/>
      <c r="T20" s="353"/>
      <c r="U20" s="350"/>
    </row>
    <row r="21" spans="1:21" ht="25" customHeight="1" x14ac:dyDescent="0.25">
      <c r="B21" s="419" t="s">
        <v>111</v>
      </c>
      <c r="C21" s="420" t="s">
        <v>1121</v>
      </c>
      <c r="D21" s="263" t="s">
        <v>1114</v>
      </c>
      <c r="E21" s="421" t="s">
        <v>109</v>
      </c>
      <c r="F21" s="422" t="s">
        <v>983</v>
      </c>
      <c r="G21" s="423" t="s">
        <v>125</v>
      </c>
      <c r="H21" s="349"/>
      <c r="I21" s="424"/>
      <c r="J21" s="197"/>
      <c r="K21" s="354"/>
      <c r="L21" s="680"/>
      <c r="M21" s="681"/>
      <c r="N21" s="263" t="s">
        <v>1101</v>
      </c>
      <c r="O21" s="346"/>
      <c r="P21" s="347"/>
      <c r="Q21" s="348"/>
      <c r="R21" s="351"/>
      <c r="S21" s="352"/>
      <c r="T21" s="353"/>
      <c r="U21" s="409"/>
    </row>
    <row r="22" spans="1:21" ht="25" customHeight="1" x14ac:dyDescent="0.25">
      <c r="B22" s="419" t="s">
        <v>113</v>
      </c>
      <c r="C22" s="420" t="s">
        <v>92</v>
      </c>
      <c r="D22" s="263" t="s">
        <v>1115</v>
      </c>
      <c r="E22" s="421" t="s">
        <v>113</v>
      </c>
      <c r="F22" s="422" t="s">
        <v>1119</v>
      </c>
      <c r="G22" s="423" t="s">
        <v>111</v>
      </c>
      <c r="H22" s="349"/>
      <c r="I22" s="424"/>
      <c r="J22" s="197"/>
      <c r="K22" s="354"/>
      <c r="L22" s="680"/>
      <c r="M22" s="681"/>
      <c r="N22" s="479" t="s">
        <v>1100</v>
      </c>
      <c r="O22" s="346"/>
      <c r="P22" s="347"/>
      <c r="Q22" s="348"/>
      <c r="R22" s="349"/>
      <c r="S22" s="352"/>
      <c r="T22" s="353"/>
      <c r="U22" s="409"/>
    </row>
    <row r="23" spans="1:21" ht="25" customHeight="1" x14ac:dyDescent="0.25">
      <c r="A23" s="40"/>
      <c r="B23" s="419" t="s">
        <v>111</v>
      </c>
      <c r="C23" s="420" t="s">
        <v>1123</v>
      </c>
      <c r="D23" s="263" t="s">
        <v>383</v>
      </c>
      <c r="E23" s="421" t="s">
        <v>111</v>
      </c>
      <c r="F23" s="422" t="s">
        <v>116</v>
      </c>
      <c r="G23" s="423" t="s">
        <v>109</v>
      </c>
      <c r="H23" s="349"/>
      <c r="I23" s="424"/>
      <c r="J23" s="197"/>
      <c r="K23" s="354"/>
      <c r="L23" s="680"/>
      <c r="M23" s="681"/>
      <c r="N23" s="479" t="s">
        <v>1100</v>
      </c>
      <c r="O23" s="346"/>
      <c r="P23" s="347"/>
      <c r="Q23" s="348"/>
      <c r="R23" s="349"/>
      <c r="S23" s="352"/>
      <c r="T23" s="353"/>
      <c r="U23" s="409"/>
    </row>
    <row r="24" spans="1:21" ht="25" customHeight="1" x14ac:dyDescent="0.25">
      <c r="B24" s="419" t="s">
        <v>113</v>
      </c>
      <c r="C24" s="420" t="s">
        <v>1125</v>
      </c>
      <c r="D24" s="263" t="s">
        <v>94</v>
      </c>
      <c r="E24" s="421" t="s">
        <v>109</v>
      </c>
      <c r="F24" s="422" t="s">
        <v>270</v>
      </c>
      <c r="G24" s="423" t="s">
        <v>125</v>
      </c>
      <c r="H24" s="349"/>
      <c r="I24" s="424"/>
      <c r="J24" s="356"/>
      <c r="K24" s="354"/>
      <c r="L24" s="680"/>
      <c r="M24" s="681"/>
      <c r="N24" s="355"/>
      <c r="O24" s="346"/>
      <c r="P24" s="347"/>
      <c r="Q24" s="348"/>
      <c r="R24" s="349"/>
      <c r="S24" s="352"/>
      <c r="T24" s="353"/>
      <c r="U24" s="409"/>
    </row>
    <row r="25" spans="1:21" ht="57" customHeight="1" x14ac:dyDescent="0.25">
      <c r="A25" s="151"/>
      <c r="B25" s="419" t="s">
        <v>113</v>
      </c>
      <c r="C25" s="420" t="s">
        <v>983</v>
      </c>
      <c r="D25" s="263" t="s">
        <v>1118</v>
      </c>
      <c r="E25" s="421" t="s">
        <v>111</v>
      </c>
      <c r="F25" s="422" t="s">
        <v>246</v>
      </c>
      <c r="G25" s="423" t="s">
        <v>109</v>
      </c>
      <c r="H25" s="349"/>
      <c r="I25" s="424"/>
      <c r="J25" s="356"/>
      <c r="K25" s="354"/>
      <c r="L25" s="680"/>
      <c r="M25" s="681"/>
      <c r="N25" s="355"/>
      <c r="O25" s="346"/>
      <c r="P25" s="347"/>
      <c r="Q25" s="348"/>
      <c r="R25" s="349"/>
      <c r="S25" s="352"/>
      <c r="T25" s="353"/>
      <c r="U25" s="409"/>
    </row>
    <row r="26" spans="1:21" ht="66" customHeight="1" x14ac:dyDescent="0.25">
      <c r="B26" s="419" t="s">
        <v>113</v>
      </c>
      <c r="C26" s="420" t="s">
        <v>1126</v>
      </c>
      <c r="D26" s="263" t="s">
        <v>1040</v>
      </c>
      <c r="E26" s="421" t="s">
        <v>109</v>
      </c>
      <c r="F26" s="422" t="s">
        <v>247</v>
      </c>
      <c r="G26" s="423" t="s">
        <v>125</v>
      </c>
      <c r="H26" s="349"/>
      <c r="I26" s="424"/>
      <c r="J26" s="197"/>
      <c r="K26" s="354"/>
      <c r="L26" s="680"/>
      <c r="M26" s="681"/>
      <c r="N26" s="355"/>
      <c r="O26" s="346"/>
      <c r="P26" s="347"/>
      <c r="Q26" s="348"/>
      <c r="R26" s="349"/>
      <c r="S26" s="352"/>
      <c r="T26" s="353"/>
      <c r="U26" s="409"/>
    </row>
    <row r="27" spans="1:21" ht="51" customHeight="1" x14ac:dyDescent="0.25">
      <c r="B27" s="419" t="s">
        <v>111</v>
      </c>
      <c r="C27" s="420" t="s">
        <v>383</v>
      </c>
      <c r="D27" s="263" t="s">
        <v>1122</v>
      </c>
      <c r="E27" s="421" t="s">
        <v>111</v>
      </c>
      <c r="F27" s="422" t="s">
        <v>116</v>
      </c>
      <c r="G27" s="423" t="s">
        <v>109</v>
      </c>
      <c r="H27" s="349"/>
      <c r="I27" s="424"/>
      <c r="J27" s="197"/>
      <c r="K27" s="354"/>
      <c r="L27" s="680"/>
      <c r="M27" s="681"/>
      <c r="N27" s="355"/>
      <c r="O27" s="346"/>
      <c r="P27" s="347"/>
      <c r="Q27" s="348"/>
      <c r="R27" s="349"/>
      <c r="S27" s="352"/>
      <c r="T27" s="353"/>
      <c r="U27" s="409"/>
    </row>
    <row r="28" spans="1:21" ht="25" customHeight="1" x14ac:dyDescent="0.25">
      <c r="B28" s="118" t="s">
        <v>111</v>
      </c>
      <c r="C28" s="206" t="s">
        <v>1132</v>
      </c>
      <c r="D28" s="365" t="s">
        <v>1127</v>
      </c>
      <c r="E28" s="257" t="s">
        <v>111</v>
      </c>
      <c r="F28" s="204" t="s">
        <v>1131</v>
      </c>
      <c r="G28" s="113" t="s">
        <v>125</v>
      </c>
      <c r="H28" s="186"/>
      <c r="I28" s="123"/>
      <c r="J28" s="193"/>
      <c r="K28" s="194"/>
      <c r="L28" s="634"/>
      <c r="M28" s="719"/>
      <c r="N28" s="188"/>
      <c r="O28" s="175"/>
      <c r="P28" s="198"/>
      <c r="Q28" s="199"/>
      <c r="R28" s="186"/>
      <c r="S28" s="116"/>
      <c r="T28" s="203"/>
      <c r="U28" s="55"/>
    </row>
    <row r="29" spans="1:21" ht="25" customHeight="1" x14ac:dyDescent="0.25">
      <c r="B29" s="118" t="s">
        <v>113</v>
      </c>
      <c r="C29" s="206" t="s">
        <v>1117</v>
      </c>
      <c r="D29" s="205" t="s">
        <v>1128</v>
      </c>
      <c r="E29" s="257" t="s">
        <v>109</v>
      </c>
      <c r="F29" s="204" t="s">
        <v>224</v>
      </c>
      <c r="G29" s="113" t="s">
        <v>109</v>
      </c>
      <c r="H29" s="186"/>
      <c r="I29" s="123"/>
      <c r="J29" s="193"/>
      <c r="K29" s="194"/>
      <c r="L29" s="634"/>
      <c r="M29" s="719"/>
      <c r="N29" s="188"/>
      <c r="O29" s="175"/>
      <c r="P29" s="198"/>
      <c r="Q29" s="199"/>
      <c r="R29" s="186"/>
      <c r="S29" s="116"/>
      <c r="T29" s="203"/>
      <c r="U29" s="55"/>
    </row>
    <row r="30" spans="1:21" ht="25" customHeight="1" x14ac:dyDescent="0.25">
      <c r="B30" s="118" t="s">
        <v>113</v>
      </c>
      <c r="C30" s="206" t="s">
        <v>124</v>
      </c>
      <c r="D30" s="205" t="s">
        <v>178</v>
      </c>
      <c r="E30" s="257" t="s">
        <v>112</v>
      </c>
      <c r="F30" s="191"/>
      <c r="G30" s="113"/>
      <c r="H30" s="186"/>
      <c r="I30" s="123"/>
      <c r="J30" s="193"/>
      <c r="K30" s="194"/>
      <c r="L30" s="634"/>
      <c r="M30" s="719"/>
      <c r="N30" s="188"/>
      <c r="O30" s="175"/>
      <c r="P30" s="198"/>
      <c r="Q30" s="199"/>
      <c r="R30" s="186"/>
      <c r="S30" s="116"/>
      <c r="T30" s="203"/>
      <c r="U30" s="55"/>
    </row>
    <row r="31" spans="1:21" ht="25" customHeight="1" x14ac:dyDescent="0.25">
      <c r="B31" s="87"/>
      <c r="C31" s="185"/>
      <c r="D31" s="205" t="s">
        <v>591</v>
      </c>
      <c r="E31" s="257" t="s">
        <v>190</v>
      </c>
      <c r="F31" s="191"/>
      <c r="G31" s="113"/>
      <c r="H31" s="186"/>
      <c r="I31" s="123"/>
      <c r="J31" s="193"/>
      <c r="K31" s="194"/>
      <c r="L31" s="634"/>
      <c r="M31" s="719"/>
      <c r="N31" s="188"/>
      <c r="O31" s="175"/>
      <c r="P31" s="198"/>
      <c r="Q31" s="199"/>
      <c r="R31" s="186"/>
      <c r="S31" s="116"/>
      <c r="T31" s="203"/>
      <c r="U31" s="55"/>
    </row>
    <row r="32" spans="1:21" ht="25" customHeight="1" x14ac:dyDescent="0.25">
      <c r="B32" s="87"/>
      <c r="C32" s="185"/>
      <c r="D32" s="205" t="s">
        <v>1133</v>
      </c>
      <c r="E32" s="257" t="s">
        <v>109</v>
      </c>
      <c r="F32" s="191"/>
      <c r="G32" s="113"/>
      <c r="H32" s="186"/>
      <c r="I32" s="123"/>
      <c r="J32" s="193"/>
      <c r="K32" s="194"/>
      <c r="L32" s="634"/>
      <c r="M32" s="719"/>
      <c r="N32" s="188"/>
      <c r="O32" s="175"/>
      <c r="P32" s="198"/>
      <c r="Q32" s="199"/>
      <c r="R32" s="186"/>
      <c r="S32" s="116"/>
      <c r="T32" s="203"/>
      <c r="U32" s="55"/>
    </row>
    <row r="33" spans="2:21" ht="25" customHeight="1" x14ac:dyDescent="0.25">
      <c r="B33" s="87"/>
      <c r="C33" s="185"/>
      <c r="D33" s="205" t="s">
        <v>1134</v>
      </c>
      <c r="E33" s="257" t="s">
        <v>190</v>
      </c>
      <c r="F33" s="191"/>
      <c r="G33" s="113"/>
      <c r="H33" s="186"/>
      <c r="I33" s="123"/>
      <c r="J33" s="193"/>
      <c r="K33" s="194"/>
      <c r="L33" s="634"/>
      <c r="M33" s="719"/>
      <c r="N33" s="188"/>
      <c r="O33" s="175"/>
      <c r="P33" s="198"/>
      <c r="Q33" s="199"/>
      <c r="R33" s="186"/>
      <c r="S33" s="116"/>
      <c r="T33" s="203"/>
      <c r="U33" s="55"/>
    </row>
    <row r="34" spans="2:21" ht="25" customHeight="1" x14ac:dyDescent="0.25">
      <c r="B34" s="87"/>
      <c r="C34" s="185"/>
      <c r="D34" s="205" t="s">
        <v>1135</v>
      </c>
      <c r="E34" s="257" t="s">
        <v>109</v>
      </c>
      <c r="F34" s="191"/>
      <c r="G34" s="113"/>
      <c r="H34" s="186"/>
      <c r="I34" s="123"/>
      <c r="J34" s="193"/>
      <c r="K34" s="194"/>
      <c r="L34" s="634"/>
      <c r="M34" s="719"/>
      <c r="N34" s="188"/>
      <c r="O34" s="175"/>
      <c r="P34" s="198"/>
      <c r="Q34" s="199"/>
      <c r="R34" s="186"/>
      <c r="S34" s="116"/>
      <c r="T34" s="203"/>
      <c r="U34" s="55"/>
    </row>
    <row r="35" spans="2:21" ht="25" customHeight="1" x14ac:dyDescent="0.25">
      <c r="B35" s="87"/>
      <c r="C35" s="185"/>
      <c r="D35" s="205" t="s">
        <v>201</v>
      </c>
      <c r="E35" s="257" t="s">
        <v>109</v>
      </c>
      <c r="F35" s="191"/>
      <c r="G35" s="113"/>
      <c r="H35" s="186"/>
      <c r="I35" s="123"/>
      <c r="J35" s="193"/>
      <c r="K35" s="194"/>
      <c r="L35" s="634"/>
      <c r="M35" s="719"/>
      <c r="N35" s="188"/>
      <c r="O35" s="175"/>
      <c r="P35" s="198"/>
      <c r="Q35" s="199"/>
      <c r="R35" s="186"/>
      <c r="S35" s="116"/>
      <c r="T35" s="203"/>
      <c r="U35" s="55"/>
    </row>
    <row r="36" spans="2:21" ht="25" customHeight="1" x14ac:dyDescent="0.25">
      <c r="B36" s="87"/>
      <c r="C36" s="185"/>
      <c r="D36" s="186"/>
      <c r="E36" s="257"/>
      <c r="F36" s="191"/>
      <c r="G36" s="113"/>
      <c r="H36" s="186"/>
      <c r="I36" s="123"/>
      <c r="J36" s="193"/>
      <c r="K36" s="194"/>
      <c r="L36" s="634"/>
      <c r="M36" s="719"/>
      <c r="N36" s="188"/>
      <c r="O36" s="175"/>
      <c r="P36" s="198"/>
      <c r="Q36" s="199"/>
      <c r="R36" s="186"/>
      <c r="S36" s="116"/>
      <c r="T36" s="203"/>
      <c r="U36" s="55"/>
    </row>
    <row r="37" spans="2:21" ht="25" customHeight="1" x14ac:dyDescent="0.25">
      <c r="B37" s="87"/>
      <c r="C37" s="185"/>
      <c r="D37" s="186"/>
      <c r="E37" s="257"/>
      <c r="F37" s="191"/>
      <c r="G37" s="113"/>
      <c r="H37" s="186"/>
      <c r="I37" s="123"/>
      <c r="J37" s="193"/>
      <c r="K37" s="194"/>
      <c r="L37" s="634"/>
      <c r="M37" s="719"/>
      <c r="N37" s="188"/>
      <c r="O37" s="175"/>
      <c r="P37" s="198"/>
      <c r="Q37" s="199"/>
      <c r="R37" s="186"/>
      <c r="S37" s="116"/>
      <c r="T37" s="203"/>
      <c r="U37" s="55"/>
    </row>
    <row r="38" spans="2:21" ht="25" customHeight="1" x14ac:dyDescent="0.25">
      <c r="B38" s="87"/>
      <c r="C38" s="185"/>
      <c r="D38" s="186"/>
      <c r="E38" s="257"/>
      <c r="F38" s="191"/>
      <c r="G38" s="113"/>
      <c r="H38" s="186"/>
      <c r="I38" s="123"/>
      <c r="J38" s="193"/>
      <c r="K38" s="194"/>
      <c r="L38" s="634"/>
      <c r="M38" s="719"/>
      <c r="N38" s="188"/>
      <c r="O38" s="175"/>
      <c r="P38" s="198"/>
      <c r="Q38" s="199"/>
      <c r="R38" s="186"/>
      <c r="S38" s="116"/>
      <c r="T38" s="203"/>
      <c r="U38" s="55"/>
    </row>
    <row r="39" spans="2:21" ht="25" customHeight="1" x14ac:dyDescent="0.25">
      <c r="B39" s="87"/>
      <c r="C39" s="185"/>
      <c r="D39" s="186"/>
      <c r="E39" s="257"/>
      <c r="F39" s="191"/>
      <c r="G39" s="113"/>
      <c r="H39" s="186"/>
      <c r="I39" s="123"/>
      <c r="J39" s="193"/>
      <c r="K39" s="194"/>
      <c r="L39" s="634"/>
      <c r="M39" s="719"/>
      <c r="N39" s="188"/>
      <c r="O39" s="175"/>
      <c r="P39" s="198"/>
      <c r="Q39" s="199"/>
      <c r="R39" s="186"/>
      <c r="S39" s="116"/>
      <c r="T39" s="203"/>
      <c r="U39" s="55"/>
    </row>
    <row r="40" spans="2:21" ht="25" customHeight="1" x14ac:dyDescent="0.25">
      <c r="B40" s="87"/>
      <c r="C40" s="185"/>
      <c r="D40" s="186"/>
      <c r="E40" s="257"/>
      <c r="F40" s="191"/>
      <c r="G40" s="113"/>
      <c r="H40" s="186"/>
      <c r="I40" s="123"/>
      <c r="J40" s="193"/>
      <c r="K40" s="194"/>
      <c r="L40" s="634"/>
      <c r="M40" s="719"/>
      <c r="N40" s="188"/>
      <c r="O40" s="175"/>
      <c r="P40" s="198"/>
      <c r="Q40" s="199"/>
      <c r="R40" s="186"/>
      <c r="S40" s="116"/>
      <c r="T40" s="203"/>
      <c r="U40" s="55"/>
    </row>
    <row r="41" spans="2:21" ht="25" customHeight="1" x14ac:dyDescent="0.25">
      <c r="B41" s="87"/>
      <c r="C41" s="185"/>
      <c r="D41" s="186"/>
      <c r="E41" s="257"/>
      <c r="F41" s="191"/>
      <c r="G41" s="113"/>
      <c r="H41" s="186"/>
      <c r="I41" s="123"/>
      <c r="J41" s="193"/>
      <c r="K41" s="194"/>
      <c r="L41" s="634"/>
      <c r="M41" s="719"/>
      <c r="N41" s="188"/>
      <c r="O41" s="175"/>
      <c r="P41" s="198"/>
      <c r="Q41" s="199"/>
      <c r="R41" s="186"/>
      <c r="S41" s="116"/>
      <c r="T41" s="203"/>
      <c r="U41" s="55"/>
    </row>
    <row r="42" spans="2:21" ht="25" customHeight="1" x14ac:dyDescent="0.25">
      <c r="B42" s="87"/>
      <c r="C42" s="185"/>
      <c r="D42" s="186"/>
      <c r="E42" s="257"/>
      <c r="F42" s="191"/>
      <c r="G42" s="113"/>
      <c r="H42" s="186"/>
      <c r="I42" s="123"/>
      <c r="J42" s="193"/>
      <c r="K42" s="194"/>
      <c r="L42" s="634"/>
      <c r="M42" s="719"/>
      <c r="N42" s="188"/>
      <c r="O42" s="175"/>
      <c r="P42" s="198"/>
      <c r="Q42" s="199"/>
      <c r="R42" s="186"/>
      <c r="S42" s="116"/>
      <c r="T42" s="203"/>
      <c r="U42" s="55"/>
    </row>
    <row r="43" spans="2:21" ht="25" customHeight="1" x14ac:dyDescent="0.25">
      <c r="B43" s="87"/>
      <c r="C43" s="185"/>
      <c r="D43" s="186"/>
      <c r="E43" s="257"/>
      <c r="F43" s="191"/>
      <c r="G43" s="113"/>
      <c r="H43" s="186"/>
      <c r="I43" s="123"/>
      <c r="J43" s="193"/>
      <c r="K43" s="194"/>
      <c r="L43" s="634"/>
      <c r="M43" s="719"/>
      <c r="N43" s="188"/>
      <c r="O43" s="175"/>
      <c r="P43" s="198"/>
      <c r="Q43" s="199"/>
      <c r="R43" s="186"/>
      <c r="S43" s="116"/>
      <c r="T43" s="203"/>
      <c r="U43" s="55"/>
    </row>
    <row r="44" spans="2:21" ht="25" customHeight="1" x14ac:dyDescent="0.25">
      <c r="B44" s="87"/>
      <c r="C44" s="185"/>
      <c r="D44" s="186"/>
      <c r="E44" s="257"/>
      <c r="F44" s="191"/>
      <c r="G44" s="113"/>
      <c r="H44" s="186"/>
      <c r="I44" s="123"/>
      <c r="J44" s="193"/>
      <c r="K44" s="194"/>
      <c r="L44" s="634"/>
      <c r="M44" s="719"/>
      <c r="N44" s="188"/>
      <c r="O44" s="175"/>
      <c r="P44" s="198"/>
      <c r="Q44" s="199"/>
      <c r="R44" s="186"/>
      <c r="S44" s="116"/>
      <c r="T44" s="203"/>
      <c r="U44" s="55"/>
    </row>
    <row r="45" spans="2:21" ht="25" customHeight="1" x14ac:dyDescent="0.25">
      <c r="B45" s="87"/>
      <c r="C45" s="185"/>
      <c r="D45" s="186"/>
      <c r="E45" s="257"/>
      <c r="F45" s="191"/>
      <c r="G45" s="113"/>
      <c r="H45" s="186"/>
      <c r="I45" s="104"/>
      <c r="J45" s="193"/>
      <c r="K45" s="194"/>
      <c r="L45" s="634"/>
      <c r="M45" s="719"/>
      <c r="N45" s="188"/>
      <c r="O45" s="175"/>
      <c r="P45" s="198"/>
      <c r="Q45" s="199"/>
      <c r="R45" s="188"/>
      <c r="S45" s="182"/>
      <c r="T45" s="203"/>
      <c r="U45" s="55"/>
    </row>
    <row r="46" spans="2:21" ht="25" customHeight="1" x14ac:dyDescent="0.25">
      <c r="B46" s="87"/>
      <c r="C46" s="185"/>
      <c r="D46" s="188"/>
      <c r="E46" s="258"/>
      <c r="F46" s="191"/>
      <c r="G46" s="113"/>
      <c r="H46" s="188"/>
      <c r="I46" s="168"/>
      <c r="J46" s="193"/>
      <c r="K46" s="194"/>
      <c r="L46" s="634"/>
      <c r="M46" s="719"/>
      <c r="N46" s="188"/>
      <c r="O46" s="175"/>
      <c r="P46" s="198"/>
      <c r="Q46" s="199"/>
      <c r="R46" s="188"/>
      <c r="S46" s="182"/>
      <c r="T46" s="203"/>
      <c r="U46" s="55"/>
    </row>
    <row r="47" spans="2:21" ht="25" customHeight="1" thickBot="1" x14ac:dyDescent="0.3">
      <c r="B47" s="90"/>
      <c r="C47" s="189"/>
      <c r="D47" s="190"/>
      <c r="E47" s="259"/>
      <c r="F47" s="192"/>
      <c r="G47" s="140"/>
      <c r="H47" s="190"/>
      <c r="I47" s="169"/>
      <c r="J47" s="193"/>
      <c r="K47" s="194"/>
      <c r="L47" s="634"/>
      <c r="M47" s="719"/>
      <c r="N47" s="190"/>
      <c r="O47" s="176"/>
      <c r="P47" s="201"/>
      <c r="Q47" s="202"/>
      <c r="R47" s="190"/>
      <c r="S47" s="183"/>
      <c r="T47" s="203"/>
      <c r="U47" s="55"/>
    </row>
    <row r="48" spans="2:21" ht="25" customHeight="1" x14ac:dyDescent="0.25">
      <c r="C48" s="164"/>
      <c r="E48" s="260"/>
      <c r="Q48" s="163"/>
    </row>
    <row r="49" spans="1:21" ht="25" customHeight="1" x14ac:dyDescent="0.2"/>
    <row r="50" spans="1:21" ht="25" customHeight="1" x14ac:dyDescent="0.2"/>
    <row r="51" spans="1:21" ht="38" customHeight="1" x14ac:dyDescent="0.2"/>
    <row r="52" spans="1:21" ht="39" customHeight="1" x14ac:dyDescent="0.2"/>
    <row r="53" spans="1:21" ht="37" customHeight="1" x14ac:dyDescent="0.2"/>
    <row r="54" spans="1:21" ht="42" customHeight="1" x14ac:dyDescent="0.2"/>
    <row r="55" spans="1:21" ht="25" customHeight="1" x14ac:dyDescent="0.2"/>
    <row r="56" spans="1:21" ht="25" customHeight="1" x14ac:dyDescent="0.2"/>
    <row r="57" spans="1:21" ht="25" customHeight="1" x14ac:dyDescent="0.2"/>
    <row r="58" spans="1:21" ht="25" customHeight="1" x14ac:dyDescent="0.25">
      <c r="A58" s="142" t="s">
        <v>139</v>
      </c>
      <c r="B58" s="81" t="s">
        <v>91</v>
      </c>
      <c r="C58" s="81"/>
      <c r="D58" s="81" t="s">
        <v>93</v>
      </c>
      <c r="E58" s="81"/>
      <c r="F58" s="81" t="s">
        <v>97</v>
      </c>
      <c r="G58" s="81"/>
      <c r="H58" s="81" t="s">
        <v>98</v>
      </c>
      <c r="I58" s="81"/>
      <c r="J58" s="79" t="s">
        <v>140</v>
      </c>
      <c r="K58" s="79" t="s">
        <v>86</v>
      </c>
      <c r="L58" s="79" t="s">
        <v>141</v>
      </c>
      <c r="M58" s="80"/>
      <c r="N58" s="81" t="s">
        <v>100</v>
      </c>
      <c r="O58" s="84"/>
      <c r="P58" s="81" t="s">
        <v>146</v>
      </c>
      <c r="Q58" s="81" t="s">
        <v>106</v>
      </c>
      <c r="R58" s="81" t="s">
        <v>147</v>
      </c>
      <c r="S58" s="81"/>
      <c r="T58" s="81" t="s">
        <v>179</v>
      </c>
      <c r="U58" s="81" t="s">
        <v>180</v>
      </c>
    </row>
    <row r="59" spans="1:21" ht="25" customHeight="1" x14ac:dyDescent="0.25">
      <c r="A59" s="143"/>
      <c r="B59" s="144">
        <f>COUNTIF(C20:C44,"*")</f>
        <v>11</v>
      </c>
      <c r="C59" s="145"/>
      <c r="D59" s="144">
        <f>COUNTIF(D20:D44,"*")</f>
        <v>16</v>
      </c>
      <c r="E59" s="145"/>
      <c r="F59" s="144">
        <f>COUNTIF(F20:F44,"*")</f>
        <v>10</v>
      </c>
      <c r="G59" s="145"/>
      <c r="H59" s="146">
        <f>COUNTIF(H20:H44,"*")</f>
        <v>0</v>
      </c>
      <c r="I59" s="147"/>
      <c r="J59" s="79">
        <f>COUNTIF(J19:J44,"*")</f>
        <v>2</v>
      </c>
      <c r="K59" s="79">
        <f>COUNTIF(K19:K44,"*")</f>
        <v>0</v>
      </c>
      <c r="L59" s="79">
        <f>COUNTIF(L19:L44,"*")</f>
        <v>2</v>
      </c>
      <c r="M59" s="79"/>
      <c r="N59" s="81" t="s">
        <v>143</v>
      </c>
      <c r="O59" s="84"/>
      <c r="P59" s="81">
        <f>COUNTIF(P20:P44,"*")</f>
        <v>0</v>
      </c>
      <c r="Q59" s="81">
        <f>COUNTIF(Q20:Q44,"*")</f>
        <v>0</v>
      </c>
      <c r="R59" s="81" t="s">
        <v>148</v>
      </c>
      <c r="S59" s="81"/>
      <c r="T59" s="81">
        <f>COUNTIF(T20:T44, "*")</f>
        <v>0</v>
      </c>
      <c r="U59" s="81">
        <f>COUNTIF(U20:U44, "*")</f>
        <v>0</v>
      </c>
    </row>
    <row r="60" spans="1:21" ht="25" customHeight="1" x14ac:dyDescent="0.2">
      <c r="I60" s="60"/>
      <c r="N60" s="85" t="s">
        <v>102</v>
      </c>
      <c r="O60" s="84"/>
      <c r="R60" s="81" t="s">
        <v>150</v>
      </c>
      <c r="S60" s="81">
        <f>COUNTIF(R20:R44,"*")</f>
        <v>0</v>
      </c>
    </row>
    <row r="61" spans="1:21" ht="25" customHeight="1" x14ac:dyDescent="0.2">
      <c r="I61" s="60"/>
      <c r="N61" s="81" t="s">
        <v>144</v>
      </c>
      <c r="O61" s="84"/>
    </row>
    <row r="62" spans="1:21" ht="25" customHeight="1" x14ac:dyDescent="0.25">
      <c r="B62" s="60"/>
      <c r="C62" s="61"/>
      <c r="D62" s="61"/>
      <c r="E62" s="61"/>
      <c r="F62" s="61"/>
      <c r="G62" s="60"/>
      <c r="H62" s="61"/>
      <c r="I62" s="60"/>
      <c r="N62" s="81" t="s">
        <v>145</v>
      </c>
      <c r="O62" s="84"/>
    </row>
    <row r="63" spans="1:21" ht="25" customHeight="1" x14ac:dyDescent="0.25">
      <c r="B63" s="63" t="s">
        <v>235</v>
      </c>
      <c r="C63" s="63">
        <f>SUM(B59,D59,F59,H59,J59)</f>
        <v>39</v>
      </c>
      <c r="D63" s="61"/>
      <c r="E63" s="61"/>
      <c r="F63" s="61"/>
      <c r="G63" s="60"/>
      <c r="H63" s="61"/>
      <c r="I63" s="60"/>
      <c r="N63" s="83"/>
      <c r="O63" s="84"/>
    </row>
    <row r="64" spans="1:21" ht="25" customHeight="1" x14ac:dyDescent="0.25">
      <c r="B64" s="63" t="s">
        <v>236</v>
      </c>
      <c r="C64" s="63"/>
      <c r="D64" s="61"/>
      <c r="E64" s="585" t="s">
        <v>84</v>
      </c>
      <c r="F64" s="586"/>
      <c r="G64" s="619" t="s">
        <v>95</v>
      </c>
      <c r="H64" s="620"/>
      <c r="I64" s="60"/>
      <c r="J64" s="622" t="s">
        <v>242</v>
      </c>
      <c r="K64" s="622"/>
      <c r="L64" s="622"/>
      <c r="M64" s="622"/>
      <c r="N64" s="143" t="s">
        <v>149</v>
      </c>
      <c r="O64" s="84">
        <f>COUNTIF(N20:N44,"*")</f>
        <v>4</v>
      </c>
      <c r="T64" s="41"/>
    </row>
    <row r="65" spans="1:20" ht="47" customHeight="1" x14ac:dyDescent="0.25">
      <c r="B65" s="64" t="s">
        <v>132</v>
      </c>
      <c r="C65" s="65">
        <f>C63-C64</f>
        <v>39</v>
      </c>
      <c r="D65" s="61"/>
      <c r="E65" s="72" t="s">
        <v>135</v>
      </c>
      <c r="F65" s="152" t="s">
        <v>93</v>
      </c>
      <c r="G65" s="73" t="s">
        <v>138</v>
      </c>
      <c r="H65" s="621" t="s">
        <v>100</v>
      </c>
      <c r="I65" s="60"/>
      <c r="J65" s="623" t="s">
        <v>1124</v>
      </c>
      <c r="K65" s="623"/>
      <c r="L65" s="623"/>
      <c r="M65" s="623"/>
      <c r="T65" s="41"/>
    </row>
    <row r="66" spans="1:20" ht="25" customHeight="1" x14ac:dyDescent="0.25">
      <c r="B66" s="66" t="s">
        <v>133</v>
      </c>
      <c r="C66" s="516">
        <f>SUM(C78:F79)</f>
        <v>35</v>
      </c>
      <c r="D66" s="61"/>
      <c r="E66" s="72" t="s">
        <v>136</v>
      </c>
      <c r="F66" s="108">
        <f>COUNTIF(B20:B47:E20:E44:G20:G44:I20:I44, "pl")</f>
        <v>12</v>
      </c>
      <c r="H66" s="616"/>
      <c r="I66" s="60"/>
      <c r="J66" s="623"/>
      <c r="K66" s="623"/>
      <c r="L66" s="623"/>
      <c r="M66" s="623"/>
      <c r="T66" s="41"/>
    </row>
    <row r="67" spans="1:20" ht="66" customHeight="1" x14ac:dyDescent="0.25">
      <c r="B67" s="68" t="s">
        <v>134</v>
      </c>
      <c r="C67" s="517">
        <f>SUM(C78:F78)</f>
        <v>17</v>
      </c>
      <c r="D67" s="61"/>
      <c r="E67" s="72" t="s">
        <v>137</v>
      </c>
      <c r="F67" s="152" t="s">
        <v>111</v>
      </c>
      <c r="H67" s="616"/>
      <c r="I67" s="60"/>
      <c r="J67" s="623"/>
      <c r="K67" s="623"/>
      <c r="L67" s="623"/>
      <c r="M67" s="623"/>
      <c r="T67" s="41"/>
    </row>
    <row r="68" spans="1:20" ht="25" customHeight="1" x14ac:dyDescent="0.25">
      <c r="B68" s="60"/>
      <c r="C68" s="61"/>
      <c r="D68" s="61"/>
      <c r="E68" s="72" t="s">
        <v>113</v>
      </c>
      <c r="F68" s="152">
        <f>COUNTIF(B20:G47,"der")</f>
        <v>8</v>
      </c>
      <c r="G68" s="60"/>
      <c r="H68" s="61"/>
      <c r="I68" s="60"/>
      <c r="T68" s="41"/>
    </row>
    <row r="69" spans="1:20" ht="25" customHeight="1" x14ac:dyDescent="0.3">
      <c r="B69" s="109" t="s">
        <v>152</v>
      </c>
      <c r="C69" s="110">
        <f>SUM(B59:M59,O64:O64,P59:Q59,S60)</f>
        <v>45</v>
      </c>
      <c r="D69" s="61"/>
      <c r="E69" s="72" t="s">
        <v>111</v>
      </c>
      <c r="F69" s="152">
        <f>COUNTIF(B21:G47,"die")</f>
        <v>9</v>
      </c>
      <c r="G69" s="60"/>
      <c r="H69" s="61"/>
      <c r="I69" s="60"/>
      <c r="T69" s="41"/>
    </row>
    <row r="70" spans="1:20" ht="25" customHeight="1" x14ac:dyDescent="0.25">
      <c r="B70" s="60"/>
      <c r="C70" s="61"/>
      <c r="D70" s="61"/>
      <c r="E70" s="72" t="s">
        <v>190</v>
      </c>
      <c r="F70" s="152">
        <f>COUNTIF(B22:G47,"das")</f>
        <v>2</v>
      </c>
      <c r="G70" s="60"/>
      <c r="H70" s="61"/>
      <c r="I70" s="60"/>
      <c r="T70" s="41"/>
    </row>
    <row r="71" spans="1:20" ht="25" customHeight="1" x14ac:dyDescent="0.25">
      <c r="B71" s="162"/>
      <c r="C71" s="61"/>
      <c r="D71" s="61"/>
      <c r="E71" s="72" t="s">
        <v>112</v>
      </c>
      <c r="F71" s="152">
        <f>COUNTIF(B23:G47,"?")</f>
        <v>1</v>
      </c>
      <c r="G71" s="60"/>
      <c r="H71" s="61"/>
      <c r="I71" s="60"/>
      <c r="T71" s="41"/>
    </row>
    <row r="72" spans="1:20" ht="25" customHeight="1" x14ac:dyDescent="0.25">
      <c r="B72" s="60"/>
      <c r="C72" s="61"/>
      <c r="D72" s="61"/>
      <c r="E72" s="72" t="s">
        <v>125</v>
      </c>
      <c r="F72" s="152">
        <f>COUNTIF(B24:G47,"der,das")</f>
        <v>3</v>
      </c>
      <c r="G72" s="60"/>
      <c r="H72" s="61"/>
      <c r="I72" s="60"/>
      <c r="T72" s="41"/>
    </row>
    <row r="73" spans="1:20" ht="25" customHeight="1" x14ac:dyDescent="0.25">
      <c r="B73" s="60"/>
      <c r="C73" s="61"/>
      <c r="D73" s="61"/>
      <c r="E73" s="525"/>
      <c r="F73" s="390"/>
      <c r="G73" s="60"/>
      <c r="H73" s="61"/>
      <c r="I73" s="60"/>
      <c r="T73" s="41"/>
    </row>
    <row r="74" spans="1:20" ht="25" customHeight="1" x14ac:dyDescent="0.25">
      <c r="B74" s="60"/>
      <c r="C74" s="61"/>
      <c r="D74" s="61"/>
      <c r="E74" s="61"/>
      <c r="F74" s="61"/>
      <c r="G74" s="60"/>
      <c r="H74" s="61"/>
      <c r="I74" s="60"/>
      <c r="T74" s="41"/>
    </row>
    <row r="75" spans="1:20" ht="25" customHeight="1" x14ac:dyDescent="0.25">
      <c r="C75" s="60"/>
      <c r="D75" s="61"/>
      <c r="E75" s="61"/>
      <c r="F75" s="61"/>
      <c r="G75" s="61"/>
      <c r="H75" s="60"/>
      <c r="I75" s="61"/>
      <c r="J75" s="60"/>
      <c r="T75" s="41"/>
    </row>
    <row r="76" spans="1:20" ht="25" customHeight="1" x14ac:dyDescent="0.25">
      <c r="C76" s="60"/>
      <c r="D76" s="61"/>
      <c r="E76" s="61"/>
      <c r="F76" s="61"/>
      <c r="G76" s="61"/>
      <c r="H76" s="60"/>
      <c r="I76" s="61"/>
      <c r="J76" s="60"/>
      <c r="L76" s="319" t="s">
        <v>100</v>
      </c>
      <c r="T76" s="41"/>
    </row>
    <row r="77" spans="1:20" ht="25" customHeight="1" x14ac:dyDescent="0.25">
      <c r="B77" s="162"/>
      <c r="C77" s="61"/>
      <c r="D77" s="61"/>
      <c r="E77" s="61"/>
      <c r="F77" s="61"/>
      <c r="G77" s="60"/>
      <c r="H77" s="61"/>
      <c r="I77" s="60"/>
      <c r="L77" s="320" t="s">
        <v>280</v>
      </c>
      <c r="T77" s="41"/>
    </row>
    <row r="78" spans="1:20" ht="25" customHeight="1" x14ac:dyDescent="0.25">
      <c r="A78" s="670" t="s">
        <v>1137</v>
      </c>
      <c r="B78" s="314" t="s">
        <v>638</v>
      </c>
      <c r="C78" s="313">
        <f>COUNTIF(C20:C47,"*-*")</f>
        <v>6</v>
      </c>
      <c r="D78" s="313">
        <f>COUNTIF(D83:D104,"*-*")</f>
        <v>6</v>
      </c>
      <c r="E78" s="313">
        <f>COUNTIF(E83:E97,"*-*")</f>
        <v>5</v>
      </c>
      <c r="F78" s="313">
        <f>COUNTIF(F83:F97,"*-*")</f>
        <v>0</v>
      </c>
      <c r="G78" s="60"/>
      <c r="H78" s="61"/>
      <c r="I78" s="60"/>
      <c r="L78" s="321" t="s">
        <v>102</v>
      </c>
      <c r="T78" s="41"/>
    </row>
    <row r="79" spans="1:20" ht="25" customHeight="1" x14ac:dyDescent="0.25">
      <c r="A79" s="671"/>
      <c r="B79" s="314" t="s">
        <v>639</v>
      </c>
      <c r="C79" s="313">
        <f>C82-C78</f>
        <v>4</v>
      </c>
      <c r="D79" s="313">
        <f>D82-D78</f>
        <v>10</v>
      </c>
      <c r="E79" s="313">
        <f>E82-E78</f>
        <v>4</v>
      </c>
      <c r="F79" s="313">
        <f>F82-F78</f>
        <v>0</v>
      </c>
      <c r="G79" s="60"/>
      <c r="H79" s="61"/>
      <c r="I79" s="60"/>
      <c r="L79" s="322" t="s">
        <v>145</v>
      </c>
      <c r="N79" s="323" t="s">
        <v>634</v>
      </c>
      <c r="T79" s="41"/>
    </row>
    <row r="80" spans="1:20" ht="25" customHeight="1" thickBot="1" x14ac:dyDescent="0.3">
      <c r="C80" s="60"/>
      <c r="D80" s="61"/>
      <c r="E80" s="61"/>
      <c r="F80" s="61"/>
      <c r="G80" s="61"/>
      <c r="H80" s="60"/>
      <c r="I80" s="61"/>
      <c r="J80" s="60"/>
      <c r="T80" s="41"/>
    </row>
    <row r="81" spans="2:20" ht="25" customHeight="1" x14ac:dyDescent="0.2">
      <c r="C81" s="293" t="s">
        <v>91</v>
      </c>
      <c r="D81" s="291" t="s">
        <v>93</v>
      </c>
      <c r="E81" s="291" t="s">
        <v>97</v>
      </c>
      <c r="F81" s="299" t="s">
        <v>98</v>
      </c>
      <c r="G81" s="289"/>
      <c r="H81" s="302" t="s">
        <v>85</v>
      </c>
      <c r="I81" s="302" t="s">
        <v>86</v>
      </c>
      <c r="J81" s="662" t="s">
        <v>141</v>
      </c>
      <c r="K81" s="663"/>
      <c r="L81" s="302" t="s">
        <v>632</v>
      </c>
      <c r="M81" s="302" t="s">
        <v>106</v>
      </c>
      <c r="N81" s="302" t="s">
        <v>633</v>
      </c>
      <c r="O81" s="302" t="s">
        <v>635</v>
      </c>
      <c r="P81" s="301" t="s">
        <v>180</v>
      </c>
      <c r="T81" s="41"/>
    </row>
    <row r="82" spans="2:20" ht="25" customHeight="1" x14ac:dyDescent="0.2">
      <c r="B82" s="300" t="s">
        <v>154</v>
      </c>
      <c r="C82" s="303">
        <f>COUNTIF(_xlfn.ANCHORARRAY(C83),"*")</f>
        <v>10</v>
      </c>
      <c r="D82" s="304">
        <f>COUNTIF(_xlfn.ANCHORARRAY(D83),"*")</f>
        <v>16</v>
      </c>
      <c r="E82" s="304">
        <f>COUNTIF(_xlfn.ANCHORARRAY(E83),"*")</f>
        <v>9</v>
      </c>
      <c r="F82" s="305">
        <f>COUNTIF(F83:F90,"*")</f>
        <v>0</v>
      </c>
      <c r="G82" s="300" t="s">
        <v>154</v>
      </c>
      <c r="H82" s="304">
        <f>COUNTIF(_xlfn.ANCHORARRAY(H83),"*")</f>
        <v>2</v>
      </c>
      <c r="I82" s="304">
        <f t="shared" ref="I82:P82" si="0">COUNTIF(I83:I97,"*")</f>
        <v>0</v>
      </c>
      <c r="J82" s="664">
        <f>COUNTIF(J83:J84,"*")</f>
        <v>2</v>
      </c>
      <c r="K82" s="665"/>
      <c r="L82" s="304">
        <f t="shared" si="0"/>
        <v>2</v>
      </c>
      <c r="M82" s="304">
        <f t="shared" si="0"/>
        <v>0</v>
      </c>
      <c r="N82" s="304">
        <f t="shared" si="0"/>
        <v>0</v>
      </c>
      <c r="O82" s="304">
        <f t="shared" si="0"/>
        <v>0</v>
      </c>
      <c r="P82" s="304">
        <f t="shared" si="0"/>
        <v>0</v>
      </c>
      <c r="T82" s="41"/>
    </row>
    <row r="83" spans="2:20" ht="25" customHeight="1" x14ac:dyDescent="0.25">
      <c r="B83" s="329" t="s">
        <v>640</v>
      </c>
      <c r="C83" s="290" t="str" cm="1">
        <f t="array" ref="C83:C93">_xlfn.UNIQUE(C20:C47)</f>
        <v>Insta-Boss</v>
      </c>
      <c r="D83" s="290" t="str" cm="1">
        <f t="array" ref="D83:D99">_xlfn.UNIQUE(D20:D47)</f>
        <v>Playlists</v>
      </c>
      <c r="E83" s="290" t="str" cm="1">
        <f t="array" ref="E83:E92">_xlfn.UNIQUE(F20:F47)</f>
        <v>SPF-gate</v>
      </c>
      <c r="F83" s="290" cm="1">
        <f t="array" ref="F83">_xlfn.UNIQUE(H20:H31)</f>
        <v>0</v>
      </c>
      <c r="G83" s="289"/>
      <c r="H83" s="330" t="str" cm="1">
        <f t="array" ref="H83:H85">_xlfn.UNIQUE(J19:J47)</f>
        <v>[ist nicht so] glossy</v>
      </c>
      <c r="I83" s="292" cm="1">
        <f t="array" ref="I83">_xlfn.UNIQUE(K19:K47)</f>
        <v>0</v>
      </c>
      <c r="J83" s="521" t="str" cm="1">
        <f t="array" ref="J83:K84">_xlfn.UNIQUE(L19:M20)</f>
        <v>obviously</v>
      </c>
      <c r="K83" s="522">
        <v>0</v>
      </c>
      <c r="L83" s="513" t="str" cm="1">
        <f t="array" ref="L83:L85">_xlfn.UNIQUE(N20:N47)</f>
        <v>[ich] verlinke</v>
      </c>
      <c r="M83" s="339" cm="1">
        <f t="array" ref="M83">_xlfn.UNIQUE(Q20:Q47)</f>
        <v>0</v>
      </c>
      <c r="N83" s="323" cm="1">
        <f t="array" ref="N83">_xlfn.UNIQUE(R20:R47)</f>
        <v>0</v>
      </c>
      <c r="O83" s="297" cm="1">
        <f t="array" ref="O83">_xlfn.UNIQUE(T20:T47)</f>
        <v>0</v>
      </c>
      <c r="P83" s="295" cm="1">
        <f t="array" ref="P83">_xlfn.UNIQUE(U20:U47)</f>
        <v>0</v>
      </c>
      <c r="T83" s="41"/>
    </row>
    <row r="84" spans="2:20" ht="25" customHeight="1" x14ac:dyDescent="0.35">
      <c r="B84" s="326">
        <f>SUM(C82:F82:H82:P82)</f>
        <v>41</v>
      </c>
      <c r="C84" s="290" t="str">
        <v>Nominees</v>
      </c>
      <c r="D84" s="290" t="str">
        <v>Award-Kategorien</v>
      </c>
      <c r="E84" s="290" t="str">
        <v>Timeline-Recap</v>
      </c>
      <c r="F84" s="290"/>
      <c r="G84" s="289"/>
      <c r="H84" s="292" t="str">
        <v>[that is Blasphemie] -vibes</v>
      </c>
      <c r="I84" s="292"/>
      <c r="J84" s="521" t="str">
        <v>TM</v>
      </c>
      <c r="K84" s="522">
        <v>0</v>
      </c>
      <c r="L84" s="513" t="str">
        <v>[es] trendet</v>
      </c>
      <c r="M84" s="297"/>
      <c r="O84" s="297"/>
      <c r="P84" s="295"/>
      <c r="T84" s="41"/>
    </row>
    <row r="85" spans="2:20" ht="25" customHeight="1" x14ac:dyDescent="0.25">
      <c r="C85" s="290" t="str">
        <v>Hashtag</v>
      </c>
      <c r="D85" s="290" t="str">
        <v>Hot-Take</v>
      </c>
      <c r="E85" s="290" t="str">
        <v>Sommer-Playlist</v>
      </c>
      <c r="F85" s="290"/>
      <c r="G85" s="289"/>
      <c r="H85" s="292">
        <v>0</v>
      </c>
      <c r="I85" s="292"/>
      <c r="J85" s="521"/>
      <c r="K85" s="522"/>
      <c r="L85" s="513">
        <v>0</v>
      </c>
      <c r="M85" s="297"/>
      <c r="N85" s="297"/>
      <c r="O85" s="297"/>
      <c r="P85" s="295"/>
      <c r="T85" s="41"/>
    </row>
    <row r="86" spans="2:20" ht="25" customHeight="1" x14ac:dyDescent="0.25">
      <c r="B86" s="324" t="s">
        <v>631</v>
      </c>
      <c r="C86" s="290" t="str">
        <v>Womens-Heroes</v>
      </c>
      <c r="D86" s="290" t="str">
        <v>App</v>
      </c>
      <c r="E86" s="290" t="str">
        <v>Show-Notes</v>
      </c>
      <c r="F86" s="290"/>
      <c r="G86" s="289"/>
      <c r="H86" s="292"/>
      <c r="I86" s="292"/>
      <c r="J86" s="676"/>
      <c r="K86" s="677"/>
      <c r="L86" s="514"/>
      <c r="M86" s="297"/>
      <c r="N86" s="297"/>
      <c r="O86" s="297"/>
      <c r="P86" s="295"/>
      <c r="T86" s="41"/>
    </row>
    <row r="87" spans="2:20" ht="25" customHeight="1" x14ac:dyDescent="0.25">
      <c r="B87" s="315">
        <f>SUM(C82:F82)</f>
        <v>35</v>
      </c>
      <c r="C87" s="290" t="str">
        <v>PayTV-Sender</v>
      </c>
      <c r="D87" s="290" t="str">
        <v>Timelines</v>
      </c>
      <c r="E87" s="290" t="str">
        <v>Cover</v>
      </c>
      <c r="F87" s="290"/>
      <c r="G87" s="289"/>
      <c r="H87" s="292"/>
      <c r="I87" s="292"/>
      <c r="J87" s="676"/>
      <c r="K87" s="677"/>
      <c r="L87" s="514"/>
      <c r="M87" s="297"/>
      <c r="N87" s="297"/>
      <c r="O87" s="297"/>
      <c r="P87" s="295"/>
      <c r="T87" s="41"/>
    </row>
    <row r="88" spans="2:20" ht="25" customHeight="1" x14ac:dyDescent="0.25">
      <c r="B88" s="315" t="s">
        <v>636</v>
      </c>
      <c r="C88" s="290" t="str">
        <v>Timeline-Recap</v>
      </c>
      <c r="D88" s="290" t="str">
        <v>Playlist</v>
      </c>
      <c r="E88" s="290" t="str">
        <v>Socials</v>
      </c>
      <c r="F88" s="290"/>
      <c r="G88" s="289"/>
      <c r="H88" s="292"/>
      <c r="I88" s="292"/>
      <c r="J88" s="676"/>
      <c r="K88" s="677"/>
      <c r="L88" s="514"/>
      <c r="M88" s="297"/>
      <c r="N88" s="297"/>
      <c r="O88" s="297"/>
      <c r="P88" s="295"/>
      <c r="T88" s="41"/>
    </row>
    <row r="89" spans="2:20" ht="25" customHeight="1" x14ac:dyDescent="0.25">
      <c r="B89" s="316">
        <f>COUNTIF(C83:F109,"*-*")</f>
        <v>16</v>
      </c>
      <c r="C89" s="290" t="str">
        <v>Hot-Take-Der-Woche</v>
      </c>
      <c r="D89" s="290" t="str">
        <v>Banger</v>
      </c>
      <c r="E89" s="290" t="str">
        <v>Post</v>
      </c>
      <c r="F89" s="290"/>
      <c r="G89" s="289"/>
      <c r="H89" s="292"/>
      <c r="I89" s="292"/>
      <c r="J89" s="676"/>
      <c r="K89" s="677"/>
      <c r="L89" s="514"/>
      <c r="M89" s="297"/>
      <c r="N89" s="297"/>
      <c r="O89" s="297"/>
      <c r="P89" s="295"/>
      <c r="T89" s="41"/>
    </row>
    <row r="90" spans="2:20" ht="25" customHeight="1" x14ac:dyDescent="0.25">
      <c r="B90" s="315" t="s">
        <v>637</v>
      </c>
      <c r="C90" s="290" t="str">
        <v>App</v>
      </c>
      <c r="D90" s="290" t="str">
        <v>Best-Metaverse-Performance</v>
      </c>
      <c r="E90" s="290" t="str">
        <v>Insta-Update</v>
      </c>
      <c r="F90" s="290"/>
      <c r="G90" s="289"/>
      <c r="H90" s="330"/>
      <c r="I90" s="292"/>
      <c r="J90" s="676"/>
      <c r="K90" s="677"/>
      <c r="L90" s="514"/>
      <c r="M90" s="297"/>
      <c r="N90" s="297"/>
      <c r="O90" s="297"/>
      <c r="P90" s="295"/>
      <c r="T90" s="41"/>
    </row>
    <row r="91" spans="2:20" ht="25" customHeight="1" x14ac:dyDescent="0.25">
      <c r="B91" s="316">
        <f>B87-B89</f>
        <v>19</v>
      </c>
      <c r="C91" s="290" t="str">
        <v>Petition</v>
      </c>
      <c r="D91" s="290" t="str">
        <v>Work-Life-Balance</v>
      </c>
      <c r="E91" s="290" t="str">
        <v>Accounts</v>
      </c>
      <c r="F91" s="290"/>
      <c r="G91" s="289"/>
      <c r="H91" s="292"/>
      <c r="I91" s="292"/>
      <c r="J91" s="676"/>
      <c r="K91" s="677"/>
      <c r="L91" s="514"/>
      <c r="M91" s="297"/>
      <c r="N91" s="297"/>
      <c r="O91" s="297"/>
      <c r="P91" s="295"/>
      <c r="T91" s="41"/>
    </row>
    <row r="92" spans="2:20" ht="19" x14ac:dyDescent="0.25">
      <c r="B92" s="289"/>
      <c r="C92" s="290" t="str">
        <v>Feed</v>
      </c>
      <c r="D92" s="290" t="str">
        <v>Commis</v>
      </c>
      <c r="E92" s="290">
        <v>0</v>
      </c>
      <c r="F92" s="290"/>
      <c r="G92" s="289"/>
      <c r="H92" s="292"/>
      <c r="I92" s="292"/>
      <c r="J92" s="676"/>
      <c r="K92" s="677"/>
      <c r="L92" s="330"/>
      <c r="M92" s="297"/>
      <c r="N92" s="297"/>
      <c r="O92" s="297"/>
      <c r="P92" s="295"/>
    </row>
    <row r="93" spans="2:20" ht="19" x14ac:dyDescent="0.25">
      <c r="C93" s="331">
        <v>0</v>
      </c>
      <c r="D93" s="59" t="str">
        <v>Social-Media</v>
      </c>
      <c r="E93" s="59"/>
      <c r="F93" s="59"/>
      <c r="G93" s="61"/>
      <c r="H93" s="317"/>
      <c r="I93" s="297"/>
      <c r="J93" s="676"/>
      <c r="K93" s="677"/>
      <c r="L93" s="339"/>
      <c r="M93" s="297"/>
      <c r="N93" s="297"/>
      <c r="O93" s="297"/>
      <c r="P93" s="295"/>
    </row>
    <row r="94" spans="2:20" ht="19" x14ac:dyDescent="0.25">
      <c r="C94" s="331"/>
      <c r="D94" s="59" t="str">
        <v>Update</v>
      </c>
      <c r="E94" s="59"/>
      <c r="F94" s="59"/>
      <c r="G94" s="61"/>
      <c r="H94" s="317"/>
      <c r="I94" s="297"/>
      <c r="J94" s="676"/>
      <c r="K94" s="677"/>
      <c r="L94" s="339"/>
      <c r="M94" s="297"/>
      <c r="N94" s="297"/>
      <c r="O94" s="297"/>
      <c r="P94" s="295"/>
    </row>
    <row r="95" spans="2:20" ht="19" x14ac:dyDescent="0.25">
      <c r="C95" s="331"/>
      <c r="D95" s="59" t="str">
        <v>Like</v>
      </c>
      <c r="E95" s="59"/>
      <c r="F95" s="59"/>
      <c r="G95" s="61"/>
      <c r="H95" s="317"/>
      <c r="I95" s="297"/>
      <c r="J95" s="676"/>
      <c r="K95" s="677"/>
      <c r="L95" s="339"/>
      <c r="M95" s="297"/>
      <c r="N95" s="297"/>
      <c r="O95" s="297"/>
      <c r="P95" s="295"/>
    </row>
    <row r="96" spans="2:20" ht="19" x14ac:dyDescent="0.25">
      <c r="C96" s="331"/>
      <c r="D96" s="332" t="str">
        <v>Insta</v>
      </c>
      <c r="E96" s="308"/>
      <c r="F96" s="308"/>
      <c r="G96" s="61"/>
      <c r="H96" s="317"/>
      <c r="I96" s="297"/>
      <c r="J96" s="676"/>
      <c r="K96" s="677"/>
      <c r="L96" s="339"/>
      <c r="M96" s="297"/>
      <c r="N96" s="297"/>
      <c r="O96" s="297"/>
      <c r="P96" s="295"/>
    </row>
    <row r="97" spans="2:16" ht="20" thickBot="1" x14ac:dyDescent="0.3">
      <c r="B97" s="309"/>
      <c r="C97" s="331"/>
      <c r="D97" s="333" t="str">
        <v>App-Alternativen</v>
      </c>
      <c r="E97" s="311"/>
      <c r="F97" s="312"/>
      <c r="G97" s="61"/>
      <c r="H97" s="318"/>
      <c r="I97" s="298"/>
      <c r="J97" s="678"/>
      <c r="K97" s="679"/>
      <c r="L97" s="515"/>
      <c r="M97" s="298"/>
      <c r="N97" s="298"/>
      <c r="O97" s="298"/>
      <c r="P97" s="296"/>
    </row>
    <row r="98" spans="2:16" x14ac:dyDescent="0.2">
      <c r="D98" t="str">
        <v>Apps</v>
      </c>
    </row>
    <row r="99" spans="2:16" x14ac:dyDescent="0.2">
      <c r="D99">
        <v>0</v>
      </c>
    </row>
  </sheetData>
  <mergeCells count="59">
    <mergeCell ref="A78:A79"/>
    <mergeCell ref="H65:H67"/>
    <mergeCell ref="J65:M67"/>
    <mergeCell ref="K17:K18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45:M45"/>
    <mergeCell ref="B1:C2"/>
    <mergeCell ref="F1:J2"/>
    <mergeCell ref="G4:H4"/>
    <mergeCell ref="N17:U18"/>
    <mergeCell ref="E64:F64"/>
    <mergeCell ref="G64:H64"/>
    <mergeCell ref="J64:M64"/>
    <mergeCell ref="C13:D13"/>
    <mergeCell ref="C14:D14"/>
    <mergeCell ref="B17:H18"/>
    <mergeCell ref="J17:J18"/>
    <mergeCell ref="L19:M19"/>
    <mergeCell ref="L20:M20"/>
    <mergeCell ref="L21:M21"/>
    <mergeCell ref="L22:M22"/>
    <mergeCell ref="L44:M44"/>
    <mergeCell ref="L46:M46"/>
    <mergeCell ref="L47:M47"/>
    <mergeCell ref="L17:M18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J81:K81"/>
    <mergeCell ref="J82:K82"/>
    <mergeCell ref="J86:K86"/>
    <mergeCell ref="J87:K87"/>
    <mergeCell ref="J88:K88"/>
    <mergeCell ref="J89:K89"/>
    <mergeCell ref="J90:K90"/>
    <mergeCell ref="J96:K96"/>
    <mergeCell ref="J97:K97"/>
    <mergeCell ref="J91:K91"/>
    <mergeCell ref="J92:K92"/>
    <mergeCell ref="J93:K93"/>
    <mergeCell ref="J94:K94"/>
    <mergeCell ref="J95:K9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FA4F230A-C859-3C49-8F83-E4C27AD74852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C83:C89</xm:sqref>
        </x14:conditionalFormatting>
        <x14:conditionalFormatting xmlns:xm="http://schemas.microsoft.com/office/excel/2006/main">
          <x14:cfRule type="containsText" priority="5" operator="containsText" id="{C45B0F86-33EE-784B-A558-768552F81B29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4" operator="containsText" id="{13EBFC29-E1B7-C347-999E-2CC900D88EE2}">
            <xm:f>NOT(ISERROR(SEARCH("-",C83)))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C83:F97</xm:sqref>
        </x14:conditionalFormatting>
        <x14:conditionalFormatting xmlns:xm="http://schemas.microsoft.com/office/excel/2006/main">
          <x14:cfRule type="containsText" priority="3" operator="containsText" id="{68A0AC8C-8E9A-4849-B876-060CD3196D07}">
            <xm:f>NOT(ISERROR(SEARCH("-",D83)))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2" operator="containsText" id="{A958AF3B-3BD5-B342-AD3A-BE1174FD3120}">
            <xm:f>NOT(ISERROR(SEARCH("-",E83)))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E83</xm:sqref>
        </x14:conditionalFormatting>
        <x14:conditionalFormatting xmlns:xm="http://schemas.microsoft.com/office/excel/2006/main">
          <x14:cfRule type="containsText" priority="1" operator="containsText" id="{0E428976-690A-D543-80E4-D407BE832030}">
            <xm:f>NOT(ISERROR(SEARCH("-",F83)))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Overview of chos. episodes</vt:lpstr>
      <vt:lpstr>10Af</vt:lpstr>
      <vt:lpstr>9Coro</vt:lpstr>
      <vt:lpstr>8Rip</vt:lpstr>
      <vt:lpstr>7Vers</vt:lpstr>
      <vt:lpstr>6Wahl</vt:lpstr>
      <vt:lpstr>5Warn</vt:lpstr>
      <vt:lpstr>4Somm</vt:lpstr>
      <vt:lpstr>3Reset</vt:lpstr>
      <vt:lpstr>2Klima</vt:lpstr>
      <vt:lpstr>1Mental</vt:lpstr>
      <vt:lpstr>4TClub</vt:lpstr>
      <vt:lpstr>3TCamp</vt:lpstr>
      <vt:lpstr>2TOlymp</vt:lpstr>
      <vt:lpstr>1TCyber</vt:lpstr>
      <vt:lpstr>Hanau10</vt:lpstr>
      <vt:lpstr>Depre9</vt:lpstr>
      <vt:lpstr>Extrem8</vt:lpstr>
      <vt:lpstr>Depp7</vt:lpstr>
      <vt:lpstr>Book6</vt:lpstr>
      <vt:lpstr>Gewalt5</vt:lpstr>
      <vt:lpstr>Black4</vt:lpstr>
      <vt:lpstr>Selen3</vt:lpstr>
      <vt:lpstr>Dont2</vt:lpstr>
      <vt:lpstr>Legen1</vt:lpstr>
      <vt:lpstr>GasT5</vt:lpstr>
      <vt:lpstr>Sommer4T</vt:lpstr>
      <vt:lpstr>Beyon3T</vt:lpstr>
      <vt:lpstr>Jens2T</vt:lpstr>
      <vt:lpstr>Obama1T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Eréndira María Díaz Valencia</dc:creator>
  <cp:lastModifiedBy>Eréndira María Díaz Valencia</cp:lastModifiedBy>
  <dcterms:created xsi:type="dcterms:W3CDTF">2022-05-14T13:21:16Z</dcterms:created>
  <dcterms:modified xsi:type="dcterms:W3CDTF">2022-10-13T16:07:35Z</dcterms:modified>
</cp:coreProperties>
</file>